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EST BUILD Céčko\DOKUMENTY 2020\Projekty\MMB Kounicova 67\Kanceláře Kounicova 67\"/>
    </mc:Choice>
  </mc:AlternateContent>
  <xr:revisionPtr revIDLastSave="0" documentId="8_{ED124C29-34E1-43A9-8929-5D0E1FA7E5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2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'02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'02 01 Pol'!$A$1:$X$231</definedName>
    <definedName name="_xlnm.Print_Area" localSheetId="1">Stavba!$A$1:$J$64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3" i="1" l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G42" i="1"/>
  <c r="H42" i="1" s="1"/>
  <c r="I42" i="1" s="1"/>
  <c r="F42" i="1"/>
  <c r="G41" i="1"/>
  <c r="F41" i="1"/>
  <c r="G39" i="1"/>
  <c r="H39" i="1" s="1"/>
  <c r="H43" i="1" s="1"/>
  <c r="F39" i="1"/>
  <c r="G230" i="12"/>
  <c r="BA204" i="12"/>
  <c r="BA59" i="12"/>
  <c r="BA10" i="12"/>
  <c r="G8" i="12"/>
  <c r="G9" i="12"/>
  <c r="M9" i="12" s="1"/>
  <c r="M8" i="12" s="1"/>
  <c r="I9" i="12"/>
  <c r="I8" i="12" s="1"/>
  <c r="K9" i="12"/>
  <c r="K8" i="12" s="1"/>
  <c r="O9" i="12"/>
  <c r="O8" i="12" s="1"/>
  <c r="Q9" i="12"/>
  <c r="Q8" i="12" s="1"/>
  <c r="V9" i="12"/>
  <c r="V8" i="12" s="1"/>
  <c r="G13" i="12"/>
  <c r="M13" i="12" s="1"/>
  <c r="I13" i="12"/>
  <c r="K13" i="12"/>
  <c r="O13" i="12"/>
  <c r="Q13" i="12"/>
  <c r="V13" i="12"/>
  <c r="G16" i="12"/>
  <c r="I16" i="12"/>
  <c r="K16" i="12"/>
  <c r="M16" i="12"/>
  <c r="O16" i="12"/>
  <c r="Q16" i="12"/>
  <c r="V16" i="12"/>
  <c r="G19" i="12"/>
  <c r="O19" i="12"/>
  <c r="G20" i="12"/>
  <c r="M20" i="12" s="1"/>
  <c r="M19" i="12" s="1"/>
  <c r="I20" i="12"/>
  <c r="I19" i="12" s="1"/>
  <c r="K20" i="12"/>
  <c r="K19" i="12" s="1"/>
  <c r="O20" i="12"/>
  <c r="Q20" i="12"/>
  <c r="Q19" i="12" s="1"/>
  <c r="V20" i="12"/>
  <c r="V19" i="12" s="1"/>
  <c r="G31" i="12"/>
  <c r="K31" i="12"/>
  <c r="Q31" i="12"/>
  <c r="V31" i="12"/>
  <c r="G32" i="12"/>
  <c r="I32" i="12"/>
  <c r="I31" i="12" s="1"/>
  <c r="K32" i="12"/>
  <c r="M32" i="12"/>
  <c r="M31" i="12" s="1"/>
  <c r="O32" i="12"/>
  <c r="O31" i="12" s="1"/>
  <c r="Q32" i="12"/>
  <c r="V32" i="12"/>
  <c r="G35" i="12"/>
  <c r="K35" i="12"/>
  <c r="O35" i="12"/>
  <c r="G36" i="12"/>
  <c r="I36" i="12"/>
  <c r="I35" i="12" s="1"/>
  <c r="K36" i="12"/>
  <c r="M36" i="12"/>
  <c r="M35" i="12" s="1"/>
  <c r="O36" i="12"/>
  <c r="Q36" i="12"/>
  <c r="Q35" i="12" s="1"/>
  <c r="V36" i="12"/>
  <c r="V35" i="12" s="1"/>
  <c r="K39" i="12"/>
  <c r="V39" i="12"/>
  <c r="G40" i="12"/>
  <c r="I40" i="12"/>
  <c r="I39" i="12" s="1"/>
  <c r="K40" i="12"/>
  <c r="M40" i="12"/>
  <c r="O40" i="12"/>
  <c r="Q40" i="12"/>
  <c r="Q39" i="12" s="1"/>
  <c r="V40" i="12"/>
  <c r="G47" i="12"/>
  <c r="G39" i="12" s="1"/>
  <c r="I47" i="12"/>
  <c r="K47" i="12"/>
  <c r="O47" i="12"/>
  <c r="O39" i="12" s="1"/>
  <c r="Q47" i="12"/>
  <c r="V47" i="12"/>
  <c r="G50" i="12"/>
  <c r="I50" i="12"/>
  <c r="K50" i="12"/>
  <c r="M50" i="12"/>
  <c r="O50" i="12"/>
  <c r="Q50" i="12"/>
  <c r="V50" i="12"/>
  <c r="G53" i="12"/>
  <c r="K53" i="12"/>
  <c r="O53" i="12"/>
  <c r="V53" i="12"/>
  <c r="G54" i="12"/>
  <c r="I54" i="12"/>
  <c r="I53" i="12" s="1"/>
  <c r="K54" i="12"/>
  <c r="M54" i="12"/>
  <c r="M53" i="12" s="1"/>
  <c r="O54" i="12"/>
  <c r="Q54" i="12"/>
  <c r="Q53" i="12" s="1"/>
  <c r="V54" i="12"/>
  <c r="G57" i="12"/>
  <c r="O57" i="12"/>
  <c r="G58" i="12"/>
  <c r="I58" i="12"/>
  <c r="I57" i="12" s="1"/>
  <c r="K58" i="12"/>
  <c r="M58" i="12"/>
  <c r="O58" i="12"/>
  <c r="Q58" i="12"/>
  <c r="Q57" i="12" s="1"/>
  <c r="V58" i="12"/>
  <c r="G63" i="12"/>
  <c r="M63" i="12" s="1"/>
  <c r="I63" i="12"/>
  <c r="K63" i="12"/>
  <c r="K57" i="12" s="1"/>
  <c r="O63" i="12"/>
  <c r="Q63" i="12"/>
  <c r="V63" i="12"/>
  <c r="V57" i="12" s="1"/>
  <c r="G67" i="12"/>
  <c r="G66" i="12" s="1"/>
  <c r="I67" i="12"/>
  <c r="I66" i="12" s="1"/>
  <c r="K67" i="12"/>
  <c r="K66" i="12" s="1"/>
  <c r="O67" i="12"/>
  <c r="O66" i="12" s="1"/>
  <c r="Q67" i="12"/>
  <c r="V67" i="12"/>
  <c r="V66" i="12" s="1"/>
  <c r="G74" i="12"/>
  <c r="I74" i="12"/>
  <c r="K74" i="12"/>
  <c r="M74" i="12"/>
  <c r="O74" i="12"/>
  <c r="Q74" i="12"/>
  <c r="Q66" i="12" s="1"/>
  <c r="V74" i="12"/>
  <c r="G77" i="12"/>
  <c r="M77" i="12" s="1"/>
  <c r="I77" i="12"/>
  <c r="K77" i="12"/>
  <c r="O77" i="12"/>
  <c r="Q77" i="12"/>
  <c r="V77" i="12"/>
  <c r="G80" i="12"/>
  <c r="I80" i="12"/>
  <c r="K80" i="12"/>
  <c r="M80" i="12"/>
  <c r="O80" i="12"/>
  <c r="Q80" i="12"/>
  <c r="V80" i="12"/>
  <c r="G83" i="12"/>
  <c r="G84" i="12"/>
  <c r="I84" i="12"/>
  <c r="I83" i="12" s="1"/>
  <c r="K84" i="12"/>
  <c r="M84" i="12"/>
  <c r="O84" i="12"/>
  <c r="Q84" i="12"/>
  <c r="Q83" i="12" s="1"/>
  <c r="V84" i="12"/>
  <c r="V83" i="12" s="1"/>
  <c r="G92" i="12"/>
  <c r="M92" i="12" s="1"/>
  <c r="I92" i="12"/>
  <c r="K92" i="12"/>
  <c r="K83" i="12" s="1"/>
  <c r="O92" i="12"/>
  <c r="Q92" i="12"/>
  <c r="V92" i="12"/>
  <c r="G96" i="12"/>
  <c r="I96" i="12"/>
  <c r="K96" i="12"/>
  <c r="M96" i="12"/>
  <c r="O96" i="12"/>
  <c r="Q96" i="12"/>
  <c r="V96" i="12"/>
  <c r="G100" i="12"/>
  <c r="M100" i="12" s="1"/>
  <c r="I100" i="12"/>
  <c r="K100" i="12"/>
  <c r="O100" i="12"/>
  <c r="O83" i="12" s="1"/>
  <c r="Q100" i="12"/>
  <c r="V100" i="12"/>
  <c r="G110" i="12"/>
  <c r="I110" i="12"/>
  <c r="K110" i="12"/>
  <c r="M110" i="12"/>
  <c r="O110" i="12"/>
  <c r="Q110" i="12"/>
  <c r="V110" i="12"/>
  <c r="G117" i="12"/>
  <c r="M117" i="12" s="1"/>
  <c r="I117" i="12"/>
  <c r="K117" i="12"/>
  <c r="O117" i="12"/>
  <c r="Q117" i="12"/>
  <c r="V117" i="12"/>
  <c r="G120" i="12"/>
  <c r="I120" i="12"/>
  <c r="K120" i="12"/>
  <c r="M120" i="12"/>
  <c r="O120" i="12"/>
  <c r="Q120" i="12"/>
  <c r="V120" i="12"/>
  <c r="G127" i="12"/>
  <c r="M127" i="12" s="1"/>
  <c r="I127" i="12"/>
  <c r="K127" i="12"/>
  <c r="O127" i="12"/>
  <c r="Q127" i="12"/>
  <c r="V127" i="12"/>
  <c r="G129" i="12"/>
  <c r="I129" i="12"/>
  <c r="K129" i="12"/>
  <c r="M129" i="12"/>
  <c r="O129" i="12"/>
  <c r="Q129" i="12"/>
  <c r="V129" i="12"/>
  <c r="G132" i="12"/>
  <c r="M132" i="12" s="1"/>
  <c r="I132" i="12"/>
  <c r="K132" i="12"/>
  <c r="O132" i="12"/>
  <c r="Q132" i="12"/>
  <c r="V132" i="12"/>
  <c r="G135" i="12"/>
  <c r="I135" i="12"/>
  <c r="K135" i="12"/>
  <c r="M135" i="12"/>
  <c r="O135" i="12"/>
  <c r="Q135" i="12"/>
  <c r="V135" i="12"/>
  <c r="G138" i="12"/>
  <c r="O138" i="12"/>
  <c r="G139" i="12"/>
  <c r="I139" i="12"/>
  <c r="I138" i="12" s="1"/>
  <c r="K139" i="12"/>
  <c r="K138" i="12" s="1"/>
  <c r="M139" i="12"/>
  <c r="M138" i="12" s="1"/>
  <c r="O139" i="12"/>
  <c r="Q139" i="12"/>
  <c r="Q138" i="12" s="1"/>
  <c r="V139" i="12"/>
  <c r="G142" i="12"/>
  <c r="M142" i="12" s="1"/>
  <c r="I142" i="12"/>
  <c r="K142" i="12"/>
  <c r="O142" i="12"/>
  <c r="Q142" i="12"/>
  <c r="V142" i="12"/>
  <c r="V138" i="12" s="1"/>
  <c r="G146" i="12"/>
  <c r="I146" i="12"/>
  <c r="K146" i="12"/>
  <c r="M146" i="12"/>
  <c r="O146" i="12"/>
  <c r="Q146" i="12"/>
  <c r="V146" i="12"/>
  <c r="G149" i="12"/>
  <c r="O149" i="12"/>
  <c r="G150" i="12"/>
  <c r="I150" i="12"/>
  <c r="I149" i="12" s="1"/>
  <c r="K150" i="12"/>
  <c r="M150" i="12"/>
  <c r="O150" i="12"/>
  <c r="Q150" i="12"/>
  <c r="Q149" i="12" s="1"/>
  <c r="V150" i="12"/>
  <c r="V149" i="12" s="1"/>
  <c r="G153" i="12"/>
  <c r="M153" i="12" s="1"/>
  <c r="I153" i="12"/>
  <c r="K153" i="12"/>
  <c r="K149" i="12" s="1"/>
  <c r="O153" i="12"/>
  <c r="Q153" i="12"/>
  <c r="V153" i="12"/>
  <c r="G156" i="12"/>
  <c r="I156" i="12"/>
  <c r="K156" i="12"/>
  <c r="M156" i="12"/>
  <c r="O156" i="12"/>
  <c r="Q156" i="12"/>
  <c r="V156" i="12"/>
  <c r="G168" i="12"/>
  <c r="M168" i="12" s="1"/>
  <c r="I168" i="12"/>
  <c r="K168" i="12"/>
  <c r="O168" i="12"/>
  <c r="Q168" i="12"/>
  <c r="V168" i="12"/>
  <c r="G171" i="12"/>
  <c r="I171" i="12"/>
  <c r="K171" i="12"/>
  <c r="M171" i="12"/>
  <c r="O171" i="12"/>
  <c r="Q171" i="12"/>
  <c r="V171" i="12"/>
  <c r="K173" i="12"/>
  <c r="G174" i="12"/>
  <c r="I174" i="12"/>
  <c r="I173" i="12" s="1"/>
  <c r="K174" i="12"/>
  <c r="M174" i="12"/>
  <c r="O174" i="12"/>
  <c r="O173" i="12" s="1"/>
  <c r="Q174" i="12"/>
  <c r="Q173" i="12" s="1"/>
  <c r="V174" i="12"/>
  <c r="G177" i="12"/>
  <c r="G173" i="12" s="1"/>
  <c r="I177" i="12"/>
  <c r="K177" i="12"/>
  <c r="O177" i="12"/>
  <c r="Q177" i="12"/>
  <c r="V177" i="12"/>
  <c r="G184" i="12"/>
  <c r="I184" i="12"/>
  <c r="K184" i="12"/>
  <c r="M184" i="12"/>
  <c r="O184" i="12"/>
  <c r="Q184" i="12"/>
  <c r="V184" i="12"/>
  <c r="G187" i="12"/>
  <c r="M187" i="12" s="1"/>
  <c r="I187" i="12"/>
  <c r="K187" i="12"/>
  <c r="O187" i="12"/>
  <c r="Q187" i="12"/>
  <c r="V187" i="12"/>
  <c r="V173" i="12" s="1"/>
  <c r="G189" i="12"/>
  <c r="I189" i="12"/>
  <c r="K189" i="12"/>
  <c r="M189" i="12"/>
  <c r="O189" i="12"/>
  <c r="Q189" i="12"/>
  <c r="V189" i="12"/>
  <c r="G191" i="12"/>
  <c r="M191" i="12" s="1"/>
  <c r="I191" i="12"/>
  <c r="K191" i="12"/>
  <c r="O191" i="12"/>
  <c r="Q191" i="12"/>
  <c r="V191" i="12"/>
  <c r="G195" i="12"/>
  <c r="M195" i="12" s="1"/>
  <c r="M194" i="12" s="1"/>
  <c r="I195" i="12"/>
  <c r="K195" i="12"/>
  <c r="K194" i="12" s="1"/>
  <c r="O195" i="12"/>
  <c r="O194" i="12" s="1"/>
  <c r="Q195" i="12"/>
  <c r="V195" i="12"/>
  <c r="V194" i="12" s="1"/>
  <c r="G197" i="12"/>
  <c r="I197" i="12"/>
  <c r="K197" i="12"/>
  <c r="M197" i="12"/>
  <c r="O197" i="12"/>
  <c r="Q197" i="12"/>
  <c r="V197" i="12"/>
  <c r="G200" i="12"/>
  <c r="M200" i="12" s="1"/>
  <c r="I200" i="12"/>
  <c r="K200" i="12"/>
  <c r="O200" i="12"/>
  <c r="Q200" i="12"/>
  <c r="V200" i="12"/>
  <c r="G203" i="12"/>
  <c r="I203" i="12"/>
  <c r="K203" i="12"/>
  <c r="M203" i="12"/>
  <c r="O203" i="12"/>
  <c r="Q203" i="12"/>
  <c r="Q194" i="12" s="1"/>
  <c r="V203" i="12"/>
  <c r="G206" i="12"/>
  <c r="M206" i="12" s="1"/>
  <c r="I206" i="12"/>
  <c r="K206" i="12"/>
  <c r="O206" i="12"/>
  <c r="Q206" i="12"/>
  <c r="V206" i="12"/>
  <c r="G208" i="12"/>
  <c r="I208" i="12"/>
  <c r="K208" i="12"/>
  <c r="M208" i="12"/>
  <c r="O208" i="12"/>
  <c r="Q208" i="12"/>
  <c r="V208" i="12"/>
  <c r="G210" i="12"/>
  <c r="M210" i="12" s="1"/>
  <c r="I210" i="12"/>
  <c r="K210" i="12"/>
  <c r="O210" i="12"/>
  <c r="Q210" i="12"/>
  <c r="V210" i="12"/>
  <c r="G212" i="12"/>
  <c r="M212" i="12" s="1"/>
  <c r="I212" i="12"/>
  <c r="I194" i="12" s="1"/>
  <c r="K212" i="12"/>
  <c r="O212" i="12"/>
  <c r="Q212" i="12"/>
  <c r="V212" i="12"/>
  <c r="G214" i="12"/>
  <c r="M214" i="12" s="1"/>
  <c r="I214" i="12"/>
  <c r="K214" i="12"/>
  <c r="O214" i="12"/>
  <c r="Q214" i="12"/>
  <c r="V214" i="12"/>
  <c r="G216" i="12"/>
  <c r="I216" i="12"/>
  <c r="K216" i="12"/>
  <c r="M216" i="12"/>
  <c r="O216" i="12"/>
  <c r="Q216" i="12"/>
  <c r="V216" i="12"/>
  <c r="O218" i="12"/>
  <c r="G219" i="12"/>
  <c r="I219" i="12"/>
  <c r="I218" i="12" s="1"/>
  <c r="K219" i="12"/>
  <c r="M219" i="12"/>
  <c r="O219" i="12"/>
  <c r="Q219" i="12"/>
  <c r="Q218" i="12" s="1"/>
  <c r="V219" i="12"/>
  <c r="V218" i="12" s="1"/>
  <c r="G221" i="12"/>
  <c r="M221" i="12" s="1"/>
  <c r="I221" i="12"/>
  <c r="K221" i="12"/>
  <c r="K218" i="12" s="1"/>
  <c r="O221" i="12"/>
  <c r="Q221" i="12"/>
  <c r="V221" i="12"/>
  <c r="G223" i="12"/>
  <c r="I223" i="12"/>
  <c r="K223" i="12"/>
  <c r="M223" i="12"/>
  <c r="O223" i="12"/>
  <c r="Q223" i="12"/>
  <c r="V223" i="12"/>
  <c r="G225" i="12"/>
  <c r="G218" i="12" s="1"/>
  <c r="I225" i="12"/>
  <c r="K225" i="12"/>
  <c r="O225" i="12"/>
  <c r="Q225" i="12"/>
  <c r="V225" i="12"/>
  <c r="G227" i="12"/>
  <c r="M227" i="12" s="1"/>
  <c r="I227" i="12"/>
  <c r="K227" i="12"/>
  <c r="O227" i="12"/>
  <c r="Q227" i="12"/>
  <c r="V227" i="12"/>
  <c r="AE230" i="12"/>
  <c r="AF230" i="12"/>
  <c r="I20" i="1"/>
  <c r="I19" i="1"/>
  <c r="I18" i="1"/>
  <c r="I17" i="1"/>
  <c r="I16" i="1"/>
  <c r="I64" i="1"/>
  <c r="J55" i="1" s="1"/>
  <c r="F43" i="1"/>
  <c r="G43" i="1"/>
  <c r="G25" i="1" s="1"/>
  <c r="A25" i="1" s="1"/>
  <c r="H41" i="1"/>
  <c r="I41" i="1" s="1"/>
  <c r="H40" i="1"/>
  <c r="I40" i="1" s="1"/>
  <c r="J50" i="1" l="1"/>
  <c r="J52" i="1"/>
  <c r="J54" i="1"/>
  <c r="J60" i="1"/>
  <c r="J61" i="1"/>
  <c r="J58" i="1"/>
  <c r="J56" i="1"/>
  <c r="J57" i="1"/>
  <c r="J53" i="1"/>
  <c r="J62" i="1"/>
  <c r="G26" i="1"/>
  <c r="A26" i="1"/>
  <c r="G28" i="1"/>
  <c r="G23" i="1"/>
  <c r="M149" i="12"/>
  <c r="M83" i="12"/>
  <c r="M57" i="12"/>
  <c r="M218" i="12"/>
  <c r="M39" i="12"/>
  <c r="G194" i="12"/>
  <c r="M177" i="12"/>
  <c r="M173" i="12" s="1"/>
  <c r="M225" i="12"/>
  <c r="M67" i="12"/>
  <c r="M66" i="12" s="1"/>
  <c r="M47" i="12"/>
  <c r="J51" i="1"/>
  <c r="J59" i="1"/>
  <c r="J63" i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J64" i="1" l="1"/>
  <c r="A23" i="1"/>
  <c r="J41" i="1"/>
  <c r="J40" i="1"/>
  <c r="J42" i="1"/>
  <c r="J39" i="1"/>
  <c r="J43" i="1" s="1"/>
  <c r="A24" i="1" l="1"/>
  <c r="G24" i="1"/>
  <c r="A27" i="1" s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Vejtasa Jan</author>
  </authors>
  <commentList>
    <comment ref="S6" authorId="0" shapeId="0" xr:uid="{DDC3C9D3-7D42-41CB-8314-18BC252BE98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9540AB7-9087-4A23-A0E0-8964584D215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<sst xmlns="http://schemas.openxmlformats.org/spreadsheetml/2006/main" count="903" uniqueCount="340">
  <si>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</si>
  <si>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</si>
  <si>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</si>
  <si>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</si>
  <si>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</si>
  <si>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</si>
  <si>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</si>
  <si>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</si>
  <si>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</si>
  <si>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</si>
  <si>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</si>
  <si>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</si>
  <si>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</si>
  <si>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</si>
  <si>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</si>
  <si>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</si>
  <si>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</si>
  <si>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</si>
  <si>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</si>
  <si>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</si>
  <si>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</si>
  <si>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</si>
  <si>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</si>
  <si>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</si>
  <si>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</si>
  <si>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</si>
  <si>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</si>
  <si>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</si>
  <si>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</si>
  <si>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</si>
  <si>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</si>
  <si>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</si>
  <si>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</si>
  <si>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</si>
  <si>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</si>
  <si>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</si>
  <si>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</si>
  <si>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</si>
  <si>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</si>
  <si>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</si>
  <si>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</si>
  <si>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</si>
  <si>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</si>
  <si>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</si>
  <si>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Oprava kanceláří (MMB)</t>
  </si>
  <si>
    <t>02</t>
  </si>
  <si>
    <t>Kounicova 67</t>
  </si>
  <si>
    <t>Objekt:</t>
  </si>
  <si>
    <t>Rozpočet:</t>
  </si>
  <si>
    <t>200213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</si>
  <si>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</si>
  <si>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</si>
  <si>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</si>
  <si>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</si>
  <si>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</si>
  <si>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</si>
  <si>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</si>
  <si>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</si>
  <si>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</si>
  <si>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</si>
  <si>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</si>
  <si>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</si>
  <si>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</si>
  <si>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</si>
  <si>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</si>
  <si>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</si>
  <si>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</si>
  <si>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</si>
  <si>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</si>
  <si>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</si>
  <si>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</si>
  <si>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</si>
  <si>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</si>
  <si>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</si>
  <si>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783</t>
  </si>
  <si>
    <t>Nátěry</t>
  </si>
  <si>
    <t>784</t>
  </si>
  <si>
    <t>Malby</t>
  </si>
  <si>
    <t>M21</t>
  </si>
  <si>
    <t>Elektromontáže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</si>
  <si>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</si>
  <si>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</si>
  <si>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</si>
  <si>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</si>
  <si>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</si>
  <si>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</si>
  <si>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</si>
  <si>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</si>
  <si>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</si>
  <si>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</si>
  <si>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</si>
  <si>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</si>
  <si>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</si>
  <si>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</si>
  <si>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</si>
  <si>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</si>
  <si>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</si>
  <si>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</si>
  <si>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</si>
  <si>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</si>
  <si>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</si>
  <si>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</si>
  <si>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</si>
  <si>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</si>
  <si>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</si>
  <si>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</si>
  <si>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</si>
  <si>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</si>
  <si>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</si>
  <si>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</si>
  <si>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</si>
  <si>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</si>
  <si>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</si>
  <si>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612401291R00</t>
  </si>
  <si>
    <t>Omítky malých ploch vnitřních stěn přes 0,09 do 0,25 m2, vápennou štukovou omítkou</t>
  </si>
  <si>
    <t>kus</t>
  </si>
  <si>
    <t>801-4</t>
  </si>
  <si>
    <t>RTS 20/ I</t>
  </si>
  <si>
    <t>Práce</t>
  </si>
  <si>
    <t>POL1_</t>
  </si>
  <si>
    <t>jakoukoliv maltou, z pomocného pracovního lešení o výšce podlahy do 1900 mm a pro zatížení do 1,5 kPa,</t>
  </si>
  <si>
    <t>SPI</t>
  </si>
  <si>
    <t>Odkaz na mn. položky pořadí 37 : 22,00000</t>
  </si>
  <si>
    <t>VV</t>
  </si>
  <si>
    <t>SPU</t>
  </si>
  <si>
    <t>612421637R00</t>
  </si>
  <si>
    <t>Omítky vnitřní stěn vápenné nebo vápenocementové v podlaží i ve schodišti štukové</t>
  </si>
  <si>
    <t>m2</t>
  </si>
  <si>
    <t>801-1</t>
  </si>
  <si>
    <t>529 : 7,7*3,2+0,45*3*3,2</t>
  </si>
  <si>
    <t>612421131R00</t>
  </si>
  <si>
    <t>Oprava vnitřních vápenných omítek stěn v množství opravované plochy do 5 %,  štukových</t>
  </si>
  <si>
    <t>Odkaz na mn. položky pořadí 20 : 108,26600*0,2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</si>
  <si>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</si>
  <si>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</si>
  <si>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</si>
  <si>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Začátek provozního součtu</t>
  </si>
  <si>
    <t xml:space="preserve">  209 : 3</t>
  </si>
  <si>
    <t xml:space="preserve">  340 : 1</t>
  </si>
  <si>
    <t xml:space="preserve">  447 : 3</t>
  </si>
  <si>
    <t xml:space="preserve">  529 : 2</t>
  </si>
  <si>
    <t xml:space="preserve">  561 : 2</t>
  </si>
  <si>
    <t>Konec provozního součtu</t>
  </si>
  <si>
    <t>11*0,15*0,9</t>
  </si>
  <si>
    <t>941955001R00</t>
  </si>
  <si>
    <t>Lešení lehké pracovní pomocné pomocné, o výšce lešeňové podlahy do 1,2 m</t>
  </si>
  <si>
    <t>800-3</t>
  </si>
  <si>
    <t>Odkaz na mn. položky pořadí 7 : 146,39296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</si>
  <si>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</si>
  <si>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</si>
  <si>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Odkaz na mn. položky pořadí 5 : 146,39296</t>
  </si>
  <si>
    <t>965048515R00</t>
  </si>
  <si>
    <t>Broušení betonového povrchu do tloušťky 5 mm</t>
  </si>
  <si>
    <t>801-3</t>
  </si>
  <si>
    <t>209 : 6,45*4,56</t>
  </si>
  <si>
    <t>340 : 3,41*3,84</t>
  </si>
  <si>
    <t>447 : 7,14*7,82</t>
  </si>
  <si>
    <t>529 : 2,74*7,7</t>
  </si>
  <si>
    <t>561 : 5,92*4,553</t>
  </si>
  <si>
    <t>978013111R00</t>
  </si>
  <si>
    <t>Otlučení omítek vápenných nebo vápenocementových vnitřních s vyškrabáním spár, s očištěním zdiva stěn, v rozsahu do 5 %</t>
  </si>
  <si>
    <t>Odkaz na mn. položky pořadí 3 : 21,65320</t>
  </si>
  <si>
    <t>978013191R00</t>
  </si>
  <si>
    <t>Otlučení omítek vápenných nebo vápenocementových vnitřních s vyškrabáním spár, s očištěním zdiva stěn, v rozsahu do 100 %</t>
  </si>
  <si>
    <t>Odkaz na mn. položky pořadí 2 : 28,96000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</si>
  <si>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</si>
  <si>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</si>
  <si>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</si>
  <si>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Přesun hmot</t>
  </si>
  <si>
    <t>POL7_</t>
  </si>
  <si>
    <t>oborů 801, 803, 811 a 812</t>
  </si>
  <si>
    <t>451971112R00</t>
  </si>
  <si>
    <t>Položení podkladní vrstvy z geotextilie položení vrstvy geotextilie, uchycení v terénu sponami z betonářské oceli</t>
  </si>
  <si>
    <t>831-2</t>
  </si>
  <si>
    <t>v rovině nebo ve svahu, s přesahem jednotlivých pásů 150 mm, s uchycením v terénu sponami z betonářské oceli</t>
  </si>
  <si>
    <t>S dodáním spon.</t>
  </si>
  <si>
    <t>POP</t>
  </si>
  <si>
    <t>67390503R</t>
  </si>
  <si>
    <t>geotextilie PP; funkce drenážní, separační, ochranná, filtrační; plošná hmotnost 300 g/m2; tl. při 20 kPa 2,80 mm; tl. při 2 kPa 4,20 mm</t>
  </si>
  <si>
    <t>SPCM</t>
  </si>
  <si>
    <t>Specifikace</t>
  </si>
  <si>
    <t>POL3_</t>
  </si>
  <si>
    <t>Odkaz na mn. položky pořadí 11 : 146,39296*0,25</t>
  </si>
  <si>
    <t>766662811R00</t>
  </si>
  <si>
    <t>Demontáž dveřních křídel prahů dveří_x000D_
 jednokřídlových</t>
  </si>
  <si>
    <t>800-766</t>
  </si>
  <si>
    <t>209 : 3</t>
  </si>
  <si>
    <t>340 : 1</t>
  </si>
  <si>
    <t>447 : 3</t>
  </si>
  <si>
    <t>529 : 2</t>
  </si>
  <si>
    <t>561 : 2</t>
  </si>
  <si>
    <t>766695213R00</t>
  </si>
  <si>
    <t>Ostatní montáž prahů dveří_x000D_
 jednokřídlých, šířky přes 100 mm</t>
  </si>
  <si>
    <t>Odkaz na mn. položky pořadí 13 : 11,00000</t>
  </si>
  <si>
    <t>61187181R</t>
  </si>
  <si>
    <t>práh dub; š = 150 mm; l = 900,0 mm; tl = 20,0 mm</t>
  </si>
  <si>
    <t>998766203R00</t>
  </si>
  <si>
    <t>Přesun hmot pro konstrukce truhlářské v objektech výšky do 24 m</t>
  </si>
  <si>
    <t>50 m vodorovně</t>
  </si>
  <si>
    <t>632419104R00</t>
  </si>
  <si>
    <t>Potěr ze suchých směsí cementová samonivelační podlahová stěrka, tloušťky 4 mm, bez penetrace</t>
  </si>
  <si>
    <t>s rozprostřením a uhlazením</t>
  </si>
  <si>
    <t>776101101R00</t>
  </si>
  <si>
    <t>Přípravné práce vysávání povlakových podlah průmyslovým vysavačem</t>
  </si>
  <si>
    <t>800-775</t>
  </si>
  <si>
    <t>položky neobsahují žádný materiál</t>
  </si>
  <si>
    <t>Odkaz na mn. položky pořadí 17 : 146,39296</t>
  </si>
  <si>
    <t>776101121R00</t>
  </si>
  <si>
    <t>Přípravné práce penetrace podkladu</t>
  </si>
  <si>
    <t>Odkaz na mn. položky pořadí 18 : 146,39296</t>
  </si>
  <si>
    <t>776421100R00</t>
  </si>
  <si>
    <t>Lepení soklíků PVC a napojení krytiny na stěnu lepení podlahových soklíků z PVC a vinylu</t>
  </si>
  <si>
    <t>m</t>
  </si>
  <si>
    <t xml:space="preserve">  209 : 6,45+4,56</t>
  </si>
  <si>
    <t xml:space="preserve">  340 : 3,41+3,84</t>
  </si>
  <si>
    <t xml:space="preserve">  447 : 7,14+7,82</t>
  </si>
  <si>
    <t xml:space="preserve">  529 : 2,74+7,7</t>
  </si>
  <si>
    <t xml:space="preserve">  561 : 5,92+4,553</t>
  </si>
  <si>
    <t>54,133*2</t>
  </si>
  <si>
    <t>776511810RT3</t>
  </si>
  <si>
    <t>Odstranění povlakových podlah z nášlapné plochy lepených, bez podložky, z ploch do 10 m2</t>
  </si>
  <si>
    <t>209 : 6,45*4,56*2</t>
  </si>
  <si>
    <t>447 : 7,14*7,82*2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</si>
  <si>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</si>
  <si>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</si>
  <si>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</si>
  <si>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</si>
  <si>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209 : 6,45*2</t>
  </si>
  <si>
    <t>340 : 3,41*1</t>
  </si>
  <si>
    <t>447 : 7,14*2</t>
  </si>
  <si>
    <t>529 : 0</t>
  </si>
  <si>
    <t>561 : 5,92*2</t>
  </si>
  <si>
    <t>909      R00</t>
  </si>
  <si>
    <t>Hzs-nezmeritelne stavebni prace</t>
  </si>
  <si>
    <t>h</t>
  </si>
  <si>
    <t>28342400R</t>
  </si>
  <si>
    <t>lišta soklová; podlahová; materiál PVC; tl. 1,70 mm; š = 74,0 mm</t>
  </si>
  <si>
    <t>Odkaz na mn. položky pořadí 20 : 108,26600*1,1</t>
  </si>
  <si>
    <t>28412231R</t>
  </si>
  <si>
    <t>podlahovina PVC v rolích; l = 30 000 mm; tl. 2,40 mm; heterogenní; protiskluzná; oblast bytová, komerční</t>
  </si>
  <si>
    <t>Odkaz na mn. položky pořadí 22 : 146,39296*1,2</t>
  </si>
  <si>
    <t>998776203R00</t>
  </si>
  <si>
    <t>Přesun hmot pro podlahy povlakové v objektech výšky do 24 m</t>
  </si>
  <si>
    <t>vodorovně do 50 m</t>
  </si>
  <si>
    <t>783201831R00</t>
  </si>
  <si>
    <t>Odstranění nátěrů z kovových doplňk.konstrukcí chemickými odstranovači</t>
  </si>
  <si>
    <t>800-783</t>
  </si>
  <si>
    <t>,025*pi*8*1,5*2</t>
  </si>
  <si>
    <t>783424340R00</t>
  </si>
  <si>
    <t>Nátěry potrubí a armatur syntetické potrubí, do DN 50 mm, dvojnásobné s 1x emailováním a základním nátěrem</t>
  </si>
  <si>
    <t>na vzduchu schnoucí</t>
  </si>
  <si>
    <t>8*1,5*2</t>
  </si>
  <si>
    <t>783682131R00</t>
  </si>
  <si>
    <t>Nátěry dřevěných podlah a parket olejové, lazura 2x nátěr</t>
  </si>
  <si>
    <t>Odkaz na mn. položky pořadí 13 : 11,00000*0,6</t>
  </si>
  <si>
    <t>784402801R00</t>
  </si>
  <si>
    <t>Odstranění maleb oškrabáním, v místnostech do 3,8 m</t>
  </si>
  <si>
    <t>800-784</t>
  </si>
  <si>
    <t>Odkaz na mn. položky pořadí 33 : 431,82176*0,5</t>
  </si>
  <si>
    <t>784191101R00</t>
  </si>
  <si>
    <t>Příprava povrchu Penetrace (napouštění) podkladu disperzní, jednonásobná</t>
  </si>
  <si>
    <t>Odkaz na mn. položky pořadí 33 : 431,82176</t>
  </si>
  <si>
    <t>784195412R00</t>
  </si>
  <si>
    <t>Malby z malířských směsí otěruvzdorných,  , bělost 92 %, dvojnásobné</t>
  </si>
  <si>
    <t>209 : (6,45+6,45+4,56)*3,2+6,45*1,2</t>
  </si>
  <si>
    <t>6,45+4,56</t>
  </si>
  <si>
    <t>340 : (3,4+3,84+3,84)*3,2+(3,4*1,2)</t>
  </si>
  <si>
    <t>3,4*3,84</t>
  </si>
  <si>
    <t>447 : (7,14+7,82+7,82)*3,2+7,14*1,2</t>
  </si>
  <si>
    <t>7,14*7,82</t>
  </si>
  <si>
    <t>529 : (2,74+7,7+7,7)*3,2+2,74*1,2</t>
  </si>
  <si>
    <t>2,74*7,7</t>
  </si>
  <si>
    <t>561 : (5,92+4,553+5,92)*3,2+4,553*1,2</t>
  </si>
  <si>
    <t>5,92*4,553</t>
  </si>
  <si>
    <t>784498911R00</t>
  </si>
  <si>
    <t>Ostatní práce vyhlazení malířskou masou jednonásobné, v místnostech výšky nebo na schodišti o výšce podlaží do 3,8 m</t>
  </si>
  <si>
    <t>Odkaz na mn. položky pořadí 33 : 431,82177*0,3</t>
  </si>
  <si>
    <t>784498931R00</t>
  </si>
  <si>
    <t>Ostatní práce tmelení trhlin v omítce š. do 4 mm akryl. tmelem , v místnostech do 3,8 m</t>
  </si>
  <si>
    <t>210100060R00</t>
  </si>
  <si>
    <t>Ukončení vodičů v krabici včetně zapojení ,  , průřez do 2,5 mm2</t>
  </si>
  <si>
    <t>Odkaz na mn. položky pořadí 37 : 22,00000*6</t>
  </si>
  <si>
    <t>650101521R00</t>
  </si>
  <si>
    <t>Montáž LED svítidla stropního přisazeného</t>
  </si>
  <si>
    <t>209 : 4</t>
  </si>
  <si>
    <t>340 : 2</t>
  </si>
  <si>
    <t>447 : 9</t>
  </si>
  <si>
    <t>529 : 3</t>
  </si>
  <si>
    <t>561 : 4</t>
  </si>
  <si>
    <t>650801113R00</t>
  </si>
  <si>
    <t>Demontáž svítidla stropního přisazeného</t>
  </si>
  <si>
    <t>905      R02</t>
  </si>
  <si>
    <t>Hzs-revize provoz.souboru a st.obj., Uprava stavajiciho rozvadece</t>
  </si>
  <si>
    <t>908      R00</t>
  </si>
  <si>
    <t>Hzs-práce výškových specialistů</t>
  </si>
  <si>
    <t>348360101R</t>
  </si>
  <si>
    <t>LED svítidlo interiérové na zavěšení, či přisazení ke stropu; IP 20; 10 W; typ modulu 1 x 1300 lm, spektrum 840; max.teplota okolí 35 °C; min.teplota okolí -25 °C; použití: pro kanceláře, chodby, interiéry škol, knihovny, nemocnice, odbavovací haly; mat.tělesa ocelový plech bílé barvy (RAL 9003); difuzor (světelně činný kryt) oboustranně pískovaný akrylát (PMMA); upevnění pomocí vrutů přímo na strop nebo stěnu, zavěšením na strop pomocí lankových závěsů; délka 640 mm; šířka 195 mm; výška 34 mm</t>
  </si>
  <si>
    <t>979990163R00</t>
  </si>
  <si>
    <t>Poplatek za skládku plast+sklo, skupina 17 02 03 a 17 02 02 z Katalogu odpadů</t>
  </si>
  <si>
    <t>979990181R00</t>
  </si>
  <si>
    <t>Poplatek za skládku PVC podlahová krytina, skupina 17 02 03 z Katalogu odpadů</t>
  </si>
  <si>
    <t>0,23164</t>
  </si>
  <si>
    <t>979999999R00</t>
  </si>
  <si>
    <t xml:space="preserve">Poplatek za skládku suti s 10 % příměsí - DUFONEV Brno,  </t>
  </si>
  <si>
    <t>2,11753-0,11-0,23</t>
  </si>
  <si>
    <t>979087113R00</t>
  </si>
  <si>
    <t xml:space="preserve">Vodorovná doprava suti a vybouraných hmot nakládání vybopuraných hmot na dopravní prostředky,  </t>
  </si>
  <si>
    <t>821-1</t>
  </si>
  <si>
    <t>Přesun suti</t>
  </si>
  <si>
    <t>POL8_0</t>
  </si>
  <si>
    <t>se složením a hrubým urovnáním nebo s přeložením na jiný dopravní prostředek kromě lodi, vč. příplatku za každých dalších i započatých 1000 m přes 1000 m,</t>
  </si>
  <si>
    <t>979011211R00</t>
  </si>
  <si>
    <t>Svislá doprava suti a vybouraných hmot nošením za prvé podlaží nad základním podlažím</t>
  </si>
  <si>
    <t>979011219R00</t>
  </si>
  <si>
    <t>Svislá doprava suti a vybouraných hmot nošením příplatek zakaždé další podlaží nad prvním základním podlažím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</si>
  <si>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</si>
  <si>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</si>
  <si>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</si>
  <si>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</si>
  <si>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</si>
  <si>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</si>
  <si>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</si>
  <si>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</si>
  <si>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VRN0</t>
  </si>
  <si>
    <t>Ztížené výrobní podmínky</t>
  </si>
  <si>
    <t>Soubor</t>
  </si>
  <si>
    <t>Vlastní</t>
  </si>
  <si>
    <t>Indiv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</si>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</sst>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21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8" fillId="0" borderId="0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tabSelected="1"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KINqxToQ+lKo+evpYbXuyyB/DY+DOZID0SePmUko8dgk1+mGvZSkZ5nfu0Z1mMLWlXm3LDNwpuil+AesPoi0Tw==" saltValue="ceSmPzqXgNRBbf8jQgXG0A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7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49</v>
      </c>
      <c r="E2" s="115" t="s">
        <v>46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47</v>
      </c>
      <c r="C3" s="113"/>
      <c r="D3" s="119" t="s">
        <v>45</v>
      </c>
      <c r="E3" s="120" t="s">
        <v>46</v>
      </c>
      <c r="F3" s="121"/>
      <c r="G3" s="121"/>
      <c r="H3" s="121"/>
      <c r="I3" s="121"/>
      <c r="J3" s="122"/>
    </row>
    <row r="4" spans="1:15" ht="23.25" customHeight="1" x14ac:dyDescent="0.2">
      <c r="A4" s="111">
        <v>2417</v>
      </c>
      <c r="B4" s="123" t="s">
        <v>48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SUMIF(F50:F63,A16,I50:I63)+SUMIF(F50:F63,"PSU",I50:I63)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SUMIF(F50:F63,A17,I50:I63)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SUMIF(F50:F63,A18,I50:I63)</f>
        <v>0</v>
      </c>
      <c r="J18" s="85"/>
    </row>
    <row r="19" spans="1:10" ht="23.25" customHeight="1" x14ac:dyDescent="0.2">
      <c r="A19" s="196" t="s">
        <v>83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SUMIF(F50:F63,A19,I50:I63)</f>
        <v>0</v>
      </c>
      <c r="J19" s="85"/>
    </row>
    <row r="20" spans="1:10" ht="23.25" customHeight="1" x14ac:dyDescent="0.2">
      <c r="A20" s="196" t="s">
        <v>84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SUMIF(F50:F63,A20,I50:I63)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/>
      <c r="E34" s="104"/>
      <c r="G34" s="105"/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'02 01 Pol'!AE230</f>
        <v>0</v>
      </c>
      <c r="G39" s="150">
        <f>'02 01 Pol'!AF230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45</v>
      </c>
      <c r="C41" s="154" t="s">
        <v>46</v>
      </c>
      <c r="D41" s="154"/>
      <c r="E41" s="154"/>
      <c r="F41" s="155">
        <f>'02 01 Pol'!AE230</f>
        <v>0</v>
      </c>
      <c r="G41" s="156">
        <f>'02 01 Pol'!AF230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'02 01 Pol'!AE230</f>
        <v>0</v>
      </c>
      <c r="G42" s="151">
        <f>'02 01 Pol'!AF230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'02 01 Pol'!G8</f>
        <v>0</v>
      </c>
      <c r="J50" s="190" t="str">
        <f>IF(I64=0,"",I50/I64*100)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'02 01 Pol'!G19</f>
        <v>0</v>
      </c>
      <c r="J51" s="190" t="str">
        <f>IF(I64=0,"",I51/I64*100)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'02 01 Pol'!G31</f>
        <v>0</v>
      </c>
      <c r="J52" s="190" t="str">
        <f>IF(I64=0,"",I52/I64*100)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'02 01 Pol'!G35</f>
        <v>0</v>
      </c>
      <c r="J53" s="190" t="str">
        <f>IF(I64=0,"",I53/I64*100)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'02 01 Pol'!G39</f>
        <v>0</v>
      </c>
      <c r="J54" s="190" t="str">
        <f>IF(I64=0,"",I54/I64*100)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24</v>
      </c>
      <c r="G55" s="193"/>
      <c r="H55" s="193"/>
      <c r="I55" s="193">
        <f>'02 01 Pol'!G53</f>
        <v>0</v>
      </c>
      <c r="J55" s="190" t="str">
        <f>IF(I64=0,"",I55/I64*100)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'02 01 Pol'!G57</f>
        <v>0</v>
      </c>
      <c r="J56" s="190" t="str">
        <f>IF(I64=0,"",I56/I64*100)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'02 01 Pol'!G66</f>
        <v>0</v>
      </c>
      <c r="J57" s="190" t="str">
        <f>IF(I64=0,"",I57/I64*100)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25</v>
      </c>
      <c r="G58" s="193"/>
      <c r="H58" s="193"/>
      <c r="I58" s="193">
        <f>'02 01 Pol'!G83</f>
        <v>0</v>
      </c>
      <c r="J58" s="190" t="str">
        <f>IF(I64=0,"",I58/I64*100)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'02 01 Pol'!G138</f>
        <v>0</v>
      </c>
      <c r="J59" s="190" t="str">
        <f>IF(I64=0,"",I59/I64*100)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'02 01 Pol'!G149</f>
        <v>0</v>
      </c>
      <c r="J60" s="190" t="str">
        <f>IF(I64=0,"",I60/I64*100)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26</v>
      </c>
      <c r="G61" s="193"/>
      <c r="H61" s="193"/>
      <c r="I61" s="193">
        <f>'02 01 Pol'!G173</f>
        <v>0</v>
      </c>
      <c r="J61" s="190" t="str">
        <f>IF(I64=0,"",I61/I64*100)</f>
        <v/>
      </c>
    </row>
    <row r="62" spans="1:10" ht="36.75" customHeight="1" x14ac:dyDescent="0.2">
      <c r="A62" s="179"/>
      <c r="B62" s="184" t="s">
        <v>80</v>
      </c>
      <c r="C62" s="185" t="s">
        <v>81</v>
      </c>
      <c r="D62" s="186"/>
      <c r="E62" s="186"/>
      <c r="F62" s="192" t="s">
        <v>82</v>
      </c>
      <c r="G62" s="193"/>
      <c r="H62" s="193"/>
      <c r="I62" s="193">
        <f>'02 01 Pol'!G194</f>
        <v>0</v>
      </c>
      <c r="J62" s="190" t="str">
        <f>IF(I64=0,"",I62/I64*100)</f>
        <v/>
      </c>
    </row>
    <row r="63" spans="1:10" ht="36.75" customHeight="1" x14ac:dyDescent="0.2">
      <c r="A63" s="179"/>
      <c r="B63" s="184" t="s">
        <v>83</v>
      </c>
      <c r="C63" s="185" t="s">
        <v>27</v>
      </c>
      <c r="D63" s="186"/>
      <c r="E63" s="186"/>
      <c r="F63" s="192" t="s">
        <v>83</v>
      </c>
      <c r="G63" s="193"/>
      <c r="H63" s="193"/>
      <c r="I63" s="193">
        <f>'02 01 Pol'!G218</f>
        <v>0</v>
      </c>
      <c r="J63" s="190" t="str">
        <f>IF(I64=0,"",I63/I64*100)</f>
        <v/>
      </c>
    </row>
    <row r="64" spans="1:10" ht="25.5" customHeight="1" x14ac:dyDescent="0.2">
      <c r="A64" s="180"/>
      <c r="B64" s="187" t="s">
        <v>1</v>
      </c>
      <c r="C64" s="188"/>
      <c r="D64" s="189"/>
      <c r="E64" s="189"/>
      <c r="F64" s="194"/>
      <c r="G64" s="195"/>
      <c r="H64" s="195"/>
      <c r="I64" s="195">
        <f>SUM(I50:I63)</f>
        <v>0</v>
      </c>
      <c r="J64" s="191">
        <f>SUM(J50:J63)</f>
        <v>0</v>
      </c>
    </row>
    <row r="65" spans="6:10" x14ac:dyDescent="0.2">
      <c r="F65" s="135"/>
      <c r="G65" s="135"/>
      <c r="H65" s="135"/>
      <c r="I65" s="135"/>
      <c r="J65" s="136"/>
    </row>
    <row r="66" spans="6:10" x14ac:dyDescent="0.2">
      <c r="F66" s="135"/>
      <c r="G66" s="135"/>
      <c r="H66" s="135"/>
      <c r="I66" s="135"/>
      <c r="J66" s="136"/>
    </row>
    <row r="67" spans="6:10" x14ac:dyDescent="0.2">
      <c r="F67" s="135"/>
      <c r="G67" s="135"/>
      <c r="H67" s="135"/>
      <c r="I67" s="135"/>
      <c r="J67" s="136"/>
    </row>
  </sheetData>
  <sheetProtection algorithmName="SHA-512" hashValue="7/RBanj77GbRFTFlmWDQb1qsdFN/3hhqjX03s1JvxEQ75HFZNH349c/kL8VWnOLWcglyZRxk9uRHQyL5fZr79g==" saltValue="hJVQYlCYeZaHhMERGwu2/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0">
    <mergeCell ref="C60:E60"/>
    <mergeCell ref="C61:E61"/>
    <mergeCell ref="C62:E62"/>
    <mergeCell ref="C63:E63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LUmk3NfAN7dxos9NhJ4VqBdQ9xtCokEn/KBfhg3MPfjNAax+CYqtB+GVXOYWy7NViuY64ZzSVPzyp765t20DAA==" saltValue="DMpzgVDAKUpzjleeRiAPT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0C540-F60C-4878-93E9-946BEB62225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6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85</v>
      </c>
      <c r="B1" s="197"/>
      <c r="C1" s="197"/>
      <c r="D1" s="197"/>
      <c r="E1" s="197"/>
      <c r="F1" s="197"/>
      <c r="G1" s="197"/>
      <c r="AG1" t="s">
        <v>86</v>
      </c>
    </row>
    <row r="2" spans="1:60" ht="24.95" customHeight="1" x14ac:dyDescent="0.2">
      <c r="A2" s="198" t="s">
        <v>7</v>
      </c>
      <c r="B2" s="49" t="s">
        <v>49</v>
      </c>
      <c r="C2" s="201" t="s">
        <v>46</v>
      </c>
      <c r="D2" s="199"/>
      <c r="E2" s="199"/>
      <c r="F2" s="199"/>
      <c r="G2" s="200"/>
      <c r="AG2" t="s">
        <v>87</v>
      </c>
    </row>
    <row r="3" spans="1:60" ht="24.95" customHeight="1" x14ac:dyDescent="0.2">
      <c r="A3" s="198" t="s">
        <v>8</v>
      </c>
      <c r="B3" s="49" t="s">
        <v>45</v>
      </c>
      <c r="C3" s="201" t="s">
        <v>46</v>
      </c>
      <c r="D3" s="199"/>
      <c r="E3" s="199"/>
      <c r="F3" s="199"/>
      <c r="G3" s="200"/>
      <c r="AC3" s="177" t="s">
        <v>87</v>
      </c>
      <c r="AG3" t="s">
        <v>88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89</v>
      </c>
    </row>
    <row r="5" spans="1:60" x14ac:dyDescent="0.2">
      <c r="D5" s="10"/>
    </row>
    <row r="6" spans="1:60" ht="38.25" x14ac:dyDescent="0.2">
      <c r="A6" s="208" t="s">
        <v>90</v>
      </c>
      <c r="B6" s="210" t="s">
        <v>91</v>
      </c>
      <c r="C6" s="210" t="s">
        <v>92</v>
      </c>
      <c r="D6" s="209" t="s">
        <v>93</v>
      </c>
      <c r="E6" s="208" t="s">
        <v>94</v>
      </c>
      <c r="F6" s="207" t="s">
        <v>95</v>
      </c>
      <c r="G6" s="208" t="s">
        <v>29</v>
      </c>
      <c r="H6" s="211" t="s">
        <v>30</v>
      </c>
      <c r="I6" s="211" t="s">
        <v>96</v>
      </c>
      <c r="J6" s="211" t="s">
        <v>31</v>
      </c>
      <c r="K6" s="211" t="s">
        <v>97</v>
      </c>
      <c r="L6" s="211" t="s">
        <v>98</v>
      </c>
      <c r="M6" s="211" t="s">
        <v>99</v>
      </c>
      <c r="N6" s="211" t="s">
        <v>100</v>
      </c>
      <c r="O6" s="211" t="s">
        <v>101</v>
      </c>
      <c r="P6" s="211" t="s">
        <v>102</v>
      </c>
      <c r="Q6" s="211" t="s">
        <v>103</v>
      </c>
      <c r="R6" s="211" t="s">
        <v>104</v>
      </c>
      <c r="S6" s="211" t="s">
        <v>105</v>
      </c>
      <c r="T6" s="211" t="s">
        <v>106</v>
      </c>
      <c r="U6" s="211" t="s">
        <v>107</v>
      </c>
      <c r="V6" s="211" t="s">
        <v>108</v>
      </c>
      <c r="W6" s="211" t="s">
        <v>109</v>
      </c>
      <c r="X6" s="211" t="s">
        <v>110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9" t="s">
        <v>111</v>
      </c>
      <c r="B8" s="230" t="s">
        <v>56</v>
      </c>
      <c r="C8" s="250" t="s">
        <v>57</v>
      </c>
      <c r="D8" s="231"/>
      <c r="E8" s="232"/>
      <c r="F8" s="233"/>
      <c r="G8" s="233">
        <f>SUMIF(AG9:AG18,"&lt;&gt;NOR",G9:G18)</f>
        <v>0</v>
      </c>
      <c r="H8" s="233"/>
      <c r="I8" s="233">
        <f>SUM(I9:I18)</f>
        <v>0</v>
      </c>
      <c r="J8" s="233"/>
      <c r="K8" s="233">
        <f>SUM(K9:K18)</f>
        <v>0</v>
      </c>
      <c r="L8" s="233"/>
      <c r="M8" s="233">
        <f>SUM(M9:M18)</f>
        <v>0</v>
      </c>
      <c r="N8" s="233"/>
      <c r="O8" s="233">
        <f>SUM(O9:O18)</f>
        <v>1.73</v>
      </c>
      <c r="P8" s="233"/>
      <c r="Q8" s="233">
        <f>SUM(Q9:Q18)</f>
        <v>0</v>
      </c>
      <c r="R8" s="233"/>
      <c r="S8" s="233"/>
      <c r="T8" s="234"/>
      <c r="U8" s="228"/>
      <c r="V8" s="228">
        <f>SUM(V9:V18)</f>
        <v>34.56</v>
      </c>
      <c r="W8" s="228"/>
      <c r="X8" s="228"/>
      <c r="AG8" t="s">
        <v>112</v>
      </c>
    </row>
    <row r="9" spans="1:60" outlineLevel="1" x14ac:dyDescent="0.2">
      <c r="A9" s="235">
        <v>1</v>
      </c>
      <c r="B9" s="236" t="s">
        <v>113</v>
      </c>
      <c r="C9" s="251" t="s">
        <v>114</v>
      </c>
      <c r="D9" s="237" t="s">
        <v>115</v>
      </c>
      <c r="E9" s="238">
        <v>22</v>
      </c>
      <c r="F9" s="239"/>
      <c r="G9" s="240">
        <f>ROUND(E9*F9,2)</f>
        <v>0</v>
      </c>
      <c r="H9" s="239"/>
      <c r="I9" s="240">
        <f>ROUND(E9*H9,2)</f>
        <v>0</v>
      </c>
      <c r="J9" s="239"/>
      <c r="K9" s="240">
        <f>ROUND(E9*J9,2)</f>
        <v>0</v>
      </c>
      <c r="L9" s="240">
        <v>21</v>
      </c>
      <c r="M9" s="240">
        <f>G9*(1+L9/100)</f>
        <v>0</v>
      </c>
      <c r="N9" s="240">
        <v>1.278E-2</v>
      </c>
      <c r="O9" s="240">
        <f>ROUND(E9*N9,2)</f>
        <v>0.28000000000000003</v>
      </c>
      <c r="P9" s="240">
        <v>0</v>
      </c>
      <c r="Q9" s="240">
        <f>ROUND(E9*P9,2)</f>
        <v>0</v>
      </c>
      <c r="R9" s="240" t="s">
        <v>116</v>
      </c>
      <c r="S9" s="240" t="s">
        <v>117</v>
      </c>
      <c r="T9" s="241" t="s">
        <v>117</v>
      </c>
      <c r="U9" s="222">
        <v>0.35813</v>
      </c>
      <c r="V9" s="222">
        <f>ROUND(E9*U9,2)</f>
        <v>7.88</v>
      </c>
      <c r="W9" s="222"/>
      <c r="X9" s="222" t="s">
        <v>118</v>
      </c>
      <c r="Y9" s="212"/>
      <c r="Z9" s="212"/>
      <c r="AA9" s="212"/>
      <c r="AB9" s="212"/>
      <c r="AC9" s="212"/>
      <c r="AD9" s="212"/>
      <c r="AE9" s="212"/>
      <c r="AF9" s="212"/>
      <c r="AG9" s="212" t="s">
        <v>119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2" t="s">
        <v>120</v>
      </c>
      <c r="D10" s="243"/>
      <c r="E10" s="243"/>
      <c r="F10" s="243"/>
      <c r="G10" s="243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121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2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3" t="s">
        <v>122</v>
      </c>
      <c r="D11" s="224"/>
      <c r="E11" s="225">
        <v>22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123</v>
      </c>
      <c r="AH11" s="212">
        <v>5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4"/>
      <c r="D12" s="245"/>
      <c r="E12" s="245"/>
      <c r="F12" s="245"/>
      <c r="G12" s="245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124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35">
        <v>2</v>
      </c>
      <c r="B13" s="236" t="s">
        <v>125</v>
      </c>
      <c r="C13" s="251" t="s">
        <v>126</v>
      </c>
      <c r="D13" s="237" t="s">
        <v>127</v>
      </c>
      <c r="E13" s="238">
        <v>28.96</v>
      </c>
      <c r="F13" s="239"/>
      <c r="G13" s="240">
        <f>ROUND(E13*F13,2)</f>
        <v>0</v>
      </c>
      <c r="H13" s="239"/>
      <c r="I13" s="240">
        <f>ROUND(E13*H13,2)</f>
        <v>0</v>
      </c>
      <c r="J13" s="239"/>
      <c r="K13" s="240">
        <f>ROUND(E13*J13,2)</f>
        <v>0</v>
      </c>
      <c r="L13" s="240">
        <v>21</v>
      </c>
      <c r="M13" s="240">
        <f>G13*(1+L13/100)</f>
        <v>0</v>
      </c>
      <c r="N13" s="240">
        <v>4.7660000000000001E-2</v>
      </c>
      <c r="O13" s="240">
        <f>ROUND(E13*N13,2)</f>
        <v>1.38</v>
      </c>
      <c r="P13" s="240">
        <v>0</v>
      </c>
      <c r="Q13" s="240">
        <f>ROUND(E13*P13,2)</f>
        <v>0</v>
      </c>
      <c r="R13" s="240" t="s">
        <v>128</v>
      </c>
      <c r="S13" s="240" t="s">
        <v>117</v>
      </c>
      <c r="T13" s="241" t="s">
        <v>117</v>
      </c>
      <c r="U13" s="222">
        <v>0.84</v>
      </c>
      <c r="V13" s="222">
        <f>ROUND(E13*U13,2)</f>
        <v>24.33</v>
      </c>
      <c r="W13" s="222"/>
      <c r="X13" s="222" t="s">
        <v>118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119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3" t="s">
        <v>129</v>
      </c>
      <c r="D14" s="224"/>
      <c r="E14" s="225">
        <v>28.96</v>
      </c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123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4"/>
      <c r="D15" s="245"/>
      <c r="E15" s="245"/>
      <c r="F15" s="245"/>
      <c r="G15" s="245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124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ht="22.5" outlineLevel="1" x14ac:dyDescent="0.2">
      <c r="A16" s="235">
        <v>3</v>
      </c>
      <c r="B16" s="236" t="s">
        <v>130</v>
      </c>
      <c r="C16" s="251" t="s">
        <v>131</v>
      </c>
      <c r="D16" s="237" t="s">
        <v>127</v>
      </c>
      <c r="E16" s="238">
        <v>21.653199999999998</v>
      </c>
      <c r="F16" s="239"/>
      <c r="G16" s="240">
        <f>ROUND(E16*F16,2)</f>
        <v>0</v>
      </c>
      <c r="H16" s="239"/>
      <c r="I16" s="240">
        <f>ROUND(E16*H16,2)</f>
        <v>0</v>
      </c>
      <c r="J16" s="239"/>
      <c r="K16" s="240">
        <f>ROUND(E16*J16,2)</f>
        <v>0</v>
      </c>
      <c r="L16" s="240">
        <v>21</v>
      </c>
      <c r="M16" s="240">
        <f>G16*(1+L16/100)</f>
        <v>0</v>
      </c>
      <c r="N16" s="240">
        <v>3.2799999999999999E-3</v>
      </c>
      <c r="O16" s="240">
        <f>ROUND(E16*N16,2)</f>
        <v>7.0000000000000007E-2</v>
      </c>
      <c r="P16" s="240">
        <v>0</v>
      </c>
      <c r="Q16" s="240">
        <f>ROUND(E16*P16,2)</f>
        <v>0</v>
      </c>
      <c r="R16" s="240" t="s">
        <v>116</v>
      </c>
      <c r="S16" s="240" t="s">
        <v>117</v>
      </c>
      <c r="T16" s="241" t="s">
        <v>117</v>
      </c>
      <c r="U16" s="222">
        <v>0.10872</v>
      </c>
      <c r="V16" s="222">
        <f>ROUND(E16*U16,2)</f>
        <v>2.35</v>
      </c>
      <c r="W16" s="222"/>
      <c r="X16" s="222" t="s">
        <v>118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119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3" t="s">
        <v>132</v>
      </c>
      <c r="D17" s="224"/>
      <c r="E17" s="225">
        <v>21.653199999999998</v>
      </c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123</v>
      </c>
      <c r="AH17" s="212">
        <v>5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4"/>
      <c r="D18" s="245"/>
      <c r="E18" s="245"/>
      <c r="F18" s="245"/>
      <c r="G18" s="245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124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x14ac:dyDescent="0.2">
      <c r="A19" s="229" t="s">
        <v>111</v>
      </c>
      <c r="B19" s="230" t="s">
        <v>58</v>
      </c>
      <c r="C19" s="250" t="s">
        <v>59</v>
      </c>
      <c r="D19" s="231"/>
      <c r="E19" s="232"/>
      <c r="F19" s="233"/>
      <c r="G19" s="233">
        <f>SUMIF(AG20:AG30,"&lt;&gt;NOR",G20:G30)</f>
        <v>0</v>
      </c>
      <c r="H19" s="233"/>
      <c r="I19" s="233">
        <f>SUM(I20:I30)</f>
        <v>0</v>
      </c>
      <c r="J19" s="233"/>
      <c r="K19" s="233">
        <f>SUM(K20:K30)</f>
        <v>0</v>
      </c>
      <c r="L19" s="233"/>
      <c r="M19" s="233">
        <f>SUM(M20:M30)</f>
        <v>0</v>
      </c>
      <c r="N19" s="233"/>
      <c r="O19" s="233">
        <f>SUM(O20:O30)</f>
        <v>0.12</v>
      </c>
      <c r="P19" s="233"/>
      <c r="Q19" s="233">
        <f>SUM(Q20:Q30)</f>
        <v>0</v>
      </c>
      <c r="R19" s="233"/>
      <c r="S19" s="233"/>
      <c r="T19" s="234"/>
      <c r="U19" s="228"/>
      <c r="V19" s="228">
        <f>SUM(V20:V30)</f>
        <v>0.92</v>
      </c>
      <c r="W19" s="228"/>
      <c r="X19" s="228"/>
      <c r="AG19" t="s">
        <v>112</v>
      </c>
    </row>
    <row r="20" spans="1:60" outlineLevel="1" x14ac:dyDescent="0.2">
      <c r="A20" s="235">
        <v>4</v>
      </c>
      <c r="B20" s="236" t="s">
        <v>133</v>
      </c>
      <c r="C20" s="251" t="s">
        <v>134</v>
      </c>
      <c r="D20" s="237" t="s">
        <v>127</v>
      </c>
      <c r="E20" s="238">
        <v>1.4850000000000001</v>
      </c>
      <c r="F20" s="239"/>
      <c r="G20" s="240">
        <f>ROUND(E20*F20,2)</f>
        <v>0</v>
      </c>
      <c r="H20" s="239"/>
      <c r="I20" s="240">
        <f>ROUND(E20*H20,2)</f>
        <v>0</v>
      </c>
      <c r="J20" s="239"/>
      <c r="K20" s="240">
        <f>ROUND(E20*J20,2)</f>
        <v>0</v>
      </c>
      <c r="L20" s="240">
        <v>21</v>
      </c>
      <c r="M20" s="240">
        <f>G20*(1+L20/100)</f>
        <v>0</v>
      </c>
      <c r="N20" s="240">
        <v>7.9799999999999996E-2</v>
      </c>
      <c r="O20" s="240">
        <f>ROUND(E20*N20,2)</f>
        <v>0.12</v>
      </c>
      <c r="P20" s="240">
        <v>0</v>
      </c>
      <c r="Q20" s="240">
        <f>ROUND(E20*P20,2)</f>
        <v>0</v>
      </c>
      <c r="R20" s="240" t="s">
        <v>116</v>
      </c>
      <c r="S20" s="240" t="s">
        <v>117</v>
      </c>
      <c r="T20" s="241" t="s">
        <v>117</v>
      </c>
      <c r="U20" s="222">
        <v>0.62</v>
      </c>
      <c r="V20" s="222">
        <f>ROUND(E20*U20,2)</f>
        <v>0.92</v>
      </c>
      <c r="W20" s="222"/>
      <c r="X20" s="222" t="s">
        <v>118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119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2" t="s">
        <v>135</v>
      </c>
      <c r="D21" s="243"/>
      <c r="E21" s="243"/>
      <c r="F21" s="243"/>
      <c r="G21" s="243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121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5" t="s">
        <v>136</v>
      </c>
      <c r="D22" s="226"/>
      <c r="E22" s="227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123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6" t="s">
        <v>137</v>
      </c>
      <c r="D23" s="226"/>
      <c r="E23" s="227">
        <v>3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123</v>
      </c>
      <c r="AH23" s="212">
        <v>2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6" t="s">
        <v>138</v>
      </c>
      <c r="D24" s="226"/>
      <c r="E24" s="227">
        <v>1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123</v>
      </c>
      <c r="AH24" s="212">
        <v>2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6" t="s">
        <v>139</v>
      </c>
      <c r="D25" s="226"/>
      <c r="E25" s="227">
        <v>3</v>
      </c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123</v>
      </c>
      <c r="AH25" s="212">
        <v>2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6" t="s">
        <v>140</v>
      </c>
      <c r="D26" s="226"/>
      <c r="E26" s="227">
        <v>2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123</v>
      </c>
      <c r="AH26" s="212">
        <v>2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6" t="s">
        <v>141</v>
      </c>
      <c r="D27" s="226"/>
      <c r="E27" s="227">
        <v>2</v>
      </c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123</v>
      </c>
      <c r="AH27" s="212">
        <v>2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5" t="s">
        <v>142</v>
      </c>
      <c r="D28" s="226"/>
      <c r="E28" s="227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123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3" t="s">
        <v>143</v>
      </c>
      <c r="D29" s="224"/>
      <c r="E29" s="225">
        <v>1.4850000000000001</v>
      </c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123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4"/>
      <c r="D30" s="245"/>
      <c r="E30" s="245"/>
      <c r="F30" s="245"/>
      <c r="G30" s="245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124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x14ac:dyDescent="0.2">
      <c r="A31" s="229" t="s">
        <v>111</v>
      </c>
      <c r="B31" s="230" t="s">
        <v>60</v>
      </c>
      <c r="C31" s="250" t="s">
        <v>61</v>
      </c>
      <c r="D31" s="231"/>
      <c r="E31" s="232"/>
      <c r="F31" s="233"/>
      <c r="G31" s="233">
        <f>SUMIF(AG32:AG34,"&lt;&gt;NOR",G32:G34)</f>
        <v>0</v>
      </c>
      <c r="H31" s="233"/>
      <c r="I31" s="233">
        <f>SUM(I32:I34)</f>
        <v>0</v>
      </c>
      <c r="J31" s="233"/>
      <c r="K31" s="233">
        <f>SUM(K32:K34)</f>
        <v>0</v>
      </c>
      <c r="L31" s="233"/>
      <c r="M31" s="233">
        <f>SUM(M32:M34)</f>
        <v>0</v>
      </c>
      <c r="N31" s="233"/>
      <c r="O31" s="233">
        <f>SUM(O32:O34)</f>
        <v>0.18</v>
      </c>
      <c r="P31" s="233"/>
      <c r="Q31" s="233">
        <f>SUM(Q32:Q34)</f>
        <v>0</v>
      </c>
      <c r="R31" s="233"/>
      <c r="S31" s="233"/>
      <c r="T31" s="234"/>
      <c r="U31" s="228"/>
      <c r="V31" s="228">
        <f>SUM(V32:V34)</f>
        <v>25.91</v>
      </c>
      <c r="W31" s="228"/>
      <c r="X31" s="228"/>
      <c r="AG31" t="s">
        <v>112</v>
      </c>
    </row>
    <row r="32" spans="1:60" outlineLevel="1" x14ac:dyDescent="0.2">
      <c r="A32" s="235">
        <v>5</v>
      </c>
      <c r="B32" s="236" t="s">
        <v>144</v>
      </c>
      <c r="C32" s="251" t="s">
        <v>145</v>
      </c>
      <c r="D32" s="237" t="s">
        <v>127</v>
      </c>
      <c r="E32" s="238">
        <v>146.39295999999999</v>
      </c>
      <c r="F32" s="239"/>
      <c r="G32" s="240">
        <f>ROUND(E32*F32,2)</f>
        <v>0</v>
      </c>
      <c r="H32" s="239"/>
      <c r="I32" s="240">
        <f>ROUND(E32*H32,2)</f>
        <v>0</v>
      </c>
      <c r="J32" s="239"/>
      <c r="K32" s="240">
        <f>ROUND(E32*J32,2)</f>
        <v>0</v>
      </c>
      <c r="L32" s="240">
        <v>21</v>
      </c>
      <c r="M32" s="240">
        <f>G32*(1+L32/100)</f>
        <v>0</v>
      </c>
      <c r="N32" s="240">
        <v>1.2099999999999999E-3</v>
      </c>
      <c r="O32" s="240">
        <f>ROUND(E32*N32,2)</f>
        <v>0.18</v>
      </c>
      <c r="P32" s="240">
        <v>0</v>
      </c>
      <c r="Q32" s="240">
        <f>ROUND(E32*P32,2)</f>
        <v>0</v>
      </c>
      <c r="R32" s="240" t="s">
        <v>146</v>
      </c>
      <c r="S32" s="240" t="s">
        <v>117</v>
      </c>
      <c r="T32" s="241" t="s">
        <v>117</v>
      </c>
      <c r="U32" s="222">
        <v>0.17699999999999999</v>
      </c>
      <c r="V32" s="222">
        <f>ROUND(E32*U32,2)</f>
        <v>25.91</v>
      </c>
      <c r="W32" s="222"/>
      <c r="X32" s="222" t="s">
        <v>118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119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3" t="s">
        <v>147</v>
      </c>
      <c r="D33" s="224"/>
      <c r="E33" s="225">
        <v>146.39295999999999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123</v>
      </c>
      <c r="AH33" s="212">
        <v>5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4"/>
      <c r="D34" s="245"/>
      <c r="E34" s="245"/>
      <c r="F34" s="245"/>
      <c r="G34" s="245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124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x14ac:dyDescent="0.2">
      <c r="A35" s="229" t="s">
        <v>111</v>
      </c>
      <c r="B35" s="230" t="s">
        <v>62</v>
      </c>
      <c r="C35" s="250" t="s">
        <v>63</v>
      </c>
      <c r="D35" s="231"/>
      <c r="E35" s="232"/>
      <c r="F35" s="233"/>
      <c r="G35" s="233">
        <f>SUMIF(AG36:AG38,"&lt;&gt;NOR",G36:G38)</f>
        <v>0</v>
      </c>
      <c r="H35" s="233"/>
      <c r="I35" s="233">
        <f>SUM(I36:I38)</f>
        <v>0</v>
      </c>
      <c r="J35" s="233"/>
      <c r="K35" s="233">
        <f>SUM(K36:K38)</f>
        <v>0</v>
      </c>
      <c r="L35" s="233"/>
      <c r="M35" s="233">
        <f>SUM(M36:M38)</f>
        <v>0</v>
      </c>
      <c r="N35" s="233"/>
      <c r="O35" s="233">
        <f>SUM(O36:O38)</f>
        <v>0.01</v>
      </c>
      <c r="P35" s="233"/>
      <c r="Q35" s="233">
        <f>SUM(Q36:Q38)</f>
        <v>0</v>
      </c>
      <c r="R35" s="233"/>
      <c r="S35" s="233"/>
      <c r="T35" s="234"/>
      <c r="U35" s="228"/>
      <c r="V35" s="228">
        <f>SUM(V36:V38)</f>
        <v>45.09</v>
      </c>
      <c r="W35" s="228"/>
      <c r="X35" s="228"/>
      <c r="AG35" t="s">
        <v>112</v>
      </c>
    </row>
    <row r="36" spans="1:60" ht="56.25" outlineLevel="1" x14ac:dyDescent="0.2">
      <c r="A36" s="235">
        <v>6</v>
      </c>
      <c r="B36" s="236" t="s">
        <v>148</v>
      </c>
      <c r="C36" s="251" t="s">
        <v>149</v>
      </c>
      <c r="D36" s="237" t="s">
        <v>127</v>
      </c>
      <c r="E36" s="238">
        <v>146.39295999999999</v>
      </c>
      <c r="F36" s="239"/>
      <c r="G36" s="240">
        <f>ROUND(E36*F36,2)</f>
        <v>0</v>
      </c>
      <c r="H36" s="239"/>
      <c r="I36" s="240">
        <f>ROUND(E36*H36,2)</f>
        <v>0</v>
      </c>
      <c r="J36" s="239"/>
      <c r="K36" s="240">
        <f>ROUND(E36*J36,2)</f>
        <v>0</v>
      </c>
      <c r="L36" s="240">
        <v>21</v>
      </c>
      <c r="M36" s="240">
        <f>G36*(1+L36/100)</f>
        <v>0</v>
      </c>
      <c r="N36" s="240">
        <v>4.0000000000000003E-5</v>
      </c>
      <c r="O36" s="240">
        <f>ROUND(E36*N36,2)</f>
        <v>0.01</v>
      </c>
      <c r="P36" s="240">
        <v>0</v>
      </c>
      <c r="Q36" s="240">
        <f>ROUND(E36*P36,2)</f>
        <v>0</v>
      </c>
      <c r="R36" s="240" t="s">
        <v>128</v>
      </c>
      <c r="S36" s="240" t="s">
        <v>117</v>
      </c>
      <c r="T36" s="241" t="s">
        <v>117</v>
      </c>
      <c r="U36" s="222">
        <v>0.308</v>
      </c>
      <c r="V36" s="222">
        <f>ROUND(E36*U36,2)</f>
        <v>45.09</v>
      </c>
      <c r="W36" s="222"/>
      <c r="X36" s="222" t="s">
        <v>118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119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3" t="s">
        <v>150</v>
      </c>
      <c r="D37" s="224"/>
      <c r="E37" s="225">
        <v>146.39295999999999</v>
      </c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123</v>
      </c>
      <c r="AH37" s="212">
        <v>5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4"/>
      <c r="D38" s="245"/>
      <c r="E38" s="245"/>
      <c r="F38" s="245"/>
      <c r="G38" s="245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124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x14ac:dyDescent="0.2">
      <c r="A39" s="229" t="s">
        <v>111</v>
      </c>
      <c r="B39" s="230" t="s">
        <v>64</v>
      </c>
      <c r="C39" s="250" t="s">
        <v>65</v>
      </c>
      <c r="D39" s="231"/>
      <c r="E39" s="232"/>
      <c r="F39" s="233"/>
      <c r="G39" s="233">
        <f>SUMIF(AG40:AG52,"&lt;&gt;NOR",G40:G52)</f>
        <v>0</v>
      </c>
      <c r="H39" s="233"/>
      <c r="I39" s="233">
        <f>SUM(I40:I52)</f>
        <v>0</v>
      </c>
      <c r="J39" s="233"/>
      <c r="K39" s="233">
        <f>SUM(K40:K52)</f>
        <v>0</v>
      </c>
      <c r="L39" s="233"/>
      <c r="M39" s="233">
        <f>SUM(M40:M52)</f>
        <v>0</v>
      </c>
      <c r="N39" s="233"/>
      <c r="O39" s="233">
        <f>SUM(O40:O52)</f>
        <v>0</v>
      </c>
      <c r="P39" s="233"/>
      <c r="Q39" s="233">
        <f>SUM(Q40:Q52)</f>
        <v>1.75</v>
      </c>
      <c r="R39" s="233"/>
      <c r="S39" s="233"/>
      <c r="T39" s="234"/>
      <c r="U39" s="228"/>
      <c r="V39" s="228">
        <f>SUM(V40:V52)</f>
        <v>56.06</v>
      </c>
      <c r="W39" s="228"/>
      <c r="X39" s="228"/>
      <c r="AG39" t="s">
        <v>112</v>
      </c>
    </row>
    <row r="40" spans="1:60" outlineLevel="1" x14ac:dyDescent="0.2">
      <c r="A40" s="235">
        <v>7</v>
      </c>
      <c r="B40" s="236" t="s">
        <v>151</v>
      </c>
      <c r="C40" s="251" t="s">
        <v>152</v>
      </c>
      <c r="D40" s="237" t="s">
        <v>127</v>
      </c>
      <c r="E40" s="238">
        <v>146.39295999999999</v>
      </c>
      <c r="F40" s="239"/>
      <c r="G40" s="240">
        <f>ROUND(E40*F40,2)</f>
        <v>0</v>
      </c>
      <c r="H40" s="239"/>
      <c r="I40" s="240">
        <f>ROUND(E40*H40,2)</f>
        <v>0</v>
      </c>
      <c r="J40" s="239"/>
      <c r="K40" s="240">
        <f>ROUND(E40*J40,2)</f>
        <v>0</v>
      </c>
      <c r="L40" s="240">
        <v>21</v>
      </c>
      <c r="M40" s="240">
        <f>G40*(1+L40/100)</f>
        <v>0</v>
      </c>
      <c r="N40" s="240">
        <v>0</v>
      </c>
      <c r="O40" s="240">
        <f>ROUND(E40*N40,2)</f>
        <v>0</v>
      </c>
      <c r="P40" s="240">
        <v>2.5999999999999999E-3</v>
      </c>
      <c r="Q40" s="240">
        <f>ROUND(E40*P40,2)</f>
        <v>0.38</v>
      </c>
      <c r="R40" s="240" t="s">
        <v>153</v>
      </c>
      <c r="S40" s="240" t="s">
        <v>117</v>
      </c>
      <c r="T40" s="241" t="s">
        <v>117</v>
      </c>
      <c r="U40" s="222">
        <v>0.33</v>
      </c>
      <c r="V40" s="222">
        <f>ROUND(E40*U40,2)</f>
        <v>48.31</v>
      </c>
      <c r="W40" s="222"/>
      <c r="X40" s="222" t="s">
        <v>118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119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3" t="s">
        <v>154</v>
      </c>
      <c r="D41" s="224"/>
      <c r="E41" s="225">
        <v>29.411999999999999</v>
      </c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123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3" t="s">
        <v>155</v>
      </c>
      <c r="D42" s="224"/>
      <c r="E42" s="225">
        <v>13.0944</v>
      </c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123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53" t="s">
        <v>156</v>
      </c>
      <c r="D43" s="224"/>
      <c r="E43" s="225">
        <v>55.834800000000001</v>
      </c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123</v>
      </c>
      <c r="AH43" s="212">
        <v>0</v>
      </c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3" t="s">
        <v>157</v>
      </c>
      <c r="D44" s="224"/>
      <c r="E44" s="225">
        <v>21.097999999999999</v>
      </c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123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3" t="s">
        <v>158</v>
      </c>
      <c r="D45" s="224"/>
      <c r="E45" s="225">
        <v>26.953759999999999</v>
      </c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123</v>
      </c>
      <c r="AH45" s="212">
        <v>0</v>
      </c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4"/>
      <c r="D46" s="245"/>
      <c r="E46" s="245"/>
      <c r="F46" s="245"/>
      <c r="G46" s="245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124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ht="22.5" outlineLevel="1" x14ac:dyDescent="0.2">
      <c r="A47" s="235">
        <v>8</v>
      </c>
      <c r="B47" s="236" t="s">
        <v>159</v>
      </c>
      <c r="C47" s="251" t="s">
        <v>160</v>
      </c>
      <c r="D47" s="237" t="s">
        <v>127</v>
      </c>
      <c r="E47" s="238">
        <v>21.653199999999998</v>
      </c>
      <c r="F47" s="239"/>
      <c r="G47" s="240">
        <f>ROUND(E47*F47,2)</f>
        <v>0</v>
      </c>
      <c r="H47" s="239"/>
      <c r="I47" s="240">
        <f>ROUND(E47*H47,2)</f>
        <v>0</v>
      </c>
      <c r="J47" s="239"/>
      <c r="K47" s="240">
        <f>ROUND(E47*J47,2)</f>
        <v>0</v>
      </c>
      <c r="L47" s="240">
        <v>21</v>
      </c>
      <c r="M47" s="240">
        <f>G47*(1+L47/100)</f>
        <v>0</v>
      </c>
      <c r="N47" s="240">
        <v>0</v>
      </c>
      <c r="O47" s="240">
        <f>ROUND(E47*N47,2)</f>
        <v>0</v>
      </c>
      <c r="P47" s="240">
        <v>2E-3</v>
      </c>
      <c r="Q47" s="240">
        <f>ROUND(E47*P47,2)</f>
        <v>0.04</v>
      </c>
      <c r="R47" s="240" t="s">
        <v>153</v>
      </c>
      <c r="S47" s="240" t="s">
        <v>117</v>
      </c>
      <c r="T47" s="241" t="s">
        <v>117</v>
      </c>
      <c r="U47" s="222">
        <v>0.01</v>
      </c>
      <c r="V47" s="222">
        <f>ROUND(E47*U47,2)</f>
        <v>0.22</v>
      </c>
      <c r="W47" s="222"/>
      <c r="X47" s="222" t="s">
        <v>118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119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3" t="s">
        <v>161</v>
      </c>
      <c r="D48" s="224"/>
      <c r="E48" s="225">
        <v>21.653199999999998</v>
      </c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123</v>
      </c>
      <c r="AH48" s="212">
        <v>5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4"/>
      <c r="D49" s="245"/>
      <c r="E49" s="245"/>
      <c r="F49" s="245"/>
      <c r="G49" s="245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124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ht="22.5" outlineLevel="1" x14ac:dyDescent="0.2">
      <c r="A50" s="235">
        <v>9</v>
      </c>
      <c r="B50" s="236" t="s">
        <v>162</v>
      </c>
      <c r="C50" s="251" t="s">
        <v>163</v>
      </c>
      <c r="D50" s="237" t="s">
        <v>127</v>
      </c>
      <c r="E50" s="238">
        <v>28.96</v>
      </c>
      <c r="F50" s="239"/>
      <c r="G50" s="240">
        <f>ROUND(E50*F50,2)</f>
        <v>0</v>
      </c>
      <c r="H50" s="239"/>
      <c r="I50" s="240">
        <f>ROUND(E50*H50,2)</f>
        <v>0</v>
      </c>
      <c r="J50" s="239"/>
      <c r="K50" s="240">
        <f>ROUND(E50*J50,2)</f>
        <v>0</v>
      </c>
      <c r="L50" s="240">
        <v>21</v>
      </c>
      <c r="M50" s="240">
        <f>G50*(1+L50/100)</f>
        <v>0</v>
      </c>
      <c r="N50" s="240">
        <v>0</v>
      </c>
      <c r="O50" s="240">
        <f>ROUND(E50*N50,2)</f>
        <v>0</v>
      </c>
      <c r="P50" s="240">
        <v>4.5999999999999999E-2</v>
      </c>
      <c r="Q50" s="240">
        <f>ROUND(E50*P50,2)</f>
        <v>1.33</v>
      </c>
      <c r="R50" s="240" t="s">
        <v>153</v>
      </c>
      <c r="S50" s="240" t="s">
        <v>117</v>
      </c>
      <c r="T50" s="241" t="s">
        <v>117</v>
      </c>
      <c r="U50" s="222">
        <v>0.26</v>
      </c>
      <c r="V50" s="222">
        <f>ROUND(E50*U50,2)</f>
        <v>7.53</v>
      </c>
      <c r="W50" s="222"/>
      <c r="X50" s="222" t="s">
        <v>118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119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3" t="s">
        <v>164</v>
      </c>
      <c r="D51" s="224"/>
      <c r="E51" s="225">
        <v>28.96</v>
      </c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123</v>
      </c>
      <c r="AH51" s="212">
        <v>5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4"/>
      <c r="D52" s="245"/>
      <c r="E52" s="245"/>
      <c r="F52" s="245"/>
      <c r="G52" s="245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124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x14ac:dyDescent="0.2">
      <c r="A53" s="229" t="s">
        <v>111</v>
      </c>
      <c r="B53" s="230" t="s">
        <v>66</v>
      </c>
      <c r="C53" s="250" t="s">
        <v>67</v>
      </c>
      <c r="D53" s="231"/>
      <c r="E53" s="232"/>
      <c r="F53" s="233"/>
      <c r="G53" s="233">
        <f>SUMIF(AG54:AG56,"&lt;&gt;NOR",G54:G56)</f>
        <v>0</v>
      </c>
      <c r="H53" s="233"/>
      <c r="I53" s="233">
        <f>SUM(I54:I56)</f>
        <v>0</v>
      </c>
      <c r="J53" s="233"/>
      <c r="K53" s="233">
        <f>SUM(K54:K56)</f>
        <v>0</v>
      </c>
      <c r="L53" s="233"/>
      <c r="M53" s="233">
        <f>SUM(M54:M56)</f>
        <v>0</v>
      </c>
      <c r="N53" s="233"/>
      <c r="O53" s="233">
        <f>SUM(O54:O56)</f>
        <v>0</v>
      </c>
      <c r="P53" s="233"/>
      <c r="Q53" s="233">
        <f>SUM(Q54:Q56)</f>
        <v>0</v>
      </c>
      <c r="R53" s="233"/>
      <c r="S53" s="233"/>
      <c r="T53" s="234"/>
      <c r="U53" s="228"/>
      <c r="V53" s="228">
        <f>SUM(V54:V56)</f>
        <v>5.24</v>
      </c>
      <c r="W53" s="228"/>
      <c r="X53" s="228"/>
      <c r="AG53" t="s">
        <v>112</v>
      </c>
    </row>
    <row r="54" spans="1:60" ht="33.75" outlineLevel="1" x14ac:dyDescent="0.2">
      <c r="A54" s="235">
        <v>10</v>
      </c>
      <c r="B54" s="236" t="s">
        <v>165</v>
      </c>
      <c r="C54" s="251" t="s">
        <v>166</v>
      </c>
      <c r="D54" s="237" t="s">
        <v>167</v>
      </c>
      <c r="E54" s="238">
        <v>2.0339100000000001</v>
      </c>
      <c r="F54" s="239"/>
      <c r="G54" s="240">
        <f>ROUND(E54*F54,2)</f>
        <v>0</v>
      </c>
      <c r="H54" s="239"/>
      <c r="I54" s="240">
        <f>ROUND(E54*H54,2)</f>
        <v>0</v>
      </c>
      <c r="J54" s="239"/>
      <c r="K54" s="240">
        <f>ROUND(E54*J54,2)</f>
        <v>0</v>
      </c>
      <c r="L54" s="240">
        <v>21</v>
      </c>
      <c r="M54" s="240">
        <f>G54*(1+L54/100)</f>
        <v>0</v>
      </c>
      <c r="N54" s="240">
        <v>0</v>
      </c>
      <c r="O54" s="240">
        <f>ROUND(E54*N54,2)</f>
        <v>0</v>
      </c>
      <c r="P54" s="240">
        <v>0</v>
      </c>
      <c r="Q54" s="240">
        <f>ROUND(E54*P54,2)</f>
        <v>0</v>
      </c>
      <c r="R54" s="240" t="s">
        <v>116</v>
      </c>
      <c r="S54" s="240" t="s">
        <v>117</v>
      </c>
      <c r="T54" s="241" t="s">
        <v>117</v>
      </c>
      <c r="U54" s="222">
        <v>2.577</v>
      </c>
      <c r="V54" s="222">
        <f>ROUND(E54*U54,2)</f>
        <v>5.24</v>
      </c>
      <c r="W54" s="222"/>
      <c r="X54" s="222" t="s">
        <v>168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169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52" t="s">
        <v>170</v>
      </c>
      <c r="D55" s="243"/>
      <c r="E55" s="243"/>
      <c r="F55" s="243"/>
      <c r="G55" s="243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121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4"/>
      <c r="D56" s="245"/>
      <c r="E56" s="245"/>
      <c r="F56" s="245"/>
      <c r="G56" s="245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124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x14ac:dyDescent="0.2">
      <c r="A57" s="229" t="s">
        <v>111</v>
      </c>
      <c r="B57" s="230" t="s">
        <v>68</v>
      </c>
      <c r="C57" s="250" t="s">
        <v>69</v>
      </c>
      <c r="D57" s="231"/>
      <c r="E57" s="232"/>
      <c r="F57" s="233"/>
      <c r="G57" s="233">
        <f>SUMIF(AG58:AG65,"&lt;&gt;NOR",G58:G65)</f>
        <v>0</v>
      </c>
      <c r="H57" s="233"/>
      <c r="I57" s="233">
        <f>SUM(I58:I65)</f>
        <v>0</v>
      </c>
      <c r="J57" s="233"/>
      <c r="K57" s="233">
        <f>SUM(K58:K65)</f>
        <v>0</v>
      </c>
      <c r="L57" s="233"/>
      <c r="M57" s="233">
        <f>SUM(M58:M65)</f>
        <v>0</v>
      </c>
      <c r="N57" s="233"/>
      <c r="O57" s="233">
        <f>SUM(O58:O65)</f>
        <v>0.34</v>
      </c>
      <c r="P57" s="233"/>
      <c r="Q57" s="233">
        <f>SUM(Q58:Q65)</f>
        <v>0</v>
      </c>
      <c r="R57" s="233"/>
      <c r="S57" s="233"/>
      <c r="T57" s="234"/>
      <c r="U57" s="228"/>
      <c r="V57" s="228">
        <f>SUM(V58:V65)</f>
        <v>18.010000000000002</v>
      </c>
      <c r="W57" s="228"/>
      <c r="X57" s="228"/>
      <c r="AG57" t="s">
        <v>112</v>
      </c>
    </row>
    <row r="58" spans="1:60" ht="22.5" outlineLevel="1" x14ac:dyDescent="0.2">
      <c r="A58" s="235">
        <v>11</v>
      </c>
      <c r="B58" s="236" t="s">
        <v>171</v>
      </c>
      <c r="C58" s="251" t="s">
        <v>172</v>
      </c>
      <c r="D58" s="237" t="s">
        <v>127</v>
      </c>
      <c r="E58" s="238">
        <v>146.39295999999999</v>
      </c>
      <c r="F58" s="239"/>
      <c r="G58" s="240">
        <f>ROUND(E58*F58,2)</f>
        <v>0</v>
      </c>
      <c r="H58" s="239"/>
      <c r="I58" s="240">
        <f>ROUND(E58*H58,2)</f>
        <v>0</v>
      </c>
      <c r="J58" s="239"/>
      <c r="K58" s="240">
        <f>ROUND(E58*J58,2)</f>
        <v>0</v>
      </c>
      <c r="L58" s="240">
        <v>21</v>
      </c>
      <c r="M58" s="240">
        <f>G58*(1+L58/100)</f>
        <v>0</v>
      </c>
      <c r="N58" s="240">
        <v>2.2499999999999998E-3</v>
      </c>
      <c r="O58" s="240">
        <f>ROUND(E58*N58,2)</f>
        <v>0.33</v>
      </c>
      <c r="P58" s="240">
        <v>0</v>
      </c>
      <c r="Q58" s="240">
        <f>ROUND(E58*P58,2)</f>
        <v>0</v>
      </c>
      <c r="R58" s="240" t="s">
        <v>173</v>
      </c>
      <c r="S58" s="240" t="s">
        <v>117</v>
      </c>
      <c r="T58" s="241" t="s">
        <v>117</v>
      </c>
      <c r="U58" s="222">
        <v>0.123</v>
      </c>
      <c r="V58" s="222">
        <f>ROUND(E58*U58,2)</f>
        <v>18.010000000000002</v>
      </c>
      <c r="W58" s="222"/>
      <c r="X58" s="222" t="s">
        <v>118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119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2" t="s">
        <v>174</v>
      </c>
      <c r="D59" s="243"/>
      <c r="E59" s="243"/>
      <c r="F59" s="243"/>
      <c r="G59" s="243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121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42" t="str">
        <f>C59</f>
        <v>v rovině nebo ve svahu, s přesahem jednotlivých pásů 150 mm, s uchycením v terénu sponami z betonářské oceli</v>
      </c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7" t="s">
        <v>175</v>
      </c>
      <c r="D60" s="246"/>
      <c r="E60" s="246"/>
      <c r="F60" s="246"/>
      <c r="G60" s="246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176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3" t="s">
        <v>147</v>
      </c>
      <c r="D61" s="224"/>
      <c r="E61" s="225">
        <v>146.39295999999999</v>
      </c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123</v>
      </c>
      <c r="AH61" s="212">
        <v>5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4"/>
      <c r="D62" s="245"/>
      <c r="E62" s="245"/>
      <c r="F62" s="245"/>
      <c r="G62" s="245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124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ht="22.5" outlineLevel="1" x14ac:dyDescent="0.2">
      <c r="A63" s="235">
        <v>12</v>
      </c>
      <c r="B63" s="236" t="s">
        <v>177</v>
      </c>
      <c r="C63" s="251" t="s">
        <v>178</v>
      </c>
      <c r="D63" s="237" t="s">
        <v>127</v>
      </c>
      <c r="E63" s="238">
        <v>36.598239999999997</v>
      </c>
      <c r="F63" s="239"/>
      <c r="G63" s="240">
        <f>ROUND(E63*F63,2)</f>
        <v>0</v>
      </c>
      <c r="H63" s="239"/>
      <c r="I63" s="240">
        <f>ROUND(E63*H63,2)</f>
        <v>0</v>
      </c>
      <c r="J63" s="239"/>
      <c r="K63" s="240">
        <f>ROUND(E63*J63,2)</f>
        <v>0</v>
      </c>
      <c r="L63" s="240">
        <v>21</v>
      </c>
      <c r="M63" s="240">
        <f>G63*(1+L63/100)</f>
        <v>0</v>
      </c>
      <c r="N63" s="240">
        <v>2.9999999999999997E-4</v>
      </c>
      <c r="O63" s="240">
        <f>ROUND(E63*N63,2)</f>
        <v>0.01</v>
      </c>
      <c r="P63" s="240">
        <v>0</v>
      </c>
      <c r="Q63" s="240">
        <f>ROUND(E63*P63,2)</f>
        <v>0</v>
      </c>
      <c r="R63" s="240" t="s">
        <v>179</v>
      </c>
      <c r="S63" s="240" t="s">
        <v>117</v>
      </c>
      <c r="T63" s="241" t="s">
        <v>117</v>
      </c>
      <c r="U63" s="222">
        <v>0</v>
      </c>
      <c r="V63" s="222">
        <f>ROUND(E63*U63,2)</f>
        <v>0</v>
      </c>
      <c r="W63" s="222"/>
      <c r="X63" s="222" t="s">
        <v>180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181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3" t="s">
        <v>182</v>
      </c>
      <c r="D64" s="224"/>
      <c r="E64" s="225">
        <v>36.598239999999997</v>
      </c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123</v>
      </c>
      <c r="AH64" s="212">
        <v>5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4"/>
      <c r="D65" s="245"/>
      <c r="E65" s="245"/>
      <c r="F65" s="245"/>
      <c r="G65" s="245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124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x14ac:dyDescent="0.2">
      <c r="A66" s="229" t="s">
        <v>111</v>
      </c>
      <c r="B66" s="230" t="s">
        <v>70</v>
      </c>
      <c r="C66" s="250" t="s">
        <v>71</v>
      </c>
      <c r="D66" s="231"/>
      <c r="E66" s="232"/>
      <c r="F66" s="233"/>
      <c r="G66" s="233">
        <f>SUMIF(AG67:AG82,"&lt;&gt;NOR",G67:G82)</f>
        <v>0</v>
      </c>
      <c r="H66" s="233"/>
      <c r="I66" s="233">
        <f>SUM(I67:I82)</f>
        <v>0</v>
      </c>
      <c r="J66" s="233"/>
      <c r="K66" s="233">
        <f>SUM(K67:K82)</f>
        <v>0</v>
      </c>
      <c r="L66" s="233"/>
      <c r="M66" s="233">
        <f>SUM(M67:M82)</f>
        <v>0</v>
      </c>
      <c r="N66" s="233"/>
      <c r="O66" s="233">
        <f>SUM(O67:O82)</f>
        <v>0.02</v>
      </c>
      <c r="P66" s="233"/>
      <c r="Q66" s="233">
        <f>SUM(Q67:Q82)</f>
        <v>0.02</v>
      </c>
      <c r="R66" s="233"/>
      <c r="S66" s="233"/>
      <c r="T66" s="234"/>
      <c r="U66" s="228"/>
      <c r="V66" s="228">
        <f>SUM(V67:V82)</f>
        <v>4.29</v>
      </c>
      <c r="W66" s="228"/>
      <c r="X66" s="228"/>
      <c r="AG66" t="s">
        <v>112</v>
      </c>
    </row>
    <row r="67" spans="1:60" ht="22.5" outlineLevel="1" x14ac:dyDescent="0.2">
      <c r="A67" s="235">
        <v>13</v>
      </c>
      <c r="B67" s="236" t="s">
        <v>183</v>
      </c>
      <c r="C67" s="251" t="s">
        <v>184</v>
      </c>
      <c r="D67" s="237" t="s">
        <v>115</v>
      </c>
      <c r="E67" s="238">
        <v>11</v>
      </c>
      <c r="F67" s="239"/>
      <c r="G67" s="240">
        <f>ROUND(E67*F67,2)</f>
        <v>0</v>
      </c>
      <c r="H67" s="239"/>
      <c r="I67" s="240">
        <f>ROUND(E67*H67,2)</f>
        <v>0</v>
      </c>
      <c r="J67" s="239"/>
      <c r="K67" s="240">
        <f>ROUND(E67*J67,2)</f>
        <v>0</v>
      </c>
      <c r="L67" s="240">
        <v>21</v>
      </c>
      <c r="M67" s="240">
        <f>G67*(1+L67/100)</f>
        <v>0</v>
      </c>
      <c r="N67" s="240">
        <v>0</v>
      </c>
      <c r="O67" s="240">
        <f>ROUND(E67*N67,2)</f>
        <v>0</v>
      </c>
      <c r="P67" s="240">
        <v>1.8E-3</v>
      </c>
      <c r="Q67" s="240">
        <f>ROUND(E67*P67,2)</f>
        <v>0.02</v>
      </c>
      <c r="R67" s="240" t="s">
        <v>185</v>
      </c>
      <c r="S67" s="240" t="s">
        <v>117</v>
      </c>
      <c r="T67" s="241" t="s">
        <v>117</v>
      </c>
      <c r="U67" s="222">
        <v>0.11</v>
      </c>
      <c r="V67" s="222">
        <f>ROUND(E67*U67,2)</f>
        <v>1.21</v>
      </c>
      <c r="W67" s="222"/>
      <c r="X67" s="222" t="s">
        <v>118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119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3" t="s">
        <v>186</v>
      </c>
      <c r="D68" s="224"/>
      <c r="E68" s="225">
        <v>3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123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3" t="s">
        <v>187</v>
      </c>
      <c r="D69" s="224"/>
      <c r="E69" s="225">
        <v>1</v>
      </c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123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53" t="s">
        <v>188</v>
      </c>
      <c r="D70" s="224"/>
      <c r="E70" s="225">
        <v>3</v>
      </c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12"/>
      <c r="Z70" s="212"/>
      <c r="AA70" s="212"/>
      <c r="AB70" s="212"/>
      <c r="AC70" s="212"/>
      <c r="AD70" s="212"/>
      <c r="AE70" s="212"/>
      <c r="AF70" s="212"/>
      <c r="AG70" s="212" t="s">
        <v>123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3" t="s">
        <v>189</v>
      </c>
      <c r="D71" s="224"/>
      <c r="E71" s="225">
        <v>2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123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3" t="s">
        <v>190</v>
      </c>
      <c r="D72" s="224"/>
      <c r="E72" s="225">
        <v>2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123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4"/>
      <c r="D73" s="245"/>
      <c r="E73" s="245"/>
      <c r="F73" s="245"/>
      <c r="G73" s="245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124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ht="22.5" outlineLevel="1" x14ac:dyDescent="0.2">
      <c r="A74" s="235">
        <v>14</v>
      </c>
      <c r="B74" s="236" t="s">
        <v>191</v>
      </c>
      <c r="C74" s="251" t="s">
        <v>192</v>
      </c>
      <c r="D74" s="237" t="s">
        <v>115</v>
      </c>
      <c r="E74" s="238">
        <v>11</v>
      </c>
      <c r="F74" s="239"/>
      <c r="G74" s="240">
        <f>ROUND(E74*F74,2)</f>
        <v>0</v>
      </c>
      <c r="H74" s="239"/>
      <c r="I74" s="240">
        <f>ROUND(E74*H74,2)</f>
        <v>0</v>
      </c>
      <c r="J74" s="239"/>
      <c r="K74" s="240">
        <f>ROUND(E74*J74,2)</f>
        <v>0</v>
      </c>
      <c r="L74" s="240">
        <v>21</v>
      </c>
      <c r="M74" s="240">
        <f>G74*(1+L74/100)</f>
        <v>0</v>
      </c>
      <c r="N74" s="240">
        <v>1.0000000000000001E-5</v>
      </c>
      <c r="O74" s="240">
        <f>ROUND(E74*N74,2)</f>
        <v>0</v>
      </c>
      <c r="P74" s="240">
        <v>0</v>
      </c>
      <c r="Q74" s="240">
        <f>ROUND(E74*P74,2)</f>
        <v>0</v>
      </c>
      <c r="R74" s="240" t="s">
        <v>185</v>
      </c>
      <c r="S74" s="240" t="s">
        <v>117</v>
      </c>
      <c r="T74" s="241" t="s">
        <v>117</v>
      </c>
      <c r="U74" s="222">
        <v>0.28000000000000003</v>
      </c>
      <c r="V74" s="222">
        <f>ROUND(E74*U74,2)</f>
        <v>3.08</v>
      </c>
      <c r="W74" s="222"/>
      <c r="X74" s="222" t="s">
        <v>118</v>
      </c>
      <c r="Y74" s="212"/>
      <c r="Z74" s="212"/>
      <c r="AA74" s="212"/>
      <c r="AB74" s="212"/>
      <c r="AC74" s="212"/>
      <c r="AD74" s="212"/>
      <c r="AE74" s="212"/>
      <c r="AF74" s="212"/>
      <c r="AG74" s="212" t="s">
        <v>119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3" t="s">
        <v>193</v>
      </c>
      <c r="D75" s="224"/>
      <c r="E75" s="225">
        <v>11</v>
      </c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123</v>
      </c>
      <c r="AH75" s="212">
        <v>5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4"/>
      <c r="D76" s="245"/>
      <c r="E76" s="245"/>
      <c r="F76" s="245"/>
      <c r="G76" s="245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124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35">
        <v>15</v>
      </c>
      <c r="B77" s="236" t="s">
        <v>194</v>
      </c>
      <c r="C77" s="251" t="s">
        <v>195</v>
      </c>
      <c r="D77" s="237" t="s">
        <v>115</v>
      </c>
      <c r="E77" s="238">
        <v>11</v>
      </c>
      <c r="F77" s="239"/>
      <c r="G77" s="240">
        <f>ROUND(E77*F77,2)</f>
        <v>0</v>
      </c>
      <c r="H77" s="239"/>
      <c r="I77" s="240">
        <f>ROUND(E77*H77,2)</f>
        <v>0</v>
      </c>
      <c r="J77" s="239"/>
      <c r="K77" s="240">
        <f>ROUND(E77*J77,2)</f>
        <v>0</v>
      </c>
      <c r="L77" s="240">
        <v>21</v>
      </c>
      <c r="M77" s="240">
        <f>G77*(1+L77/100)</f>
        <v>0</v>
      </c>
      <c r="N77" s="240">
        <v>1.81E-3</v>
      </c>
      <c r="O77" s="240">
        <f>ROUND(E77*N77,2)</f>
        <v>0.02</v>
      </c>
      <c r="P77" s="240">
        <v>0</v>
      </c>
      <c r="Q77" s="240">
        <f>ROUND(E77*P77,2)</f>
        <v>0</v>
      </c>
      <c r="R77" s="240" t="s">
        <v>179</v>
      </c>
      <c r="S77" s="240" t="s">
        <v>117</v>
      </c>
      <c r="T77" s="241" t="s">
        <v>117</v>
      </c>
      <c r="U77" s="222">
        <v>0</v>
      </c>
      <c r="V77" s="222">
        <f>ROUND(E77*U77,2)</f>
        <v>0</v>
      </c>
      <c r="W77" s="222"/>
      <c r="X77" s="222" t="s">
        <v>180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181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3" t="s">
        <v>193</v>
      </c>
      <c r="D78" s="224"/>
      <c r="E78" s="225">
        <v>11</v>
      </c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123</v>
      </c>
      <c r="AH78" s="212">
        <v>5</v>
      </c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4"/>
      <c r="D79" s="245"/>
      <c r="E79" s="245"/>
      <c r="F79" s="245"/>
      <c r="G79" s="245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124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>
        <v>16</v>
      </c>
      <c r="B80" s="220" t="s">
        <v>196</v>
      </c>
      <c r="C80" s="258" t="s">
        <v>197</v>
      </c>
      <c r="D80" s="221" t="s">
        <v>0</v>
      </c>
      <c r="E80" s="244"/>
      <c r="F80" s="223"/>
      <c r="G80" s="222">
        <f>ROUND(E80*F80,2)</f>
        <v>0</v>
      </c>
      <c r="H80" s="223"/>
      <c r="I80" s="222">
        <f>ROUND(E80*H80,2)</f>
        <v>0</v>
      </c>
      <c r="J80" s="223"/>
      <c r="K80" s="222">
        <f>ROUND(E80*J80,2)</f>
        <v>0</v>
      </c>
      <c r="L80" s="222">
        <v>21</v>
      </c>
      <c r="M80" s="222">
        <f>G80*(1+L80/100)</f>
        <v>0</v>
      </c>
      <c r="N80" s="222">
        <v>0</v>
      </c>
      <c r="O80" s="222">
        <f>ROUND(E80*N80,2)</f>
        <v>0</v>
      </c>
      <c r="P80" s="222">
        <v>0</v>
      </c>
      <c r="Q80" s="222">
        <f>ROUND(E80*P80,2)</f>
        <v>0</v>
      </c>
      <c r="R80" s="222" t="s">
        <v>185</v>
      </c>
      <c r="S80" s="222" t="s">
        <v>117</v>
      </c>
      <c r="T80" s="222" t="s">
        <v>117</v>
      </c>
      <c r="U80" s="222">
        <v>0</v>
      </c>
      <c r="V80" s="222">
        <f>ROUND(E80*U80,2)</f>
        <v>0</v>
      </c>
      <c r="W80" s="222"/>
      <c r="X80" s="222" t="s">
        <v>168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169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59" t="s">
        <v>198</v>
      </c>
      <c r="D81" s="247"/>
      <c r="E81" s="247"/>
      <c r="F81" s="247"/>
      <c r="G81" s="247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121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4"/>
      <c r="D82" s="245"/>
      <c r="E82" s="245"/>
      <c r="F82" s="245"/>
      <c r="G82" s="245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124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x14ac:dyDescent="0.2">
      <c r="A83" s="229" t="s">
        <v>111</v>
      </c>
      <c r="B83" s="230" t="s">
        <v>72</v>
      </c>
      <c r="C83" s="250" t="s">
        <v>73</v>
      </c>
      <c r="D83" s="231"/>
      <c r="E83" s="232"/>
      <c r="F83" s="233"/>
      <c r="G83" s="233">
        <f>SUMIF(AG84:AG137,"&lt;&gt;NOR",G84:G137)</f>
        <v>0</v>
      </c>
      <c r="H83" s="233"/>
      <c r="I83" s="233">
        <f>SUM(I84:I137)</f>
        <v>0</v>
      </c>
      <c r="J83" s="233"/>
      <c r="K83" s="233">
        <f>SUM(K84:K137)</f>
        <v>0</v>
      </c>
      <c r="L83" s="233"/>
      <c r="M83" s="233">
        <f>SUM(M84:M137)</f>
        <v>0</v>
      </c>
      <c r="N83" s="233"/>
      <c r="O83" s="233">
        <f>SUM(O84:O137)</f>
        <v>1.4300000000000002</v>
      </c>
      <c r="P83" s="233"/>
      <c r="Q83" s="233">
        <f>SUM(Q84:Q137)</f>
        <v>0.23</v>
      </c>
      <c r="R83" s="233"/>
      <c r="S83" s="233"/>
      <c r="T83" s="234"/>
      <c r="U83" s="228"/>
      <c r="V83" s="228">
        <f>SUM(V84:V137)</f>
        <v>159.69999999999999</v>
      </c>
      <c r="W83" s="228"/>
      <c r="X83" s="228"/>
      <c r="AG83" t="s">
        <v>112</v>
      </c>
    </row>
    <row r="84" spans="1:60" ht="22.5" outlineLevel="1" x14ac:dyDescent="0.2">
      <c r="A84" s="235">
        <v>17</v>
      </c>
      <c r="B84" s="236" t="s">
        <v>199</v>
      </c>
      <c r="C84" s="251" t="s">
        <v>200</v>
      </c>
      <c r="D84" s="237" t="s">
        <v>127</v>
      </c>
      <c r="E84" s="238">
        <v>146.39295999999999</v>
      </c>
      <c r="F84" s="239"/>
      <c r="G84" s="240">
        <f>ROUND(E84*F84,2)</f>
        <v>0</v>
      </c>
      <c r="H84" s="239"/>
      <c r="I84" s="240">
        <f>ROUND(E84*H84,2)</f>
        <v>0</v>
      </c>
      <c r="J84" s="239"/>
      <c r="K84" s="240">
        <f>ROUND(E84*J84,2)</f>
        <v>0</v>
      </c>
      <c r="L84" s="240">
        <v>21</v>
      </c>
      <c r="M84" s="240">
        <f>G84*(1+L84/100)</f>
        <v>0</v>
      </c>
      <c r="N84" s="240">
        <v>7.1399999999999996E-3</v>
      </c>
      <c r="O84" s="240">
        <f>ROUND(E84*N84,2)</f>
        <v>1.05</v>
      </c>
      <c r="P84" s="240">
        <v>0</v>
      </c>
      <c r="Q84" s="240">
        <f>ROUND(E84*P84,2)</f>
        <v>0</v>
      </c>
      <c r="R84" s="240" t="s">
        <v>128</v>
      </c>
      <c r="S84" s="240" t="s">
        <v>117</v>
      </c>
      <c r="T84" s="241" t="s">
        <v>117</v>
      </c>
      <c r="U84" s="222">
        <v>0.254</v>
      </c>
      <c r="V84" s="222">
        <f>ROUND(E84*U84,2)</f>
        <v>37.18</v>
      </c>
      <c r="W84" s="222"/>
      <c r="X84" s="222" t="s">
        <v>118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119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52" t="s">
        <v>201</v>
      </c>
      <c r="D85" s="243"/>
      <c r="E85" s="243"/>
      <c r="F85" s="243"/>
      <c r="G85" s="243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121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3" t="s">
        <v>154</v>
      </c>
      <c r="D86" s="224"/>
      <c r="E86" s="225">
        <v>29.411999999999999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123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3" t="s">
        <v>155</v>
      </c>
      <c r="D87" s="224"/>
      <c r="E87" s="225">
        <v>13.0944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123</v>
      </c>
      <c r="AH87" s="212">
        <v>0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3" t="s">
        <v>156</v>
      </c>
      <c r="D88" s="224"/>
      <c r="E88" s="225">
        <v>55.834800000000001</v>
      </c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123</v>
      </c>
      <c r="AH88" s="212">
        <v>0</v>
      </c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3" t="s">
        <v>157</v>
      </c>
      <c r="D89" s="224"/>
      <c r="E89" s="225">
        <v>21.097999999999999</v>
      </c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123</v>
      </c>
      <c r="AH89" s="212">
        <v>0</v>
      </c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3" t="s">
        <v>158</v>
      </c>
      <c r="D90" s="224"/>
      <c r="E90" s="225">
        <v>26.953759999999999</v>
      </c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123</v>
      </c>
      <c r="AH90" s="212">
        <v>0</v>
      </c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4"/>
      <c r="D91" s="245"/>
      <c r="E91" s="245"/>
      <c r="F91" s="245"/>
      <c r="G91" s="245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124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35">
        <v>18</v>
      </c>
      <c r="B92" s="236" t="s">
        <v>202</v>
      </c>
      <c r="C92" s="251" t="s">
        <v>203</v>
      </c>
      <c r="D92" s="237" t="s">
        <v>127</v>
      </c>
      <c r="E92" s="238">
        <v>146.39295999999999</v>
      </c>
      <c r="F92" s="239"/>
      <c r="G92" s="240">
        <f>ROUND(E92*F92,2)</f>
        <v>0</v>
      </c>
      <c r="H92" s="239"/>
      <c r="I92" s="240">
        <f>ROUND(E92*H92,2)</f>
        <v>0</v>
      </c>
      <c r="J92" s="239"/>
      <c r="K92" s="240">
        <f>ROUND(E92*J92,2)</f>
        <v>0</v>
      </c>
      <c r="L92" s="240">
        <v>21</v>
      </c>
      <c r="M92" s="240">
        <f>G92*(1+L92/100)</f>
        <v>0</v>
      </c>
      <c r="N92" s="240">
        <v>0</v>
      </c>
      <c r="O92" s="240">
        <f>ROUND(E92*N92,2)</f>
        <v>0</v>
      </c>
      <c r="P92" s="240">
        <v>0</v>
      </c>
      <c r="Q92" s="240">
        <f>ROUND(E92*P92,2)</f>
        <v>0</v>
      </c>
      <c r="R92" s="240" t="s">
        <v>204</v>
      </c>
      <c r="S92" s="240" t="s">
        <v>117</v>
      </c>
      <c r="T92" s="241" t="s">
        <v>117</v>
      </c>
      <c r="U92" s="222">
        <v>1.6E-2</v>
      </c>
      <c r="V92" s="222">
        <f>ROUND(E92*U92,2)</f>
        <v>2.34</v>
      </c>
      <c r="W92" s="222"/>
      <c r="X92" s="222" t="s">
        <v>118</v>
      </c>
      <c r="Y92" s="212"/>
      <c r="Z92" s="212"/>
      <c r="AA92" s="212"/>
      <c r="AB92" s="212"/>
      <c r="AC92" s="212"/>
      <c r="AD92" s="212"/>
      <c r="AE92" s="212"/>
      <c r="AF92" s="212"/>
      <c r="AG92" s="212" t="s">
        <v>119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2" t="s">
        <v>205</v>
      </c>
      <c r="D93" s="243"/>
      <c r="E93" s="243"/>
      <c r="F93" s="243"/>
      <c r="G93" s="243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121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3" t="s">
        <v>206</v>
      </c>
      <c r="D94" s="224"/>
      <c r="E94" s="225">
        <v>146.39295999999999</v>
      </c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123</v>
      </c>
      <c r="AH94" s="212">
        <v>5</v>
      </c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4"/>
      <c r="D95" s="245"/>
      <c r="E95" s="245"/>
      <c r="F95" s="245"/>
      <c r="G95" s="245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124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35">
        <v>19</v>
      </c>
      <c r="B96" s="236" t="s">
        <v>207</v>
      </c>
      <c r="C96" s="251" t="s">
        <v>208</v>
      </c>
      <c r="D96" s="237" t="s">
        <v>127</v>
      </c>
      <c r="E96" s="238">
        <v>146.39295999999999</v>
      </c>
      <c r="F96" s="239"/>
      <c r="G96" s="240">
        <f>ROUND(E96*F96,2)</f>
        <v>0</v>
      </c>
      <c r="H96" s="239"/>
      <c r="I96" s="240">
        <f>ROUND(E96*H96,2)</f>
        <v>0</v>
      </c>
      <c r="J96" s="239"/>
      <c r="K96" s="240">
        <f>ROUND(E96*J96,2)</f>
        <v>0</v>
      </c>
      <c r="L96" s="240">
        <v>21</v>
      </c>
      <c r="M96" s="240">
        <f>G96*(1+L96/100)</f>
        <v>0</v>
      </c>
      <c r="N96" s="240">
        <v>0</v>
      </c>
      <c r="O96" s="240">
        <f>ROUND(E96*N96,2)</f>
        <v>0</v>
      </c>
      <c r="P96" s="240">
        <v>0</v>
      </c>
      <c r="Q96" s="240">
        <f>ROUND(E96*P96,2)</f>
        <v>0</v>
      </c>
      <c r="R96" s="240" t="s">
        <v>204</v>
      </c>
      <c r="S96" s="240" t="s">
        <v>117</v>
      </c>
      <c r="T96" s="241" t="s">
        <v>117</v>
      </c>
      <c r="U96" s="222">
        <v>4.5999999999999999E-2</v>
      </c>
      <c r="V96" s="222">
        <f>ROUND(E96*U96,2)</f>
        <v>6.73</v>
      </c>
      <c r="W96" s="222"/>
      <c r="X96" s="222" t="s">
        <v>118</v>
      </c>
      <c r="Y96" s="212"/>
      <c r="Z96" s="212"/>
      <c r="AA96" s="212"/>
      <c r="AB96" s="212"/>
      <c r="AC96" s="212"/>
      <c r="AD96" s="212"/>
      <c r="AE96" s="212"/>
      <c r="AF96" s="212"/>
      <c r="AG96" s="212" t="s">
        <v>119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2" t="s">
        <v>205</v>
      </c>
      <c r="D97" s="243"/>
      <c r="E97" s="243"/>
      <c r="F97" s="243"/>
      <c r="G97" s="243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121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3" t="s">
        <v>209</v>
      </c>
      <c r="D98" s="224"/>
      <c r="E98" s="225">
        <v>146.39295999999999</v>
      </c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123</v>
      </c>
      <c r="AH98" s="212">
        <v>5</v>
      </c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4"/>
      <c r="D99" s="245"/>
      <c r="E99" s="245"/>
      <c r="F99" s="245"/>
      <c r="G99" s="245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124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ht="22.5" outlineLevel="1" x14ac:dyDescent="0.2">
      <c r="A100" s="235">
        <v>20</v>
      </c>
      <c r="B100" s="236" t="s">
        <v>210</v>
      </c>
      <c r="C100" s="251" t="s">
        <v>211</v>
      </c>
      <c r="D100" s="237" t="s">
        <v>212</v>
      </c>
      <c r="E100" s="238">
        <v>108.26600000000001</v>
      </c>
      <c r="F100" s="239"/>
      <c r="G100" s="240">
        <f>ROUND(E100*F100,2)</f>
        <v>0</v>
      </c>
      <c r="H100" s="239"/>
      <c r="I100" s="240">
        <f>ROUND(E100*H100,2)</f>
        <v>0</v>
      </c>
      <c r="J100" s="239"/>
      <c r="K100" s="240">
        <f>ROUND(E100*J100,2)</f>
        <v>0</v>
      </c>
      <c r="L100" s="240">
        <v>21</v>
      </c>
      <c r="M100" s="240">
        <f>G100*(1+L100/100)</f>
        <v>0</v>
      </c>
      <c r="N100" s="240">
        <v>3.0000000000000001E-5</v>
      </c>
      <c r="O100" s="240">
        <f>ROUND(E100*N100,2)</f>
        <v>0</v>
      </c>
      <c r="P100" s="240">
        <v>0</v>
      </c>
      <c r="Q100" s="240">
        <f>ROUND(E100*P100,2)</f>
        <v>0</v>
      </c>
      <c r="R100" s="240" t="s">
        <v>204</v>
      </c>
      <c r="S100" s="240" t="s">
        <v>117</v>
      </c>
      <c r="T100" s="241" t="s">
        <v>117</v>
      </c>
      <c r="U100" s="222">
        <v>0.13719999999999999</v>
      </c>
      <c r="V100" s="222">
        <f>ROUND(E100*U100,2)</f>
        <v>14.85</v>
      </c>
      <c r="W100" s="222"/>
      <c r="X100" s="222" t="s">
        <v>118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119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5" t="s">
        <v>136</v>
      </c>
      <c r="D101" s="226"/>
      <c r="E101" s="227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123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6" t="s">
        <v>213</v>
      </c>
      <c r="D102" s="226"/>
      <c r="E102" s="227">
        <v>11.01</v>
      </c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123</v>
      </c>
      <c r="AH102" s="212">
        <v>2</v>
      </c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6" t="s">
        <v>214</v>
      </c>
      <c r="D103" s="226"/>
      <c r="E103" s="227">
        <v>7.25</v>
      </c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123</v>
      </c>
      <c r="AH103" s="212">
        <v>2</v>
      </c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6" t="s">
        <v>215</v>
      </c>
      <c r="D104" s="226"/>
      <c r="E104" s="227">
        <v>14.96</v>
      </c>
      <c r="F104" s="222"/>
      <c r="G104" s="222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123</v>
      </c>
      <c r="AH104" s="212">
        <v>2</v>
      </c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6" t="s">
        <v>216</v>
      </c>
      <c r="D105" s="226"/>
      <c r="E105" s="227">
        <v>10.44</v>
      </c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123</v>
      </c>
      <c r="AH105" s="212">
        <v>2</v>
      </c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6" t="s">
        <v>217</v>
      </c>
      <c r="D106" s="226"/>
      <c r="E106" s="227">
        <v>10.473000000000001</v>
      </c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123</v>
      </c>
      <c r="AH106" s="212">
        <v>2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5" t="s">
        <v>142</v>
      </c>
      <c r="D107" s="226"/>
      <c r="E107" s="227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123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3" t="s">
        <v>218</v>
      </c>
      <c r="D108" s="224"/>
      <c r="E108" s="225">
        <v>108.26600000000001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123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4"/>
      <c r="D109" s="245"/>
      <c r="E109" s="245"/>
      <c r="F109" s="245"/>
      <c r="G109" s="245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124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ht="22.5" outlineLevel="1" x14ac:dyDescent="0.2">
      <c r="A110" s="235">
        <v>21</v>
      </c>
      <c r="B110" s="236" t="s">
        <v>219</v>
      </c>
      <c r="C110" s="251" t="s">
        <v>220</v>
      </c>
      <c r="D110" s="237" t="s">
        <v>127</v>
      </c>
      <c r="E110" s="238">
        <v>231.63976</v>
      </c>
      <c r="F110" s="239"/>
      <c r="G110" s="240">
        <f>ROUND(E110*F110,2)</f>
        <v>0</v>
      </c>
      <c r="H110" s="239"/>
      <c r="I110" s="240">
        <f>ROUND(E110*H110,2)</f>
        <v>0</v>
      </c>
      <c r="J110" s="239"/>
      <c r="K110" s="240">
        <f>ROUND(E110*J110,2)</f>
        <v>0</v>
      </c>
      <c r="L110" s="240">
        <v>21</v>
      </c>
      <c r="M110" s="240">
        <f>G110*(1+L110/100)</f>
        <v>0</v>
      </c>
      <c r="N110" s="240">
        <v>0</v>
      </c>
      <c r="O110" s="240">
        <f>ROUND(E110*N110,2)</f>
        <v>0</v>
      </c>
      <c r="P110" s="240">
        <v>1E-3</v>
      </c>
      <c r="Q110" s="240">
        <f>ROUND(E110*P110,2)</f>
        <v>0.23</v>
      </c>
      <c r="R110" s="240" t="s">
        <v>204</v>
      </c>
      <c r="S110" s="240" t="s">
        <v>117</v>
      </c>
      <c r="T110" s="241" t="s">
        <v>117</v>
      </c>
      <c r="U110" s="222">
        <v>0.128</v>
      </c>
      <c r="V110" s="222">
        <f>ROUND(E110*U110,2)</f>
        <v>29.65</v>
      </c>
      <c r="W110" s="222"/>
      <c r="X110" s="222" t="s">
        <v>118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119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3" t="s">
        <v>221</v>
      </c>
      <c r="D111" s="224"/>
      <c r="E111" s="225">
        <v>58.823999999999998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123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3" t="s">
        <v>155</v>
      </c>
      <c r="D112" s="224"/>
      <c r="E112" s="225">
        <v>13.0944</v>
      </c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123</v>
      </c>
      <c r="AH112" s="212">
        <v>0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3" t="s">
        <v>222</v>
      </c>
      <c r="D113" s="224"/>
      <c r="E113" s="225">
        <v>111.6696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123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3" t="s">
        <v>157</v>
      </c>
      <c r="D114" s="224"/>
      <c r="E114" s="225">
        <v>21.097999999999999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123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3" t="s">
        <v>158</v>
      </c>
      <c r="D115" s="224"/>
      <c r="E115" s="225">
        <v>26.953759999999999</v>
      </c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123</v>
      </c>
      <c r="AH115" s="212">
        <v>0</v>
      </c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19"/>
      <c r="B116" s="220"/>
      <c r="C116" s="254"/>
      <c r="D116" s="245"/>
      <c r="E116" s="245"/>
      <c r="F116" s="245"/>
      <c r="G116" s="245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12"/>
      <c r="Z116" s="212"/>
      <c r="AA116" s="212"/>
      <c r="AB116" s="212"/>
      <c r="AC116" s="212"/>
      <c r="AD116" s="212"/>
      <c r="AE116" s="212"/>
      <c r="AF116" s="212"/>
      <c r="AG116" s="212" t="s">
        <v>124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ht="22.5" outlineLevel="1" x14ac:dyDescent="0.2">
      <c r="A117" s="235">
        <v>22</v>
      </c>
      <c r="B117" s="236" t="s">
        <v>223</v>
      </c>
      <c r="C117" s="251" t="s">
        <v>224</v>
      </c>
      <c r="D117" s="237" t="s">
        <v>127</v>
      </c>
      <c r="E117" s="238">
        <v>146.39295999999999</v>
      </c>
      <c r="F117" s="239"/>
      <c r="G117" s="240">
        <f>ROUND(E117*F117,2)</f>
        <v>0</v>
      </c>
      <c r="H117" s="239"/>
      <c r="I117" s="240">
        <f>ROUND(E117*H117,2)</f>
        <v>0</v>
      </c>
      <c r="J117" s="239"/>
      <c r="K117" s="240">
        <f>ROUND(E117*J117,2)</f>
        <v>0</v>
      </c>
      <c r="L117" s="240">
        <v>21</v>
      </c>
      <c r="M117" s="240">
        <f>G117*(1+L117/100)</f>
        <v>0</v>
      </c>
      <c r="N117" s="240">
        <v>2.5000000000000001E-4</v>
      </c>
      <c r="O117" s="240">
        <f>ROUND(E117*N117,2)</f>
        <v>0.04</v>
      </c>
      <c r="P117" s="240">
        <v>0</v>
      </c>
      <c r="Q117" s="240">
        <f>ROUND(E117*P117,2)</f>
        <v>0</v>
      </c>
      <c r="R117" s="240" t="s">
        <v>204</v>
      </c>
      <c r="S117" s="240" t="s">
        <v>117</v>
      </c>
      <c r="T117" s="241" t="s">
        <v>117</v>
      </c>
      <c r="U117" s="222">
        <v>0.38</v>
      </c>
      <c r="V117" s="222">
        <f>ROUND(E117*U117,2)</f>
        <v>55.63</v>
      </c>
      <c r="W117" s="222"/>
      <c r="X117" s="222" t="s">
        <v>118</v>
      </c>
      <c r="Y117" s="212"/>
      <c r="Z117" s="212"/>
      <c r="AA117" s="212"/>
      <c r="AB117" s="212"/>
      <c r="AC117" s="212"/>
      <c r="AD117" s="212"/>
      <c r="AE117" s="212"/>
      <c r="AF117" s="212"/>
      <c r="AG117" s="212" t="s">
        <v>119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3" t="s">
        <v>147</v>
      </c>
      <c r="D118" s="224"/>
      <c r="E118" s="225">
        <v>146.39295999999999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123</v>
      </c>
      <c r="AH118" s="212">
        <v>5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4"/>
      <c r="D119" s="245"/>
      <c r="E119" s="245"/>
      <c r="F119" s="245"/>
      <c r="G119" s="245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124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35">
        <v>23</v>
      </c>
      <c r="B120" s="236" t="s">
        <v>225</v>
      </c>
      <c r="C120" s="251" t="s">
        <v>226</v>
      </c>
      <c r="D120" s="237" t="s">
        <v>212</v>
      </c>
      <c r="E120" s="238">
        <v>42.43</v>
      </c>
      <c r="F120" s="239"/>
      <c r="G120" s="240">
        <f>ROUND(E120*F120,2)</f>
        <v>0</v>
      </c>
      <c r="H120" s="239"/>
      <c r="I120" s="240">
        <f>ROUND(E120*H120,2)</f>
        <v>0</v>
      </c>
      <c r="J120" s="239"/>
      <c r="K120" s="240">
        <f>ROUND(E120*J120,2)</f>
        <v>0</v>
      </c>
      <c r="L120" s="240">
        <v>21</v>
      </c>
      <c r="M120" s="240">
        <f>G120*(1+L120/100)</f>
        <v>0</v>
      </c>
      <c r="N120" s="240">
        <v>4.0000000000000003E-5</v>
      </c>
      <c r="O120" s="240">
        <f>ROUND(E120*N120,2)</f>
        <v>0</v>
      </c>
      <c r="P120" s="240">
        <v>0</v>
      </c>
      <c r="Q120" s="240">
        <f>ROUND(E120*P120,2)</f>
        <v>0</v>
      </c>
      <c r="R120" s="240" t="s">
        <v>204</v>
      </c>
      <c r="S120" s="240" t="s">
        <v>117</v>
      </c>
      <c r="T120" s="241" t="s">
        <v>117</v>
      </c>
      <c r="U120" s="222">
        <v>7.8200000000000006E-2</v>
      </c>
      <c r="V120" s="222">
        <f>ROUND(E120*U120,2)</f>
        <v>3.32</v>
      </c>
      <c r="W120" s="222"/>
      <c r="X120" s="222" t="s">
        <v>118</v>
      </c>
      <c r="Y120" s="212"/>
      <c r="Z120" s="212"/>
      <c r="AA120" s="212"/>
      <c r="AB120" s="212"/>
      <c r="AC120" s="212"/>
      <c r="AD120" s="212"/>
      <c r="AE120" s="212"/>
      <c r="AF120" s="212"/>
      <c r="AG120" s="212" t="s">
        <v>119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3" t="s">
        <v>227</v>
      </c>
      <c r="D121" s="224"/>
      <c r="E121" s="225">
        <v>12.9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123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3" t="s">
        <v>228</v>
      </c>
      <c r="D122" s="224"/>
      <c r="E122" s="225">
        <v>3.41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123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3" t="s">
        <v>229</v>
      </c>
      <c r="D123" s="224"/>
      <c r="E123" s="225">
        <v>14.28</v>
      </c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123</v>
      </c>
      <c r="AH123" s="212">
        <v>0</v>
      </c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3" t="s">
        <v>230</v>
      </c>
      <c r="D124" s="224"/>
      <c r="E124" s="225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123</v>
      </c>
      <c r="AH124" s="212">
        <v>0</v>
      </c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3" t="s">
        <v>231</v>
      </c>
      <c r="D125" s="224"/>
      <c r="E125" s="225">
        <v>11.84</v>
      </c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123</v>
      </c>
      <c r="AH125" s="212">
        <v>0</v>
      </c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19"/>
      <c r="B126" s="220"/>
      <c r="C126" s="254"/>
      <c r="D126" s="245"/>
      <c r="E126" s="245"/>
      <c r="F126" s="245"/>
      <c r="G126" s="245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12"/>
      <c r="Z126" s="212"/>
      <c r="AA126" s="212"/>
      <c r="AB126" s="212"/>
      <c r="AC126" s="212"/>
      <c r="AD126" s="212"/>
      <c r="AE126" s="212"/>
      <c r="AF126" s="212"/>
      <c r="AG126" s="212" t="s">
        <v>124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35">
        <v>24</v>
      </c>
      <c r="B127" s="236" t="s">
        <v>232</v>
      </c>
      <c r="C127" s="251" t="s">
        <v>233</v>
      </c>
      <c r="D127" s="237" t="s">
        <v>234</v>
      </c>
      <c r="E127" s="238">
        <v>10</v>
      </c>
      <c r="F127" s="239"/>
      <c r="G127" s="240">
        <f>ROUND(E127*F127,2)</f>
        <v>0</v>
      </c>
      <c r="H127" s="239"/>
      <c r="I127" s="240">
        <f>ROUND(E127*H127,2)</f>
        <v>0</v>
      </c>
      <c r="J127" s="239"/>
      <c r="K127" s="240">
        <f>ROUND(E127*J127,2)</f>
        <v>0</v>
      </c>
      <c r="L127" s="240">
        <v>21</v>
      </c>
      <c r="M127" s="240">
        <f>G127*(1+L127/100)</f>
        <v>0</v>
      </c>
      <c r="N127" s="240">
        <v>0</v>
      </c>
      <c r="O127" s="240">
        <f>ROUND(E127*N127,2)</f>
        <v>0</v>
      </c>
      <c r="P127" s="240">
        <v>0</v>
      </c>
      <c r="Q127" s="240">
        <f>ROUND(E127*P127,2)</f>
        <v>0</v>
      </c>
      <c r="R127" s="240"/>
      <c r="S127" s="240" t="s">
        <v>117</v>
      </c>
      <c r="T127" s="241" t="s">
        <v>117</v>
      </c>
      <c r="U127" s="222">
        <v>1</v>
      </c>
      <c r="V127" s="222">
        <f>ROUND(E127*U127,2)</f>
        <v>10</v>
      </c>
      <c r="W127" s="222"/>
      <c r="X127" s="222" t="s">
        <v>118</v>
      </c>
      <c r="Y127" s="212"/>
      <c r="Z127" s="212"/>
      <c r="AA127" s="212"/>
      <c r="AB127" s="212"/>
      <c r="AC127" s="212"/>
      <c r="AD127" s="212"/>
      <c r="AE127" s="212"/>
      <c r="AF127" s="212"/>
      <c r="AG127" s="212" t="s">
        <v>119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60"/>
      <c r="D128" s="248"/>
      <c r="E128" s="248"/>
      <c r="F128" s="248"/>
      <c r="G128" s="248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124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35">
        <v>25</v>
      </c>
      <c r="B129" s="236" t="s">
        <v>235</v>
      </c>
      <c r="C129" s="251" t="s">
        <v>236</v>
      </c>
      <c r="D129" s="237" t="s">
        <v>212</v>
      </c>
      <c r="E129" s="238">
        <v>119.0926</v>
      </c>
      <c r="F129" s="239"/>
      <c r="G129" s="240">
        <f>ROUND(E129*F129,2)</f>
        <v>0</v>
      </c>
      <c r="H129" s="239"/>
      <c r="I129" s="240">
        <f>ROUND(E129*H129,2)</f>
        <v>0</v>
      </c>
      <c r="J129" s="239"/>
      <c r="K129" s="240">
        <f>ROUND(E129*J129,2)</f>
        <v>0</v>
      </c>
      <c r="L129" s="240">
        <v>21</v>
      </c>
      <c r="M129" s="240">
        <f>G129*(1+L129/100)</f>
        <v>0</v>
      </c>
      <c r="N129" s="240">
        <v>1.4999999999999999E-4</v>
      </c>
      <c r="O129" s="240">
        <f>ROUND(E129*N129,2)</f>
        <v>0.02</v>
      </c>
      <c r="P129" s="240">
        <v>0</v>
      </c>
      <c r="Q129" s="240">
        <f>ROUND(E129*P129,2)</f>
        <v>0</v>
      </c>
      <c r="R129" s="240" t="s">
        <v>179</v>
      </c>
      <c r="S129" s="240" t="s">
        <v>117</v>
      </c>
      <c r="T129" s="241" t="s">
        <v>117</v>
      </c>
      <c r="U129" s="222">
        <v>0</v>
      </c>
      <c r="V129" s="222">
        <f>ROUND(E129*U129,2)</f>
        <v>0</v>
      </c>
      <c r="W129" s="222"/>
      <c r="X129" s="222" t="s">
        <v>180</v>
      </c>
      <c r="Y129" s="212"/>
      <c r="Z129" s="212"/>
      <c r="AA129" s="212"/>
      <c r="AB129" s="212"/>
      <c r="AC129" s="212"/>
      <c r="AD129" s="212"/>
      <c r="AE129" s="212"/>
      <c r="AF129" s="212"/>
      <c r="AG129" s="212" t="s">
        <v>181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19"/>
      <c r="B130" s="220"/>
      <c r="C130" s="253" t="s">
        <v>237</v>
      </c>
      <c r="D130" s="224"/>
      <c r="E130" s="225">
        <v>119.0926</v>
      </c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12"/>
      <c r="Z130" s="212"/>
      <c r="AA130" s="212"/>
      <c r="AB130" s="212"/>
      <c r="AC130" s="212"/>
      <c r="AD130" s="212"/>
      <c r="AE130" s="212"/>
      <c r="AF130" s="212"/>
      <c r="AG130" s="212" t="s">
        <v>123</v>
      </c>
      <c r="AH130" s="212">
        <v>5</v>
      </c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4"/>
      <c r="D131" s="245"/>
      <c r="E131" s="245"/>
      <c r="F131" s="245"/>
      <c r="G131" s="245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124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ht="22.5" outlineLevel="1" x14ac:dyDescent="0.2">
      <c r="A132" s="235">
        <v>26</v>
      </c>
      <c r="B132" s="236" t="s">
        <v>238</v>
      </c>
      <c r="C132" s="251" t="s">
        <v>239</v>
      </c>
      <c r="D132" s="237" t="s">
        <v>127</v>
      </c>
      <c r="E132" s="238">
        <v>175.67155</v>
      </c>
      <c r="F132" s="239"/>
      <c r="G132" s="240">
        <f>ROUND(E132*F132,2)</f>
        <v>0</v>
      </c>
      <c r="H132" s="239"/>
      <c r="I132" s="240">
        <f>ROUND(E132*H132,2)</f>
        <v>0</v>
      </c>
      <c r="J132" s="239"/>
      <c r="K132" s="240">
        <f>ROUND(E132*J132,2)</f>
        <v>0</v>
      </c>
      <c r="L132" s="240">
        <v>21</v>
      </c>
      <c r="M132" s="240">
        <f>G132*(1+L132/100)</f>
        <v>0</v>
      </c>
      <c r="N132" s="240">
        <v>1.8500000000000001E-3</v>
      </c>
      <c r="O132" s="240">
        <f>ROUND(E132*N132,2)</f>
        <v>0.32</v>
      </c>
      <c r="P132" s="240">
        <v>0</v>
      </c>
      <c r="Q132" s="240">
        <f>ROUND(E132*P132,2)</f>
        <v>0</v>
      </c>
      <c r="R132" s="240" t="s">
        <v>179</v>
      </c>
      <c r="S132" s="240" t="s">
        <v>117</v>
      </c>
      <c r="T132" s="241" t="s">
        <v>117</v>
      </c>
      <c r="U132" s="222">
        <v>0</v>
      </c>
      <c r="V132" s="222">
        <f>ROUND(E132*U132,2)</f>
        <v>0</v>
      </c>
      <c r="W132" s="222"/>
      <c r="X132" s="222" t="s">
        <v>180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181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3" t="s">
        <v>240</v>
      </c>
      <c r="D133" s="224"/>
      <c r="E133" s="225">
        <v>175.67155</v>
      </c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123</v>
      </c>
      <c r="AH133" s="212">
        <v>5</v>
      </c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4"/>
      <c r="D134" s="245"/>
      <c r="E134" s="245"/>
      <c r="F134" s="245"/>
      <c r="G134" s="245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124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>
        <v>27</v>
      </c>
      <c r="B135" s="220" t="s">
        <v>241</v>
      </c>
      <c r="C135" s="258" t="s">
        <v>242</v>
      </c>
      <c r="D135" s="221" t="s">
        <v>0</v>
      </c>
      <c r="E135" s="244"/>
      <c r="F135" s="223"/>
      <c r="G135" s="222">
        <f>ROUND(E135*F135,2)</f>
        <v>0</v>
      </c>
      <c r="H135" s="223"/>
      <c r="I135" s="222">
        <f>ROUND(E135*H135,2)</f>
        <v>0</v>
      </c>
      <c r="J135" s="223"/>
      <c r="K135" s="222">
        <f>ROUND(E135*J135,2)</f>
        <v>0</v>
      </c>
      <c r="L135" s="222">
        <v>21</v>
      </c>
      <c r="M135" s="222">
        <f>G135*(1+L135/100)</f>
        <v>0</v>
      </c>
      <c r="N135" s="222">
        <v>0</v>
      </c>
      <c r="O135" s="222">
        <f>ROUND(E135*N135,2)</f>
        <v>0</v>
      </c>
      <c r="P135" s="222">
        <v>0</v>
      </c>
      <c r="Q135" s="222">
        <f>ROUND(E135*P135,2)</f>
        <v>0</v>
      </c>
      <c r="R135" s="222" t="s">
        <v>204</v>
      </c>
      <c r="S135" s="222" t="s">
        <v>117</v>
      </c>
      <c r="T135" s="222" t="s">
        <v>117</v>
      </c>
      <c r="U135" s="222">
        <v>0</v>
      </c>
      <c r="V135" s="222">
        <f>ROUND(E135*U135,2)</f>
        <v>0</v>
      </c>
      <c r="W135" s="222"/>
      <c r="X135" s="222" t="s">
        <v>168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169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9" t="s">
        <v>243</v>
      </c>
      <c r="D136" s="247"/>
      <c r="E136" s="247"/>
      <c r="F136" s="247"/>
      <c r="G136" s="247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121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4"/>
      <c r="D137" s="245"/>
      <c r="E137" s="245"/>
      <c r="F137" s="245"/>
      <c r="G137" s="245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124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x14ac:dyDescent="0.2">
      <c r="A138" s="229" t="s">
        <v>111</v>
      </c>
      <c r="B138" s="230" t="s">
        <v>74</v>
      </c>
      <c r="C138" s="250" t="s">
        <v>75</v>
      </c>
      <c r="D138" s="231"/>
      <c r="E138" s="232"/>
      <c r="F138" s="233"/>
      <c r="G138" s="233">
        <f>SUMIF(AG139:AG148,"&lt;&gt;NOR",G139:G148)</f>
        <v>0</v>
      </c>
      <c r="H138" s="233"/>
      <c r="I138" s="233">
        <f>SUM(I139:I148)</f>
        <v>0</v>
      </c>
      <c r="J138" s="233"/>
      <c r="K138" s="233">
        <f>SUM(K139:K148)</f>
        <v>0</v>
      </c>
      <c r="L138" s="233"/>
      <c r="M138" s="233">
        <f>SUM(M139:M148)</f>
        <v>0</v>
      </c>
      <c r="N138" s="233"/>
      <c r="O138" s="233">
        <f>SUM(O139:O148)</f>
        <v>0</v>
      </c>
      <c r="P138" s="233"/>
      <c r="Q138" s="233">
        <f>SUM(Q139:Q148)</f>
        <v>0</v>
      </c>
      <c r="R138" s="233"/>
      <c r="S138" s="233"/>
      <c r="T138" s="234"/>
      <c r="U138" s="228"/>
      <c r="V138" s="228">
        <f>SUM(V139:V148)</f>
        <v>5.1899999999999995</v>
      </c>
      <c r="W138" s="228"/>
      <c r="X138" s="228"/>
      <c r="AG138" t="s">
        <v>112</v>
      </c>
    </row>
    <row r="139" spans="1:60" outlineLevel="1" x14ac:dyDescent="0.2">
      <c r="A139" s="235">
        <v>28</v>
      </c>
      <c r="B139" s="236" t="s">
        <v>244</v>
      </c>
      <c r="C139" s="251" t="s">
        <v>245</v>
      </c>
      <c r="D139" s="237" t="s">
        <v>127</v>
      </c>
      <c r="E139" s="238">
        <v>1.88496</v>
      </c>
      <c r="F139" s="239"/>
      <c r="G139" s="240">
        <f>ROUND(E139*F139,2)</f>
        <v>0</v>
      </c>
      <c r="H139" s="239"/>
      <c r="I139" s="240">
        <f>ROUND(E139*H139,2)</f>
        <v>0</v>
      </c>
      <c r="J139" s="239"/>
      <c r="K139" s="240">
        <f>ROUND(E139*J139,2)</f>
        <v>0</v>
      </c>
      <c r="L139" s="240">
        <v>21</v>
      </c>
      <c r="M139" s="240">
        <f>G139*(1+L139/100)</f>
        <v>0</v>
      </c>
      <c r="N139" s="240">
        <v>1.4999999999999999E-4</v>
      </c>
      <c r="O139" s="240">
        <f>ROUND(E139*N139,2)</f>
        <v>0</v>
      </c>
      <c r="P139" s="240">
        <v>0</v>
      </c>
      <c r="Q139" s="240">
        <f>ROUND(E139*P139,2)</f>
        <v>0</v>
      </c>
      <c r="R139" s="240" t="s">
        <v>246</v>
      </c>
      <c r="S139" s="240" t="s">
        <v>117</v>
      </c>
      <c r="T139" s="241" t="s">
        <v>117</v>
      </c>
      <c r="U139" s="222">
        <v>0.22800000000000001</v>
      </c>
      <c r="V139" s="222">
        <f>ROUND(E139*U139,2)</f>
        <v>0.43</v>
      </c>
      <c r="W139" s="222"/>
      <c r="X139" s="222" t="s">
        <v>118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119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3" t="s">
        <v>247</v>
      </c>
      <c r="D140" s="224"/>
      <c r="E140" s="225">
        <v>1.88496</v>
      </c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123</v>
      </c>
      <c r="AH140" s="212">
        <v>0</v>
      </c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4"/>
      <c r="D141" s="245"/>
      <c r="E141" s="245"/>
      <c r="F141" s="245"/>
      <c r="G141" s="245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124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ht="22.5" outlineLevel="1" x14ac:dyDescent="0.2">
      <c r="A142" s="235">
        <v>29</v>
      </c>
      <c r="B142" s="236" t="s">
        <v>248</v>
      </c>
      <c r="C142" s="251" t="s">
        <v>249</v>
      </c>
      <c r="D142" s="237" t="s">
        <v>212</v>
      </c>
      <c r="E142" s="238">
        <v>24</v>
      </c>
      <c r="F142" s="239"/>
      <c r="G142" s="240">
        <f>ROUND(E142*F142,2)</f>
        <v>0</v>
      </c>
      <c r="H142" s="239"/>
      <c r="I142" s="240">
        <f>ROUND(E142*H142,2)</f>
        <v>0</v>
      </c>
      <c r="J142" s="239"/>
      <c r="K142" s="240">
        <f>ROUND(E142*J142,2)</f>
        <v>0</v>
      </c>
      <c r="L142" s="240">
        <v>21</v>
      </c>
      <c r="M142" s="240">
        <f>G142*(1+L142/100)</f>
        <v>0</v>
      </c>
      <c r="N142" s="240">
        <v>9.0000000000000006E-5</v>
      </c>
      <c r="O142" s="240">
        <f>ROUND(E142*N142,2)</f>
        <v>0</v>
      </c>
      <c r="P142" s="240">
        <v>0</v>
      </c>
      <c r="Q142" s="240">
        <f>ROUND(E142*P142,2)</f>
        <v>0</v>
      </c>
      <c r="R142" s="240" t="s">
        <v>246</v>
      </c>
      <c r="S142" s="240" t="s">
        <v>117</v>
      </c>
      <c r="T142" s="241" t="s">
        <v>117</v>
      </c>
      <c r="U142" s="222">
        <v>0.11600000000000001</v>
      </c>
      <c r="V142" s="222">
        <f>ROUND(E142*U142,2)</f>
        <v>2.78</v>
      </c>
      <c r="W142" s="222"/>
      <c r="X142" s="222" t="s">
        <v>118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119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2" t="s">
        <v>250</v>
      </c>
      <c r="D143" s="243"/>
      <c r="E143" s="243"/>
      <c r="F143" s="243"/>
      <c r="G143" s="243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121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3" t="s">
        <v>251</v>
      </c>
      <c r="D144" s="224"/>
      <c r="E144" s="225">
        <v>24</v>
      </c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123</v>
      </c>
      <c r="AH144" s="212">
        <v>0</v>
      </c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4"/>
      <c r="D145" s="245"/>
      <c r="E145" s="245"/>
      <c r="F145" s="245"/>
      <c r="G145" s="245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124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35">
        <v>30</v>
      </c>
      <c r="B146" s="236" t="s">
        <v>252</v>
      </c>
      <c r="C146" s="251" t="s">
        <v>253</v>
      </c>
      <c r="D146" s="237" t="s">
        <v>127</v>
      </c>
      <c r="E146" s="238">
        <v>6.6</v>
      </c>
      <c r="F146" s="239"/>
      <c r="G146" s="240">
        <f>ROUND(E146*F146,2)</f>
        <v>0</v>
      </c>
      <c r="H146" s="239"/>
      <c r="I146" s="240">
        <f>ROUND(E146*H146,2)</f>
        <v>0</v>
      </c>
      <c r="J146" s="239"/>
      <c r="K146" s="240">
        <f>ROUND(E146*J146,2)</f>
        <v>0</v>
      </c>
      <c r="L146" s="240">
        <v>21</v>
      </c>
      <c r="M146" s="240">
        <f>G146*(1+L146/100)</f>
        <v>0</v>
      </c>
      <c r="N146" s="240">
        <v>9.0000000000000006E-5</v>
      </c>
      <c r="O146" s="240">
        <f>ROUND(E146*N146,2)</f>
        <v>0</v>
      </c>
      <c r="P146" s="240">
        <v>0</v>
      </c>
      <c r="Q146" s="240">
        <f>ROUND(E146*P146,2)</f>
        <v>0</v>
      </c>
      <c r="R146" s="240" t="s">
        <v>246</v>
      </c>
      <c r="S146" s="240" t="s">
        <v>117</v>
      </c>
      <c r="T146" s="241" t="s">
        <v>117</v>
      </c>
      <c r="U146" s="222">
        <v>0.3</v>
      </c>
      <c r="V146" s="222">
        <f>ROUND(E146*U146,2)</f>
        <v>1.98</v>
      </c>
      <c r="W146" s="222"/>
      <c r="X146" s="222" t="s">
        <v>118</v>
      </c>
      <c r="Y146" s="212"/>
      <c r="Z146" s="212"/>
      <c r="AA146" s="212"/>
      <c r="AB146" s="212"/>
      <c r="AC146" s="212"/>
      <c r="AD146" s="212"/>
      <c r="AE146" s="212"/>
      <c r="AF146" s="212"/>
      <c r="AG146" s="212" t="s">
        <v>119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3" t="s">
        <v>254</v>
      </c>
      <c r="D147" s="224"/>
      <c r="E147" s="225">
        <v>6.6</v>
      </c>
      <c r="F147" s="222"/>
      <c r="G147" s="222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123</v>
      </c>
      <c r="AH147" s="212">
        <v>5</v>
      </c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4"/>
      <c r="D148" s="245"/>
      <c r="E148" s="245"/>
      <c r="F148" s="245"/>
      <c r="G148" s="245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124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x14ac:dyDescent="0.2">
      <c r="A149" s="229" t="s">
        <v>111</v>
      </c>
      <c r="B149" s="230" t="s">
        <v>76</v>
      </c>
      <c r="C149" s="250" t="s">
        <v>77</v>
      </c>
      <c r="D149" s="231"/>
      <c r="E149" s="232"/>
      <c r="F149" s="233"/>
      <c r="G149" s="233">
        <f>SUMIF(AG150:AG172,"&lt;&gt;NOR",G150:G172)</f>
        <v>0</v>
      </c>
      <c r="H149" s="233"/>
      <c r="I149" s="233">
        <f>SUM(I150:I172)</f>
        <v>0</v>
      </c>
      <c r="J149" s="233"/>
      <c r="K149" s="233">
        <f>SUM(K150:K172)</f>
        <v>0</v>
      </c>
      <c r="L149" s="233"/>
      <c r="M149" s="233">
        <f>SUM(M150:M172)</f>
        <v>0</v>
      </c>
      <c r="N149" s="233"/>
      <c r="O149" s="233">
        <f>SUM(O150:O172)</f>
        <v>0.2</v>
      </c>
      <c r="P149" s="233"/>
      <c r="Q149" s="233">
        <f>SUM(Q150:Q172)</f>
        <v>0</v>
      </c>
      <c r="R149" s="233"/>
      <c r="S149" s="233"/>
      <c r="T149" s="234"/>
      <c r="U149" s="228"/>
      <c r="V149" s="228">
        <f>SUM(V150:V172)</f>
        <v>91.179999999999993</v>
      </c>
      <c r="W149" s="228"/>
      <c r="X149" s="228"/>
      <c r="AG149" t="s">
        <v>112</v>
      </c>
    </row>
    <row r="150" spans="1:60" outlineLevel="1" x14ac:dyDescent="0.2">
      <c r="A150" s="235">
        <v>31</v>
      </c>
      <c r="B150" s="236" t="s">
        <v>255</v>
      </c>
      <c r="C150" s="251" t="s">
        <v>256</v>
      </c>
      <c r="D150" s="237" t="s">
        <v>127</v>
      </c>
      <c r="E150" s="238">
        <v>215.91087999999999</v>
      </c>
      <c r="F150" s="239"/>
      <c r="G150" s="240">
        <f>ROUND(E150*F150,2)</f>
        <v>0</v>
      </c>
      <c r="H150" s="239"/>
      <c r="I150" s="240">
        <f>ROUND(E150*H150,2)</f>
        <v>0</v>
      </c>
      <c r="J150" s="239"/>
      <c r="K150" s="240">
        <f>ROUND(E150*J150,2)</f>
        <v>0</v>
      </c>
      <c r="L150" s="240">
        <v>21</v>
      </c>
      <c r="M150" s="240">
        <f>G150*(1+L150/100)</f>
        <v>0</v>
      </c>
      <c r="N150" s="240">
        <v>0</v>
      </c>
      <c r="O150" s="240">
        <f>ROUND(E150*N150,2)</f>
        <v>0</v>
      </c>
      <c r="P150" s="240">
        <v>0</v>
      </c>
      <c r="Q150" s="240">
        <f>ROUND(E150*P150,2)</f>
        <v>0</v>
      </c>
      <c r="R150" s="240" t="s">
        <v>257</v>
      </c>
      <c r="S150" s="240" t="s">
        <v>117</v>
      </c>
      <c r="T150" s="241" t="s">
        <v>117</v>
      </c>
      <c r="U150" s="222">
        <v>6.9709999999999994E-2</v>
      </c>
      <c r="V150" s="222">
        <f>ROUND(E150*U150,2)</f>
        <v>15.05</v>
      </c>
      <c r="W150" s="222"/>
      <c r="X150" s="222" t="s">
        <v>118</v>
      </c>
      <c r="Y150" s="212"/>
      <c r="Z150" s="212"/>
      <c r="AA150" s="212"/>
      <c r="AB150" s="212"/>
      <c r="AC150" s="212"/>
      <c r="AD150" s="212"/>
      <c r="AE150" s="212"/>
      <c r="AF150" s="212"/>
      <c r="AG150" s="212" t="s">
        <v>119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3" t="s">
        <v>258</v>
      </c>
      <c r="D151" s="224"/>
      <c r="E151" s="225">
        <v>215.91087999999999</v>
      </c>
      <c r="F151" s="222"/>
      <c r="G151" s="22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123</v>
      </c>
      <c r="AH151" s="212">
        <v>5</v>
      </c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4"/>
      <c r="D152" s="245"/>
      <c r="E152" s="245"/>
      <c r="F152" s="245"/>
      <c r="G152" s="245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124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35">
        <v>32</v>
      </c>
      <c r="B153" s="236" t="s">
        <v>259</v>
      </c>
      <c r="C153" s="251" t="s">
        <v>260</v>
      </c>
      <c r="D153" s="237" t="s">
        <v>127</v>
      </c>
      <c r="E153" s="238">
        <v>431.82175999999998</v>
      </c>
      <c r="F153" s="239"/>
      <c r="G153" s="240">
        <f>ROUND(E153*F153,2)</f>
        <v>0</v>
      </c>
      <c r="H153" s="239"/>
      <c r="I153" s="240">
        <f>ROUND(E153*H153,2)</f>
        <v>0</v>
      </c>
      <c r="J153" s="239"/>
      <c r="K153" s="240">
        <f>ROUND(E153*J153,2)</f>
        <v>0</v>
      </c>
      <c r="L153" s="240">
        <v>21</v>
      </c>
      <c r="M153" s="240">
        <f>G153*(1+L153/100)</f>
        <v>0</v>
      </c>
      <c r="N153" s="240">
        <v>6.9999999999999994E-5</v>
      </c>
      <c r="O153" s="240">
        <f>ROUND(E153*N153,2)</f>
        <v>0.03</v>
      </c>
      <c r="P153" s="240">
        <v>0</v>
      </c>
      <c r="Q153" s="240">
        <f>ROUND(E153*P153,2)</f>
        <v>0</v>
      </c>
      <c r="R153" s="240" t="s">
        <v>257</v>
      </c>
      <c r="S153" s="240" t="s">
        <v>117</v>
      </c>
      <c r="T153" s="241" t="s">
        <v>117</v>
      </c>
      <c r="U153" s="222">
        <v>3.2480000000000002E-2</v>
      </c>
      <c r="V153" s="222">
        <f>ROUND(E153*U153,2)</f>
        <v>14.03</v>
      </c>
      <c r="W153" s="222"/>
      <c r="X153" s="222" t="s">
        <v>118</v>
      </c>
      <c r="Y153" s="212"/>
      <c r="Z153" s="212"/>
      <c r="AA153" s="212"/>
      <c r="AB153" s="212"/>
      <c r="AC153" s="212"/>
      <c r="AD153" s="212"/>
      <c r="AE153" s="212"/>
      <c r="AF153" s="212"/>
      <c r="AG153" s="212" t="s">
        <v>119</v>
      </c>
      <c r="AH153" s="212"/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3" t="s">
        <v>261</v>
      </c>
      <c r="D154" s="224"/>
      <c r="E154" s="225">
        <v>431.82175999999998</v>
      </c>
      <c r="F154" s="222"/>
      <c r="G154" s="22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123</v>
      </c>
      <c r="AH154" s="212">
        <v>5</v>
      </c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19"/>
      <c r="B155" s="220"/>
      <c r="C155" s="254"/>
      <c r="D155" s="245"/>
      <c r="E155" s="245"/>
      <c r="F155" s="245"/>
      <c r="G155" s="245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12"/>
      <c r="Z155" s="212"/>
      <c r="AA155" s="212"/>
      <c r="AB155" s="212"/>
      <c r="AC155" s="212"/>
      <c r="AD155" s="212"/>
      <c r="AE155" s="212"/>
      <c r="AF155" s="212"/>
      <c r="AG155" s="212" t="s">
        <v>124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35">
        <v>33</v>
      </c>
      <c r="B156" s="236" t="s">
        <v>262</v>
      </c>
      <c r="C156" s="251" t="s">
        <v>263</v>
      </c>
      <c r="D156" s="237" t="s">
        <v>127</v>
      </c>
      <c r="E156" s="238">
        <v>431.82175999999998</v>
      </c>
      <c r="F156" s="239"/>
      <c r="G156" s="240">
        <f>ROUND(E156*F156,2)</f>
        <v>0</v>
      </c>
      <c r="H156" s="239"/>
      <c r="I156" s="240">
        <f>ROUND(E156*H156,2)</f>
        <v>0</v>
      </c>
      <c r="J156" s="239"/>
      <c r="K156" s="240">
        <f>ROUND(E156*J156,2)</f>
        <v>0</v>
      </c>
      <c r="L156" s="240">
        <v>21</v>
      </c>
      <c r="M156" s="240">
        <f>G156*(1+L156/100)</f>
        <v>0</v>
      </c>
      <c r="N156" s="240">
        <v>2.9E-4</v>
      </c>
      <c r="O156" s="240">
        <f>ROUND(E156*N156,2)</f>
        <v>0.13</v>
      </c>
      <c r="P156" s="240">
        <v>0</v>
      </c>
      <c r="Q156" s="240">
        <f>ROUND(E156*P156,2)</f>
        <v>0</v>
      </c>
      <c r="R156" s="240" t="s">
        <v>257</v>
      </c>
      <c r="S156" s="240" t="s">
        <v>117</v>
      </c>
      <c r="T156" s="241" t="s">
        <v>117</v>
      </c>
      <c r="U156" s="222">
        <v>0.10191</v>
      </c>
      <c r="V156" s="222">
        <f>ROUND(E156*U156,2)</f>
        <v>44.01</v>
      </c>
      <c r="W156" s="222"/>
      <c r="X156" s="222" t="s">
        <v>118</v>
      </c>
      <c r="Y156" s="212"/>
      <c r="Z156" s="212"/>
      <c r="AA156" s="212"/>
      <c r="AB156" s="212"/>
      <c r="AC156" s="212"/>
      <c r="AD156" s="212"/>
      <c r="AE156" s="212"/>
      <c r="AF156" s="212"/>
      <c r="AG156" s="212" t="s">
        <v>119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3" t="s">
        <v>264</v>
      </c>
      <c r="D157" s="224"/>
      <c r="E157" s="225">
        <v>63.612000000000002</v>
      </c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123</v>
      </c>
      <c r="AH157" s="212">
        <v>0</v>
      </c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53" t="s">
        <v>265</v>
      </c>
      <c r="D158" s="224"/>
      <c r="E158" s="225">
        <v>11.01</v>
      </c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123</v>
      </c>
      <c r="AH158" s="212">
        <v>0</v>
      </c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outlineLevel="1" x14ac:dyDescent="0.2">
      <c r="A159" s="219"/>
      <c r="B159" s="220"/>
      <c r="C159" s="253" t="s">
        <v>266</v>
      </c>
      <c r="D159" s="224"/>
      <c r="E159" s="225">
        <v>39.536000000000001</v>
      </c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12"/>
      <c r="Z159" s="212"/>
      <c r="AA159" s="212"/>
      <c r="AB159" s="212"/>
      <c r="AC159" s="212"/>
      <c r="AD159" s="212"/>
      <c r="AE159" s="212"/>
      <c r="AF159" s="212"/>
      <c r="AG159" s="212" t="s">
        <v>123</v>
      </c>
      <c r="AH159" s="212">
        <v>0</v>
      </c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3" t="s">
        <v>267</v>
      </c>
      <c r="D160" s="224"/>
      <c r="E160" s="225">
        <v>13.055999999999999</v>
      </c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123</v>
      </c>
      <c r="AH160" s="212">
        <v>0</v>
      </c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3" t="s">
        <v>268</v>
      </c>
      <c r="D161" s="224"/>
      <c r="E161" s="225">
        <v>81.463999999999999</v>
      </c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123</v>
      </c>
      <c r="AH161" s="212">
        <v>0</v>
      </c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outlineLevel="1" x14ac:dyDescent="0.2">
      <c r="A162" s="219"/>
      <c r="B162" s="220"/>
      <c r="C162" s="253" t="s">
        <v>269</v>
      </c>
      <c r="D162" s="224"/>
      <c r="E162" s="225">
        <v>55.834800000000001</v>
      </c>
      <c r="F162" s="222"/>
      <c r="G162" s="222"/>
      <c r="H162" s="222"/>
      <c r="I162" s="222"/>
      <c r="J162" s="222"/>
      <c r="K162" s="222"/>
      <c r="L162" s="222"/>
      <c r="M162" s="222"/>
      <c r="N162" s="222"/>
      <c r="O162" s="222"/>
      <c r="P162" s="222"/>
      <c r="Q162" s="222"/>
      <c r="R162" s="222"/>
      <c r="S162" s="222"/>
      <c r="T162" s="222"/>
      <c r="U162" s="222"/>
      <c r="V162" s="222"/>
      <c r="W162" s="222"/>
      <c r="X162" s="222"/>
      <c r="Y162" s="212"/>
      <c r="Z162" s="212"/>
      <c r="AA162" s="212"/>
      <c r="AB162" s="212"/>
      <c r="AC162" s="212"/>
      <c r="AD162" s="212"/>
      <c r="AE162" s="212"/>
      <c r="AF162" s="212"/>
      <c r="AG162" s="212" t="s">
        <v>123</v>
      </c>
      <c r="AH162" s="212">
        <v>0</v>
      </c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3" t="s">
        <v>270</v>
      </c>
      <c r="D163" s="224"/>
      <c r="E163" s="225">
        <v>61.335999999999999</v>
      </c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123</v>
      </c>
      <c r="AH163" s="212">
        <v>0</v>
      </c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3" t="s">
        <v>271</v>
      </c>
      <c r="D164" s="224"/>
      <c r="E164" s="225">
        <v>21.097999999999999</v>
      </c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123</v>
      </c>
      <c r="AH164" s="212">
        <v>0</v>
      </c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3" t="s">
        <v>272</v>
      </c>
      <c r="D165" s="224"/>
      <c r="E165" s="225">
        <v>57.921199999999999</v>
      </c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123</v>
      </c>
      <c r="AH165" s="212">
        <v>0</v>
      </c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3" t="s">
        <v>273</v>
      </c>
      <c r="D166" s="224"/>
      <c r="E166" s="225">
        <v>26.953759999999999</v>
      </c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123</v>
      </c>
      <c r="AH166" s="212">
        <v>0</v>
      </c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4"/>
      <c r="D167" s="245"/>
      <c r="E167" s="245"/>
      <c r="F167" s="245"/>
      <c r="G167" s="245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124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ht="22.5" outlineLevel="1" x14ac:dyDescent="0.2">
      <c r="A168" s="235">
        <v>34</v>
      </c>
      <c r="B168" s="236" t="s">
        <v>274</v>
      </c>
      <c r="C168" s="251" t="s">
        <v>275</v>
      </c>
      <c r="D168" s="237" t="s">
        <v>127</v>
      </c>
      <c r="E168" s="238">
        <v>129.54652999999999</v>
      </c>
      <c r="F168" s="239"/>
      <c r="G168" s="240">
        <f>ROUND(E168*F168,2)</f>
        <v>0</v>
      </c>
      <c r="H168" s="239"/>
      <c r="I168" s="240">
        <f>ROUND(E168*H168,2)</f>
        <v>0</v>
      </c>
      <c r="J168" s="239"/>
      <c r="K168" s="240">
        <f>ROUND(E168*J168,2)</f>
        <v>0</v>
      </c>
      <c r="L168" s="240">
        <v>21</v>
      </c>
      <c r="M168" s="240">
        <f>G168*(1+L168/100)</f>
        <v>0</v>
      </c>
      <c r="N168" s="240">
        <v>3.4000000000000002E-4</v>
      </c>
      <c r="O168" s="240">
        <f>ROUND(E168*N168,2)</f>
        <v>0.04</v>
      </c>
      <c r="P168" s="240">
        <v>0</v>
      </c>
      <c r="Q168" s="240">
        <f>ROUND(E168*P168,2)</f>
        <v>0</v>
      </c>
      <c r="R168" s="240" t="s">
        <v>257</v>
      </c>
      <c r="S168" s="240" t="s">
        <v>117</v>
      </c>
      <c r="T168" s="241" t="s">
        <v>117</v>
      </c>
      <c r="U168" s="222">
        <v>0.13500000000000001</v>
      </c>
      <c r="V168" s="222">
        <f>ROUND(E168*U168,2)</f>
        <v>17.489999999999998</v>
      </c>
      <c r="W168" s="222"/>
      <c r="X168" s="222" t="s">
        <v>118</v>
      </c>
      <c r="Y168" s="212"/>
      <c r="Z168" s="212"/>
      <c r="AA168" s="212"/>
      <c r="AB168" s="212"/>
      <c r="AC168" s="212"/>
      <c r="AD168" s="212"/>
      <c r="AE168" s="212"/>
      <c r="AF168" s="212"/>
      <c r="AG168" s="212" t="s">
        <v>119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3" t="s">
        <v>276</v>
      </c>
      <c r="D169" s="224"/>
      <c r="E169" s="225">
        <v>129.54652999999999</v>
      </c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123</v>
      </c>
      <c r="AH169" s="212">
        <v>5</v>
      </c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4"/>
      <c r="D170" s="245"/>
      <c r="E170" s="245"/>
      <c r="F170" s="245"/>
      <c r="G170" s="245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124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35">
        <v>35</v>
      </c>
      <c r="B171" s="236" t="s">
        <v>277</v>
      </c>
      <c r="C171" s="251" t="s">
        <v>278</v>
      </c>
      <c r="D171" s="237" t="s">
        <v>212</v>
      </c>
      <c r="E171" s="238">
        <v>12</v>
      </c>
      <c r="F171" s="239"/>
      <c r="G171" s="240">
        <f>ROUND(E171*F171,2)</f>
        <v>0</v>
      </c>
      <c r="H171" s="239"/>
      <c r="I171" s="240">
        <f>ROUND(E171*H171,2)</f>
        <v>0</v>
      </c>
      <c r="J171" s="239"/>
      <c r="K171" s="240">
        <f>ROUND(E171*J171,2)</f>
        <v>0</v>
      </c>
      <c r="L171" s="240">
        <v>21</v>
      </c>
      <c r="M171" s="240">
        <f>G171*(1+L171/100)</f>
        <v>0</v>
      </c>
      <c r="N171" s="240">
        <v>1.0000000000000001E-5</v>
      </c>
      <c r="O171" s="240">
        <f>ROUND(E171*N171,2)</f>
        <v>0</v>
      </c>
      <c r="P171" s="240">
        <v>0</v>
      </c>
      <c r="Q171" s="240">
        <f>ROUND(E171*P171,2)</f>
        <v>0</v>
      </c>
      <c r="R171" s="240" t="s">
        <v>257</v>
      </c>
      <c r="S171" s="240" t="s">
        <v>117</v>
      </c>
      <c r="T171" s="241" t="s">
        <v>117</v>
      </c>
      <c r="U171" s="222">
        <v>0.05</v>
      </c>
      <c r="V171" s="222">
        <f>ROUND(E171*U171,2)</f>
        <v>0.6</v>
      </c>
      <c r="W171" s="222"/>
      <c r="X171" s="222" t="s">
        <v>118</v>
      </c>
      <c r="Y171" s="212"/>
      <c r="Z171" s="212"/>
      <c r="AA171" s="212"/>
      <c r="AB171" s="212"/>
      <c r="AC171" s="212"/>
      <c r="AD171" s="212"/>
      <c r="AE171" s="212"/>
      <c r="AF171" s="212"/>
      <c r="AG171" s="212" t="s">
        <v>119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60"/>
      <c r="D172" s="248"/>
      <c r="E172" s="248"/>
      <c r="F172" s="248"/>
      <c r="G172" s="248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124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x14ac:dyDescent="0.2">
      <c r="A173" s="229" t="s">
        <v>111</v>
      </c>
      <c r="B173" s="230" t="s">
        <v>78</v>
      </c>
      <c r="C173" s="250" t="s">
        <v>79</v>
      </c>
      <c r="D173" s="231"/>
      <c r="E173" s="232"/>
      <c r="F173" s="233"/>
      <c r="G173" s="233">
        <f>SUMIF(AG174:AG193,"&lt;&gt;NOR",G174:G193)</f>
        <v>0</v>
      </c>
      <c r="H173" s="233"/>
      <c r="I173" s="233">
        <f>SUM(I174:I193)</f>
        <v>0</v>
      </c>
      <c r="J173" s="233"/>
      <c r="K173" s="233">
        <f>SUM(K174:K193)</f>
        <v>0</v>
      </c>
      <c r="L173" s="233"/>
      <c r="M173" s="233">
        <f>SUM(M174:M193)</f>
        <v>0</v>
      </c>
      <c r="N173" s="233"/>
      <c r="O173" s="233">
        <f>SUM(O174:O193)</f>
        <v>0.04</v>
      </c>
      <c r="P173" s="233"/>
      <c r="Q173" s="233">
        <f>SUM(Q174:Q193)</f>
        <v>0.11</v>
      </c>
      <c r="R173" s="233"/>
      <c r="S173" s="233"/>
      <c r="T173" s="234"/>
      <c r="U173" s="228"/>
      <c r="V173" s="228">
        <f>SUM(V174:V193)</f>
        <v>54.46</v>
      </c>
      <c r="W173" s="228"/>
      <c r="X173" s="228"/>
      <c r="AG173" t="s">
        <v>112</v>
      </c>
    </row>
    <row r="174" spans="1:60" outlineLevel="1" x14ac:dyDescent="0.2">
      <c r="A174" s="235">
        <v>36</v>
      </c>
      <c r="B174" s="236" t="s">
        <v>279</v>
      </c>
      <c r="C174" s="251" t="s">
        <v>280</v>
      </c>
      <c r="D174" s="237" t="s">
        <v>115</v>
      </c>
      <c r="E174" s="238">
        <v>132</v>
      </c>
      <c r="F174" s="239"/>
      <c r="G174" s="240">
        <f>ROUND(E174*F174,2)</f>
        <v>0</v>
      </c>
      <c r="H174" s="239"/>
      <c r="I174" s="240">
        <f>ROUND(E174*H174,2)</f>
        <v>0</v>
      </c>
      <c r="J174" s="239"/>
      <c r="K174" s="240">
        <f>ROUND(E174*J174,2)</f>
        <v>0</v>
      </c>
      <c r="L174" s="240">
        <v>21</v>
      </c>
      <c r="M174" s="240">
        <f>G174*(1+L174/100)</f>
        <v>0</v>
      </c>
      <c r="N174" s="240">
        <v>0</v>
      </c>
      <c r="O174" s="240">
        <f>ROUND(E174*N174,2)</f>
        <v>0</v>
      </c>
      <c r="P174" s="240">
        <v>0</v>
      </c>
      <c r="Q174" s="240">
        <f>ROUND(E174*P174,2)</f>
        <v>0</v>
      </c>
      <c r="R174" s="240" t="s">
        <v>78</v>
      </c>
      <c r="S174" s="240" t="s">
        <v>117</v>
      </c>
      <c r="T174" s="241" t="s">
        <v>117</v>
      </c>
      <c r="U174" s="222">
        <v>5.0999999999999997E-2</v>
      </c>
      <c r="V174" s="222">
        <f>ROUND(E174*U174,2)</f>
        <v>6.73</v>
      </c>
      <c r="W174" s="222"/>
      <c r="X174" s="222" t="s">
        <v>118</v>
      </c>
      <c r="Y174" s="212"/>
      <c r="Z174" s="212"/>
      <c r="AA174" s="212"/>
      <c r="AB174" s="212"/>
      <c r="AC174" s="212"/>
      <c r="AD174" s="212"/>
      <c r="AE174" s="212"/>
      <c r="AF174" s="212"/>
      <c r="AG174" s="212" t="s">
        <v>119</v>
      </c>
      <c r="AH174" s="212"/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3" t="s">
        <v>281</v>
      </c>
      <c r="D175" s="224"/>
      <c r="E175" s="225">
        <v>132</v>
      </c>
      <c r="F175" s="222"/>
      <c r="G175" s="22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123</v>
      </c>
      <c r="AH175" s="212">
        <v>5</v>
      </c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19"/>
      <c r="B176" s="220"/>
      <c r="C176" s="254"/>
      <c r="D176" s="245"/>
      <c r="E176" s="245"/>
      <c r="F176" s="245"/>
      <c r="G176" s="245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2"/>
      <c r="S176" s="222"/>
      <c r="T176" s="222"/>
      <c r="U176" s="222"/>
      <c r="V176" s="222"/>
      <c r="W176" s="222"/>
      <c r="X176" s="222"/>
      <c r="Y176" s="212"/>
      <c r="Z176" s="212"/>
      <c r="AA176" s="212"/>
      <c r="AB176" s="212"/>
      <c r="AC176" s="212"/>
      <c r="AD176" s="212"/>
      <c r="AE176" s="212"/>
      <c r="AF176" s="212"/>
      <c r="AG176" s="212" t="s">
        <v>124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35">
        <v>37</v>
      </c>
      <c r="B177" s="236" t="s">
        <v>282</v>
      </c>
      <c r="C177" s="251" t="s">
        <v>283</v>
      </c>
      <c r="D177" s="237" t="s">
        <v>115</v>
      </c>
      <c r="E177" s="238">
        <v>22</v>
      </c>
      <c r="F177" s="239"/>
      <c r="G177" s="240">
        <f>ROUND(E177*F177,2)</f>
        <v>0</v>
      </c>
      <c r="H177" s="239"/>
      <c r="I177" s="240">
        <f>ROUND(E177*H177,2)</f>
        <v>0</v>
      </c>
      <c r="J177" s="239"/>
      <c r="K177" s="240">
        <f>ROUND(E177*J177,2)</f>
        <v>0</v>
      </c>
      <c r="L177" s="240">
        <v>21</v>
      </c>
      <c r="M177" s="240">
        <f>G177*(1+L177/100)</f>
        <v>0</v>
      </c>
      <c r="N177" s="240">
        <v>0</v>
      </c>
      <c r="O177" s="240">
        <f>ROUND(E177*N177,2)</f>
        <v>0</v>
      </c>
      <c r="P177" s="240">
        <v>0</v>
      </c>
      <c r="Q177" s="240">
        <f>ROUND(E177*P177,2)</f>
        <v>0</v>
      </c>
      <c r="R177" s="240"/>
      <c r="S177" s="240" t="s">
        <v>117</v>
      </c>
      <c r="T177" s="241" t="s">
        <v>117</v>
      </c>
      <c r="U177" s="222">
        <v>0.44500000000000001</v>
      </c>
      <c r="V177" s="222">
        <f>ROUND(E177*U177,2)</f>
        <v>9.7899999999999991</v>
      </c>
      <c r="W177" s="222"/>
      <c r="X177" s="222" t="s">
        <v>118</v>
      </c>
      <c r="Y177" s="212"/>
      <c r="Z177" s="212"/>
      <c r="AA177" s="212"/>
      <c r="AB177" s="212"/>
      <c r="AC177" s="212"/>
      <c r="AD177" s="212"/>
      <c r="AE177" s="212"/>
      <c r="AF177" s="212"/>
      <c r="AG177" s="212" t="s">
        <v>119</v>
      </c>
      <c r="AH177" s="212"/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3" t="s">
        <v>284</v>
      </c>
      <c r="D178" s="224"/>
      <c r="E178" s="225">
        <v>4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123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3" t="s">
        <v>285</v>
      </c>
      <c r="D179" s="224"/>
      <c r="E179" s="225">
        <v>2</v>
      </c>
      <c r="F179" s="222"/>
      <c r="G179" s="22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123</v>
      </c>
      <c r="AH179" s="212">
        <v>0</v>
      </c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3" t="s">
        <v>286</v>
      </c>
      <c r="D180" s="224"/>
      <c r="E180" s="225">
        <v>9</v>
      </c>
      <c r="F180" s="222"/>
      <c r="G180" s="22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123</v>
      </c>
      <c r="AH180" s="212">
        <v>0</v>
      </c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3" t="s">
        <v>287</v>
      </c>
      <c r="D181" s="224"/>
      <c r="E181" s="225">
        <v>3</v>
      </c>
      <c r="F181" s="222"/>
      <c r="G181" s="222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123</v>
      </c>
      <c r="AH181" s="212">
        <v>0</v>
      </c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3" t="s">
        <v>288</v>
      </c>
      <c r="D182" s="224"/>
      <c r="E182" s="225">
        <v>4</v>
      </c>
      <c r="F182" s="222"/>
      <c r="G182" s="22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123</v>
      </c>
      <c r="AH182" s="212">
        <v>0</v>
      </c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19"/>
      <c r="B183" s="220"/>
      <c r="C183" s="254"/>
      <c r="D183" s="245"/>
      <c r="E183" s="245"/>
      <c r="F183" s="245"/>
      <c r="G183" s="245"/>
      <c r="H183" s="222"/>
      <c r="I183" s="222"/>
      <c r="J183" s="222"/>
      <c r="K183" s="222"/>
      <c r="L183" s="222"/>
      <c r="M183" s="222"/>
      <c r="N183" s="222"/>
      <c r="O183" s="222"/>
      <c r="P183" s="222"/>
      <c r="Q183" s="222"/>
      <c r="R183" s="222"/>
      <c r="S183" s="222"/>
      <c r="T183" s="222"/>
      <c r="U183" s="222"/>
      <c r="V183" s="222"/>
      <c r="W183" s="222"/>
      <c r="X183" s="222"/>
      <c r="Y183" s="212"/>
      <c r="Z183" s="212"/>
      <c r="AA183" s="212"/>
      <c r="AB183" s="212"/>
      <c r="AC183" s="212"/>
      <c r="AD183" s="212"/>
      <c r="AE183" s="212"/>
      <c r="AF183" s="212"/>
      <c r="AG183" s="212" t="s">
        <v>124</v>
      </c>
      <c r="AH183" s="212"/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35">
        <v>38</v>
      </c>
      <c r="B184" s="236" t="s">
        <v>289</v>
      </c>
      <c r="C184" s="251" t="s">
        <v>290</v>
      </c>
      <c r="D184" s="237" t="s">
        <v>115</v>
      </c>
      <c r="E184" s="238">
        <v>22</v>
      </c>
      <c r="F184" s="239"/>
      <c r="G184" s="240">
        <f>ROUND(E184*F184,2)</f>
        <v>0</v>
      </c>
      <c r="H184" s="239"/>
      <c r="I184" s="240">
        <f>ROUND(E184*H184,2)</f>
        <v>0</v>
      </c>
      <c r="J184" s="239"/>
      <c r="K184" s="240">
        <f>ROUND(E184*J184,2)</f>
        <v>0</v>
      </c>
      <c r="L184" s="240">
        <v>21</v>
      </c>
      <c r="M184" s="240">
        <f>G184*(1+L184/100)</f>
        <v>0</v>
      </c>
      <c r="N184" s="240">
        <v>0</v>
      </c>
      <c r="O184" s="240">
        <f>ROUND(E184*N184,2)</f>
        <v>0</v>
      </c>
      <c r="P184" s="240">
        <v>5.0000000000000001E-3</v>
      </c>
      <c r="Q184" s="240">
        <f>ROUND(E184*P184,2)</f>
        <v>0.11</v>
      </c>
      <c r="R184" s="240"/>
      <c r="S184" s="240" t="s">
        <v>117</v>
      </c>
      <c r="T184" s="241" t="s">
        <v>117</v>
      </c>
      <c r="U184" s="222">
        <v>0.27</v>
      </c>
      <c r="V184" s="222">
        <f>ROUND(E184*U184,2)</f>
        <v>5.94</v>
      </c>
      <c r="W184" s="222"/>
      <c r="X184" s="222" t="s">
        <v>118</v>
      </c>
      <c r="Y184" s="212"/>
      <c r="Z184" s="212"/>
      <c r="AA184" s="212"/>
      <c r="AB184" s="212"/>
      <c r="AC184" s="212"/>
      <c r="AD184" s="212"/>
      <c r="AE184" s="212"/>
      <c r="AF184" s="212"/>
      <c r="AG184" s="212" t="s">
        <v>119</v>
      </c>
      <c r="AH184" s="212"/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3" t="s">
        <v>122</v>
      </c>
      <c r="D185" s="224"/>
      <c r="E185" s="225">
        <v>22</v>
      </c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123</v>
      </c>
      <c r="AH185" s="212">
        <v>5</v>
      </c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outlineLevel="1" x14ac:dyDescent="0.2">
      <c r="A186" s="219"/>
      <c r="B186" s="220"/>
      <c r="C186" s="254"/>
      <c r="D186" s="245"/>
      <c r="E186" s="245"/>
      <c r="F186" s="245"/>
      <c r="G186" s="245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212"/>
      <c r="Z186" s="212"/>
      <c r="AA186" s="212"/>
      <c r="AB186" s="212"/>
      <c r="AC186" s="212"/>
      <c r="AD186" s="212"/>
      <c r="AE186" s="212"/>
      <c r="AF186" s="212"/>
      <c r="AG186" s="212" t="s">
        <v>124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35">
        <v>39</v>
      </c>
      <c r="B187" s="236" t="s">
        <v>291</v>
      </c>
      <c r="C187" s="251" t="s">
        <v>292</v>
      </c>
      <c r="D187" s="237" t="s">
        <v>234</v>
      </c>
      <c r="E187" s="238">
        <v>8</v>
      </c>
      <c r="F187" s="239"/>
      <c r="G187" s="240">
        <f>ROUND(E187*F187,2)</f>
        <v>0</v>
      </c>
      <c r="H187" s="239"/>
      <c r="I187" s="240">
        <f>ROUND(E187*H187,2)</f>
        <v>0</v>
      </c>
      <c r="J187" s="239"/>
      <c r="K187" s="240">
        <f>ROUND(E187*J187,2)</f>
        <v>0</v>
      </c>
      <c r="L187" s="240">
        <v>21</v>
      </c>
      <c r="M187" s="240">
        <f>G187*(1+L187/100)</f>
        <v>0</v>
      </c>
      <c r="N187" s="240">
        <v>0</v>
      </c>
      <c r="O187" s="240">
        <f>ROUND(E187*N187,2)</f>
        <v>0</v>
      </c>
      <c r="P187" s="240">
        <v>0</v>
      </c>
      <c r="Q187" s="240">
        <f>ROUND(E187*P187,2)</f>
        <v>0</v>
      </c>
      <c r="R187" s="240"/>
      <c r="S187" s="240" t="s">
        <v>117</v>
      </c>
      <c r="T187" s="241" t="s">
        <v>117</v>
      </c>
      <c r="U187" s="222">
        <v>1</v>
      </c>
      <c r="V187" s="222">
        <f>ROUND(E187*U187,2)</f>
        <v>8</v>
      </c>
      <c r="W187" s="222"/>
      <c r="X187" s="222" t="s">
        <v>118</v>
      </c>
      <c r="Y187" s="212"/>
      <c r="Z187" s="212"/>
      <c r="AA187" s="212"/>
      <c r="AB187" s="212"/>
      <c r="AC187" s="212"/>
      <c r="AD187" s="212"/>
      <c r="AE187" s="212"/>
      <c r="AF187" s="212"/>
      <c r="AG187" s="212" t="s">
        <v>119</v>
      </c>
      <c r="AH187" s="212"/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60"/>
      <c r="D188" s="248"/>
      <c r="E188" s="248"/>
      <c r="F188" s="248"/>
      <c r="G188" s="248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124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outlineLevel="1" x14ac:dyDescent="0.2">
      <c r="A189" s="235">
        <v>40</v>
      </c>
      <c r="B189" s="236" t="s">
        <v>293</v>
      </c>
      <c r="C189" s="251" t="s">
        <v>294</v>
      </c>
      <c r="D189" s="237" t="s">
        <v>234</v>
      </c>
      <c r="E189" s="238">
        <v>12</v>
      </c>
      <c r="F189" s="239"/>
      <c r="G189" s="240">
        <f>ROUND(E189*F189,2)</f>
        <v>0</v>
      </c>
      <c r="H189" s="239"/>
      <c r="I189" s="240">
        <f>ROUND(E189*H189,2)</f>
        <v>0</v>
      </c>
      <c r="J189" s="239"/>
      <c r="K189" s="240">
        <f>ROUND(E189*J189,2)</f>
        <v>0</v>
      </c>
      <c r="L189" s="240">
        <v>21</v>
      </c>
      <c r="M189" s="240">
        <f>G189*(1+L189/100)</f>
        <v>0</v>
      </c>
      <c r="N189" s="240">
        <v>0</v>
      </c>
      <c r="O189" s="240">
        <f>ROUND(E189*N189,2)</f>
        <v>0</v>
      </c>
      <c r="P189" s="240">
        <v>0</v>
      </c>
      <c r="Q189" s="240">
        <f>ROUND(E189*P189,2)</f>
        <v>0</v>
      </c>
      <c r="R189" s="240"/>
      <c r="S189" s="240" t="s">
        <v>117</v>
      </c>
      <c r="T189" s="241" t="s">
        <v>117</v>
      </c>
      <c r="U189" s="222">
        <v>2</v>
      </c>
      <c r="V189" s="222">
        <f>ROUND(E189*U189,2)</f>
        <v>24</v>
      </c>
      <c r="W189" s="222"/>
      <c r="X189" s="222" t="s">
        <v>118</v>
      </c>
      <c r="Y189" s="212"/>
      <c r="Z189" s="212"/>
      <c r="AA189" s="212"/>
      <c r="AB189" s="212"/>
      <c r="AC189" s="212"/>
      <c r="AD189" s="212"/>
      <c r="AE189" s="212"/>
      <c r="AF189" s="212"/>
      <c r="AG189" s="212" t="s">
        <v>119</v>
      </c>
      <c r="AH189" s="212"/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60"/>
      <c r="D190" s="248"/>
      <c r="E190" s="248"/>
      <c r="F190" s="248"/>
      <c r="G190" s="248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124</v>
      </c>
      <c r="AH190" s="212"/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ht="78.75" outlineLevel="1" x14ac:dyDescent="0.2">
      <c r="A191" s="235">
        <v>41</v>
      </c>
      <c r="B191" s="236" t="s">
        <v>295</v>
      </c>
      <c r="C191" s="251" t="s">
        <v>296</v>
      </c>
      <c r="D191" s="237" t="s">
        <v>115</v>
      </c>
      <c r="E191" s="238">
        <v>22</v>
      </c>
      <c r="F191" s="239"/>
      <c r="G191" s="240">
        <f>ROUND(E191*F191,2)</f>
        <v>0</v>
      </c>
      <c r="H191" s="239"/>
      <c r="I191" s="240">
        <f>ROUND(E191*H191,2)</f>
        <v>0</v>
      </c>
      <c r="J191" s="239"/>
      <c r="K191" s="240">
        <f>ROUND(E191*J191,2)</f>
        <v>0</v>
      </c>
      <c r="L191" s="240">
        <v>21</v>
      </c>
      <c r="M191" s="240">
        <f>G191*(1+L191/100)</f>
        <v>0</v>
      </c>
      <c r="N191" s="240">
        <v>2E-3</v>
      </c>
      <c r="O191" s="240">
        <f>ROUND(E191*N191,2)</f>
        <v>0.04</v>
      </c>
      <c r="P191" s="240">
        <v>0</v>
      </c>
      <c r="Q191" s="240">
        <f>ROUND(E191*P191,2)</f>
        <v>0</v>
      </c>
      <c r="R191" s="240" t="s">
        <v>179</v>
      </c>
      <c r="S191" s="240" t="s">
        <v>117</v>
      </c>
      <c r="T191" s="241" t="s">
        <v>117</v>
      </c>
      <c r="U191" s="222">
        <v>0</v>
      </c>
      <c r="V191" s="222">
        <f>ROUND(E191*U191,2)</f>
        <v>0</v>
      </c>
      <c r="W191" s="222"/>
      <c r="X191" s="222" t="s">
        <v>180</v>
      </c>
      <c r="Y191" s="212"/>
      <c r="Z191" s="212"/>
      <c r="AA191" s="212"/>
      <c r="AB191" s="212"/>
      <c r="AC191" s="212"/>
      <c r="AD191" s="212"/>
      <c r="AE191" s="212"/>
      <c r="AF191" s="212"/>
      <c r="AG191" s="212" t="s">
        <v>181</v>
      </c>
      <c r="AH191" s="212"/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3" t="s">
        <v>122</v>
      </c>
      <c r="D192" s="224"/>
      <c r="E192" s="225">
        <v>22</v>
      </c>
      <c r="F192" s="222"/>
      <c r="G192" s="222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123</v>
      </c>
      <c r="AH192" s="212">
        <v>5</v>
      </c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4"/>
      <c r="D193" s="245"/>
      <c r="E193" s="245"/>
      <c r="F193" s="245"/>
      <c r="G193" s="245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124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x14ac:dyDescent="0.2">
      <c r="A194" s="229" t="s">
        <v>111</v>
      </c>
      <c r="B194" s="230" t="s">
        <v>80</v>
      </c>
      <c r="C194" s="250" t="s">
        <v>81</v>
      </c>
      <c r="D194" s="231"/>
      <c r="E194" s="232"/>
      <c r="F194" s="233"/>
      <c r="G194" s="233">
        <f>SUMIF(AG195:AG217,"&lt;&gt;NOR",G195:G217)</f>
        <v>0</v>
      </c>
      <c r="H194" s="233"/>
      <c r="I194" s="233">
        <f>SUM(I195:I217)</f>
        <v>0</v>
      </c>
      <c r="J194" s="233"/>
      <c r="K194" s="233">
        <f>SUM(K195:K217)</f>
        <v>0</v>
      </c>
      <c r="L194" s="233"/>
      <c r="M194" s="233">
        <f>SUM(M195:M217)</f>
        <v>0</v>
      </c>
      <c r="N194" s="233"/>
      <c r="O194" s="233">
        <f>SUM(O195:O217)</f>
        <v>0</v>
      </c>
      <c r="P194" s="233"/>
      <c r="Q194" s="233">
        <f>SUM(Q195:Q217)</f>
        <v>0</v>
      </c>
      <c r="R194" s="233"/>
      <c r="S194" s="233"/>
      <c r="T194" s="234"/>
      <c r="U194" s="228"/>
      <c r="V194" s="228">
        <f>SUM(V195:V217)</f>
        <v>17.639999999999997</v>
      </c>
      <c r="W194" s="228"/>
      <c r="X194" s="228"/>
      <c r="AG194" t="s">
        <v>112</v>
      </c>
    </row>
    <row r="195" spans="1:60" outlineLevel="1" x14ac:dyDescent="0.2">
      <c r="A195" s="235">
        <v>42</v>
      </c>
      <c r="B195" s="236" t="s">
        <v>297</v>
      </c>
      <c r="C195" s="251" t="s">
        <v>298</v>
      </c>
      <c r="D195" s="237" t="s">
        <v>167</v>
      </c>
      <c r="E195" s="238">
        <v>0.11</v>
      </c>
      <c r="F195" s="239"/>
      <c r="G195" s="240">
        <f>ROUND(E195*F195,2)</f>
        <v>0</v>
      </c>
      <c r="H195" s="239"/>
      <c r="I195" s="240">
        <f>ROUND(E195*H195,2)</f>
        <v>0</v>
      </c>
      <c r="J195" s="239"/>
      <c r="K195" s="240">
        <f>ROUND(E195*J195,2)</f>
        <v>0</v>
      </c>
      <c r="L195" s="240">
        <v>21</v>
      </c>
      <c r="M195" s="240">
        <f>G195*(1+L195/100)</f>
        <v>0</v>
      </c>
      <c r="N195" s="240">
        <v>0</v>
      </c>
      <c r="O195" s="240">
        <f>ROUND(E195*N195,2)</f>
        <v>0</v>
      </c>
      <c r="P195" s="240">
        <v>0</v>
      </c>
      <c r="Q195" s="240">
        <f>ROUND(E195*P195,2)</f>
        <v>0</v>
      </c>
      <c r="R195" s="240" t="s">
        <v>153</v>
      </c>
      <c r="S195" s="240" t="s">
        <v>117</v>
      </c>
      <c r="T195" s="241" t="s">
        <v>117</v>
      </c>
      <c r="U195" s="222">
        <v>0</v>
      </c>
      <c r="V195" s="222">
        <f>ROUND(E195*U195,2)</f>
        <v>0</v>
      </c>
      <c r="W195" s="222"/>
      <c r="X195" s="222" t="s">
        <v>118</v>
      </c>
      <c r="Y195" s="212"/>
      <c r="Z195" s="212"/>
      <c r="AA195" s="212"/>
      <c r="AB195" s="212"/>
      <c r="AC195" s="212"/>
      <c r="AD195" s="212"/>
      <c r="AE195" s="212"/>
      <c r="AF195" s="212"/>
      <c r="AG195" s="212" t="s">
        <v>119</v>
      </c>
      <c r="AH195" s="212"/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60"/>
      <c r="D196" s="248"/>
      <c r="E196" s="248"/>
      <c r="F196" s="248"/>
      <c r="G196" s="248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124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35">
        <v>43</v>
      </c>
      <c r="B197" s="236" t="s">
        <v>299</v>
      </c>
      <c r="C197" s="251" t="s">
        <v>300</v>
      </c>
      <c r="D197" s="237" t="s">
        <v>167</v>
      </c>
      <c r="E197" s="238">
        <v>0.23164000000000001</v>
      </c>
      <c r="F197" s="239"/>
      <c r="G197" s="240">
        <f>ROUND(E197*F197,2)</f>
        <v>0</v>
      </c>
      <c r="H197" s="239"/>
      <c r="I197" s="240">
        <f>ROUND(E197*H197,2)</f>
        <v>0</v>
      </c>
      <c r="J197" s="239"/>
      <c r="K197" s="240">
        <f>ROUND(E197*J197,2)</f>
        <v>0</v>
      </c>
      <c r="L197" s="240">
        <v>21</v>
      </c>
      <c r="M197" s="240">
        <f>G197*(1+L197/100)</f>
        <v>0</v>
      </c>
      <c r="N197" s="240">
        <v>0</v>
      </c>
      <c r="O197" s="240">
        <f>ROUND(E197*N197,2)</f>
        <v>0</v>
      </c>
      <c r="P197" s="240">
        <v>0</v>
      </c>
      <c r="Q197" s="240">
        <f>ROUND(E197*P197,2)</f>
        <v>0</v>
      </c>
      <c r="R197" s="240" t="s">
        <v>153</v>
      </c>
      <c r="S197" s="240" t="s">
        <v>117</v>
      </c>
      <c r="T197" s="241" t="s">
        <v>117</v>
      </c>
      <c r="U197" s="222">
        <v>0</v>
      </c>
      <c r="V197" s="222">
        <f>ROUND(E197*U197,2)</f>
        <v>0</v>
      </c>
      <c r="W197" s="222"/>
      <c r="X197" s="222" t="s">
        <v>118</v>
      </c>
      <c r="Y197" s="212"/>
      <c r="Z197" s="212"/>
      <c r="AA197" s="212"/>
      <c r="AB197" s="212"/>
      <c r="AC197" s="212"/>
      <c r="AD197" s="212"/>
      <c r="AE197" s="212"/>
      <c r="AF197" s="212"/>
      <c r="AG197" s="212" t="s">
        <v>119</v>
      </c>
      <c r="AH197" s="212"/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3" t="s">
        <v>301</v>
      </c>
      <c r="D198" s="224"/>
      <c r="E198" s="225">
        <v>0.23164000000000001</v>
      </c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123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4"/>
      <c r="D199" s="245"/>
      <c r="E199" s="245"/>
      <c r="F199" s="245"/>
      <c r="G199" s="245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124</v>
      </c>
      <c r="AH199" s="212"/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35">
        <v>44</v>
      </c>
      <c r="B200" s="236" t="s">
        <v>302</v>
      </c>
      <c r="C200" s="251" t="s">
        <v>303</v>
      </c>
      <c r="D200" s="237" t="s">
        <v>167</v>
      </c>
      <c r="E200" s="238">
        <v>1.7775300000000001</v>
      </c>
      <c r="F200" s="239"/>
      <c r="G200" s="240">
        <f>ROUND(E200*F200,2)</f>
        <v>0</v>
      </c>
      <c r="H200" s="239"/>
      <c r="I200" s="240">
        <f>ROUND(E200*H200,2)</f>
        <v>0</v>
      </c>
      <c r="J200" s="239"/>
      <c r="K200" s="240">
        <f>ROUND(E200*J200,2)</f>
        <v>0</v>
      </c>
      <c r="L200" s="240">
        <v>21</v>
      </c>
      <c r="M200" s="240">
        <f>G200*(1+L200/100)</f>
        <v>0</v>
      </c>
      <c r="N200" s="240">
        <v>0</v>
      </c>
      <c r="O200" s="240">
        <f>ROUND(E200*N200,2)</f>
        <v>0</v>
      </c>
      <c r="P200" s="240">
        <v>0</v>
      </c>
      <c r="Q200" s="240">
        <f>ROUND(E200*P200,2)</f>
        <v>0</v>
      </c>
      <c r="R200" s="240" t="s">
        <v>153</v>
      </c>
      <c r="S200" s="240" t="s">
        <v>117</v>
      </c>
      <c r="T200" s="241" t="s">
        <v>117</v>
      </c>
      <c r="U200" s="222">
        <v>0</v>
      </c>
      <c r="V200" s="222">
        <f>ROUND(E200*U200,2)</f>
        <v>0</v>
      </c>
      <c r="W200" s="222"/>
      <c r="X200" s="222" t="s">
        <v>118</v>
      </c>
      <c r="Y200" s="212"/>
      <c r="Z200" s="212"/>
      <c r="AA200" s="212"/>
      <c r="AB200" s="212"/>
      <c r="AC200" s="212"/>
      <c r="AD200" s="212"/>
      <c r="AE200" s="212"/>
      <c r="AF200" s="212"/>
      <c r="AG200" s="212" t="s">
        <v>119</v>
      </c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3" t="s">
        <v>304</v>
      </c>
      <c r="D201" s="224"/>
      <c r="E201" s="225">
        <v>1.7775300000000001</v>
      </c>
      <c r="F201" s="222"/>
      <c r="G201" s="222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123</v>
      </c>
      <c r="AH201" s="212">
        <v>0</v>
      </c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4"/>
      <c r="D202" s="245"/>
      <c r="E202" s="245"/>
      <c r="F202" s="245"/>
      <c r="G202" s="245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124</v>
      </c>
      <c r="AH202" s="212"/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ht="22.5" outlineLevel="1" x14ac:dyDescent="0.2">
      <c r="A203" s="235">
        <v>45</v>
      </c>
      <c r="B203" s="236" t="s">
        <v>305</v>
      </c>
      <c r="C203" s="251" t="s">
        <v>306</v>
      </c>
      <c r="D203" s="237" t="s">
        <v>167</v>
      </c>
      <c r="E203" s="238">
        <v>2.1175299999999999</v>
      </c>
      <c r="F203" s="239"/>
      <c r="G203" s="240">
        <f>ROUND(E203*F203,2)</f>
        <v>0</v>
      </c>
      <c r="H203" s="239"/>
      <c r="I203" s="240">
        <f>ROUND(E203*H203,2)</f>
        <v>0</v>
      </c>
      <c r="J203" s="239"/>
      <c r="K203" s="240">
        <f>ROUND(E203*J203,2)</f>
        <v>0</v>
      </c>
      <c r="L203" s="240">
        <v>21</v>
      </c>
      <c r="M203" s="240">
        <f>G203*(1+L203/100)</f>
        <v>0</v>
      </c>
      <c r="N203" s="240">
        <v>0</v>
      </c>
      <c r="O203" s="240">
        <f>ROUND(E203*N203,2)</f>
        <v>0</v>
      </c>
      <c r="P203" s="240">
        <v>0</v>
      </c>
      <c r="Q203" s="240">
        <f>ROUND(E203*P203,2)</f>
        <v>0</v>
      </c>
      <c r="R203" s="240" t="s">
        <v>307</v>
      </c>
      <c r="S203" s="240" t="s">
        <v>117</v>
      </c>
      <c r="T203" s="241" t="s">
        <v>117</v>
      </c>
      <c r="U203" s="222">
        <v>0.63800000000000001</v>
      </c>
      <c r="V203" s="222">
        <f>ROUND(E203*U203,2)</f>
        <v>1.35</v>
      </c>
      <c r="W203" s="222"/>
      <c r="X203" s="222" t="s">
        <v>308</v>
      </c>
      <c r="Y203" s="212"/>
      <c r="Z203" s="212"/>
      <c r="AA203" s="212"/>
      <c r="AB203" s="212"/>
      <c r="AC203" s="212"/>
      <c r="AD203" s="212"/>
      <c r="AE203" s="212"/>
      <c r="AF203" s="212"/>
      <c r="AG203" s="212" t="s">
        <v>309</v>
      </c>
      <c r="AH203" s="212"/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ht="22.5" outlineLevel="1" x14ac:dyDescent="0.2">
      <c r="A204" s="219"/>
      <c r="B204" s="220"/>
      <c r="C204" s="252" t="s">
        <v>310</v>
      </c>
      <c r="D204" s="243"/>
      <c r="E204" s="243"/>
      <c r="F204" s="243"/>
      <c r="G204" s="243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121</v>
      </c>
      <c r="AH204" s="212"/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42" t="str">
        <f>C204</f>
        <v>se složením a hrubým urovnáním nebo s přeložením na jiný dopravní prostředek kromě lodi, vč. příplatku za každých dalších i započatých 1000 m přes 1000 m,</v>
      </c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4"/>
      <c r="D205" s="245"/>
      <c r="E205" s="245"/>
      <c r="F205" s="245"/>
      <c r="G205" s="245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124</v>
      </c>
      <c r="AH205" s="212"/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ht="22.5" outlineLevel="1" x14ac:dyDescent="0.2">
      <c r="A206" s="235">
        <v>46</v>
      </c>
      <c r="B206" s="236" t="s">
        <v>311</v>
      </c>
      <c r="C206" s="251" t="s">
        <v>312</v>
      </c>
      <c r="D206" s="237" t="s">
        <v>167</v>
      </c>
      <c r="E206" s="238">
        <v>2.1175299999999999</v>
      </c>
      <c r="F206" s="239"/>
      <c r="G206" s="240">
        <f>ROUND(E206*F206,2)</f>
        <v>0</v>
      </c>
      <c r="H206" s="239"/>
      <c r="I206" s="240">
        <f>ROUND(E206*H206,2)</f>
        <v>0</v>
      </c>
      <c r="J206" s="239"/>
      <c r="K206" s="240">
        <f>ROUND(E206*J206,2)</f>
        <v>0</v>
      </c>
      <c r="L206" s="240">
        <v>21</v>
      </c>
      <c r="M206" s="240">
        <f>G206*(1+L206/100)</f>
        <v>0</v>
      </c>
      <c r="N206" s="240">
        <v>0</v>
      </c>
      <c r="O206" s="240">
        <f>ROUND(E206*N206,2)</f>
        <v>0</v>
      </c>
      <c r="P206" s="240">
        <v>0</v>
      </c>
      <c r="Q206" s="240">
        <f>ROUND(E206*P206,2)</f>
        <v>0</v>
      </c>
      <c r="R206" s="240" t="s">
        <v>153</v>
      </c>
      <c r="S206" s="240" t="s">
        <v>117</v>
      </c>
      <c r="T206" s="241" t="s">
        <v>117</v>
      </c>
      <c r="U206" s="222">
        <v>2.0089999999999999</v>
      </c>
      <c r="V206" s="222">
        <f>ROUND(E206*U206,2)</f>
        <v>4.25</v>
      </c>
      <c r="W206" s="222"/>
      <c r="X206" s="222" t="s">
        <v>308</v>
      </c>
      <c r="Y206" s="212"/>
      <c r="Z206" s="212"/>
      <c r="AA206" s="212"/>
      <c r="AB206" s="212"/>
      <c r="AC206" s="212"/>
      <c r="AD206" s="212"/>
      <c r="AE206" s="212"/>
      <c r="AF206" s="212"/>
      <c r="AG206" s="212" t="s">
        <v>309</v>
      </c>
      <c r="AH206" s="212"/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/>
      <c r="B207" s="220"/>
      <c r="C207" s="260"/>
      <c r="D207" s="248"/>
      <c r="E207" s="248"/>
      <c r="F207" s="248"/>
      <c r="G207" s="248"/>
      <c r="H207" s="222"/>
      <c r="I207" s="222"/>
      <c r="J207" s="222"/>
      <c r="K207" s="222"/>
      <c r="L207" s="222"/>
      <c r="M207" s="222"/>
      <c r="N207" s="222"/>
      <c r="O207" s="222"/>
      <c r="P207" s="222"/>
      <c r="Q207" s="222"/>
      <c r="R207" s="222"/>
      <c r="S207" s="222"/>
      <c r="T207" s="222"/>
      <c r="U207" s="222"/>
      <c r="V207" s="222"/>
      <c r="W207" s="222"/>
      <c r="X207" s="222"/>
      <c r="Y207" s="212"/>
      <c r="Z207" s="212"/>
      <c r="AA207" s="212"/>
      <c r="AB207" s="212"/>
      <c r="AC207" s="212"/>
      <c r="AD207" s="212"/>
      <c r="AE207" s="212"/>
      <c r="AF207" s="212"/>
      <c r="AG207" s="212" t="s">
        <v>124</v>
      </c>
      <c r="AH207" s="212"/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ht="22.5" outlineLevel="1" x14ac:dyDescent="0.2">
      <c r="A208" s="235">
        <v>47</v>
      </c>
      <c r="B208" s="236" t="s">
        <v>313</v>
      </c>
      <c r="C208" s="251" t="s">
        <v>314</v>
      </c>
      <c r="D208" s="237" t="s">
        <v>167</v>
      </c>
      <c r="E208" s="238">
        <v>8.47011</v>
      </c>
      <c r="F208" s="239"/>
      <c r="G208" s="240">
        <f>ROUND(E208*F208,2)</f>
        <v>0</v>
      </c>
      <c r="H208" s="239"/>
      <c r="I208" s="240">
        <f>ROUND(E208*H208,2)</f>
        <v>0</v>
      </c>
      <c r="J208" s="239"/>
      <c r="K208" s="240">
        <f>ROUND(E208*J208,2)</f>
        <v>0</v>
      </c>
      <c r="L208" s="240">
        <v>21</v>
      </c>
      <c r="M208" s="240">
        <f>G208*(1+L208/100)</f>
        <v>0</v>
      </c>
      <c r="N208" s="240">
        <v>0</v>
      </c>
      <c r="O208" s="240">
        <f>ROUND(E208*N208,2)</f>
        <v>0</v>
      </c>
      <c r="P208" s="240">
        <v>0</v>
      </c>
      <c r="Q208" s="240">
        <f>ROUND(E208*P208,2)</f>
        <v>0</v>
      </c>
      <c r="R208" s="240" t="s">
        <v>153</v>
      </c>
      <c r="S208" s="240" t="s">
        <v>117</v>
      </c>
      <c r="T208" s="241" t="s">
        <v>117</v>
      </c>
      <c r="U208" s="222">
        <v>0.95899999999999996</v>
      </c>
      <c r="V208" s="222">
        <f>ROUND(E208*U208,2)</f>
        <v>8.1199999999999992</v>
      </c>
      <c r="W208" s="222"/>
      <c r="X208" s="222" t="s">
        <v>308</v>
      </c>
      <c r="Y208" s="212"/>
      <c r="Z208" s="212"/>
      <c r="AA208" s="212"/>
      <c r="AB208" s="212"/>
      <c r="AC208" s="212"/>
      <c r="AD208" s="212"/>
      <c r="AE208" s="212"/>
      <c r="AF208" s="212"/>
      <c r="AG208" s="212" t="s">
        <v>309</v>
      </c>
      <c r="AH208" s="212"/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60"/>
      <c r="D209" s="248"/>
      <c r="E209" s="248"/>
      <c r="F209" s="248"/>
      <c r="G209" s="248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124</v>
      </c>
      <c r="AH209" s="212"/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35">
        <v>48</v>
      </c>
      <c r="B210" s="236" t="s">
        <v>315</v>
      </c>
      <c r="C210" s="251" t="s">
        <v>316</v>
      </c>
      <c r="D210" s="237" t="s">
        <v>167</v>
      </c>
      <c r="E210" s="238">
        <v>2.1175299999999999</v>
      </c>
      <c r="F210" s="239"/>
      <c r="G210" s="240">
        <f>ROUND(E210*F210,2)</f>
        <v>0</v>
      </c>
      <c r="H210" s="239"/>
      <c r="I210" s="240">
        <f>ROUND(E210*H210,2)</f>
        <v>0</v>
      </c>
      <c r="J210" s="239"/>
      <c r="K210" s="240">
        <f>ROUND(E210*J210,2)</f>
        <v>0</v>
      </c>
      <c r="L210" s="240">
        <v>21</v>
      </c>
      <c r="M210" s="240">
        <f>G210*(1+L210/100)</f>
        <v>0</v>
      </c>
      <c r="N210" s="240">
        <v>0</v>
      </c>
      <c r="O210" s="240">
        <f>ROUND(E210*N210,2)</f>
        <v>0</v>
      </c>
      <c r="P210" s="240">
        <v>0</v>
      </c>
      <c r="Q210" s="240">
        <f>ROUND(E210*P210,2)</f>
        <v>0</v>
      </c>
      <c r="R210" s="240" t="s">
        <v>153</v>
      </c>
      <c r="S210" s="240" t="s">
        <v>117</v>
      </c>
      <c r="T210" s="241" t="s">
        <v>117</v>
      </c>
      <c r="U210" s="222">
        <v>0.49</v>
      </c>
      <c r="V210" s="222">
        <f>ROUND(E210*U210,2)</f>
        <v>1.04</v>
      </c>
      <c r="W210" s="222"/>
      <c r="X210" s="222" t="s">
        <v>308</v>
      </c>
      <c r="Y210" s="212"/>
      <c r="Z210" s="212"/>
      <c r="AA210" s="212"/>
      <c r="AB210" s="212"/>
      <c r="AC210" s="212"/>
      <c r="AD210" s="212"/>
      <c r="AE210" s="212"/>
      <c r="AF210" s="212"/>
      <c r="AG210" s="212" t="s">
        <v>309</v>
      </c>
      <c r="AH210" s="212"/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60"/>
      <c r="D211" s="248"/>
      <c r="E211" s="248"/>
      <c r="F211" s="248"/>
      <c r="G211" s="248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124</v>
      </c>
      <c r="AH211" s="212"/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35">
        <v>49</v>
      </c>
      <c r="B212" s="236" t="s">
        <v>317</v>
      </c>
      <c r="C212" s="251" t="s">
        <v>318</v>
      </c>
      <c r="D212" s="237" t="s">
        <v>167</v>
      </c>
      <c r="E212" s="238">
        <v>27.52786</v>
      </c>
      <c r="F212" s="239"/>
      <c r="G212" s="240">
        <f>ROUND(E212*F212,2)</f>
        <v>0</v>
      </c>
      <c r="H212" s="239"/>
      <c r="I212" s="240">
        <f>ROUND(E212*H212,2)</f>
        <v>0</v>
      </c>
      <c r="J212" s="239"/>
      <c r="K212" s="240">
        <f>ROUND(E212*J212,2)</f>
        <v>0</v>
      </c>
      <c r="L212" s="240">
        <v>21</v>
      </c>
      <c r="M212" s="240">
        <f>G212*(1+L212/100)</f>
        <v>0</v>
      </c>
      <c r="N212" s="240">
        <v>0</v>
      </c>
      <c r="O212" s="240">
        <f>ROUND(E212*N212,2)</f>
        <v>0</v>
      </c>
      <c r="P212" s="240">
        <v>0</v>
      </c>
      <c r="Q212" s="240">
        <f>ROUND(E212*P212,2)</f>
        <v>0</v>
      </c>
      <c r="R212" s="240" t="s">
        <v>153</v>
      </c>
      <c r="S212" s="240" t="s">
        <v>117</v>
      </c>
      <c r="T212" s="241" t="s">
        <v>117</v>
      </c>
      <c r="U212" s="222">
        <v>0</v>
      </c>
      <c r="V212" s="222">
        <f>ROUND(E212*U212,2)</f>
        <v>0</v>
      </c>
      <c r="W212" s="222"/>
      <c r="X212" s="222" t="s">
        <v>308</v>
      </c>
      <c r="Y212" s="212"/>
      <c r="Z212" s="212"/>
      <c r="AA212" s="212"/>
      <c r="AB212" s="212"/>
      <c r="AC212" s="212"/>
      <c r="AD212" s="212"/>
      <c r="AE212" s="212"/>
      <c r="AF212" s="212"/>
      <c r="AG212" s="212" t="s">
        <v>309</v>
      </c>
      <c r="AH212" s="212"/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/>
      <c r="B213" s="220"/>
      <c r="C213" s="260"/>
      <c r="D213" s="248"/>
      <c r="E213" s="248"/>
      <c r="F213" s="248"/>
      <c r="G213" s="248"/>
      <c r="H213" s="222"/>
      <c r="I213" s="222"/>
      <c r="J213" s="222"/>
      <c r="K213" s="222"/>
      <c r="L213" s="222"/>
      <c r="M213" s="222"/>
      <c r="N213" s="222"/>
      <c r="O213" s="222"/>
      <c r="P213" s="222"/>
      <c r="Q213" s="222"/>
      <c r="R213" s="222"/>
      <c r="S213" s="222"/>
      <c r="T213" s="222"/>
      <c r="U213" s="222"/>
      <c r="V213" s="222"/>
      <c r="W213" s="222"/>
      <c r="X213" s="222"/>
      <c r="Y213" s="212"/>
      <c r="Z213" s="212"/>
      <c r="AA213" s="212"/>
      <c r="AB213" s="212"/>
      <c r="AC213" s="212"/>
      <c r="AD213" s="212"/>
      <c r="AE213" s="212"/>
      <c r="AF213" s="212"/>
      <c r="AG213" s="212" t="s">
        <v>124</v>
      </c>
      <c r="AH213" s="212"/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35">
        <v>50</v>
      </c>
      <c r="B214" s="236" t="s">
        <v>319</v>
      </c>
      <c r="C214" s="251" t="s">
        <v>320</v>
      </c>
      <c r="D214" s="237" t="s">
        <v>167</v>
      </c>
      <c r="E214" s="238">
        <v>2.1175299999999999</v>
      </c>
      <c r="F214" s="239"/>
      <c r="G214" s="240">
        <f>ROUND(E214*F214,2)</f>
        <v>0</v>
      </c>
      <c r="H214" s="239"/>
      <c r="I214" s="240">
        <f>ROUND(E214*H214,2)</f>
        <v>0</v>
      </c>
      <c r="J214" s="239"/>
      <c r="K214" s="240">
        <f>ROUND(E214*J214,2)</f>
        <v>0</v>
      </c>
      <c r="L214" s="240">
        <v>21</v>
      </c>
      <c r="M214" s="240">
        <f>G214*(1+L214/100)</f>
        <v>0</v>
      </c>
      <c r="N214" s="240">
        <v>0</v>
      </c>
      <c r="O214" s="240">
        <f>ROUND(E214*N214,2)</f>
        <v>0</v>
      </c>
      <c r="P214" s="240">
        <v>0</v>
      </c>
      <c r="Q214" s="240">
        <f>ROUND(E214*P214,2)</f>
        <v>0</v>
      </c>
      <c r="R214" s="240" t="s">
        <v>153</v>
      </c>
      <c r="S214" s="240" t="s">
        <v>117</v>
      </c>
      <c r="T214" s="241" t="s">
        <v>117</v>
      </c>
      <c r="U214" s="222">
        <v>0.94199999999999995</v>
      </c>
      <c r="V214" s="222">
        <f>ROUND(E214*U214,2)</f>
        <v>1.99</v>
      </c>
      <c r="W214" s="222"/>
      <c r="X214" s="222" t="s">
        <v>308</v>
      </c>
      <c r="Y214" s="212"/>
      <c r="Z214" s="212"/>
      <c r="AA214" s="212"/>
      <c r="AB214" s="212"/>
      <c r="AC214" s="212"/>
      <c r="AD214" s="212"/>
      <c r="AE214" s="212"/>
      <c r="AF214" s="212"/>
      <c r="AG214" s="212" t="s">
        <v>309</v>
      </c>
      <c r="AH214" s="212"/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60"/>
      <c r="D215" s="248"/>
      <c r="E215" s="248"/>
      <c r="F215" s="248"/>
      <c r="G215" s="248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124</v>
      </c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ht="22.5" outlineLevel="1" x14ac:dyDescent="0.2">
      <c r="A216" s="235">
        <v>51</v>
      </c>
      <c r="B216" s="236" t="s">
        <v>321</v>
      </c>
      <c r="C216" s="251" t="s">
        <v>322</v>
      </c>
      <c r="D216" s="237" t="s">
        <v>167</v>
      </c>
      <c r="E216" s="238">
        <v>8.47011</v>
      </c>
      <c r="F216" s="239"/>
      <c r="G216" s="240">
        <f>ROUND(E216*F216,2)</f>
        <v>0</v>
      </c>
      <c r="H216" s="239"/>
      <c r="I216" s="240">
        <f>ROUND(E216*H216,2)</f>
        <v>0</v>
      </c>
      <c r="J216" s="239"/>
      <c r="K216" s="240">
        <f>ROUND(E216*J216,2)</f>
        <v>0</v>
      </c>
      <c r="L216" s="240">
        <v>21</v>
      </c>
      <c r="M216" s="240">
        <f>G216*(1+L216/100)</f>
        <v>0</v>
      </c>
      <c r="N216" s="240">
        <v>0</v>
      </c>
      <c r="O216" s="240">
        <f>ROUND(E216*N216,2)</f>
        <v>0</v>
      </c>
      <c r="P216" s="240">
        <v>0</v>
      </c>
      <c r="Q216" s="240">
        <f>ROUND(E216*P216,2)</f>
        <v>0</v>
      </c>
      <c r="R216" s="240" t="s">
        <v>153</v>
      </c>
      <c r="S216" s="240" t="s">
        <v>117</v>
      </c>
      <c r="T216" s="241" t="s">
        <v>117</v>
      </c>
      <c r="U216" s="222">
        <v>0.105</v>
      </c>
      <c r="V216" s="222">
        <f>ROUND(E216*U216,2)</f>
        <v>0.89</v>
      </c>
      <c r="W216" s="222"/>
      <c r="X216" s="222" t="s">
        <v>308</v>
      </c>
      <c r="Y216" s="212"/>
      <c r="Z216" s="212"/>
      <c r="AA216" s="212"/>
      <c r="AB216" s="212"/>
      <c r="AC216" s="212"/>
      <c r="AD216" s="212"/>
      <c r="AE216" s="212"/>
      <c r="AF216" s="212"/>
      <c r="AG216" s="212" t="s">
        <v>309</v>
      </c>
      <c r="AH216" s="212"/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60"/>
      <c r="D217" s="248"/>
      <c r="E217" s="248"/>
      <c r="F217" s="248"/>
      <c r="G217" s="248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124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x14ac:dyDescent="0.2">
      <c r="A218" s="229" t="s">
        <v>111</v>
      </c>
      <c r="B218" s="230" t="s">
        <v>83</v>
      </c>
      <c r="C218" s="250" t="s">
        <v>27</v>
      </c>
      <c r="D218" s="231"/>
      <c r="E218" s="232"/>
      <c r="F218" s="233"/>
      <c r="G218" s="233">
        <f>SUMIF(AG219:AG228,"&lt;&gt;NOR",G219:G228)</f>
        <v>0</v>
      </c>
      <c r="H218" s="233"/>
      <c r="I218" s="233">
        <f>SUM(I219:I228)</f>
        <v>0</v>
      </c>
      <c r="J218" s="233"/>
      <c r="K218" s="233">
        <f>SUM(K219:K228)</f>
        <v>0</v>
      </c>
      <c r="L218" s="233"/>
      <c r="M218" s="233">
        <f>SUM(M219:M228)</f>
        <v>0</v>
      </c>
      <c r="N218" s="233"/>
      <c r="O218" s="233">
        <f>SUM(O219:O228)</f>
        <v>0</v>
      </c>
      <c r="P218" s="233"/>
      <c r="Q218" s="233">
        <f>SUM(Q219:Q228)</f>
        <v>0</v>
      </c>
      <c r="R218" s="233"/>
      <c r="S218" s="233"/>
      <c r="T218" s="234"/>
      <c r="U218" s="228"/>
      <c r="V218" s="228">
        <f>SUM(V219:V228)</f>
        <v>0</v>
      </c>
      <c r="W218" s="228"/>
      <c r="X218" s="228"/>
      <c r="AG218" t="s">
        <v>112</v>
      </c>
    </row>
    <row r="219" spans="1:60" outlineLevel="1" x14ac:dyDescent="0.2">
      <c r="A219" s="235">
        <v>52</v>
      </c>
      <c r="B219" s="236" t="s">
        <v>323</v>
      </c>
      <c r="C219" s="251" t="s">
        <v>324</v>
      </c>
      <c r="D219" s="237" t="s">
        <v>325</v>
      </c>
      <c r="E219" s="238">
        <v>1</v>
      </c>
      <c r="F219" s="239"/>
      <c r="G219" s="240">
        <f>ROUND(E219*F219,2)</f>
        <v>0</v>
      </c>
      <c r="H219" s="239"/>
      <c r="I219" s="240">
        <f>ROUND(E219*H219,2)</f>
        <v>0</v>
      </c>
      <c r="J219" s="239"/>
      <c r="K219" s="240">
        <f>ROUND(E219*J219,2)</f>
        <v>0</v>
      </c>
      <c r="L219" s="240">
        <v>21</v>
      </c>
      <c r="M219" s="240">
        <f>G219*(1+L219/100)</f>
        <v>0</v>
      </c>
      <c r="N219" s="240">
        <v>0</v>
      </c>
      <c r="O219" s="240">
        <f>ROUND(E219*N219,2)</f>
        <v>0</v>
      </c>
      <c r="P219" s="240">
        <v>0</v>
      </c>
      <c r="Q219" s="240">
        <f>ROUND(E219*P219,2)</f>
        <v>0</v>
      </c>
      <c r="R219" s="240"/>
      <c r="S219" s="240" t="s">
        <v>326</v>
      </c>
      <c r="T219" s="241" t="s">
        <v>327</v>
      </c>
      <c r="U219" s="222">
        <v>0</v>
      </c>
      <c r="V219" s="222">
        <f>ROUND(E219*U219,2)</f>
        <v>0</v>
      </c>
      <c r="W219" s="222"/>
      <c r="X219" s="222" t="s">
        <v>328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329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60"/>
      <c r="D220" s="248"/>
      <c r="E220" s="248"/>
      <c r="F220" s="248"/>
      <c r="G220" s="248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124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35">
        <v>53</v>
      </c>
      <c r="B221" s="236" t="s">
        <v>330</v>
      </c>
      <c r="C221" s="251" t="s">
        <v>331</v>
      </c>
      <c r="D221" s="237" t="s">
        <v>325</v>
      </c>
      <c r="E221" s="238">
        <v>1</v>
      </c>
      <c r="F221" s="239"/>
      <c r="G221" s="240">
        <f>ROUND(E221*F221,2)</f>
        <v>0</v>
      </c>
      <c r="H221" s="239"/>
      <c r="I221" s="240">
        <f>ROUND(E221*H221,2)</f>
        <v>0</v>
      </c>
      <c r="J221" s="239"/>
      <c r="K221" s="240">
        <f>ROUND(E221*J221,2)</f>
        <v>0</v>
      </c>
      <c r="L221" s="240">
        <v>21</v>
      </c>
      <c r="M221" s="240">
        <f>G221*(1+L221/100)</f>
        <v>0</v>
      </c>
      <c r="N221" s="240">
        <v>0</v>
      </c>
      <c r="O221" s="240">
        <f>ROUND(E221*N221,2)</f>
        <v>0</v>
      </c>
      <c r="P221" s="240">
        <v>0</v>
      </c>
      <c r="Q221" s="240">
        <f>ROUND(E221*P221,2)</f>
        <v>0</v>
      </c>
      <c r="R221" s="240"/>
      <c r="S221" s="240" t="s">
        <v>326</v>
      </c>
      <c r="T221" s="241" t="s">
        <v>327</v>
      </c>
      <c r="U221" s="222">
        <v>0</v>
      </c>
      <c r="V221" s="222">
        <f>ROUND(E221*U221,2)</f>
        <v>0</v>
      </c>
      <c r="W221" s="222"/>
      <c r="X221" s="222" t="s">
        <v>328</v>
      </c>
      <c r="Y221" s="212"/>
      <c r="Z221" s="212"/>
      <c r="AA221" s="212"/>
      <c r="AB221" s="212"/>
      <c r="AC221" s="212"/>
      <c r="AD221" s="212"/>
      <c r="AE221" s="212"/>
      <c r="AF221" s="212"/>
      <c r="AG221" s="212" t="s">
        <v>329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outlineLevel="1" x14ac:dyDescent="0.2">
      <c r="A222" s="219"/>
      <c r="B222" s="220"/>
      <c r="C222" s="260"/>
      <c r="D222" s="248"/>
      <c r="E222" s="248"/>
      <c r="F222" s="248"/>
      <c r="G222" s="248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12"/>
      <c r="Z222" s="212"/>
      <c r="AA222" s="212"/>
      <c r="AB222" s="212"/>
      <c r="AC222" s="212"/>
      <c r="AD222" s="212"/>
      <c r="AE222" s="212"/>
      <c r="AF222" s="212"/>
      <c r="AG222" s="212" t="s">
        <v>124</v>
      </c>
      <c r="AH222" s="212"/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35">
        <v>54</v>
      </c>
      <c r="B223" s="236" t="s">
        <v>332</v>
      </c>
      <c r="C223" s="251" t="s">
        <v>333</v>
      </c>
      <c r="D223" s="237" t="s">
        <v>325</v>
      </c>
      <c r="E223" s="238">
        <v>1</v>
      </c>
      <c r="F223" s="239"/>
      <c r="G223" s="240">
        <f>ROUND(E223*F223,2)</f>
        <v>0</v>
      </c>
      <c r="H223" s="239"/>
      <c r="I223" s="240">
        <f>ROUND(E223*H223,2)</f>
        <v>0</v>
      </c>
      <c r="J223" s="239"/>
      <c r="K223" s="240">
        <f>ROUND(E223*J223,2)</f>
        <v>0</v>
      </c>
      <c r="L223" s="240">
        <v>21</v>
      </c>
      <c r="M223" s="240">
        <f>G223*(1+L223/100)</f>
        <v>0</v>
      </c>
      <c r="N223" s="240">
        <v>0</v>
      </c>
      <c r="O223" s="240">
        <f>ROUND(E223*N223,2)</f>
        <v>0</v>
      </c>
      <c r="P223" s="240">
        <v>0</v>
      </c>
      <c r="Q223" s="240">
        <f>ROUND(E223*P223,2)</f>
        <v>0</v>
      </c>
      <c r="R223" s="240"/>
      <c r="S223" s="240" t="s">
        <v>326</v>
      </c>
      <c r="T223" s="241" t="s">
        <v>327</v>
      </c>
      <c r="U223" s="222">
        <v>0</v>
      </c>
      <c r="V223" s="222">
        <f>ROUND(E223*U223,2)</f>
        <v>0</v>
      </c>
      <c r="W223" s="222"/>
      <c r="X223" s="222" t="s">
        <v>328</v>
      </c>
      <c r="Y223" s="212"/>
      <c r="Z223" s="212"/>
      <c r="AA223" s="212"/>
      <c r="AB223" s="212"/>
      <c r="AC223" s="212"/>
      <c r="AD223" s="212"/>
      <c r="AE223" s="212"/>
      <c r="AF223" s="212"/>
      <c r="AG223" s="212" t="s">
        <v>329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60"/>
      <c r="D224" s="248"/>
      <c r="E224" s="248"/>
      <c r="F224" s="248"/>
      <c r="G224" s="248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124</v>
      </c>
      <c r="AH224" s="212"/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35">
        <v>55</v>
      </c>
      <c r="B225" s="236" t="s">
        <v>334</v>
      </c>
      <c r="C225" s="251" t="s">
        <v>335</v>
      </c>
      <c r="D225" s="237" t="s">
        <v>325</v>
      </c>
      <c r="E225" s="238">
        <v>1</v>
      </c>
      <c r="F225" s="239"/>
      <c r="G225" s="240">
        <f>ROUND(E225*F225,2)</f>
        <v>0</v>
      </c>
      <c r="H225" s="239"/>
      <c r="I225" s="240">
        <f>ROUND(E225*H225,2)</f>
        <v>0</v>
      </c>
      <c r="J225" s="239"/>
      <c r="K225" s="240">
        <f>ROUND(E225*J225,2)</f>
        <v>0</v>
      </c>
      <c r="L225" s="240">
        <v>21</v>
      </c>
      <c r="M225" s="240">
        <f>G225*(1+L225/100)</f>
        <v>0</v>
      </c>
      <c r="N225" s="240">
        <v>0</v>
      </c>
      <c r="O225" s="240">
        <f>ROUND(E225*N225,2)</f>
        <v>0</v>
      </c>
      <c r="P225" s="240">
        <v>0</v>
      </c>
      <c r="Q225" s="240">
        <f>ROUND(E225*P225,2)</f>
        <v>0</v>
      </c>
      <c r="R225" s="240"/>
      <c r="S225" s="240" t="s">
        <v>326</v>
      </c>
      <c r="T225" s="241" t="s">
        <v>327</v>
      </c>
      <c r="U225" s="222">
        <v>0</v>
      </c>
      <c r="V225" s="222">
        <f>ROUND(E225*U225,2)</f>
        <v>0</v>
      </c>
      <c r="W225" s="222"/>
      <c r="X225" s="222" t="s">
        <v>328</v>
      </c>
      <c r="Y225" s="212"/>
      <c r="Z225" s="212"/>
      <c r="AA225" s="212"/>
      <c r="AB225" s="212"/>
      <c r="AC225" s="212"/>
      <c r="AD225" s="212"/>
      <c r="AE225" s="212"/>
      <c r="AF225" s="212"/>
      <c r="AG225" s="212" t="s">
        <v>329</v>
      </c>
      <c r="AH225" s="212"/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60"/>
      <c r="D226" s="248"/>
      <c r="E226" s="248"/>
      <c r="F226" s="248"/>
      <c r="G226" s="248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124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35">
        <v>56</v>
      </c>
      <c r="B227" s="236" t="s">
        <v>336</v>
      </c>
      <c r="C227" s="251" t="s">
        <v>337</v>
      </c>
      <c r="D227" s="237" t="s">
        <v>325</v>
      </c>
      <c r="E227" s="238">
        <v>1</v>
      </c>
      <c r="F227" s="239"/>
      <c r="G227" s="240">
        <f>ROUND(E227*F227,2)</f>
        <v>0</v>
      </c>
      <c r="H227" s="239"/>
      <c r="I227" s="240">
        <f>ROUND(E227*H227,2)</f>
        <v>0</v>
      </c>
      <c r="J227" s="239"/>
      <c r="K227" s="240">
        <f>ROUND(E227*J227,2)</f>
        <v>0</v>
      </c>
      <c r="L227" s="240">
        <v>21</v>
      </c>
      <c r="M227" s="240">
        <f>G227*(1+L227/100)</f>
        <v>0</v>
      </c>
      <c r="N227" s="240">
        <v>0</v>
      </c>
      <c r="O227" s="240">
        <f>ROUND(E227*N227,2)</f>
        <v>0</v>
      </c>
      <c r="P227" s="240">
        <v>0</v>
      </c>
      <c r="Q227" s="240">
        <f>ROUND(E227*P227,2)</f>
        <v>0</v>
      </c>
      <c r="R227" s="240"/>
      <c r="S227" s="240" t="s">
        <v>326</v>
      </c>
      <c r="T227" s="241" t="s">
        <v>327</v>
      </c>
      <c r="U227" s="222">
        <v>0</v>
      </c>
      <c r="V227" s="222">
        <f>ROUND(E227*U227,2)</f>
        <v>0</v>
      </c>
      <c r="W227" s="222"/>
      <c r="X227" s="222" t="s">
        <v>328</v>
      </c>
      <c r="Y227" s="212"/>
      <c r="Z227" s="212"/>
      <c r="AA227" s="212"/>
      <c r="AB227" s="212"/>
      <c r="AC227" s="212"/>
      <c r="AD227" s="212"/>
      <c r="AE227" s="212"/>
      <c r="AF227" s="212"/>
      <c r="AG227" s="212" t="s">
        <v>329</v>
      </c>
      <c r="AH227" s="212"/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outlineLevel="1" x14ac:dyDescent="0.2">
      <c r="A228" s="219"/>
      <c r="B228" s="220"/>
      <c r="C228" s="260"/>
      <c r="D228" s="248"/>
      <c r="E228" s="248"/>
      <c r="F228" s="248"/>
      <c r="G228" s="248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12"/>
      <c r="Z228" s="212"/>
      <c r="AA228" s="212"/>
      <c r="AB228" s="212"/>
      <c r="AC228" s="212"/>
      <c r="AD228" s="212"/>
      <c r="AE228" s="212"/>
      <c r="AF228" s="212"/>
      <c r="AG228" s="212" t="s">
        <v>124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x14ac:dyDescent="0.2">
      <c r="A229" s="3"/>
      <c r="B229" s="4"/>
      <c r="C229" s="261"/>
      <c r="D229" s="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AE229">
        <v>15</v>
      </c>
      <c r="AF229">
        <v>21</v>
      </c>
      <c r="AG229" t="s">
        <v>98</v>
      </c>
    </row>
    <row r="230" spans="1:60" x14ac:dyDescent="0.2">
      <c r="A230" s="215"/>
      <c r="B230" s="216" t="s">
        <v>29</v>
      </c>
      <c r="C230" s="262"/>
      <c r="D230" s="217"/>
      <c r="E230" s="218"/>
      <c r="F230" s="218"/>
      <c r="G230" s="249">
        <f>G8+G19+G31+G35+G39+G53+G57+G66+G83+G138+G149+G173+G194+G218</f>
        <v>0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AE230">
        <f>SUMIF(L7:L228,AE229,G7:G228)</f>
        <v>0</v>
      </c>
      <c r="AF230">
        <f>SUMIF(L7:L228,AF229,G7:G228)</f>
        <v>0</v>
      </c>
      <c r="AG230" t="s">
        <v>338</v>
      </c>
    </row>
    <row r="231" spans="1:60" x14ac:dyDescent="0.2">
      <c r="C231" s="263"/>
      <c r="D231" s="10"/>
      <c r="AG231" t="s">
        <v>339</v>
      </c>
    </row>
    <row r="232" spans="1:60" x14ac:dyDescent="0.2">
      <c r="D232" s="10"/>
    </row>
    <row r="233" spans="1:60" x14ac:dyDescent="0.2">
      <c r="D233" s="10"/>
    </row>
    <row r="234" spans="1:60" x14ac:dyDescent="0.2">
      <c r="D234" s="10"/>
    </row>
    <row r="235" spans="1:60" x14ac:dyDescent="0.2">
      <c r="D235" s="10"/>
    </row>
    <row r="236" spans="1:60" x14ac:dyDescent="0.2">
      <c r="D236" s="10"/>
    </row>
    <row r="237" spans="1:60" x14ac:dyDescent="0.2">
      <c r="D237" s="10"/>
    </row>
    <row r="238" spans="1:60" x14ac:dyDescent="0.2">
      <c r="D238" s="10"/>
    </row>
    <row r="239" spans="1:60" x14ac:dyDescent="0.2">
      <c r="D239" s="10"/>
    </row>
    <row r="240" spans="1:60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mmq6nPZ2Mt6hDjyzBRrUeZIzCrIygXRrC3TiKNhHquTYjL/yMK1C1to1UD9fDsaJ1VB2d5eojxJy/E1+rcsRLg==" saltValue="Jj3u7nlWeDrFrJqyS402SA==" spinCount="100000" sheet="1"/>
  <mergeCells count="72">
    <mergeCell ref="C217:G217"/>
    <mergeCell ref="C220:G220"/>
    <mergeCell ref="C222:G222"/>
    <mergeCell ref="C224:G224"/>
    <mergeCell ref="C226:G226"/>
    <mergeCell ref="C228:G228"/>
    <mergeCell ref="C205:G205"/>
    <mergeCell ref="C207:G207"/>
    <mergeCell ref="C209:G209"/>
    <mergeCell ref="C211:G211"/>
    <mergeCell ref="C213:G213"/>
    <mergeCell ref="C215:G215"/>
    <mergeCell ref="C190:G190"/>
    <mergeCell ref="C193:G193"/>
    <mergeCell ref="C196:G196"/>
    <mergeCell ref="C199:G199"/>
    <mergeCell ref="C202:G202"/>
    <mergeCell ref="C204:G204"/>
    <mergeCell ref="C170:G170"/>
    <mergeCell ref="C172:G172"/>
    <mergeCell ref="C176:G176"/>
    <mergeCell ref="C183:G183"/>
    <mergeCell ref="C186:G186"/>
    <mergeCell ref="C188:G188"/>
    <mergeCell ref="C143:G143"/>
    <mergeCell ref="C145:G145"/>
    <mergeCell ref="C148:G148"/>
    <mergeCell ref="C152:G152"/>
    <mergeCell ref="C155:G155"/>
    <mergeCell ref="C167:G167"/>
    <mergeCell ref="C128:G128"/>
    <mergeCell ref="C131:G131"/>
    <mergeCell ref="C134:G134"/>
    <mergeCell ref="C136:G136"/>
    <mergeCell ref="C137:G137"/>
    <mergeCell ref="C141:G141"/>
    <mergeCell ref="C97:G97"/>
    <mergeCell ref="C99:G99"/>
    <mergeCell ref="C109:G109"/>
    <mergeCell ref="C116:G116"/>
    <mergeCell ref="C119:G119"/>
    <mergeCell ref="C126:G126"/>
    <mergeCell ref="C81:G81"/>
    <mergeCell ref="C82:G82"/>
    <mergeCell ref="C85:G85"/>
    <mergeCell ref="C91:G91"/>
    <mergeCell ref="C93:G93"/>
    <mergeCell ref="C95:G95"/>
    <mergeCell ref="C60:G60"/>
    <mergeCell ref="C62:G62"/>
    <mergeCell ref="C65:G65"/>
    <mergeCell ref="C73:G73"/>
    <mergeCell ref="C76:G76"/>
    <mergeCell ref="C79:G79"/>
    <mergeCell ref="C46:G46"/>
    <mergeCell ref="C49:G49"/>
    <mergeCell ref="C52:G52"/>
    <mergeCell ref="C55:G55"/>
    <mergeCell ref="C56:G56"/>
    <mergeCell ref="C59:G59"/>
    <mergeCell ref="C15:G15"/>
    <mergeCell ref="C18:G18"/>
    <mergeCell ref="C21:G21"/>
    <mergeCell ref="C30:G30"/>
    <mergeCell ref="C34:G34"/>
    <mergeCell ref="C38:G38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02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'02 01 Pol'!Názvy_tisku</vt:lpstr>
      <vt:lpstr>oadresa</vt:lpstr>
      <vt:lpstr>Stavba!Objednatel</vt:lpstr>
      <vt:lpstr>Stavba!Objekt</vt:lpstr>
      <vt:lpstr>'02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Vejtasa Jan</dc:creator>
  <cp:lastModifiedBy>Vejtasa Jan</cp:lastModifiedBy>
  <cp:lastPrinted>2019-03-19T12:27:02Z</cp:lastPrinted>
  <dcterms:created xsi:type="dcterms:W3CDTF">2009-04-08T07:15:50Z</dcterms:created>
  <dcterms:modified xsi:type="dcterms:W3CDTF">2020-04-06T16:24:25Z</dcterms:modified>
</cp:coreProperties>
</file>