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EST BUILD Céčko\DOKUMENTY 2020\Projekty\MMB Kounicova 67\Kanceláře Kounicova 67a\"/>
    </mc:Choice>
  </mc:AlternateContent>
  <xr:revisionPtr revIDLastSave="0" documentId="13_ncr:11_{D7CBBECD-0DB3-4F08-8657-2CBB52EAD5FC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01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Pol'!$A$1:$X$267</definedName>
    <definedName name="_xlnm.Print_Area" localSheetId="1">Stavba!$A$1:$J$63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2" i="1" l="1"/>
  <c r="I61" i="1"/>
  <c r="I60" i="1"/>
  <c r="I59" i="1"/>
  <c r="I58" i="1"/>
  <c r="I57" i="1"/>
  <c r="I56" i="1"/>
  <c r="I55" i="1"/>
  <c r="I17" i="1" s="1"/>
  <c r="I54" i="1"/>
  <c r="I53" i="1"/>
  <c r="I52" i="1"/>
  <c r="I51" i="1"/>
  <c r="I50" i="1"/>
  <c r="G42" i="1"/>
  <c r="F42" i="1"/>
  <c r="G41" i="1"/>
  <c r="F41" i="1"/>
  <c r="G39" i="1"/>
  <c r="F39" i="1"/>
  <c r="G266" i="12"/>
  <c r="G8" i="12"/>
  <c r="V8" i="12"/>
  <c r="G9" i="12"/>
  <c r="M9" i="12" s="1"/>
  <c r="I9" i="12"/>
  <c r="I8" i="12" s="1"/>
  <c r="K9" i="12"/>
  <c r="K8" i="12" s="1"/>
  <c r="O9" i="12"/>
  <c r="O8" i="12" s="1"/>
  <c r="Q9" i="12"/>
  <c r="Q8" i="12" s="1"/>
  <c r="V9" i="12"/>
  <c r="G12" i="12"/>
  <c r="M12" i="12" s="1"/>
  <c r="I12" i="12"/>
  <c r="K12" i="12"/>
  <c r="O12" i="12"/>
  <c r="Q12" i="12"/>
  <c r="V12" i="12"/>
  <c r="G15" i="12"/>
  <c r="M15" i="12"/>
  <c r="G16" i="12"/>
  <c r="I16" i="12"/>
  <c r="I15" i="12" s="1"/>
  <c r="K16" i="12"/>
  <c r="K15" i="12" s="1"/>
  <c r="M16" i="12"/>
  <c r="O16" i="12"/>
  <c r="O15" i="12" s="1"/>
  <c r="Q16" i="12"/>
  <c r="Q15" i="12" s="1"/>
  <c r="V16" i="12"/>
  <c r="V15" i="12" s="1"/>
  <c r="G20" i="12"/>
  <c r="K20" i="12"/>
  <c r="Q20" i="12"/>
  <c r="G21" i="12"/>
  <c r="I21" i="12"/>
  <c r="I20" i="12" s="1"/>
  <c r="K21" i="12"/>
  <c r="M21" i="12"/>
  <c r="M20" i="12" s="1"/>
  <c r="O21" i="12"/>
  <c r="O20" i="12" s="1"/>
  <c r="Q21" i="12"/>
  <c r="V21" i="12"/>
  <c r="V20" i="12" s="1"/>
  <c r="G25" i="12"/>
  <c r="G24" i="12" s="1"/>
  <c r="I25" i="12"/>
  <c r="I24" i="12" s="1"/>
  <c r="K25" i="12"/>
  <c r="M25" i="12"/>
  <c r="O25" i="12"/>
  <c r="Q25" i="12"/>
  <c r="Q24" i="12" s="1"/>
  <c r="V25" i="12"/>
  <c r="V24" i="12" s="1"/>
  <c r="G36" i="12"/>
  <c r="M36" i="12" s="1"/>
  <c r="I36" i="12"/>
  <c r="K36" i="12"/>
  <c r="O36" i="12"/>
  <c r="O24" i="12" s="1"/>
  <c r="Q36" i="12"/>
  <c r="V36" i="12"/>
  <c r="G40" i="12"/>
  <c r="I40" i="12"/>
  <c r="K40" i="12"/>
  <c r="K24" i="12" s="1"/>
  <c r="M40" i="12"/>
  <c r="O40" i="12"/>
  <c r="Q40" i="12"/>
  <c r="V40" i="12"/>
  <c r="G42" i="12"/>
  <c r="M42" i="12"/>
  <c r="V42" i="12"/>
  <c r="G43" i="12"/>
  <c r="I43" i="12"/>
  <c r="I42" i="12" s="1"/>
  <c r="K43" i="12"/>
  <c r="K42" i="12" s="1"/>
  <c r="M43" i="12"/>
  <c r="O43" i="12"/>
  <c r="O42" i="12" s="1"/>
  <c r="Q43" i="12"/>
  <c r="Q42" i="12" s="1"/>
  <c r="V43" i="12"/>
  <c r="G46" i="12"/>
  <c r="Q46" i="12"/>
  <c r="G47" i="12"/>
  <c r="I47" i="12"/>
  <c r="I46" i="12" s="1"/>
  <c r="K47" i="12"/>
  <c r="M47" i="12"/>
  <c r="O47" i="12"/>
  <c r="O46" i="12" s="1"/>
  <c r="Q47" i="12"/>
  <c r="V47" i="12"/>
  <c r="V46" i="12" s="1"/>
  <c r="G51" i="12"/>
  <c r="M51" i="12" s="1"/>
  <c r="I51" i="12"/>
  <c r="K51" i="12"/>
  <c r="K46" i="12" s="1"/>
  <c r="O51" i="12"/>
  <c r="Q51" i="12"/>
  <c r="V51" i="12"/>
  <c r="G54" i="12"/>
  <c r="G55" i="12"/>
  <c r="M55" i="12" s="1"/>
  <c r="M54" i="12" s="1"/>
  <c r="I55" i="12"/>
  <c r="I54" i="12" s="1"/>
  <c r="K55" i="12"/>
  <c r="K54" i="12" s="1"/>
  <c r="O55" i="12"/>
  <c r="O54" i="12" s="1"/>
  <c r="Q55" i="12"/>
  <c r="V55" i="12"/>
  <c r="V54" i="12" s="1"/>
  <c r="G67" i="12"/>
  <c r="I67" i="12"/>
  <c r="K67" i="12"/>
  <c r="M67" i="12"/>
  <c r="O67" i="12"/>
  <c r="Q67" i="12"/>
  <c r="Q54" i="12" s="1"/>
  <c r="V67" i="12"/>
  <c r="G70" i="12"/>
  <c r="I70" i="12"/>
  <c r="K70" i="12"/>
  <c r="M70" i="12"/>
  <c r="O70" i="12"/>
  <c r="Q70" i="12"/>
  <c r="V70" i="12"/>
  <c r="G73" i="12"/>
  <c r="M73" i="12" s="1"/>
  <c r="I73" i="12"/>
  <c r="K73" i="12"/>
  <c r="O73" i="12"/>
  <c r="Q73" i="12"/>
  <c r="V73" i="12"/>
  <c r="G77" i="12"/>
  <c r="I77" i="12"/>
  <c r="I76" i="12" s="1"/>
  <c r="K77" i="12"/>
  <c r="M77" i="12"/>
  <c r="O77" i="12"/>
  <c r="O76" i="12" s="1"/>
  <c r="Q77" i="12"/>
  <c r="V77" i="12"/>
  <c r="V76" i="12" s="1"/>
  <c r="G81" i="12"/>
  <c r="M81" i="12" s="1"/>
  <c r="I81" i="12"/>
  <c r="K81" i="12"/>
  <c r="K76" i="12" s="1"/>
  <c r="O81" i="12"/>
  <c r="Q81" i="12"/>
  <c r="V81" i="12"/>
  <c r="G85" i="12"/>
  <c r="G76" i="12" s="1"/>
  <c r="I85" i="12"/>
  <c r="K85" i="12"/>
  <c r="M85" i="12"/>
  <c r="O85" i="12"/>
  <c r="Q85" i="12"/>
  <c r="V85" i="12"/>
  <c r="G89" i="12"/>
  <c r="M89" i="12" s="1"/>
  <c r="I89" i="12"/>
  <c r="K89" i="12"/>
  <c r="O89" i="12"/>
  <c r="Q89" i="12"/>
  <c r="V89" i="12"/>
  <c r="G102" i="12"/>
  <c r="I102" i="12"/>
  <c r="K102" i="12"/>
  <c r="M102" i="12"/>
  <c r="O102" i="12"/>
  <c r="Q102" i="12"/>
  <c r="Q76" i="12" s="1"/>
  <c r="V102" i="12"/>
  <c r="G105" i="12"/>
  <c r="I105" i="12"/>
  <c r="K105" i="12"/>
  <c r="M105" i="12"/>
  <c r="O105" i="12"/>
  <c r="Q105" i="12"/>
  <c r="V105" i="12"/>
  <c r="G116" i="12"/>
  <c r="M116" i="12" s="1"/>
  <c r="I116" i="12"/>
  <c r="K116" i="12"/>
  <c r="O116" i="12"/>
  <c r="Q116" i="12"/>
  <c r="V116" i="12"/>
  <c r="G126" i="12"/>
  <c r="M126" i="12" s="1"/>
  <c r="I126" i="12"/>
  <c r="K126" i="12"/>
  <c r="O126" i="12"/>
  <c r="Q126" i="12"/>
  <c r="V126" i="12"/>
  <c r="G130" i="12"/>
  <c r="I130" i="12"/>
  <c r="K130" i="12"/>
  <c r="M130" i="12"/>
  <c r="O130" i="12"/>
  <c r="Q130" i="12"/>
  <c r="V130" i="12"/>
  <c r="G141" i="12"/>
  <c r="M141" i="12" s="1"/>
  <c r="I141" i="12"/>
  <c r="K141" i="12"/>
  <c r="O141" i="12"/>
  <c r="Q141" i="12"/>
  <c r="V141" i="12"/>
  <c r="G143" i="12"/>
  <c r="I143" i="12"/>
  <c r="K143" i="12"/>
  <c r="M143" i="12"/>
  <c r="O143" i="12"/>
  <c r="Q143" i="12"/>
  <c r="V143" i="12"/>
  <c r="G146" i="12"/>
  <c r="M146" i="12" s="1"/>
  <c r="I146" i="12"/>
  <c r="K146" i="12"/>
  <c r="O146" i="12"/>
  <c r="Q146" i="12"/>
  <c r="V146" i="12"/>
  <c r="G149" i="12"/>
  <c r="I149" i="12"/>
  <c r="K149" i="12"/>
  <c r="M149" i="12"/>
  <c r="O149" i="12"/>
  <c r="Q149" i="12"/>
  <c r="V149" i="12"/>
  <c r="G152" i="12"/>
  <c r="I152" i="12"/>
  <c r="K152" i="12"/>
  <c r="M152" i="12"/>
  <c r="O152" i="12"/>
  <c r="Q152" i="12"/>
  <c r="V152" i="12"/>
  <c r="G155" i="12"/>
  <c r="I155" i="12"/>
  <c r="K155" i="12"/>
  <c r="M155" i="12"/>
  <c r="O155" i="12"/>
  <c r="Q155" i="12"/>
  <c r="V155" i="12"/>
  <c r="G158" i="12"/>
  <c r="Q158" i="12"/>
  <c r="G159" i="12"/>
  <c r="I159" i="12"/>
  <c r="I158" i="12" s="1"/>
  <c r="K159" i="12"/>
  <c r="M159" i="12"/>
  <c r="M158" i="12" s="1"/>
  <c r="O159" i="12"/>
  <c r="O158" i="12" s="1"/>
  <c r="Q159" i="12"/>
  <c r="V159" i="12"/>
  <c r="V158" i="12" s="1"/>
  <c r="G162" i="12"/>
  <c r="M162" i="12" s="1"/>
  <c r="I162" i="12"/>
  <c r="K162" i="12"/>
  <c r="K158" i="12" s="1"/>
  <c r="O162" i="12"/>
  <c r="Q162" i="12"/>
  <c r="V162" i="12"/>
  <c r="G166" i="12"/>
  <c r="M166" i="12" s="1"/>
  <c r="I166" i="12"/>
  <c r="K166" i="12"/>
  <c r="O166" i="12"/>
  <c r="Q166" i="12"/>
  <c r="V166" i="12"/>
  <c r="G169" i="12"/>
  <c r="G170" i="12"/>
  <c r="I170" i="12"/>
  <c r="I169" i="12" s="1"/>
  <c r="K170" i="12"/>
  <c r="K169" i="12" s="1"/>
  <c r="M170" i="12"/>
  <c r="M169" i="12" s="1"/>
  <c r="O170" i="12"/>
  <c r="Q170" i="12"/>
  <c r="Q169" i="12" s="1"/>
  <c r="V170" i="12"/>
  <c r="G173" i="12"/>
  <c r="I173" i="12"/>
  <c r="K173" i="12"/>
  <c r="M173" i="12"/>
  <c r="O173" i="12"/>
  <c r="Q173" i="12"/>
  <c r="V173" i="12"/>
  <c r="V169" i="12" s="1"/>
  <c r="G176" i="12"/>
  <c r="I176" i="12"/>
  <c r="K176" i="12"/>
  <c r="M176" i="12"/>
  <c r="O176" i="12"/>
  <c r="O169" i="12" s="1"/>
  <c r="Q176" i="12"/>
  <c r="V176" i="12"/>
  <c r="G198" i="12"/>
  <c r="M198" i="12" s="1"/>
  <c r="I198" i="12"/>
  <c r="K198" i="12"/>
  <c r="O198" i="12"/>
  <c r="Q198" i="12"/>
  <c r="V198" i="12"/>
  <c r="G201" i="12"/>
  <c r="I201" i="12"/>
  <c r="K201" i="12"/>
  <c r="M201" i="12"/>
  <c r="O201" i="12"/>
  <c r="Q201" i="12"/>
  <c r="V201" i="12"/>
  <c r="V203" i="12"/>
  <c r="G204" i="12"/>
  <c r="G203" i="12" s="1"/>
  <c r="I204" i="12"/>
  <c r="I203" i="12" s="1"/>
  <c r="K204" i="12"/>
  <c r="O204" i="12"/>
  <c r="Q204" i="12"/>
  <c r="Q203" i="12" s="1"/>
  <c r="V204" i="12"/>
  <c r="G218" i="12"/>
  <c r="M218" i="12" s="1"/>
  <c r="I218" i="12"/>
  <c r="K218" i="12"/>
  <c r="O218" i="12"/>
  <c r="O203" i="12" s="1"/>
  <c r="Q218" i="12"/>
  <c r="V218" i="12"/>
  <c r="G230" i="12"/>
  <c r="I230" i="12"/>
  <c r="K230" i="12"/>
  <c r="K203" i="12" s="1"/>
  <c r="M230" i="12"/>
  <c r="O230" i="12"/>
  <c r="Q230" i="12"/>
  <c r="V230" i="12"/>
  <c r="G234" i="12"/>
  <c r="I234" i="12"/>
  <c r="I233" i="12" s="1"/>
  <c r="K234" i="12"/>
  <c r="M234" i="12"/>
  <c r="O234" i="12"/>
  <c r="O233" i="12" s="1"/>
  <c r="Q234" i="12"/>
  <c r="Q233" i="12" s="1"/>
  <c r="V234" i="12"/>
  <c r="G237" i="12"/>
  <c r="G233" i="12" s="1"/>
  <c r="I237" i="12"/>
  <c r="K237" i="12"/>
  <c r="O237" i="12"/>
  <c r="Q237" i="12"/>
  <c r="V237" i="12"/>
  <c r="G240" i="12"/>
  <c r="I240" i="12"/>
  <c r="K240" i="12"/>
  <c r="M240" i="12"/>
  <c r="O240" i="12"/>
  <c r="Q240" i="12"/>
  <c r="V240" i="12"/>
  <c r="V233" i="12" s="1"/>
  <c r="G242" i="12"/>
  <c r="M242" i="12" s="1"/>
  <c r="I242" i="12"/>
  <c r="K242" i="12"/>
  <c r="O242" i="12"/>
  <c r="Q242" i="12"/>
  <c r="V242" i="12"/>
  <c r="G244" i="12"/>
  <c r="M244" i="12" s="1"/>
  <c r="I244" i="12"/>
  <c r="K244" i="12"/>
  <c r="O244" i="12"/>
  <c r="Q244" i="12"/>
  <c r="V244" i="12"/>
  <c r="G246" i="12"/>
  <c r="M246" i="12" s="1"/>
  <c r="I246" i="12"/>
  <c r="K246" i="12"/>
  <c r="O246" i="12"/>
  <c r="Q246" i="12"/>
  <c r="V246" i="12"/>
  <c r="G248" i="12"/>
  <c r="I248" i="12"/>
  <c r="K248" i="12"/>
  <c r="K233" i="12" s="1"/>
  <c r="M248" i="12"/>
  <c r="O248" i="12"/>
  <c r="Q248" i="12"/>
  <c r="V248" i="12"/>
  <c r="G250" i="12"/>
  <c r="I250" i="12"/>
  <c r="K250" i="12"/>
  <c r="M250" i="12"/>
  <c r="O250" i="12"/>
  <c r="Q250" i="12"/>
  <c r="V250" i="12"/>
  <c r="G252" i="12"/>
  <c r="I252" i="12"/>
  <c r="K252" i="12"/>
  <c r="M252" i="12"/>
  <c r="O252" i="12"/>
  <c r="Q252" i="12"/>
  <c r="V252" i="12"/>
  <c r="O254" i="12"/>
  <c r="Q254" i="12"/>
  <c r="G255" i="12"/>
  <c r="I255" i="12"/>
  <c r="I254" i="12" s="1"/>
  <c r="K255" i="12"/>
  <c r="M255" i="12"/>
  <c r="O255" i="12"/>
  <c r="Q255" i="12"/>
  <c r="V255" i="12"/>
  <c r="V254" i="12" s="1"/>
  <c r="G257" i="12"/>
  <c r="M257" i="12" s="1"/>
  <c r="I257" i="12"/>
  <c r="K257" i="12"/>
  <c r="K254" i="12" s="1"/>
  <c r="O257" i="12"/>
  <c r="Q257" i="12"/>
  <c r="V257" i="12"/>
  <c r="G259" i="12"/>
  <c r="G254" i="12" s="1"/>
  <c r="I259" i="12"/>
  <c r="K259" i="12"/>
  <c r="O259" i="12"/>
  <c r="Q259" i="12"/>
  <c r="V259" i="12"/>
  <c r="G261" i="12"/>
  <c r="M261" i="12" s="1"/>
  <c r="I261" i="12"/>
  <c r="K261" i="12"/>
  <c r="O261" i="12"/>
  <c r="Q261" i="12"/>
  <c r="V261" i="12"/>
  <c r="G263" i="12"/>
  <c r="I263" i="12"/>
  <c r="K263" i="12"/>
  <c r="M263" i="12"/>
  <c r="O263" i="12"/>
  <c r="Q263" i="12"/>
  <c r="V263" i="12"/>
  <c r="AE266" i="12"/>
  <c r="I20" i="1"/>
  <c r="I19" i="1"/>
  <c r="I18" i="1"/>
  <c r="I16" i="1"/>
  <c r="F43" i="1"/>
  <c r="G23" i="1" s="1"/>
  <c r="G43" i="1"/>
  <c r="G25" i="1" s="1"/>
  <c r="A25" i="1" s="1"/>
  <c r="H42" i="1"/>
  <c r="I42" i="1" s="1"/>
  <c r="H41" i="1"/>
  <c r="I41" i="1" s="1"/>
  <c r="H40" i="1"/>
  <c r="I40" i="1" s="1"/>
  <c r="H39" i="1"/>
  <c r="H43" i="1" s="1"/>
  <c r="I63" i="1" l="1"/>
  <c r="J54" i="1" s="1"/>
  <c r="J51" i="1"/>
  <c r="J53" i="1"/>
  <c r="J57" i="1"/>
  <c r="J59" i="1"/>
  <c r="J55" i="1"/>
  <c r="J60" i="1"/>
  <c r="J56" i="1"/>
  <c r="J52" i="1"/>
  <c r="G26" i="1"/>
  <c r="A26" i="1"/>
  <c r="A23" i="1"/>
  <c r="G28" i="1"/>
  <c r="M76" i="12"/>
  <c r="M46" i="12"/>
  <c r="M24" i="12"/>
  <c r="M8" i="12"/>
  <c r="AF266" i="12"/>
  <c r="M237" i="12"/>
  <c r="M233" i="12" s="1"/>
  <c r="M259" i="12"/>
  <c r="M254" i="12" s="1"/>
  <c r="M204" i="12"/>
  <c r="M203" i="12" s="1"/>
  <c r="J61" i="1"/>
  <c r="J50" i="1"/>
  <c r="J58" i="1"/>
  <c r="J62" i="1"/>
  <c r="I39" i="1"/>
  <c r="I43" i="1" s="1"/>
  <c r="J41" i="1" s="1"/>
  <c r="I21" i="1"/>
  <c r="J28" i="1"/>
  <c r="J26" i="1"/>
  <c r="G38" i="1"/>
  <c r="F38" i="1"/>
  <c r="J23" i="1"/>
  <c r="J24" i="1"/>
  <c r="J25" i="1"/>
  <c r="J27" i="1"/>
  <c r="E24" i="1"/>
  <c r="E26" i="1"/>
  <c r="J63" i="1" l="1"/>
  <c r="G24" i="1"/>
  <c r="A27" i="1" s="1"/>
  <c r="A24" i="1"/>
  <c r="J39" i="1"/>
  <c r="J43" i="1" s="1"/>
  <c r="J42" i="1"/>
  <c r="J40" i="1"/>
  <c r="G29" i="1" l="1"/>
  <c r="G27" i="1" s="1"/>
  <c r="A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Vejtasa Jan</author>
  </authors>
  <commentList>
    <comment ref="S6" authorId="0" shapeId="0" xr:uid="{50DF117D-6CD2-4CF7-B241-C0364E2A2E54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C185797C-149D-43C4-8127-E65FBD30F298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<sst xmlns="http://schemas.openxmlformats.org/spreadsheetml/2006/main" count="954" uniqueCount="373">
  <si>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</si>
  <si>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</si>
  <si>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</si>
  <si>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</si>
  <si>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</si>
  <si>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</si>
  <si>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</si>
  <si>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</si>
  <si>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</si>
  <si>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</si>
  <si>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</si>
  <si>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</si>
  <si>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</si>
  <si>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</si>
  <si>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</si>
  <si>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</si>
  <si>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</si>
  <si>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</si>
  <si>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</si>
  <si>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</si>
  <si>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</si>
  <si>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</si>
  <si>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</si>
  <si>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</si>
  <si>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</si>
  <si>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</si>
  <si>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</si>
  <si>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</si>
  <si>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</si>
  <si>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</si>
  <si>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</si>
  <si>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</si>
  <si>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</si>
  <si>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</si>
  <si>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</si>
  <si>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</si>
  <si>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</si>
  <si>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</si>
  <si>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</si>
  <si>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</si>
  <si>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</si>
  <si>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</si>
  <si>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</si>
  <si>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01</t>
  </si>
  <si>
    <t>Oprava kanceláří (VUT)</t>
  </si>
  <si>
    <t>Kounicova 67a</t>
  </si>
  <si>
    <t>Objekt:</t>
  </si>
  <si>
    <t>Rozpočet:</t>
  </si>
  <si>
    <t>200213</t>
  </si>
  <si>
    <t>Kounicova 67</t>
  </si>
  <si>
    <t>Stavba</t>
  </si>
  <si>
    <t>Stavební objekt</t>
  </si>
  <si>
    <t>Celkem za stavbu</t>
  </si>
  <si>
    <t>CZK</t>
  </si>
  <si>
    <t>Rekapitulace dílů</t>
  </si>
  <si>
    <t>Typ dílu</t>
  </si>
  <si>
    <t>61</t>
  </si>
  <si>
    <t>Úpravy povrchů vnitřní</t>
  </si>
  <si>
    <t>63</t>
  </si>
  <si>
    <t>Podlahy a podlahové konstrukce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</si>
  <si>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</si>
  <si>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</si>
  <si>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</si>
  <si>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</si>
  <si>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</si>
  <si>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</si>
  <si>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762</t>
  </si>
  <si>
    <t>Konstrukce tesařské</t>
  </si>
  <si>
    <t>766</t>
  </si>
  <si>
    <t>Konstrukce truhlářské</t>
  </si>
  <si>
    <t>776</t>
  </si>
  <si>
    <t>Podlahy povlakové</t>
  </si>
  <si>
    <t>783</t>
  </si>
  <si>
    <t>Nátěry</t>
  </si>
  <si>
    <t>784</t>
  </si>
  <si>
    <t>Malby</t>
  </si>
  <si>
    <t>786</t>
  </si>
  <si>
    <t>Zastiňující technika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</si>
  <si>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</si>
  <si>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</si>
  <si>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</si>
  <si>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</si>
  <si>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</si>
  <si>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</si>
  <si>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</si>
  <si>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</si>
  <si>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</si>
  <si>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</si>
  <si>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</si>
  <si>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</si>
  <si>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</si>
  <si>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</si>
  <si>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</si>
  <si>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</si>
  <si>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</si>
  <si>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</si>
  <si>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</si>
  <si>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</si>
  <si>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</si>
  <si>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</si>
  <si>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</si>
  <si>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</si>
  <si>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</si>
  <si>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</si>
  <si>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</si>
  <si>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</si>
  <si>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</si>
  <si>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</si>
  <si>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</si>
  <si>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</si>
  <si>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</si>
  <si>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612421637R00</t>
  </si>
  <si>
    <t>Omítky vnitřní stěn vápenné nebo vápenocementové v podlaží i ve schodišti štukové</t>
  </si>
  <si>
    <t>m2</t>
  </si>
  <si>
    <t>801-1</t>
  </si>
  <si>
    <t>RTS 20/ I</t>
  </si>
  <si>
    <t>Práce</t>
  </si>
  <si>
    <t>POL1_</t>
  </si>
  <si>
    <t>330 : 5</t>
  </si>
  <si>
    <t>VV</t>
  </si>
  <si>
    <t>SPU</t>
  </si>
  <si>
    <t>612421131R00</t>
  </si>
  <si>
    <t>Oprava vnitřních vápenných omítek stěn v množství opravované plochy do 5 %,  štukových</t>
  </si>
  <si>
    <t>801-4</t>
  </si>
  <si>
    <t>Odkaz na mn. položky pořadí 6 : 34,81240</t>
  </si>
  <si>
    <t>632451441R00</t>
  </si>
  <si>
    <t>Doplnění cementového potěru o ploše jednotlivě do 1 m2, tloušťky přes 30 do 40 mm</t>
  </si>
  <si>
    <t>na mazaninách a betonových podkladech hlazeného dřevěným nebo ocelovým hladítkem (s dodáním hmot),</t>
  </si>
  <si>
    <t>SPI</t>
  </si>
  <si>
    <t>11*0,9*0,15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</si>
  <si>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</si>
  <si>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</si>
  <si>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Odkaz na mn. položky pořadí 15 : 199,79900</t>
  </si>
  <si>
    <t>965048515R00</t>
  </si>
  <si>
    <t>Broušení betonového povrchu do tloušťky 5 mm</t>
  </si>
  <si>
    <t>801-3</t>
  </si>
  <si>
    <t>314 : 7,16*5,6</t>
  </si>
  <si>
    <t>315 : 5,5*2,11</t>
  </si>
  <si>
    <t>310 : 6,85*3,32</t>
  </si>
  <si>
    <t>317 : 5,7*3,32</t>
  </si>
  <si>
    <t>316 : 5,7*3,64</t>
  </si>
  <si>
    <t>320 : 5,6*3,691</t>
  </si>
  <si>
    <t>324 : 5,7*3,59</t>
  </si>
  <si>
    <t>329 : 5,54*3,06</t>
  </si>
  <si>
    <t>330 : 7,15*3,86</t>
  </si>
  <si>
    <t>978013111R00</t>
  </si>
  <si>
    <t>Otlučení omítek vápenných nebo vápenocementových vnitřních s vyškrabáním spár, s očištěním zdiva stěn, v rozsahu do 5 %</t>
  </si>
  <si>
    <t>Odkaz na mn. položky pořadí 19 : 21,90000*0,2</t>
  </si>
  <si>
    <t>Odkaz na mn. položky pořadí 18 : 152,16200*0,2</t>
  </si>
  <si>
    <t>978013191R00</t>
  </si>
  <si>
    <t>Otlučení omítek vápenných nebo vápenocementových vnitřních s vyškrabáním spár, s očištěním zdiva stěn, v rozsahu do 100 %</t>
  </si>
  <si>
    <t>999281111R00</t>
  </si>
  <si>
    <t xml:space="preserve">Přesun hmot pro opravy a údržbu objektů pro opravy a údržbu dosavadních objektů včetně vnějších plášťů_x000D_
 výšky do 25 m,  </t>
  </si>
  <si>
    <t>t</t>
  </si>
  <si>
    <t>Přesun hmot</t>
  </si>
  <si>
    <t>POL7_</t>
  </si>
  <si>
    <t>oborů 801, 803, 811 a 812</t>
  </si>
  <si>
    <t>451971112R00</t>
  </si>
  <si>
    <t>Položení vrstvy z geotextilie, uchycení sponami</t>
  </si>
  <si>
    <t>S dodáním spon.</t>
  </si>
  <si>
    <t>POP</t>
  </si>
  <si>
    <t>67390503R</t>
  </si>
  <si>
    <t>geotextilie PP; funkce drenážní, separační, ochranná, filtrační; plošná hmotnost 300 g/m2; tl. při 20 kPa 2,80 mm; tl. při 2 kPa 4,20 mm</t>
  </si>
  <si>
    <t>SPCM</t>
  </si>
  <si>
    <t>Specifikace</t>
  </si>
  <si>
    <t>POL3_</t>
  </si>
  <si>
    <t>Odkaz na mn. položky pořadí 9 : 199,79900*0,25</t>
  </si>
  <si>
    <t>766662811R00</t>
  </si>
  <si>
    <t>Demontáž dveřních křídel prahů dveří_x000D_
 jednokřídlových</t>
  </si>
  <si>
    <t>kus</t>
  </si>
  <si>
    <t>800-766</t>
  </si>
  <si>
    <t>314 : 1</t>
  </si>
  <si>
    <t>315 : 1</t>
  </si>
  <si>
    <t>310 : 1</t>
  </si>
  <si>
    <t>317 : 1</t>
  </si>
  <si>
    <t>316 : 1</t>
  </si>
  <si>
    <t>320 : 1</t>
  </si>
  <si>
    <t>324 : 1</t>
  </si>
  <si>
    <t>329 : 1</t>
  </si>
  <si>
    <t>318 : 1</t>
  </si>
  <si>
    <t>330 : 2</t>
  </si>
  <si>
    <t>766695213R00</t>
  </si>
  <si>
    <t>Ostatní montáž prahů dveří_x000D_
 jednokřídlých, šířky přes 100 mm</t>
  </si>
  <si>
    <t>Odkaz na mn. položky pořadí 11 : 11,00000</t>
  </si>
  <si>
    <t>61187181R</t>
  </si>
  <si>
    <t>práh dub; š = 150 mm; l = 900,0 mm; tl = 20,0 mm</t>
  </si>
  <si>
    <t>998766203R00</t>
  </si>
  <si>
    <t>Přesun hmot pro konstrukce truhlářské v objektech výšky do 24 m</t>
  </si>
  <si>
    <t>50 m vodorovně</t>
  </si>
  <si>
    <t>632419104R00</t>
  </si>
  <si>
    <t>Potěr ze suchých směsí cementová samonivelační podlahová stěrka, tloušťky 4 mm, bez penetrace</t>
  </si>
  <si>
    <t>s rozprostřením a uhlazením</t>
  </si>
  <si>
    <t>Odkaz na mn. položky pořadí 5 : 199,79900</t>
  </si>
  <si>
    <t>776101101R00</t>
  </si>
  <si>
    <t>Přípravné práce vysávání povlakových podlah průmyslovým vysavačem</t>
  </si>
  <si>
    <t>800-775</t>
  </si>
  <si>
    <t>položky neobsahují žádný materiál</t>
  </si>
  <si>
    <t>776101121R00</t>
  </si>
  <si>
    <t>Přípravné práce penetrace podkladu</t>
  </si>
  <si>
    <t>776421100R00</t>
  </si>
  <si>
    <t>Lepení soklíků PVC a napojení krytiny na stěnu lepení podlahových soklíků z PVC a vinylu</t>
  </si>
  <si>
    <t>m</t>
  </si>
  <si>
    <t>Začátek provozního součtu</t>
  </si>
  <si>
    <t xml:space="preserve">  314 : 7,16+5,6</t>
  </si>
  <si>
    <t xml:space="preserve">  315 : 5,5+2,11</t>
  </si>
  <si>
    <t xml:space="preserve">  310 : 6,85+3,32</t>
  </si>
  <si>
    <t xml:space="preserve">  317 : 5,7+3,32</t>
  </si>
  <si>
    <t xml:space="preserve">  316 : 5,7+3,64</t>
  </si>
  <si>
    <t xml:space="preserve">  320 : 5,6+3,691</t>
  </si>
  <si>
    <t xml:space="preserve">  324 : 5,7+3,59</t>
  </si>
  <si>
    <t xml:space="preserve">  329 : 5,54+3,06</t>
  </si>
  <si>
    <t>Konec provozního součtu</t>
  </si>
  <si>
    <t>76,081*2</t>
  </si>
  <si>
    <t>776431010R00</t>
  </si>
  <si>
    <t>Montáž, lepení podlah. soklíků z kobercových pásů včetně dodávky kobercové lišty</t>
  </si>
  <si>
    <t>330 : (3,8+7,15)*2</t>
  </si>
  <si>
    <t>776511810RT3</t>
  </si>
  <si>
    <t>Odstranění povlakových podlah z nášlapné plochy lepených, bez podložky, z ploch do 10 m2</t>
  </si>
  <si>
    <t>314 koberec i PVC : 7,16*5,6*2</t>
  </si>
  <si>
    <t>310 PVC 2x : 6,85*3,32*2</t>
  </si>
  <si>
    <t>317 koberec i PVC : 5,7*3,32*2</t>
  </si>
  <si>
    <t>316 koberec i PVC : 5,7*3,64*2</t>
  </si>
  <si>
    <t>320 PVC 2x : 5,6*3,691*2</t>
  </si>
  <si>
    <t>329 koberec i PVC : 5,54*3,06*2</t>
  </si>
  <si>
    <t>776521100RT1</t>
  </si>
  <si>
    <t xml:space="preserve">Lepení povlakových podlah z plastů  Lepení povlakových podlah z plastů - pásy z PVC, montáž,  </t>
  </si>
  <si>
    <t>776572100R00</t>
  </si>
  <si>
    <t>Položení povlakových podlah textilních montáž - podlahová krytina textilní ve specifikaci_x000D_
 lepených, z pásů textilních</t>
  </si>
  <si>
    <t>všívaných a vpichovaných</t>
  </si>
  <si>
    <t>318 : 5,73*3,6</t>
  </si>
  <si>
    <t>776994111RT1</t>
  </si>
  <si>
    <t>Ostatní práce svařování povlakových podlah  z pásů nebo čtverců</t>
  </si>
  <si>
    <t>314 : 7,16</t>
  </si>
  <si>
    <t>315 : 5,5</t>
  </si>
  <si>
    <t>310 : 6,85</t>
  </si>
  <si>
    <t>317 : 5,7</t>
  </si>
  <si>
    <t>316 : 5,7</t>
  </si>
  <si>
    <t>320 : 5,6</t>
  </si>
  <si>
    <t>324 : 5,7</t>
  </si>
  <si>
    <t>329 : 5,54</t>
  </si>
  <si>
    <t>330 : 7,15</t>
  </si>
  <si>
    <t>909      R00</t>
  </si>
  <si>
    <t>Hzs-nezmeritelne stavebni prace</t>
  </si>
  <si>
    <t>h</t>
  </si>
  <si>
    <t>28342400R</t>
  </si>
  <si>
    <t>lišta dilatační; materiál PVC; š = 74,0 mm; h = 1,7 mm</t>
  </si>
  <si>
    <t>Odkaz na mn. položky pořadí 18 : 152,16200*1,1</t>
  </si>
  <si>
    <t>28412231R</t>
  </si>
  <si>
    <t>podlahovina PVC v rolích; l = 30 000 mm; tl. 2,40 mm; heterogenní; protiskluzná; oblast bytová, komerční</t>
  </si>
  <si>
    <t>Odkaz na mn. položky pořadí 15 : 199,79900*1,25</t>
  </si>
  <si>
    <t>69741040.AR</t>
  </si>
  <si>
    <t>koberec zátěžový; v rolích; PA; š = 4 000,0 mm; třída zatížení 32</t>
  </si>
  <si>
    <t>RTS 13/ I</t>
  </si>
  <si>
    <t>Odkaz na mn. položky pořadí 22 : 20,62800*1,25</t>
  </si>
  <si>
    <t>69751002R</t>
  </si>
  <si>
    <t>lišta kobercová; hladká s měkkým nosem; materiál plast; š = 6,0 mm; h = 55,0 mm; 6 barev</t>
  </si>
  <si>
    <t>Odkaz na mn. položky pořadí 19 : 21,90000*1,1</t>
  </si>
  <si>
    <t>998776203R00</t>
  </si>
  <si>
    <t>Přesun hmot pro podlahy povlakové v objektech výšky do 24 m</t>
  </si>
  <si>
    <t>vodorovně do 50 m</t>
  </si>
  <si>
    <t>783201831R00</t>
  </si>
  <si>
    <t>Odstranění nátěrů z kovových doplňk.konstrukcí chemickými odstranovači</t>
  </si>
  <si>
    <t>800-783</t>
  </si>
  <si>
    <t>0,025*pi*1,5*2*10</t>
  </si>
  <si>
    <t>783424340R00</t>
  </si>
  <si>
    <t>Nátěry potrubí a armatur syntetické potrubí, do DN 50 mm, dvojnásobné s 1x emailováním a základním nátěrem</t>
  </si>
  <si>
    <t>na vzduchu schnoucí</t>
  </si>
  <si>
    <t>10*2*1,5</t>
  </si>
  <si>
    <t>783682131R00</t>
  </si>
  <si>
    <t>Nátěry dřevěných podlah a parket olejové, lazura 2x nátěr</t>
  </si>
  <si>
    <t>Odkaz na mn. položky pořadí 11 : 11,00000*0,6</t>
  </si>
  <si>
    <t>784402801R00</t>
  </si>
  <si>
    <t>Odstranění maleb oškrabáním, v místnostech do 3,8 m</t>
  </si>
  <si>
    <t>800-784</t>
  </si>
  <si>
    <t>Odkaz na mn. položky pořadí 35 : 767,79560*0,5</t>
  </si>
  <si>
    <t>784191101R00</t>
  </si>
  <si>
    <t>Příprava povrchu Penetrace (napouštění) podkladu disperzní, jednonásobná</t>
  </si>
  <si>
    <t>Odkaz na mn. položky pořadí 35 : 767,79560</t>
  </si>
  <si>
    <t>784195412R00</t>
  </si>
  <si>
    <t>Malby z malířských směsí otěruvzdorných,  , bělost 92 %, dvojnásobné</t>
  </si>
  <si>
    <t>314 : (7,16+7,16+5,6)*3,2+(5,6*1,2)</t>
  </si>
  <si>
    <t>7,16*5,6</t>
  </si>
  <si>
    <t>315 : (5,5+5,5+2,11)*3,2+(2,11*1,2)</t>
  </si>
  <si>
    <t>5,5*2,11</t>
  </si>
  <si>
    <t>310 : (6,85+3,32+6,85)*3,2+(3,32*1,2)</t>
  </si>
  <si>
    <t>6,58*3,32</t>
  </si>
  <si>
    <t>317 : (5,7+3,32+5,7)*3,2+(3,32*1,2)</t>
  </si>
  <si>
    <t>5,7*3,32</t>
  </si>
  <si>
    <t>316 : (3,64+5,7+5,7)*3,2+(3,64*1,2)</t>
  </si>
  <si>
    <t>3,64*5,7</t>
  </si>
  <si>
    <t>320 : (5,57+3,7+5,57)*3,2+(3,7*1,2)</t>
  </si>
  <si>
    <t>5,57*3,7</t>
  </si>
  <si>
    <t>324 : (5,57+3,7+5,57)*3,2+(3,7*1,2)</t>
  </si>
  <si>
    <t>329 : (5,54+3,605+5,54)*3,2+(3,6*1,2)</t>
  </si>
  <si>
    <t>5,54*3,2</t>
  </si>
  <si>
    <t>318 : (5,73+3,6+5,73)*3,2+(3,6*1,2)</t>
  </si>
  <si>
    <t>5,73*3,6</t>
  </si>
  <si>
    <t>330 : (3,86+7,15+7,15)*3,2+(3,86*1,2)</t>
  </si>
  <si>
    <t>3,86*7,15</t>
  </si>
  <si>
    <t>784498911R00</t>
  </si>
  <si>
    <t>Ostatní práce vyhlazení malířskou masou jednonásobné, v místnostech výšky nebo na schodišti o výšce podlaží do 3,8 m</t>
  </si>
  <si>
    <t>Odkaz na mn. položky pořadí 34 : 767,79560*0,3</t>
  </si>
  <si>
    <t>784498931R00</t>
  </si>
  <si>
    <t>Ostatní práce tmelení trhlin v omítce š. do 4 mm akryl. tmelem , v místnostech do 3,8 m</t>
  </si>
  <si>
    <t>786622211R00</t>
  </si>
  <si>
    <t>Zastiňující zařízení lamelové žaluzie vnitřní, pro okna plastová</t>
  </si>
  <si>
    <t>800-786</t>
  </si>
  <si>
    <t>314 : 5*2,1</t>
  </si>
  <si>
    <t>0,95*2,1</t>
  </si>
  <si>
    <t>4,8*2,1</t>
  </si>
  <si>
    <t>315 : 2,4*2,1</t>
  </si>
  <si>
    <t>310 : 3,3*2,1</t>
  </si>
  <si>
    <t>317 : 3,32*2,1</t>
  </si>
  <si>
    <t>316 : 3,7*2,1</t>
  </si>
  <si>
    <t>320 : 3,59*2,1</t>
  </si>
  <si>
    <t>324 : 3,6*2,1</t>
  </si>
  <si>
    <t>329 : 3,6*2,1</t>
  </si>
  <si>
    <t>318 : 3,6*2,1</t>
  </si>
  <si>
    <t>330 : 3,86*2,1</t>
  </si>
  <si>
    <t>786611811R0X</t>
  </si>
  <si>
    <t>Dmtž žaluzií interiérových lamelových</t>
  </si>
  <si>
    <t>Vlastní</t>
  </si>
  <si>
    <t>314 : 18</t>
  </si>
  <si>
    <t>315 : 4</t>
  </si>
  <si>
    <t>310 : 6</t>
  </si>
  <si>
    <t>317 : 6</t>
  </si>
  <si>
    <t>316 : 6</t>
  </si>
  <si>
    <t>320 : 6</t>
  </si>
  <si>
    <t>324 : 6</t>
  </si>
  <si>
    <t>329 : 6</t>
  </si>
  <si>
    <t>318 : 6</t>
  </si>
  <si>
    <t>330 : 6</t>
  </si>
  <si>
    <t>55346625R</t>
  </si>
  <si>
    <t>žaluzie vnitřní</t>
  </si>
  <si>
    <t>Odkaz na mn. položky pořadí 38 : 87,61200*1,05</t>
  </si>
  <si>
    <t>979990181R00</t>
  </si>
  <si>
    <t>Poplatek za skládku suti - PVC podlahová krytina</t>
  </si>
  <si>
    <t>0,33993</t>
  </si>
  <si>
    <t>979999999R00</t>
  </si>
  <si>
    <t>Poplatek za skladku 10 % příměsí - DUFONEV Brno</t>
  </si>
  <si>
    <t>2,29883-0,33993</t>
  </si>
  <si>
    <t>979011211R00</t>
  </si>
  <si>
    <t>Svislá doprava suti a vybour. hmot za 2.NP nošením</t>
  </si>
  <si>
    <t>Přesun suti</t>
  </si>
  <si>
    <t>POL8_0</t>
  </si>
  <si>
    <t>979011219R00</t>
  </si>
  <si>
    <t>Přípl.k svislé dopr.suti za každé další NP nošením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</si>
  <si>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</si>
  <si>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</si>
  <si>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</si>
  <si>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</si>
  <si>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</si>
  <si>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</si>
  <si>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</si>
  <si>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</si>
  <si>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979087113R00</t>
  </si>
  <si>
    <t>Nakládání vybouraných hmot na dopravní prostředky</t>
  </si>
  <si>
    <t>VRN0</t>
  </si>
  <si>
    <t>Ztížené výrobní podmínky</t>
  </si>
  <si>
    <t>Soubor</t>
  </si>
  <si>
    <t>Indiv</t>
  </si>
  <si>
    <t>VRN</t>
  </si>
  <si>
    <t>POL99_8</t>
  </si>
  <si>
    <t>VRN1</t>
  </si>
  <si>
    <t>Oborová přirážka</t>
  </si>
  <si>
    <t>VRN3</t>
  </si>
  <si>
    <t>Mimostaveništní doprava</t>
  </si>
  <si>
    <t>VRN5</t>
  </si>
  <si>
    <t>Provoz investora</t>
  </si>
  <si>
    <t>VRN6</t>
  </si>
  <si>
    <t>Kompletační činnost (IČD)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</si>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</sst>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2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9" fontId="16" fillId="4" borderId="0" xfId="0" applyNumberFormat="1" applyFont="1" applyFill="1" applyBorder="1" applyAlignment="1" applyProtection="1">
      <alignment vertical="top"/>
      <protection locked="0"/>
    </xf>
    <xf numFmtId="0" fontId="16" fillId="0" borderId="18" xfId="0" applyNumberFormat="1" applyFont="1" applyBorder="1" applyAlignment="1">
      <alignment vertical="top" wrapText="1"/>
    </xf>
    <xf numFmtId="49" fontId="16" fillId="4" borderId="18" xfId="0" applyNumberFormat="1" applyFont="1" applyFill="1" applyBorder="1" applyAlignment="1" applyProtection="1">
      <alignment vertical="top"/>
      <protection locked="0"/>
    </xf>
    <xf numFmtId="0" fontId="18" fillId="0" borderId="18" xfId="0" applyNumberFormat="1" applyFont="1" applyBorder="1" applyAlignment="1">
      <alignment vertical="top" wrapText="1"/>
    </xf>
    <xf numFmtId="0" fontId="16" fillId="0" borderId="0" xfId="0" applyNumberFormat="1" applyFont="1" applyBorder="1" applyAlignment="1">
      <alignment vertical="top"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4" borderId="0" xfId="0" applyNumberFormat="1" applyFont="1" applyFill="1" applyBorder="1" applyAlignment="1" applyProtection="1">
      <alignment horizontal="left" vertical="top" wrapText="1"/>
      <protection locked="0"/>
    </xf>
    <xf numFmtId="0" fontId="16" fillId="0" borderId="18" xfId="0" applyNumberFormat="1" applyFont="1" applyBorder="1" applyAlignment="1">
      <alignment horizontal="left" vertical="top" wrapText="1"/>
    </xf>
    <xf numFmtId="49" fontId="16" fillId="4" borderId="18" xfId="0" applyNumberFormat="1" applyFont="1" applyFill="1" applyBorder="1" applyAlignment="1" applyProtection="1">
      <alignment horizontal="left" vertical="top" wrapText="1"/>
      <protection locked="0"/>
    </xf>
    <xf numFmtId="0" fontId="18" fillId="0" borderId="18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horizontal="left" vertical="top" wrapText="1"/>
    </xf>
    <xf numFmtId="164" fontId="19" fillId="0" borderId="0" xfId="0" applyNumberFormat="1" applyFont="1" applyBorder="1" applyAlignment="1">
      <alignment horizontal="left" vertical="top" wrapText="1"/>
    </xf>
    <xf numFmtId="164" fontId="19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XSGIzdR2rzu95xCcM/g3b6nQJek0CareMJ8ndC3Ikp3oJ4uChCIkHWY8b72ULIbGMMExtwDsgiBSC4wf5l9TLg==" saltValue="YzVcXM4LynYJ8v7i/RSSBQ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6"/>
  <sheetViews>
    <sheetView showGridLines="0" topLeftCell="B29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2" t="s">
        <v>22</v>
      </c>
      <c r="C2" s="113"/>
      <c r="D2" s="114" t="s">
        <v>48</v>
      </c>
      <c r="E2" s="115" t="s">
        <v>49</v>
      </c>
      <c r="F2" s="116"/>
      <c r="G2" s="116"/>
      <c r="H2" s="116"/>
      <c r="I2" s="116"/>
      <c r="J2" s="117"/>
      <c r="O2" s="1"/>
    </row>
    <row r="3" spans="1:15" ht="27" customHeight="1" x14ac:dyDescent="0.2">
      <c r="A3" s="2"/>
      <c r="B3" s="118" t="s">
        <v>46</v>
      </c>
      <c r="C3" s="113"/>
      <c r="D3" s="119" t="s">
        <v>43</v>
      </c>
      <c r="E3" s="120" t="s">
        <v>45</v>
      </c>
      <c r="F3" s="121"/>
      <c r="G3" s="121"/>
      <c r="H3" s="121"/>
      <c r="I3" s="121"/>
      <c r="J3" s="122"/>
    </row>
    <row r="4" spans="1:15" ht="23.25" customHeight="1" x14ac:dyDescent="0.2">
      <c r="A4" s="111">
        <v>2416</v>
      </c>
      <c r="B4" s="123" t="s">
        <v>47</v>
      </c>
      <c r="C4" s="124"/>
      <c r="D4" s="125" t="s">
        <v>43</v>
      </c>
      <c r="E4" s="126" t="s">
        <v>44</v>
      </c>
      <c r="F4" s="127"/>
      <c r="G4" s="127"/>
      <c r="H4" s="127"/>
      <c r="I4" s="127"/>
      <c r="J4" s="128"/>
    </row>
    <row r="5" spans="1:15" ht="24" customHeight="1" x14ac:dyDescent="0.2">
      <c r="A5" s="2"/>
      <c r="B5" s="31" t="s">
        <v>42</v>
      </c>
      <c r="D5" s="92"/>
      <c r="E5" s="93"/>
      <c r="F5" s="93"/>
      <c r="G5" s="93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9"/>
      <c r="E11" s="129"/>
      <c r="F11" s="129"/>
      <c r="G11" s="129"/>
      <c r="H11" s="18" t="s">
        <v>40</v>
      </c>
      <c r="I11" s="134"/>
      <c r="J11" s="8"/>
    </row>
    <row r="12" spans="1:15" ht="15.75" customHeight="1" x14ac:dyDescent="0.2">
      <c r="A12" s="2"/>
      <c r="B12" s="28"/>
      <c r="C12" s="55"/>
      <c r="D12" s="130"/>
      <c r="E12" s="130"/>
      <c r="F12" s="130"/>
      <c r="G12" s="130"/>
      <c r="H12" s="18" t="s">
        <v>34</v>
      </c>
      <c r="I12" s="134"/>
      <c r="J12" s="8"/>
    </row>
    <row r="13" spans="1:15" ht="15.75" customHeight="1" x14ac:dyDescent="0.2">
      <c r="A13" s="2"/>
      <c r="B13" s="29"/>
      <c r="C13" s="56"/>
      <c r="D13" s="133"/>
      <c r="E13" s="131"/>
      <c r="F13" s="132"/>
      <c r="G13" s="132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87"/>
      <c r="F15" s="87"/>
      <c r="G15" s="88"/>
      <c r="H15" s="88"/>
      <c r="I15" s="88" t="s">
        <v>29</v>
      </c>
      <c r="J15" s="89"/>
    </row>
    <row r="16" spans="1:15" ht="23.25" customHeight="1" x14ac:dyDescent="0.2">
      <c r="A16" s="196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SUMIF(F50:F62,A16,I50:I62)+SUMIF(F50:F62,"PSU",I50:I62)</f>
        <v>0</v>
      </c>
      <c r="J16" s="85"/>
    </row>
    <row r="17" spans="1:10" ht="23.25" customHeight="1" x14ac:dyDescent="0.2">
      <c r="A17" s="196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SUMIF(F50:F62,A17,I50:I62)</f>
        <v>0</v>
      </c>
      <c r="J17" s="85"/>
    </row>
    <row r="18" spans="1:10" ht="23.25" customHeight="1" x14ac:dyDescent="0.2">
      <c r="A18" s="196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SUMIF(F50:F62,A18,I50:I62)</f>
        <v>0</v>
      </c>
      <c r="J18" s="85"/>
    </row>
    <row r="19" spans="1:10" ht="23.25" customHeight="1" x14ac:dyDescent="0.2">
      <c r="A19" s="196" t="s">
        <v>81</v>
      </c>
      <c r="B19" s="38" t="s">
        <v>27</v>
      </c>
      <c r="C19" s="62"/>
      <c r="D19" s="63"/>
      <c r="E19" s="83"/>
      <c r="F19" s="84"/>
      <c r="G19" s="83"/>
      <c r="H19" s="84"/>
      <c r="I19" s="83">
        <f>SUMIF(F50:F62,A19,I50:I62)</f>
        <v>0</v>
      </c>
      <c r="J19" s="85"/>
    </row>
    <row r="20" spans="1:10" ht="23.25" customHeight="1" x14ac:dyDescent="0.2">
      <c r="A20" s="196" t="s">
        <v>82</v>
      </c>
      <c r="B20" s="38" t="s">
        <v>28</v>
      </c>
      <c r="C20" s="62"/>
      <c r="D20" s="63"/>
      <c r="E20" s="83"/>
      <c r="F20" s="84"/>
      <c r="G20" s="83"/>
      <c r="H20" s="84"/>
      <c r="I20" s="83">
        <f>SUMIF(F50:F62,A20,I50:I62)</f>
        <v>0</v>
      </c>
      <c r="J20" s="85"/>
    </row>
    <row r="21" spans="1:10" ht="23.25" customHeight="1" x14ac:dyDescent="0.2">
      <c r="A21" s="2"/>
      <c r="B21" s="48" t="s">
        <v>29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98">
        <f>A23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25">
      <c r="A28" s="2"/>
      <c r="B28" s="166" t="s">
        <v>23</v>
      </c>
      <c r="C28" s="167"/>
      <c r="D28" s="167"/>
      <c r="E28" s="168"/>
      <c r="F28" s="169"/>
      <c r="G28" s="170">
        <f>ZakladDPHSniVypocet+ZakladDPHZaklVypocet</f>
        <v>0</v>
      </c>
      <c r="H28" s="170"/>
      <c r="I28" s="170"/>
      <c r="J28" s="171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6" t="s">
        <v>35</v>
      </c>
      <c r="C29" s="172"/>
      <c r="D29" s="172"/>
      <c r="E29" s="172"/>
      <c r="F29" s="173"/>
      <c r="G29" s="174">
        <f>A27</f>
        <v>0</v>
      </c>
      <c r="H29" s="174"/>
      <c r="I29" s="174"/>
      <c r="J29" s="175" t="s">
        <v>53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138" t="s">
        <v>16</v>
      </c>
      <c r="C37" s="139"/>
      <c r="D37" s="139"/>
      <c r="E37" s="139"/>
      <c r="F37" s="140"/>
      <c r="G37" s="140"/>
      <c r="H37" s="140"/>
      <c r="I37" s="140"/>
      <c r="J37" s="141"/>
    </row>
    <row r="38" spans="1:10" ht="25.5" hidden="1" customHeight="1" x14ac:dyDescent="0.2">
      <c r="A38" s="137" t="s">
        <v>37</v>
      </c>
      <c r="B38" s="142" t="s">
        <v>17</v>
      </c>
      <c r="C38" s="143" t="s">
        <v>5</v>
      </c>
      <c r="D38" s="143"/>
      <c r="E38" s="143"/>
      <c r="F38" s="144" t="str">
        <f>B23</f>
        <v>Základ pro sníženou DPH</v>
      </c>
      <c r="G38" s="144" t="str">
        <f>B25</f>
        <v>Základ pro základní DPH</v>
      </c>
      <c r="H38" s="145" t="s">
        <v>18</v>
      </c>
      <c r="I38" s="145" t="s">
        <v>1</v>
      </c>
      <c r="J38" s="146" t="s">
        <v>0</v>
      </c>
    </row>
    <row r="39" spans="1:10" ht="25.5" hidden="1" customHeight="1" x14ac:dyDescent="0.2">
      <c r="A39" s="137">
        <v>1</v>
      </c>
      <c r="B39" s="147" t="s">
        <v>50</v>
      </c>
      <c r="C39" s="148"/>
      <c r="D39" s="148"/>
      <c r="E39" s="148"/>
      <c r="F39" s="149">
        <f>'01 01 Pol'!AE266</f>
        <v>0</v>
      </c>
      <c r="G39" s="150">
        <f>'01 01 Pol'!AF266</f>
        <v>0</v>
      </c>
      <c r="H39" s="151">
        <f>(F39*SazbaDPH1/100)+(G39*SazbaDPH2/100)</f>
        <v>0</v>
      </c>
      <c r="I39" s="151">
        <f>F39+G39+H39</f>
        <v>0</v>
      </c>
      <c r="J39" s="152" t="str">
        <f>IF(CenaCelkemVypocet=0,"",I39/CenaCelkemVypocet*100)</f>
        <v/>
      </c>
    </row>
    <row r="40" spans="1:10" ht="25.5" hidden="1" customHeight="1" x14ac:dyDescent="0.2">
      <c r="A40" s="137">
        <v>2</v>
      </c>
      <c r="B40" s="153"/>
      <c r="C40" s="154" t="s">
        <v>51</v>
      </c>
      <c r="D40" s="154"/>
      <c r="E40" s="154"/>
      <c r="F40" s="155"/>
      <c r="G40" s="156"/>
      <c r="H40" s="156">
        <f>(F40*SazbaDPH1/100)+(G40*SazbaDPH2/100)</f>
        <v>0</v>
      </c>
      <c r="I40" s="156">
        <f>F40+G40+H40</f>
        <v>0</v>
      </c>
      <c r="J40" s="157" t="str">
        <f>IF(CenaCelkemVypocet=0,"",I40/CenaCelkemVypocet*100)</f>
        <v/>
      </c>
    </row>
    <row r="41" spans="1:10" ht="25.5" hidden="1" customHeight="1" x14ac:dyDescent="0.2">
      <c r="A41" s="137">
        <v>2</v>
      </c>
      <c r="B41" s="153" t="s">
        <v>43</v>
      </c>
      <c r="C41" s="154" t="s">
        <v>45</v>
      </c>
      <c r="D41" s="154"/>
      <c r="E41" s="154"/>
      <c r="F41" s="155">
        <f>'01 01 Pol'!AE266</f>
        <v>0</v>
      </c>
      <c r="G41" s="156">
        <f>'01 01 Pol'!AF266</f>
        <v>0</v>
      </c>
      <c r="H41" s="156">
        <f>(F41*SazbaDPH1/100)+(G41*SazbaDPH2/100)</f>
        <v>0</v>
      </c>
      <c r="I41" s="156">
        <f>F41+G41+H41</f>
        <v>0</v>
      </c>
      <c r="J41" s="157" t="str">
        <f>IF(CenaCelkemVypocet=0,"",I41/CenaCelkemVypocet*100)</f>
        <v/>
      </c>
    </row>
    <row r="42" spans="1:10" ht="25.5" hidden="1" customHeight="1" x14ac:dyDescent="0.2">
      <c r="A42" s="137">
        <v>3</v>
      </c>
      <c r="B42" s="158" t="s">
        <v>43</v>
      </c>
      <c r="C42" s="148" t="s">
        <v>44</v>
      </c>
      <c r="D42" s="148"/>
      <c r="E42" s="148"/>
      <c r="F42" s="159">
        <f>'01 01 Pol'!AE266</f>
        <v>0</v>
      </c>
      <c r="G42" s="151">
        <f>'01 01 Pol'!AF266</f>
        <v>0</v>
      </c>
      <c r="H42" s="151">
        <f>(F42*SazbaDPH1/100)+(G42*SazbaDPH2/100)</f>
        <v>0</v>
      </c>
      <c r="I42" s="151">
        <f>F42+G42+H42</f>
        <v>0</v>
      </c>
      <c r="J42" s="152" t="str">
        <f>IF(CenaCelkemVypocet=0,"",I42/CenaCelkemVypocet*100)</f>
        <v/>
      </c>
    </row>
    <row r="43" spans="1:10" ht="25.5" hidden="1" customHeight="1" x14ac:dyDescent="0.2">
      <c r="A43" s="137"/>
      <c r="B43" s="160" t="s">
        <v>52</v>
      </c>
      <c r="C43" s="161"/>
      <c r="D43" s="161"/>
      <c r="E43" s="162"/>
      <c r="F43" s="163">
        <f>SUMIF(A39:A42,"=1",F39:F42)</f>
        <v>0</v>
      </c>
      <c r="G43" s="164">
        <f>SUMIF(A39:A42,"=1",G39:G42)</f>
        <v>0</v>
      </c>
      <c r="H43" s="164">
        <f>SUMIF(A39:A42,"=1",H39:H42)</f>
        <v>0</v>
      </c>
      <c r="I43" s="164">
        <f>SUMIF(A39:A42,"=1",I39:I42)</f>
        <v>0</v>
      </c>
      <c r="J43" s="165">
        <f>SUMIF(A39:A42,"=1",J39:J42)</f>
        <v>0</v>
      </c>
    </row>
    <row r="47" spans="1:10" ht="15.75" x14ac:dyDescent="0.25">
      <c r="B47" s="176" t="s">
        <v>54</v>
      </c>
    </row>
    <row r="49" spans="1:10" ht="25.5" customHeight="1" x14ac:dyDescent="0.2">
      <c r="A49" s="178"/>
      <c r="B49" s="181" t="s">
        <v>17</v>
      </c>
      <c r="C49" s="181" t="s">
        <v>5</v>
      </c>
      <c r="D49" s="182"/>
      <c r="E49" s="182"/>
      <c r="F49" s="183" t="s">
        <v>55</v>
      </c>
      <c r="G49" s="183"/>
      <c r="H49" s="183"/>
      <c r="I49" s="183" t="s">
        <v>29</v>
      </c>
      <c r="J49" s="183" t="s">
        <v>0</v>
      </c>
    </row>
    <row r="50" spans="1:10" ht="36.75" customHeight="1" x14ac:dyDescent="0.2">
      <c r="A50" s="179"/>
      <c r="B50" s="184" t="s">
        <v>56</v>
      </c>
      <c r="C50" s="185" t="s">
        <v>57</v>
      </c>
      <c r="D50" s="186"/>
      <c r="E50" s="186"/>
      <c r="F50" s="192" t="s">
        <v>24</v>
      </c>
      <c r="G50" s="193"/>
      <c r="H50" s="193"/>
      <c r="I50" s="193">
        <f>'01 01 Pol'!G8</f>
        <v>0</v>
      </c>
      <c r="J50" s="190" t="str">
        <f>IF(I63=0,"",I50/I63*100)</f>
        <v/>
      </c>
    </row>
    <row r="51" spans="1:10" ht="36.75" customHeight="1" x14ac:dyDescent="0.2">
      <c r="A51" s="179"/>
      <c r="B51" s="184" t="s">
        <v>58</v>
      </c>
      <c r="C51" s="185" t="s">
        <v>59</v>
      </c>
      <c r="D51" s="186"/>
      <c r="E51" s="186"/>
      <c r="F51" s="192" t="s">
        <v>24</v>
      </c>
      <c r="G51" s="193"/>
      <c r="H51" s="193"/>
      <c r="I51" s="193">
        <f>'01 01 Pol'!G15</f>
        <v>0</v>
      </c>
      <c r="J51" s="190" t="str">
        <f>IF(I63=0,"",I51/I63*100)</f>
        <v/>
      </c>
    </row>
    <row r="52" spans="1:10" ht="36.75" customHeight="1" x14ac:dyDescent="0.2">
      <c r="A52" s="179"/>
      <c r="B52" s="184" t="s">
        <v>60</v>
      </c>
      <c r="C52" s="185" t="s">
        <v>61</v>
      </c>
      <c r="D52" s="186"/>
      <c r="E52" s="186"/>
      <c r="F52" s="192" t="s">
        <v>24</v>
      </c>
      <c r="G52" s="193"/>
      <c r="H52" s="193"/>
      <c r="I52" s="193">
        <f>'01 01 Pol'!G20</f>
        <v>0</v>
      </c>
      <c r="J52" s="190" t="str">
        <f>IF(I63=0,"",I52/I63*100)</f>
        <v/>
      </c>
    </row>
    <row r="53" spans="1:10" ht="36.75" customHeight="1" x14ac:dyDescent="0.2">
      <c r="A53" s="179"/>
      <c r="B53" s="184" t="s">
        <v>62</v>
      </c>
      <c r="C53" s="185" t="s">
        <v>63</v>
      </c>
      <c r="D53" s="186"/>
      <c r="E53" s="186"/>
      <c r="F53" s="192" t="s">
        <v>24</v>
      </c>
      <c r="G53" s="193"/>
      <c r="H53" s="193"/>
      <c r="I53" s="193">
        <f>'01 01 Pol'!G24</f>
        <v>0</v>
      </c>
      <c r="J53" s="190" t="str">
        <f>IF(I63=0,"",I53/I63*100)</f>
        <v/>
      </c>
    </row>
    <row r="54" spans="1:10" ht="36.75" customHeight="1" x14ac:dyDescent="0.2">
      <c r="A54" s="179"/>
      <c r="B54" s="184" t="s">
        <v>64</v>
      </c>
      <c r="C54" s="185" t="s">
        <v>65</v>
      </c>
      <c r="D54" s="186"/>
      <c r="E54" s="186"/>
      <c r="F54" s="192" t="s">
        <v>24</v>
      </c>
      <c r="G54" s="193"/>
      <c r="H54" s="193"/>
      <c r="I54" s="193">
        <f>'01 01 Pol'!G42</f>
        <v>0</v>
      </c>
      <c r="J54" s="190" t="str">
        <f>IF(I63=0,"",I54/I63*100)</f>
        <v/>
      </c>
    </row>
    <row r="55" spans="1:10" ht="36.75" customHeight="1" x14ac:dyDescent="0.2">
      <c r="A55" s="179"/>
      <c r="B55" s="184" t="s">
        <v>66</v>
      </c>
      <c r="C55" s="185" t="s">
        <v>67</v>
      </c>
      <c r="D55" s="186"/>
      <c r="E55" s="186"/>
      <c r="F55" s="192" t="s">
        <v>25</v>
      </c>
      <c r="G55" s="193"/>
      <c r="H55" s="193"/>
      <c r="I55" s="193">
        <f>'01 01 Pol'!G46</f>
        <v>0</v>
      </c>
      <c r="J55" s="190" t="str">
        <f>IF(I63=0,"",I55/I63*100)</f>
        <v/>
      </c>
    </row>
    <row r="56" spans="1:10" ht="36.75" customHeight="1" x14ac:dyDescent="0.2">
      <c r="A56" s="179"/>
      <c r="B56" s="184" t="s">
        <v>68</v>
      </c>
      <c r="C56" s="185" t="s">
        <v>69</v>
      </c>
      <c r="D56" s="186"/>
      <c r="E56" s="186"/>
      <c r="F56" s="192" t="s">
        <v>25</v>
      </c>
      <c r="G56" s="193"/>
      <c r="H56" s="193"/>
      <c r="I56" s="193">
        <f>'01 01 Pol'!G54</f>
        <v>0</v>
      </c>
      <c r="J56" s="190" t="str">
        <f>IF(I63=0,"",I56/I63*100)</f>
        <v/>
      </c>
    </row>
    <row r="57" spans="1:10" ht="36.75" customHeight="1" x14ac:dyDescent="0.2">
      <c r="A57" s="179"/>
      <c r="B57" s="184" t="s">
        <v>70</v>
      </c>
      <c r="C57" s="185" t="s">
        <v>71</v>
      </c>
      <c r="D57" s="186"/>
      <c r="E57" s="186"/>
      <c r="F57" s="192" t="s">
        <v>25</v>
      </c>
      <c r="G57" s="193"/>
      <c r="H57" s="193"/>
      <c r="I57" s="193">
        <f>'01 01 Pol'!G76</f>
        <v>0</v>
      </c>
      <c r="J57" s="190" t="str">
        <f>IF(I63=0,"",I57/I63*100)</f>
        <v/>
      </c>
    </row>
    <row r="58" spans="1:10" ht="36.75" customHeight="1" x14ac:dyDescent="0.2">
      <c r="A58" s="179"/>
      <c r="B58" s="184" t="s">
        <v>72</v>
      </c>
      <c r="C58" s="185" t="s">
        <v>73</v>
      </c>
      <c r="D58" s="186"/>
      <c r="E58" s="186"/>
      <c r="F58" s="192" t="s">
        <v>25</v>
      </c>
      <c r="G58" s="193"/>
      <c r="H58" s="193"/>
      <c r="I58" s="193">
        <f>'01 01 Pol'!G158</f>
        <v>0</v>
      </c>
      <c r="J58" s="190" t="str">
        <f>IF(I63=0,"",I58/I63*100)</f>
        <v/>
      </c>
    </row>
    <row r="59" spans="1:10" ht="36.75" customHeight="1" x14ac:dyDescent="0.2">
      <c r="A59" s="179"/>
      <c r="B59" s="184" t="s">
        <v>74</v>
      </c>
      <c r="C59" s="185" t="s">
        <v>75</v>
      </c>
      <c r="D59" s="186"/>
      <c r="E59" s="186"/>
      <c r="F59" s="192" t="s">
        <v>25</v>
      </c>
      <c r="G59" s="193"/>
      <c r="H59" s="193"/>
      <c r="I59" s="193">
        <f>'01 01 Pol'!G169</f>
        <v>0</v>
      </c>
      <c r="J59" s="190" t="str">
        <f>IF(I63=0,"",I59/I63*100)</f>
        <v/>
      </c>
    </row>
    <row r="60" spans="1:10" ht="36.75" customHeight="1" x14ac:dyDescent="0.2">
      <c r="A60" s="179"/>
      <c r="B60" s="184" t="s">
        <v>76</v>
      </c>
      <c r="C60" s="185" t="s">
        <v>77</v>
      </c>
      <c r="D60" s="186"/>
      <c r="E60" s="186"/>
      <c r="F60" s="192" t="s">
        <v>25</v>
      </c>
      <c r="G60" s="193"/>
      <c r="H60" s="193"/>
      <c r="I60" s="193">
        <f>'01 01 Pol'!G203</f>
        <v>0</v>
      </c>
      <c r="J60" s="190" t="str">
        <f>IF(I63=0,"",I60/I63*100)</f>
        <v/>
      </c>
    </row>
    <row r="61" spans="1:10" ht="36.75" customHeight="1" x14ac:dyDescent="0.2">
      <c r="A61" s="179"/>
      <c r="B61" s="184" t="s">
        <v>78</v>
      </c>
      <c r="C61" s="185" t="s">
        <v>79</v>
      </c>
      <c r="D61" s="186"/>
      <c r="E61" s="186"/>
      <c r="F61" s="192" t="s">
        <v>80</v>
      </c>
      <c r="G61" s="193"/>
      <c r="H61" s="193"/>
      <c r="I61" s="193">
        <f>'01 01 Pol'!G233</f>
        <v>0</v>
      </c>
      <c r="J61" s="190" t="str">
        <f>IF(I63=0,"",I61/I63*100)</f>
        <v/>
      </c>
    </row>
    <row r="62" spans="1:10" ht="36.75" customHeight="1" x14ac:dyDescent="0.2">
      <c r="A62" s="179"/>
      <c r="B62" s="184" t="s">
        <v>81</v>
      </c>
      <c r="C62" s="185" t="s">
        <v>27</v>
      </c>
      <c r="D62" s="186"/>
      <c r="E62" s="186"/>
      <c r="F62" s="192" t="s">
        <v>81</v>
      </c>
      <c r="G62" s="193"/>
      <c r="H62" s="193"/>
      <c r="I62" s="193">
        <f>'01 01 Pol'!G254</f>
        <v>0</v>
      </c>
      <c r="J62" s="190" t="str">
        <f>IF(I63=0,"",I62/I63*100)</f>
        <v/>
      </c>
    </row>
    <row r="63" spans="1:10" ht="25.5" customHeight="1" x14ac:dyDescent="0.2">
      <c r="A63" s="180"/>
      <c r="B63" s="187" t="s">
        <v>1</v>
      </c>
      <c r="C63" s="188"/>
      <c r="D63" s="189"/>
      <c r="E63" s="189"/>
      <c r="F63" s="194"/>
      <c r="G63" s="195"/>
      <c r="H63" s="195"/>
      <c r="I63" s="195">
        <f>SUM(I50:I62)</f>
        <v>0</v>
      </c>
      <c r="J63" s="191">
        <f>SUM(J50:J62)</f>
        <v>0</v>
      </c>
    </row>
    <row r="64" spans="1:10" x14ac:dyDescent="0.2">
      <c r="F64" s="135"/>
      <c r="G64" s="135"/>
      <c r="H64" s="135"/>
      <c r="I64" s="135"/>
      <c r="J64" s="136"/>
    </row>
    <row r="65" spans="6:10" x14ac:dyDescent="0.2">
      <c r="F65" s="135"/>
      <c r="G65" s="135"/>
      <c r="H65" s="135"/>
      <c r="I65" s="135"/>
      <c r="J65" s="136"/>
    </row>
    <row r="66" spans="6:10" x14ac:dyDescent="0.2">
      <c r="F66" s="135"/>
      <c r="G66" s="135"/>
      <c r="H66" s="135"/>
      <c r="I66" s="135"/>
      <c r="J66" s="136"/>
    </row>
  </sheetData>
  <sheetProtection algorithmName="SHA-512" hashValue="7gZTAp83oulu2K5I6a7sjzywe4m8D+NeWp4diSov9M4WastnjymeGi/l5VJUNQRHB+QmeCZfpzMlBYtLvpAxNg==" saltValue="WdNDhcK6qIbswYTiJZMESQ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9">
    <mergeCell ref="C60:E60"/>
    <mergeCell ref="C61:E61"/>
    <mergeCell ref="C62:E62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6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7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8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9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sheetProtection algorithmName="SHA-512" hashValue="oF04V7J2ZoSoqDe/CYE7/PB3ilUoqparXStKUq3xhiXowzQz+B3h2d4qhTAVb7sP5FwPh6LjUXO5DtQG6LK6CQ==" saltValue="lSPWrAV5XbMJSRu2KSQKpQ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B440A-2E7A-4F7A-B86A-CF8C3719A7AB}">
  <sheetPr>
    <outlinePr summaryBelow="0"/>
  </sheetPr>
  <dimension ref="A1:BH5000"/>
  <sheetViews>
    <sheetView tabSelected="1" workbookViewId="0">
      <pane ySplit="7" topLeftCell="A254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7" customWidth="1"/>
    <col min="3" max="3" width="63.28515625" style="17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6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7" t="s">
        <v>83</v>
      </c>
      <c r="B1" s="197"/>
      <c r="C1" s="197"/>
      <c r="D1" s="197"/>
      <c r="E1" s="197"/>
      <c r="F1" s="197"/>
      <c r="G1" s="197"/>
      <c r="AG1" t="s">
        <v>84</v>
      </c>
    </row>
    <row r="2" spans="1:60" ht="24.95" customHeight="1" x14ac:dyDescent="0.2">
      <c r="A2" s="198" t="s">
        <v>7</v>
      </c>
      <c r="B2" s="49" t="s">
        <v>48</v>
      </c>
      <c r="C2" s="201" t="s">
        <v>49</v>
      </c>
      <c r="D2" s="199"/>
      <c r="E2" s="199"/>
      <c r="F2" s="199"/>
      <c r="G2" s="200"/>
      <c r="AG2" t="s">
        <v>85</v>
      </c>
    </row>
    <row r="3" spans="1:60" ht="24.95" customHeight="1" x14ac:dyDescent="0.2">
      <c r="A3" s="198" t="s">
        <v>8</v>
      </c>
      <c r="B3" s="49" t="s">
        <v>43</v>
      </c>
      <c r="C3" s="201" t="s">
        <v>45</v>
      </c>
      <c r="D3" s="199"/>
      <c r="E3" s="199"/>
      <c r="F3" s="199"/>
      <c r="G3" s="200"/>
      <c r="AC3" s="177" t="s">
        <v>85</v>
      </c>
      <c r="AG3" t="s">
        <v>86</v>
      </c>
    </row>
    <row r="4" spans="1:60" ht="24.95" customHeight="1" x14ac:dyDescent="0.2">
      <c r="A4" s="202" t="s">
        <v>9</v>
      </c>
      <c r="B4" s="203" t="s">
        <v>43</v>
      </c>
      <c r="C4" s="204" t="s">
        <v>44</v>
      </c>
      <c r="D4" s="205"/>
      <c r="E4" s="205"/>
      <c r="F4" s="205"/>
      <c r="G4" s="206"/>
      <c r="AG4" t="s">
        <v>87</v>
      </c>
    </row>
    <row r="5" spans="1:60" x14ac:dyDescent="0.2">
      <c r="D5" s="10"/>
    </row>
    <row r="6" spans="1:60" ht="38.25" x14ac:dyDescent="0.2">
      <c r="A6" s="208" t="s">
        <v>88</v>
      </c>
      <c r="B6" s="210" t="s">
        <v>89</v>
      </c>
      <c r="C6" s="210" t="s">
        <v>90</v>
      </c>
      <c r="D6" s="209" t="s">
        <v>91</v>
      </c>
      <c r="E6" s="208" t="s">
        <v>92</v>
      </c>
      <c r="F6" s="207" t="s">
        <v>93</v>
      </c>
      <c r="G6" s="208" t="s">
        <v>29</v>
      </c>
      <c r="H6" s="211" t="s">
        <v>30</v>
      </c>
      <c r="I6" s="211" t="s">
        <v>94</v>
      </c>
      <c r="J6" s="211" t="s">
        <v>31</v>
      </c>
      <c r="K6" s="211" t="s">
        <v>95</v>
      </c>
      <c r="L6" s="211" t="s">
        <v>96</v>
      </c>
      <c r="M6" s="211" t="s">
        <v>97</v>
      </c>
      <c r="N6" s="211" t="s">
        <v>98</v>
      </c>
      <c r="O6" s="211" t="s">
        <v>99</v>
      </c>
      <c r="P6" s="211" t="s">
        <v>100</v>
      </c>
      <c r="Q6" s="211" t="s">
        <v>101</v>
      </c>
      <c r="R6" s="211" t="s">
        <v>102</v>
      </c>
      <c r="S6" s="211" t="s">
        <v>103</v>
      </c>
      <c r="T6" s="211" t="s">
        <v>104</v>
      </c>
      <c r="U6" s="211" t="s">
        <v>105</v>
      </c>
      <c r="V6" s="211" t="s">
        <v>106</v>
      </c>
      <c r="W6" s="211" t="s">
        <v>107</v>
      </c>
      <c r="X6" s="211" t="s">
        <v>108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">
      <c r="A8" s="229" t="s">
        <v>109</v>
      </c>
      <c r="B8" s="230" t="s">
        <v>56</v>
      </c>
      <c r="C8" s="249" t="s">
        <v>57</v>
      </c>
      <c r="D8" s="231"/>
      <c r="E8" s="232"/>
      <c r="F8" s="233"/>
      <c r="G8" s="233">
        <f>SUMIF(AG9:AG14,"&lt;&gt;NOR",G9:G14)</f>
        <v>0</v>
      </c>
      <c r="H8" s="233"/>
      <c r="I8" s="233">
        <f>SUM(I9:I14)</f>
        <v>0</v>
      </c>
      <c r="J8" s="233"/>
      <c r="K8" s="233">
        <f>SUM(K9:K14)</f>
        <v>0</v>
      </c>
      <c r="L8" s="233"/>
      <c r="M8" s="233">
        <f>SUM(M9:M14)</f>
        <v>0</v>
      </c>
      <c r="N8" s="233"/>
      <c r="O8" s="233">
        <f>SUM(O9:O14)</f>
        <v>0.35</v>
      </c>
      <c r="P8" s="233"/>
      <c r="Q8" s="233">
        <f>SUM(Q9:Q14)</f>
        <v>0</v>
      </c>
      <c r="R8" s="233"/>
      <c r="S8" s="233"/>
      <c r="T8" s="234"/>
      <c r="U8" s="228"/>
      <c r="V8" s="228">
        <f>SUM(V9:V14)</f>
        <v>7.98</v>
      </c>
      <c r="W8" s="228"/>
      <c r="X8" s="228"/>
      <c r="AG8" t="s">
        <v>110</v>
      </c>
    </row>
    <row r="9" spans="1:60" outlineLevel="1" x14ac:dyDescent="0.2">
      <c r="A9" s="235">
        <v>1</v>
      </c>
      <c r="B9" s="236" t="s">
        <v>111</v>
      </c>
      <c r="C9" s="250" t="s">
        <v>112</v>
      </c>
      <c r="D9" s="237" t="s">
        <v>113</v>
      </c>
      <c r="E9" s="238">
        <v>5</v>
      </c>
      <c r="F9" s="239"/>
      <c r="G9" s="240">
        <f>ROUND(E9*F9,2)</f>
        <v>0</v>
      </c>
      <c r="H9" s="239"/>
      <c r="I9" s="240">
        <f>ROUND(E9*H9,2)</f>
        <v>0</v>
      </c>
      <c r="J9" s="239"/>
      <c r="K9" s="240">
        <f>ROUND(E9*J9,2)</f>
        <v>0</v>
      </c>
      <c r="L9" s="240">
        <v>21</v>
      </c>
      <c r="M9" s="240">
        <f>G9*(1+L9/100)</f>
        <v>0</v>
      </c>
      <c r="N9" s="240">
        <v>4.7660000000000001E-2</v>
      </c>
      <c r="O9" s="240">
        <f>ROUND(E9*N9,2)</f>
        <v>0.24</v>
      </c>
      <c r="P9" s="240">
        <v>0</v>
      </c>
      <c r="Q9" s="240">
        <f>ROUND(E9*P9,2)</f>
        <v>0</v>
      </c>
      <c r="R9" s="240" t="s">
        <v>114</v>
      </c>
      <c r="S9" s="240" t="s">
        <v>115</v>
      </c>
      <c r="T9" s="241" t="s">
        <v>115</v>
      </c>
      <c r="U9" s="222">
        <v>0.84</v>
      </c>
      <c r="V9" s="222">
        <f>ROUND(E9*U9,2)</f>
        <v>4.2</v>
      </c>
      <c r="W9" s="222"/>
      <c r="X9" s="222" t="s">
        <v>116</v>
      </c>
      <c r="Y9" s="212"/>
      <c r="Z9" s="212"/>
      <c r="AA9" s="212"/>
      <c r="AB9" s="212"/>
      <c r="AC9" s="212"/>
      <c r="AD9" s="212"/>
      <c r="AE9" s="212"/>
      <c r="AF9" s="212"/>
      <c r="AG9" s="212" t="s">
        <v>117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19"/>
      <c r="B10" s="220"/>
      <c r="C10" s="251" t="s">
        <v>118</v>
      </c>
      <c r="D10" s="224"/>
      <c r="E10" s="225">
        <v>5</v>
      </c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2"/>
      <c r="Z10" s="212"/>
      <c r="AA10" s="212"/>
      <c r="AB10" s="212"/>
      <c r="AC10" s="212"/>
      <c r="AD10" s="212"/>
      <c r="AE10" s="212"/>
      <c r="AF10" s="212"/>
      <c r="AG10" s="212" t="s">
        <v>119</v>
      </c>
      <c r="AH10" s="212">
        <v>0</v>
      </c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19"/>
      <c r="B11" s="220"/>
      <c r="C11" s="252"/>
      <c r="D11" s="243"/>
      <c r="E11" s="243"/>
      <c r="F11" s="243"/>
      <c r="G11" s="243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12"/>
      <c r="Z11" s="212"/>
      <c r="AA11" s="212"/>
      <c r="AB11" s="212"/>
      <c r="AC11" s="212"/>
      <c r="AD11" s="212"/>
      <c r="AE11" s="212"/>
      <c r="AF11" s="212"/>
      <c r="AG11" s="212" t="s">
        <v>120</v>
      </c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ht="22.5" outlineLevel="1" x14ac:dyDescent="0.2">
      <c r="A12" s="235">
        <v>2</v>
      </c>
      <c r="B12" s="236" t="s">
        <v>121</v>
      </c>
      <c r="C12" s="250" t="s">
        <v>122</v>
      </c>
      <c r="D12" s="237" t="s">
        <v>113</v>
      </c>
      <c r="E12" s="238">
        <v>34.812399999999997</v>
      </c>
      <c r="F12" s="239"/>
      <c r="G12" s="240">
        <f>ROUND(E12*F12,2)</f>
        <v>0</v>
      </c>
      <c r="H12" s="239"/>
      <c r="I12" s="240">
        <f>ROUND(E12*H12,2)</f>
        <v>0</v>
      </c>
      <c r="J12" s="239"/>
      <c r="K12" s="240">
        <f>ROUND(E12*J12,2)</f>
        <v>0</v>
      </c>
      <c r="L12" s="240">
        <v>21</v>
      </c>
      <c r="M12" s="240">
        <f>G12*(1+L12/100)</f>
        <v>0</v>
      </c>
      <c r="N12" s="240">
        <v>3.2799999999999999E-3</v>
      </c>
      <c r="O12" s="240">
        <f>ROUND(E12*N12,2)</f>
        <v>0.11</v>
      </c>
      <c r="P12" s="240">
        <v>0</v>
      </c>
      <c r="Q12" s="240">
        <f>ROUND(E12*P12,2)</f>
        <v>0</v>
      </c>
      <c r="R12" s="240" t="s">
        <v>123</v>
      </c>
      <c r="S12" s="240" t="s">
        <v>115</v>
      </c>
      <c r="T12" s="241" t="s">
        <v>115</v>
      </c>
      <c r="U12" s="222">
        <v>0.10872</v>
      </c>
      <c r="V12" s="222">
        <f>ROUND(E12*U12,2)</f>
        <v>3.78</v>
      </c>
      <c r="W12" s="222"/>
      <c r="X12" s="222" t="s">
        <v>116</v>
      </c>
      <c r="Y12" s="212"/>
      <c r="Z12" s="212"/>
      <c r="AA12" s="212"/>
      <c r="AB12" s="212"/>
      <c r="AC12" s="212"/>
      <c r="AD12" s="212"/>
      <c r="AE12" s="212"/>
      <c r="AF12" s="212"/>
      <c r="AG12" s="212" t="s">
        <v>117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19"/>
      <c r="B13" s="220"/>
      <c r="C13" s="251" t="s">
        <v>124</v>
      </c>
      <c r="D13" s="224"/>
      <c r="E13" s="225">
        <v>34.812399999999997</v>
      </c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12"/>
      <c r="Z13" s="212"/>
      <c r="AA13" s="212"/>
      <c r="AB13" s="212"/>
      <c r="AC13" s="212"/>
      <c r="AD13" s="212"/>
      <c r="AE13" s="212"/>
      <c r="AF13" s="212"/>
      <c r="AG13" s="212" t="s">
        <v>119</v>
      </c>
      <c r="AH13" s="212">
        <v>5</v>
      </c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19"/>
      <c r="B14" s="220"/>
      <c r="C14" s="252"/>
      <c r="D14" s="243"/>
      <c r="E14" s="243"/>
      <c r="F14" s="243"/>
      <c r="G14" s="243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12"/>
      <c r="Z14" s="212"/>
      <c r="AA14" s="212"/>
      <c r="AB14" s="212"/>
      <c r="AC14" s="212"/>
      <c r="AD14" s="212"/>
      <c r="AE14" s="212"/>
      <c r="AF14" s="212"/>
      <c r="AG14" s="212" t="s">
        <v>120</v>
      </c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x14ac:dyDescent="0.2">
      <c r="A15" s="229" t="s">
        <v>109</v>
      </c>
      <c r="B15" s="230" t="s">
        <v>58</v>
      </c>
      <c r="C15" s="249" t="s">
        <v>59</v>
      </c>
      <c r="D15" s="231"/>
      <c r="E15" s="232"/>
      <c r="F15" s="233"/>
      <c r="G15" s="233">
        <f>SUMIF(AG16:AG19,"&lt;&gt;NOR",G16:G19)</f>
        <v>0</v>
      </c>
      <c r="H15" s="233"/>
      <c r="I15" s="233">
        <f>SUM(I16:I19)</f>
        <v>0</v>
      </c>
      <c r="J15" s="233"/>
      <c r="K15" s="233">
        <f>SUM(K16:K19)</f>
        <v>0</v>
      </c>
      <c r="L15" s="233"/>
      <c r="M15" s="233">
        <f>SUM(M16:M19)</f>
        <v>0</v>
      </c>
      <c r="N15" s="233"/>
      <c r="O15" s="233">
        <f>SUM(O16:O19)</f>
        <v>0.12</v>
      </c>
      <c r="P15" s="233"/>
      <c r="Q15" s="233">
        <f>SUM(Q16:Q19)</f>
        <v>0</v>
      </c>
      <c r="R15" s="233"/>
      <c r="S15" s="233"/>
      <c r="T15" s="234"/>
      <c r="U15" s="228"/>
      <c r="V15" s="228">
        <f>SUM(V16:V19)</f>
        <v>0.92</v>
      </c>
      <c r="W15" s="228"/>
      <c r="X15" s="228"/>
      <c r="AG15" t="s">
        <v>110</v>
      </c>
    </row>
    <row r="16" spans="1:60" outlineLevel="1" x14ac:dyDescent="0.2">
      <c r="A16" s="235">
        <v>3</v>
      </c>
      <c r="B16" s="236" t="s">
        <v>125</v>
      </c>
      <c r="C16" s="250" t="s">
        <v>126</v>
      </c>
      <c r="D16" s="237" t="s">
        <v>113</v>
      </c>
      <c r="E16" s="238">
        <v>1.4850000000000001</v>
      </c>
      <c r="F16" s="239"/>
      <c r="G16" s="240">
        <f>ROUND(E16*F16,2)</f>
        <v>0</v>
      </c>
      <c r="H16" s="239"/>
      <c r="I16" s="240">
        <f>ROUND(E16*H16,2)</f>
        <v>0</v>
      </c>
      <c r="J16" s="239"/>
      <c r="K16" s="240">
        <f>ROUND(E16*J16,2)</f>
        <v>0</v>
      </c>
      <c r="L16" s="240">
        <v>21</v>
      </c>
      <c r="M16" s="240">
        <f>G16*(1+L16/100)</f>
        <v>0</v>
      </c>
      <c r="N16" s="240">
        <v>7.9799999999999996E-2</v>
      </c>
      <c r="O16" s="240">
        <f>ROUND(E16*N16,2)</f>
        <v>0.12</v>
      </c>
      <c r="P16" s="240">
        <v>0</v>
      </c>
      <c r="Q16" s="240">
        <f>ROUND(E16*P16,2)</f>
        <v>0</v>
      </c>
      <c r="R16" s="240" t="s">
        <v>123</v>
      </c>
      <c r="S16" s="240" t="s">
        <v>115</v>
      </c>
      <c r="T16" s="241" t="s">
        <v>115</v>
      </c>
      <c r="U16" s="222">
        <v>0.62</v>
      </c>
      <c r="V16" s="222">
        <f>ROUND(E16*U16,2)</f>
        <v>0.92</v>
      </c>
      <c r="W16" s="222"/>
      <c r="X16" s="222" t="s">
        <v>116</v>
      </c>
      <c r="Y16" s="212"/>
      <c r="Z16" s="212"/>
      <c r="AA16" s="212"/>
      <c r="AB16" s="212"/>
      <c r="AC16" s="212"/>
      <c r="AD16" s="212"/>
      <c r="AE16" s="212"/>
      <c r="AF16" s="212"/>
      <c r="AG16" s="212" t="s">
        <v>117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19"/>
      <c r="B17" s="220"/>
      <c r="C17" s="253" t="s">
        <v>127</v>
      </c>
      <c r="D17" s="244"/>
      <c r="E17" s="244"/>
      <c r="F17" s="244"/>
      <c r="G17" s="244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12"/>
      <c r="Z17" s="212"/>
      <c r="AA17" s="212"/>
      <c r="AB17" s="212"/>
      <c r="AC17" s="212"/>
      <c r="AD17" s="212"/>
      <c r="AE17" s="212"/>
      <c r="AF17" s="212"/>
      <c r="AG17" s="212" t="s">
        <v>128</v>
      </c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">
      <c r="A18" s="219"/>
      <c r="B18" s="220"/>
      <c r="C18" s="251" t="s">
        <v>129</v>
      </c>
      <c r="D18" s="224"/>
      <c r="E18" s="225">
        <v>1.4850000000000001</v>
      </c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12"/>
      <c r="Z18" s="212"/>
      <c r="AA18" s="212"/>
      <c r="AB18" s="212"/>
      <c r="AC18" s="212"/>
      <c r="AD18" s="212"/>
      <c r="AE18" s="212"/>
      <c r="AF18" s="212"/>
      <c r="AG18" s="212" t="s">
        <v>119</v>
      </c>
      <c r="AH18" s="212">
        <v>0</v>
      </c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">
      <c r="A19" s="219"/>
      <c r="B19" s="220"/>
      <c r="C19" s="252"/>
      <c r="D19" s="243"/>
      <c r="E19" s="243"/>
      <c r="F19" s="243"/>
      <c r="G19" s="243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12"/>
      <c r="Z19" s="212"/>
      <c r="AA19" s="212"/>
      <c r="AB19" s="212"/>
      <c r="AC19" s="212"/>
      <c r="AD19" s="212"/>
      <c r="AE19" s="212"/>
      <c r="AF19" s="212"/>
      <c r="AG19" s="212" t="s">
        <v>120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x14ac:dyDescent="0.2">
      <c r="A20" s="229" t="s">
        <v>109</v>
      </c>
      <c r="B20" s="230" t="s">
        <v>60</v>
      </c>
      <c r="C20" s="249" t="s">
        <v>61</v>
      </c>
      <c r="D20" s="231"/>
      <c r="E20" s="232"/>
      <c r="F20" s="233"/>
      <c r="G20" s="233">
        <f>SUMIF(AG21:AG23,"&lt;&gt;NOR",G21:G23)</f>
        <v>0</v>
      </c>
      <c r="H20" s="233"/>
      <c r="I20" s="233">
        <f>SUM(I21:I23)</f>
        <v>0</v>
      </c>
      <c r="J20" s="233"/>
      <c r="K20" s="233">
        <f>SUM(K21:K23)</f>
        <v>0</v>
      </c>
      <c r="L20" s="233"/>
      <c r="M20" s="233">
        <f>SUM(M21:M23)</f>
        <v>0</v>
      </c>
      <c r="N20" s="233"/>
      <c r="O20" s="233">
        <f>SUM(O21:O23)</f>
        <v>0.01</v>
      </c>
      <c r="P20" s="233"/>
      <c r="Q20" s="233">
        <f>SUM(Q21:Q23)</f>
        <v>0</v>
      </c>
      <c r="R20" s="233"/>
      <c r="S20" s="233"/>
      <c r="T20" s="234"/>
      <c r="U20" s="228"/>
      <c r="V20" s="228">
        <f>SUM(V21:V23)</f>
        <v>61.54</v>
      </c>
      <c r="W20" s="228"/>
      <c r="X20" s="228"/>
      <c r="AG20" t="s">
        <v>110</v>
      </c>
    </row>
    <row r="21" spans="1:60" ht="56.25" outlineLevel="1" x14ac:dyDescent="0.2">
      <c r="A21" s="235">
        <v>4</v>
      </c>
      <c r="B21" s="236" t="s">
        <v>130</v>
      </c>
      <c r="C21" s="250" t="s">
        <v>131</v>
      </c>
      <c r="D21" s="237" t="s">
        <v>113</v>
      </c>
      <c r="E21" s="238">
        <v>199.79900000000001</v>
      </c>
      <c r="F21" s="239"/>
      <c r="G21" s="240">
        <f>ROUND(E21*F21,2)</f>
        <v>0</v>
      </c>
      <c r="H21" s="239"/>
      <c r="I21" s="240">
        <f>ROUND(E21*H21,2)</f>
        <v>0</v>
      </c>
      <c r="J21" s="239"/>
      <c r="K21" s="240">
        <f>ROUND(E21*J21,2)</f>
        <v>0</v>
      </c>
      <c r="L21" s="240">
        <v>21</v>
      </c>
      <c r="M21" s="240">
        <f>G21*(1+L21/100)</f>
        <v>0</v>
      </c>
      <c r="N21" s="240">
        <v>4.0000000000000003E-5</v>
      </c>
      <c r="O21" s="240">
        <f>ROUND(E21*N21,2)</f>
        <v>0.01</v>
      </c>
      <c r="P21" s="240">
        <v>0</v>
      </c>
      <c r="Q21" s="240">
        <f>ROUND(E21*P21,2)</f>
        <v>0</v>
      </c>
      <c r="R21" s="240" t="s">
        <v>114</v>
      </c>
      <c r="S21" s="240" t="s">
        <v>115</v>
      </c>
      <c r="T21" s="241" t="s">
        <v>115</v>
      </c>
      <c r="U21" s="222">
        <v>0.308</v>
      </c>
      <c r="V21" s="222">
        <f>ROUND(E21*U21,2)</f>
        <v>61.54</v>
      </c>
      <c r="W21" s="222"/>
      <c r="X21" s="222" t="s">
        <v>116</v>
      </c>
      <c r="Y21" s="212"/>
      <c r="Z21" s="212"/>
      <c r="AA21" s="212"/>
      <c r="AB21" s="212"/>
      <c r="AC21" s="212"/>
      <c r="AD21" s="212"/>
      <c r="AE21" s="212"/>
      <c r="AF21" s="212"/>
      <c r="AG21" s="212" t="s">
        <v>117</v>
      </c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19"/>
      <c r="B22" s="220"/>
      <c r="C22" s="251" t="s">
        <v>132</v>
      </c>
      <c r="D22" s="224"/>
      <c r="E22" s="225">
        <v>199.79900000000001</v>
      </c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12"/>
      <c r="Z22" s="212"/>
      <c r="AA22" s="212"/>
      <c r="AB22" s="212"/>
      <c r="AC22" s="212"/>
      <c r="AD22" s="212"/>
      <c r="AE22" s="212"/>
      <c r="AF22" s="212"/>
      <c r="AG22" s="212" t="s">
        <v>119</v>
      </c>
      <c r="AH22" s="212">
        <v>5</v>
      </c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19"/>
      <c r="B23" s="220"/>
      <c r="C23" s="252"/>
      <c r="D23" s="243"/>
      <c r="E23" s="243"/>
      <c r="F23" s="243"/>
      <c r="G23" s="243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12"/>
      <c r="Z23" s="212"/>
      <c r="AA23" s="212"/>
      <c r="AB23" s="212"/>
      <c r="AC23" s="212"/>
      <c r="AD23" s="212"/>
      <c r="AE23" s="212"/>
      <c r="AF23" s="212"/>
      <c r="AG23" s="212" t="s">
        <v>120</v>
      </c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x14ac:dyDescent="0.2">
      <c r="A24" s="229" t="s">
        <v>109</v>
      </c>
      <c r="B24" s="230" t="s">
        <v>62</v>
      </c>
      <c r="C24" s="249" t="s">
        <v>63</v>
      </c>
      <c r="D24" s="231"/>
      <c r="E24" s="232"/>
      <c r="F24" s="233"/>
      <c r="G24" s="233">
        <f>SUMIF(AG25:AG41,"&lt;&gt;NOR",G25:G41)</f>
        <v>0</v>
      </c>
      <c r="H24" s="233"/>
      <c r="I24" s="233">
        <f>SUM(I25:I41)</f>
        <v>0</v>
      </c>
      <c r="J24" s="233"/>
      <c r="K24" s="233">
        <f>SUM(K25:K41)</f>
        <v>0</v>
      </c>
      <c r="L24" s="233"/>
      <c r="M24" s="233">
        <f>SUM(M25:M41)</f>
        <v>0</v>
      </c>
      <c r="N24" s="233"/>
      <c r="O24" s="233">
        <f>SUM(O25:O41)</f>
        <v>0</v>
      </c>
      <c r="P24" s="233"/>
      <c r="Q24" s="233">
        <f>SUM(Q25:Q41)</f>
        <v>0.82000000000000006</v>
      </c>
      <c r="R24" s="233"/>
      <c r="S24" s="233"/>
      <c r="T24" s="234"/>
      <c r="U24" s="228"/>
      <c r="V24" s="228">
        <f>SUM(V25:V41)</f>
        <v>67.58</v>
      </c>
      <c r="W24" s="228"/>
      <c r="X24" s="228"/>
      <c r="AG24" t="s">
        <v>110</v>
      </c>
    </row>
    <row r="25" spans="1:60" outlineLevel="1" x14ac:dyDescent="0.2">
      <c r="A25" s="235">
        <v>5</v>
      </c>
      <c r="B25" s="236" t="s">
        <v>133</v>
      </c>
      <c r="C25" s="250" t="s">
        <v>134</v>
      </c>
      <c r="D25" s="237" t="s">
        <v>113</v>
      </c>
      <c r="E25" s="238">
        <v>199.79900000000001</v>
      </c>
      <c r="F25" s="239"/>
      <c r="G25" s="240">
        <f>ROUND(E25*F25,2)</f>
        <v>0</v>
      </c>
      <c r="H25" s="239"/>
      <c r="I25" s="240">
        <f>ROUND(E25*H25,2)</f>
        <v>0</v>
      </c>
      <c r="J25" s="239"/>
      <c r="K25" s="240">
        <f>ROUND(E25*J25,2)</f>
        <v>0</v>
      </c>
      <c r="L25" s="240">
        <v>21</v>
      </c>
      <c r="M25" s="240">
        <f>G25*(1+L25/100)</f>
        <v>0</v>
      </c>
      <c r="N25" s="240">
        <v>0</v>
      </c>
      <c r="O25" s="240">
        <f>ROUND(E25*N25,2)</f>
        <v>0</v>
      </c>
      <c r="P25" s="240">
        <v>2.5999999999999999E-3</v>
      </c>
      <c r="Q25" s="240">
        <f>ROUND(E25*P25,2)</f>
        <v>0.52</v>
      </c>
      <c r="R25" s="240" t="s">
        <v>135</v>
      </c>
      <c r="S25" s="240" t="s">
        <v>115</v>
      </c>
      <c r="T25" s="241" t="s">
        <v>115</v>
      </c>
      <c r="U25" s="222">
        <v>0.33</v>
      </c>
      <c r="V25" s="222">
        <f>ROUND(E25*U25,2)</f>
        <v>65.930000000000007</v>
      </c>
      <c r="W25" s="222"/>
      <c r="X25" s="222" t="s">
        <v>116</v>
      </c>
      <c r="Y25" s="212"/>
      <c r="Z25" s="212"/>
      <c r="AA25" s="212"/>
      <c r="AB25" s="212"/>
      <c r="AC25" s="212"/>
      <c r="AD25" s="212"/>
      <c r="AE25" s="212"/>
      <c r="AF25" s="212"/>
      <c r="AG25" s="212" t="s">
        <v>117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">
      <c r="A26" s="219"/>
      <c r="B26" s="220"/>
      <c r="C26" s="251" t="s">
        <v>136</v>
      </c>
      <c r="D26" s="224"/>
      <c r="E26" s="225">
        <v>40.095999999999997</v>
      </c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12"/>
      <c r="Z26" s="212"/>
      <c r="AA26" s="212"/>
      <c r="AB26" s="212"/>
      <c r="AC26" s="212"/>
      <c r="AD26" s="212"/>
      <c r="AE26" s="212"/>
      <c r="AF26" s="212"/>
      <c r="AG26" s="212" t="s">
        <v>119</v>
      </c>
      <c r="AH26" s="212">
        <v>0</v>
      </c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">
      <c r="A27" s="219"/>
      <c r="B27" s="220"/>
      <c r="C27" s="251" t="s">
        <v>137</v>
      </c>
      <c r="D27" s="224"/>
      <c r="E27" s="225">
        <v>11.605</v>
      </c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12"/>
      <c r="Z27" s="212"/>
      <c r="AA27" s="212"/>
      <c r="AB27" s="212"/>
      <c r="AC27" s="212"/>
      <c r="AD27" s="212"/>
      <c r="AE27" s="212"/>
      <c r="AF27" s="212"/>
      <c r="AG27" s="212" t="s">
        <v>119</v>
      </c>
      <c r="AH27" s="212">
        <v>0</v>
      </c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19"/>
      <c r="B28" s="220"/>
      <c r="C28" s="251" t="s">
        <v>138</v>
      </c>
      <c r="D28" s="224"/>
      <c r="E28" s="225">
        <v>22.742000000000001</v>
      </c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12"/>
      <c r="Z28" s="212"/>
      <c r="AA28" s="212"/>
      <c r="AB28" s="212"/>
      <c r="AC28" s="212"/>
      <c r="AD28" s="212"/>
      <c r="AE28" s="212"/>
      <c r="AF28" s="212"/>
      <c r="AG28" s="212" t="s">
        <v>119</v>
      </c>
      <c r="AH28" s="212">
        <v>0</v>
      </c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19"/>
      <c r="B29" s="220"/>
      <c r="C29" s="251" t="s">
        <v>139</v>
      </c>
      <c r="D29" s="224"/>
      <c r="E29" s="225">
        <v>18.923999999999999</v>
      </c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12"/>
      <c r="Z29" s="212"/>
      <c r="AA29" s="212"/>
      <c r="AB29" s="212"/>
      <c r="AC29" s="212"/>
      <c r="AD29" s="212"/>
      <c r="AE29" s="212"/>
      <c r="AF29" s="212"/>
      <c r="AG29" s="212" t="s">
        <v>119</v>
      </c>
      <c r="AH29" s="212">
        <v>0</v>
      </c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">
      <c r="A30" s="219"/>
      <c r="B30" s="220"/>
      <c r="C30" s="251" t="s">
        <v>140</v>
      </c>
      <c r="D30" s="224"/>
      <c r="E30" s="225">
        <v>20.748000000000001</v>
      </c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12"/>
      <c r="Z30" s="212"/>
      <c r="AA30" s="212"/>
      <c r="AB30" s="212"/>
      <c r="AC30" s="212"/>
      <c r="AD30" s="212"/>
      <c r="AE30" s="212"/>
      <c r="AF30" s="212"/>
      <c r="AG30" s="212" t="s">
        <v>119</v>
      </c>
      <c r="AH30" s="212">
        <v>0</v>
      </c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">
      <c r="A31" s="219"/>
      <c r="B31" s="220"/>
      <c r="C31" s="251" t="s">
        <v>141</v>
      </c>
      <c r="D31" s="224"/>
      <c r="E31" s="225">
        <v>20.669599999999999</v>
      </c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12"/>
      <c r="Z31" s="212"/>
      <c r="AA31" s="212"/>
      <c r="AB31" s="212"/>
      <c r="AC31" s="212"/>
      <c r="AD31" s="212"/>
      <c r="AE31" s="212"/>
      <c r="AF31" s="212"/>
      <c r="AG31" s="212" t="s">
        <v>119</v>
      </c>
      <c r="AH31" s="212">
        <v>0</v>
      </c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">
      <c r="A32" s="219"/>
      <c r="B32" s="220"/>
      <c r="C32" s="251" t="s">
        <v>142</v>
      </c>
      <c r="D32" s="224"/>
      <c r="E32" s="225">
        <v>20.463000000000001</v>
      </c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12"/>
      <c r="Z32" s="212"/>
      <c r="AA32" s="212"/>
      <c r="AB32" s="212"/>
      <c r="AC32" s="212"/>
      <c r="AD32" s="212"/>
      <c r="AE32" s="212"/>
      <c r="AF32" s="212"/>
      <c r="AG32" s="212" t="s">
        <v>119</v>
      </c>
      <c r="AH32" s="212">
        <v>0</v>
      </c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">
      <c r="A33" s="219"/>
      <c r="B33" s="220"/>
      <c r="C33" s="251" t="s">
        <v>143</v>
      </c>
      <c r="D33" s="224"/>
      <c r="E33" s="225">
        <v>16.952400000000001</v>
      </c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12"/>
      <c r="Z33" s="212"/>
      <c r="AA33" s="212"/>
      <c r="AB33" s="212"/>
      <c r="AC33" s="212"/>
      <c r="AD33" s="212"/>
      <c r="AE33" s="212"/>
      <c r="AF33" s="212"/>
      <c r="AG33" s="212" t="s">
        <v>119</v>
      </c>
      <c r="AH33" s="212">
        <v>0</v>
      </c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">
      <c r="A34" s="219"/>
      <c r="B34" s="220"/>
      <c r="C34" s="251" t="s">
        <v>144</v>
      </c>
      <c r="D34" s="224"/>
      <c r="E34" s="225">
        <v>27.599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12"/>
      <c r="Z34" s="212"/>
      <c r="AA34" s="212"/>
      <c r="AB34" s="212"/>
      <c r="AC34" s="212"/>
      <c r="AD34" s="212"/>
      <c r="AE34" s="212"/>
      <c r="AF34" s="212"/>
      <c r="AG34" s="212" t="s">
        <v>119</v>
      </c>
      <c r="AH34" s="212">
        <v>0</v>
      </c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 x14ac:dyDescent="0.2">
      <c r="A35" s="219"/>
      <c r="B35" s="220"/>
      <c r="C35" s="252"/>
      <c r="D35" s="243"/>
      <c r="E35" s="243"/>
      <c r="F35" s="243"/>
      <c r="G35" s="243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12"/>
      <c r="Z35" s="212"/>
      <c r="AA35" s="212"/>
      <c r="AB35" s="212"/>
      <c r="AC35" s="212"/>
      <c r="AD35" s="212"/>
      <c r="AE35" s="212"/>
      <c r="AF35" s="212"/>
      <c r="AG35" s="212" t="s">
        <v>120</v>
      </c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ht="22.5" outlineLevel="1" x14ac:dyDescent="0.2">
      <c r="A36" s="235">
        <v>6</v>
      </c>
      <c r="B36" s="236" t="s">
        <v>145</v>
      </c>
      <c r="C36" s="250" t="s">
        <v>146</v>
      </c>
      <c r="D36" s="237" t="s">
        <v>113</v>
      </c>
      <c r="E36" s="238">
        <v>34.812399999999997</v>
      </c>
      <c r="F36" s="239"/>
      <c r="G36" s="240">
        <f>ROUND(E36*F36,2)</f>
        <v>0</v>
      </c>
      <c r="H36" s="239"/>
      <c r="I36" s="240">
        <f>ROUND(E36*H36,2)</f>
        <v>0</v>
      </c>
      <c r="J36" s="239"/>
      <c r="K36" s="240">
        <f>ROUND(E36*J36,2)</f>
        <v>0</v>
      </c>
      <c r="L36" s="240">
        <v>21</v>
      </c>
      <c r="M36" s="240">
        <f>G36*(1+L36/100)</f>
        <v>0</v>
      </c>
      <c r="N36" s="240">
        <v>0</v>
      </c>
      <c r="O36" s="240">
        <f>ROUND(E36*N36,2)</f>
        <v>0</v>
      </c>
      <c r="P36" s="240">
        <v>2E-3</v>
      </c>
      <c r="Q36" s="240">
        <f>ROUND(E36*P36,2)</f>
        <v>7.0000000000000007E-2</v>
      </c>
      <c r="R36" s="240" t="s">
        <v>135</v>
      </c>
      <c r="S36" s="240" t="s">
        <v>115</v>
      </c>
      <c r="T36" s="241" t="s">
        <v>115</v>
      </c>
      <c r="U36" s="222">
        <v>0.01</v>
      </c>
      <c r="V36" s="222">
        <f>ROUND(E36*U36,2)</f>
        <v>0.35</v>
      </c>
      <c r="W36" s="222"/>
      <c r="X36" s="222" t="s">
        <v>116</v>
      </c>
      <c r="Y36" s="212"/>
      <c r="Z36" s="212"/>
      <c r="AA36" s="212"/>
      <c r="AB36" s="212"/>
      <c r="AC36" s="212"/>
      <c r="AD36" s="212"/>
      <c r="AE36" s="212"/>
      <c r="AF36" s="212"/>
      <c r="AG36" s="212" t="s">
        <v>117</v>
      </c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">
      <c r="A37" s="219"/>
      <c r="B37" s="220"/>
      <c r="C37" s="251" t="s">
        <v>147</v>
      </c>
      <c r="D37" s="224"/>
      <c r="E37" s="225">
        <v>4.38</v>
      </c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12"/>
      <c r="Z37" s="212"/>
      <c r="AA37" s="212"/>
      <c r="AB37" s="212"/>
      <c r="AC37" s="212"/>
      <c r="AD37" s="212"/>
      <c r="AE37" s="212"/>
      <c r="AF37" s="212"/>
      <c r="AG37" s="212" t="s">
        <v>119</v>
      </c>
      <c r="AH37" s="212">
        <v>5</v>
      </c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 x14ac:dyDescent="0.2">
      <c r="A38" s="219"/>
      <c r="B38" s="220"/>
      <c r="C38" s="251" t="s">
        <v>148</v>
      </c>
      <c r="D38" s="224"/>
      <c r="E38" s="225">
        <v>30.432400000000001</v>
      </c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12"/>
      <c r="Z38" s="212"/>
      <c r="AA38" s="212"/>
      <c r="AB38" s="212"/>
      <c r="AC38" s="212"/>
      <c r="AD38" s="212"/>
      <c r="AE38" s="212"/>
      <c r="AF38" s="212"/>
      <c r="AG38" s="212" t="s">
        <v>119</v>
      </c>
      <c r="AH38" s="212">
        <v>5</v>
      </c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 x14ac:dyDescent="0.2">
      <c r="A39" s="219"/>
      <c r="B39" s="220"/>
      <c r="C39" s="252"/>
      <c r="D39" s="243"/>
      <c r="E39" s="243"/>
      <c r="F39" s="243"/>
      <c r="G39" s="243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12"/>
      <c r="Z39" s="212"/>
      <c r="AA39" s="212"/>
      <c r="AB39" s="212"/>
      <c r="AC39" s="212"/>
      <c r="AD39" s="212"/>
      <c r="AE39" s="212"/>
      <c r="AF39" s="212"/>
      <c r="AG39" s="212" t="s">
        <v>120</v>
      </c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ht="22.5" outlineLevel="1" x14ac:dyDescent="0.2">
      <c r="A40" s="235">
        <v>7</v>
      </c>
      <c r="B40" s="236" t="s">
        <v>149</v>
      </c>
      <c r="C40" s="250" t="s">
        <v>150</v>
      </c>
      <c r="D40" s="237" t="s">
        <v>113</v>
      </c>
      <c r="E40" s="238">
        <v>5</v>
      </c>
      <c r="F40" s="239"/>
      <c r="G40" s="240">
        <f>ROUND(E40*F40,2)</f>
        <v>0</v>
      </c>
      <c r="H40" s="239"/>
      <c r="I40" s="240">
        <f>ROUND(E40*H40,2)</f>
        <v>0</v>
      </c>
      <c r="J40" s="239"/>
      <c r="K40" s="240">
        <f>ROUND(E40*J40,2)</f>
        <v>0</v>
      </c>
      <c r="L40" s="240">
        <v>21</v>
      </c>
      <c r="M40" s="240">
        <f>G40*(1+L40/100)</f>
        <v>0</v>
      </c>
      <c r="N40" s="240">
        <v>0</v>
      </c>
      <c r="O40" s="240">
        <f>ROUND(E40*N40,2)</f>
        <v>0</v>
      </c>
      <c r="P40" s="240">
        <v>4.5999999999999999E-2</v>
      </c>
      <c r="Q40" s="240">
        <f>ROUND(E40*P40,2)</f>
        <v>0.23</v>
      </c>
      <c r="R40" s="240" t="s">
        <v>135</v>
      </c>
      <c r="S40" s="240" t="s">
        <v>115</v>
      </c>
      <c r="T40" s="241" t="s">
        <v>115</v>
      </c>
      <c r="U40" s="222">
        <v>0.26</v>
      </c>
      <c r="V40" s="222">
        <f>ROUND(E40*U40,2)</f>
        <v>1.3</v>
      </c>
      <c r="W40" s="222"/>
      <c r="X40" s="222" t="s">
        <v>116</v>
      </c>
      <c r="Y40" s="212"/>
      <c r="Z40" s="212"/>
      <c r="AA40" s="212"/>
      <c r="AB40" s="212"/>
      <c r="AC40" s="212"/>
      <c r="AD40" s="212"/>
      <c r="AE40" s="212"/>
      <c r="AF40" s="212"/>
      <c r="AG40" s="212" t="s">
        <v>117</v>
      </c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">
      <c r="A41" s="219"/>
      <c r="B41" s="220"/>
      <c r="C41" s="254"/>
      <c r="D41" s="245"/>
      <c r="E41" s="245"/>
      <c r="F41" s="245"/>
      <c r="G41" s="245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12"/>
      <c r="Z41" s="212"/>
      <c r="AA41" s="212"/>
      <c r="AB41" s="212"/>
      <c r="AC41" s="212"/>
      <c r="AD41" s="212"/>
      <c r="AE41" s="212"/>
      <c r="AF41" s="212"/>
      <c r="AG41" s="212" t="s">
        <v>120</v>
      </c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x14ac:dyDescent="0.2">
      <c r="A42" s="229" t="s">
        <v>109</v>
      </c>
      <c r="B42" s="230" t="s">
        <v>64</v>
      </c>
      <c r="C42" s="249" t="s">
        <v>65</v>
      </c>
      <c r="D42" s="231"/>
      <c r="E42" s="232"/>
      <c r="F42" s="233"/>
      <c r="G42" s="233">
        <f>SUMIF(AG43:AG45,"&lt;&gt;NOR",G43:G45)</f>
        <v>0</v>
      </c>
      <c r="H42" s="233"/>
      <c r="I42" s="233">
        <f>SUM(I43:I45)</f>
        <v>0</v>
      </c>
      <c r="J42" s="233"/>
      <c r="K42" s="233">
        <f>SUM(K43:K45)</f>
        <v>0</v>
      </c>
      <c r="L42" s="233"/>
      <c r="M42" s="233">
        <f>SUM(M43:M45)</f>
        <v>0</v>
      </c>
      <c r="N42" s="233"/>
      <c r="O42" s="233">
        <f>SUM(O43:O45)</f>
        <v>0</v>
      </c>
      <c r="P42" s="233"/>
      <c r="Q42" s="233">
        <f>SUM(Q43:Q45)</f>
        <v>0</v>
      </c>
      <c r="R42" s="233"/>
      <c r="S42" s="233"/>
      <c r="T42" s="234"/>
      <c r="U42" s="228"/>
      <c r="V42" s="228">
        <f>SUM(V43:V45)</f>
        <v>1.23</v>
      </c>
      <c r="W42" s="228"/>
      <c r="X42" s="228"/>
      <c r="AG42" t="s">
        <v>110</v>
      </c>
    </row>
    <row r="43" spans="1:60" ht="33.75" outlineLevel="1" x14ac:dyDescent="0.2">
      <c r="A43" s="235">
        <v>8</v>
      </c>
      <c r="B43" s="236" t="s">
        <v>151</v>
      </c>
      <c r="C43" s="250" t="s">
        <v>152</v>
      </c>
      <c r="D43" s="237" t="s">
        <v>153</v>
      </c>
      <c r="E43" s="238">
        <v>0.47898000000000002</v>
      </c>
      <c r="F43" s="239"/>
      <c r="G43" s="240">
        <f>ROUND(E43*F43,2)</f>
        <v>0</v>
      </c>
      <c r="H43" s="239"/>
      <c r="I43" s="240">
        <f>ROUND(E43*H43,2)</f>
        <v>0</v>
      </c>
      <c r="J43" s="239"/>
      <c r="K43" s="240">
        <f>ROUND(E43*J43,2)</f>
        <v>0</v>
      </c>
      <c r="L43" s="240">
        <v>21</v>
      </c>
      <c r="M43" s="240">
        <f>G43*(1+L43/100)</f>
        <v>0</v>
      </c>
      <c r="N43" s="240">
        <v>0</v>
      </c>
      <c r="O43" s="240">
        <f>ROUND(E43*N43,2)</f>
        <v>0</v>
      </c>
      <c r="P43" s="240">
        <v>0</v>
      </c>
      <c r="Q43" s="240">
        <f>ROUND(E43*P43,2)</f>
        <v>0</v>
      </c>
      <c r="R43" s="240" t="s">
        <v>123</v>
      </c>
      <c r="S43" s="240" t="s">
        <v>115</v>
      </c>
      <c r="T43" s="241" t="s">
        <v>115</v>
      </c>
      <c r="U43" s="222">
        <v>2.577</v>
      </c>
      <c r="V43" s="222">
        <f>ROUND(E43*U43,2)</f>
        <v>1.23</v>
      </c>
      <c r="W43" s="222"/>
      <c r="X43" s="222" t="s">
        <v>154</v>
      </c>
      <c r="Y43" s="212"/>
      <c r="Z43" s="212"/>
      <c r="AA43" s="212"/>
      <c r="AB43" s="212"/>
      <c r="AC43" s="212"/>
      <c r="AD43" s="212"/>
      <c r="AE43" s="212"/>
      <c r="AF43" s="212"/>
      <c r="AG43" s="212" t="s">
        <v>155</v>
      </c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 x14ac:dyDescent="0.2">
      <c r="A44" s="219"/>
      <c r="B44" s="220"/>
      <c r="C44" s="253" t="s">
        <v>156</v>
      </c>
      <c r="D44" s="244"/>
      <c r="E44" s="244"/>
      <c r="F44" s="244"/>
      <c r="G44" s="244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12"/>
      <c r="Z44" s="212"/>
      <c r="AA44" s="212"/>
      <c r="AB44" s="212"/>
      <c r="AC44" s="212"/>
      <c r="AD44" s="212"/>
      <c r="AE44" s="212"/>
      <c r="AF44" s="212"/>
      <c r="AG44" s="212" t="s">
        <v>128</v>
      </c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">
      <c r="A45" s="219"/>
      <c r="B45" s="220"/>
      <c r="C45" s="252"/>
      <c r="D45" s="243"/>
      <c r="E45" s="243"/>
      <c r="F45" s="243"/>
      <c r="G45" s="243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12"/>
      <c r="Z45" s="212"/>
      <c r="AA45" s="212"/>
      <c r="AB45" s="212"/>
      <c r="AC45" s="212"/>
      <c r="AD45" s="212"/>
      <c r="AE45" s="212"/>
      <c r="AF45" s="212"/>
      <c r="AG45" s="212" t="s">
        <v>120</v>
      </c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x14ac:dyDescent="0.2">
      <c r="A46" s="229" t="s">
        <v>109</v>
      </c>
      <c r="B46" s="230" t="s">
        <v>66</v>
      </c>
      <c r="C46" s="249" t="s">
        <v>67</v>
      </c>
      <c r="D46" s="231"/>
      <c r="E46" s="232"/>
      <c r="F46" s="233"/>
      <c r="G46" s="233">
        <f>SUMIF(AG47:AG53,"&lt;&gt;NOR",G47:G53)</f>
        <v>0</v>
      </c>
      <c r="H46" s="233"/>
      <c r="I46" s="233">
        <f>SUM(I47:I53)</f>
        <v>0</v>
      </c>
      <c r="J46" s="233"/>
      <c r="K46" s="233">
        <f>SUM(K47:K53)</f>
        <v>0</v>
      </c>
      <c r="L46" s="233"/>
      <c r="M46" s="233">
        <f>SUM(M47:M53)</f>
        <v>0</v>
      </c>
      <c r="N46" s="233"/>
      <c r="O46" s="233">
        <f>SUM(O47:O53)</f>
        <v>0.46</v>
      </c>
      <c r="P46" s="233"/>
      <c r="Q46" s="233">
        <f>SUM(Q47:Q53)</f>
        <v>0</v>
      </c>
      <c r="R46" s="233"/>
      <c r="S46" s="233"/>
      <c r="T46" s="234"/>
      <c r="U46" s="228"/>
      <c r="V46" s="228">
        <f>SUM(V47:V53)</f>
        <v>24.58</v>
      </c>
      <c r="W46" s="228"/>
      <c r="X46" s="228"/>
      <c r="AG46" t="s">
        <v>110</v>
      </c>
    </row>
    <row r="47" spans="1:60" outlineLevel="1" x14ac:dyDescent="0.2">
      <c r="A47" s="235">
        <v>9</v>
      </c>
      <c r="B47" s="236" t="s">
        <v>157</v>
      </c>
      <c r="C47" s="250" t="s">
        <v>158</v>
      </c>
      <c r="D47" s="237" t="s">
        <v>113</v>
      </c>
      <c r="E47" s="238">
        <v>199.79900000000001</v>
      </c>
      <c r="F47" s="239"/>
      <c r="G47" s="240">
        <f>ROUND(E47*F47,2)</f>
        <v>0</v>
      </c>
      <c r="H47" s="239"/>
      <c r="I47" s="240">
        <f>ROUND(E47*H47,2)</f>
        <v>0</v>
      </c>
      <c r="J47" s="239"/>
      <c r="K47" s="240">
        <f>ROUND(E47*J47,2)</f>
        <v>0</v>
      </c>
      <c r="L47" s="240">
        <v>21</v>
      </c>
      <c r="M47" s="240">
        <f>G47*(1+L47/100)</f>
        <v>0</v>
      </c>
      <c r="N47" s="240">
        <v>2.2499999999999998E-3</v>
      </c>
      <c r="O47" s="240">
        <f>ROUND(E47*N47,2)</f>
        <v>0.45</v>
      </c>
      <c r="P47" s="240">
        <v>0</v>
      </c>
      <c r="Q47" s="240">
        <f>ROUND(E47*P47,2)</f>
        <v>0</v>
      </c>
      <c r="R47" s="240"/>
      <c r="S47" s="240" t="s">
        <v>115</v>
      </c>
      <c r="T47" s="241" t="s">
        <v>115</v>
      </c>
      <c r="U47" s="222">
        <v>0.123</v>
      </c>
      <c r="V47" s="222">
        <f>ROUND(E47*U47,2)</f>
        <v>24.58</v>
      </c>
      <c r="W47" s="222"/>
      <c r="X47" s="222" t="s">
        <v>116</v>
      </c>
      <c r="Y47" s="212"/>
      <c r="Z47" s="212"/>
      <c r="AA47" s="212"/>
      <c r="AB47" s="212"/>
      <c r="AC47" s="212"/>
      <c r="AD47" s="212"/>
      <c r="AE47" s="212"/>
      <c r="AF47" s="212"/>
      <c r="AG47" s="212" t="s">
        <v>117</v>
      </c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">
      <c r="A48" s="219"/>
      <c r="B48" s="220"/>
      <c r="C48" s="255" t="s">
        <v>159</v>
      </c>
      <c r="D48" s="246"/>
      <c r="E48" s="246"/>
      <c r="F48" s="246"/>
      <c r="G48" s="246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12"/>
      <c r="Z48" s="212"/>
      <c r="AA48" s="212"/>
      <c r="AB48" s="212"/>
      <c r="AC48" s="212"/>
      <c r="AD48" s="212"/>
      <c r="AE48" s="212"/>
      <c r="AF48" s="212"/>
      <c r="AG48" s="212" t="s">
        <v>160</v>
      </c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">
      <c r="A49" s="219"/>
      <c r="B49" s="220"/>
      <c r="C49" s="251" t="s">
        <v>132</v>
      </c>
      <c r="D49" s="224"/>
      <c r="E49" s="225">
        <v>199.79900000000001</v>
      </c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12"/>
      <c r="Z49" s="212"/>
      <c r="AA49" s="212"/>
      <c r="AB49" s="212"/>
      <c r="AC49" s="212"/>
      <c r="AD49" s="212"/>
      <c r="AE49" s="212"/>
      <c r="AF49" s="212"/>
      <c r="AG49" s="212" t="s">
        <v>119</v>
      </c>
      <c r="AH49" s="212">
        <v>5</v>
      </c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">
      <c r="A50" s="219"/>
      <c r="B50" s="220"/>
      <c r="C50" s="252"/>
      <c r="D50" s="243"/>
      <c r="E50" s="243"/>
      <c r="F50" s="243"/>
      <c r="G50" s="243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12"/>
      <c r="Z50" s="212"/>
      <c r="AA50" s="212"/>
      <c r="AB50" s="212"/>
      <c r="AC50" s="212"/>
      <c r="AD50" s="212"/>
      <c r="AE50" s="212"/>
      <c r="AF50" s="212"/>
      <c r="AG50" s="212" t="s">
        <v>120</v>
      </c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ht="22.5" outlineLevel="1" x14ac:dyDescent="0.2">
      <c r="A51" s="235">
        <v>10</v>
      </c>
      <c r="B51" s="236" t="s">
        <v>161</v>
      </c>
      <c r="C51" s="250" t="s">
        <v>162</v>
      </c>
      <c r="D51" s="237" t="s">
        <v>113</v>
      </c>
      <c r="E51" s="238">
        <v>49.949750000000002</v>
      </c>
      <c r="F51" s="239"/>
      <c r="G51" s="240">
        <f>ROUND(E51*F51,2)</f>
        <v>0</v>
      </c>
      <c r="H51" s="239"/>
      <c r="I51" s="240">
        <f>ROUND(E51*H51,2)</f>
        <v>0</v>
      </c>
      <c r="J51" s="239"/>
      <c r="K51" s="240">
        <f>ROUND(E51*J51,2)</f>
        <v>0</v>
      </c>
      <c r="L51" s="240">
        <v>21</v>
      </c>
      <c r="M51" s="240">
        <f>G51*(1+L51/100)</f>
        <v>0</v>
      </c>
      <c r="N51" s="240">
        <v>2.9999999999999997E-4</v>
      </c>
      <c r="O51" s="240">
        <f>ROUND(E51*N51,2)</f>
        <v>0.01</v>
      </c>
      <c r="P51" s="240">
        <v>0</v>
      </c>
      <c r="Q51" s="240">
        <f>ROUND(E51*P51,2)</f>
        <v>0</v>
      </c>
      <c r="R51" s="240" t="s">
        <v>163</v>
      </c>
      <c r="S51" s="240" t="s">
        <v>115</v>
      </c>
      <c r="T51" s="241" t="s">
        <v>115</v>
      </c>
      <c r="U51" s="222">
        <v>0</v>
      </c>
      <c r="V51" s="222">
        <f>ROUND(E51*U51,2)</f>
        <v>0</v>
      </c>
      <c r="W51" s="222"/>
      <c r="X51" s="222" t="s">
        <v>164</v>
      </c>
      <c r="Y51" s="212"/>
      <c r="Z51" s="212"/>
      <c r="AA51" s="212"/>
      <c r="AB51" s="212"/>
      <c r="AC51" s="212"/>
      <c r="AD51" s="212"/>
      <c r="AE51" s="212"/>
      <c r="AF51" s="212"/>
      <c r="AG51" s="212" t="s">
        <v>165</v>
      </c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 x14ac:dyDescent="0.2">
      <c r="A52" s="219"/>
      <c r="B52" s="220"/>
      <c r="C52" s="251" t="s">
        <v>166</v>
      </c>
      <c r="D52" s="224"/>
      <c r="E52" s="225">
        <v>49.949750000000002</v>
      </c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12"/>
      <c r="Z52" s="212"/>
      <c r="AA52" s="212"/>
      <c r="AB52" s="212"/>
      <c r="AC52" s="212"/>
      <c r="AD52" s="212"/>
      <c r="AE52" s="212"/>
      <c r="AF52" s="212"/>
      <c r="AG52" s="212" t="s">
        <v>119</v>
      </c>
      <c r="AH52" s="212">
        <v>5</v>
      </c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 x14ac:dyDescent="0.2">
      <c r="A53" s="219"/>
      <c r="B53" s="220"/>
      <c r="C53" s="252"/>
      <c r="D53" s="243"/>
      <c r="E53" s="243"/>
      <c r="F53" s="243"/>
      <c r="G53" s="243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12"/>
      <c r="Z53" s="212"/>
      <c r="AA53" s="212"/>
      <c r="AB53" s="212"/>
      <c r="AC53" s="212"/>
      <c r="AD53" s="212"/>
      <c r="AE53" s="212"/>
      <c r="AF53" s="212"/>
      <c r="AG53" s="212" t="s">
        <v>120</v>
      </c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x14ac:dyDescent="0.2">
      <c r="A54" s="229" t="s">
        <v>109</v>
      </c>
      <c r="B54" s="230" t="s">
        <v>68</v>
      </c>
      <c r="C54" s="249" t="s">
        <v>69</v>
      </c>
      <c r="D54" s="231"/>
      <c r="E54" s="232"/>
      <c r="F54" s="233"/>
      <c r="G54" s="233">
        <f>SUMIF(AG55:AG75,"&lt;&gt;NOR",G55:G75)</f>
        <v>0</v>
      </c>
      <c r="H54" s="233"/>
      <c r="I54" s="233">
        <f>SUM(I55:I75)</f>
        <v>0</v>
      </c>
      <c r="J54" s="233"/>
      <c r="K54" s="233">
        <f>SUM(K55:K75)</f>
        <v>0</v>
      </c>
      <c r="L54" s="233"/>
      <c r="M54" s="233">
        <f>SUM(M55:M75)</f>
        <v>0</v>
      </c>
      <c r="N54" s="233"/>
      <c r="O54" s="233">
        <f>SUM(O55:O75)</f>
        <v>0.02</v>
      </c>
      <c r="P54" s="233"/>
      <c r="Q54" s="233">
        <f>SUM(Q55:Q75)</f>
        <v>0.02</v>
      </c>
      <c r="R54" s="233"/>
      <c r="S54" s="233"/>
      <c r="T54" s="234"/>
      <c r="U54" s="228"/>
      <c r="V54" s="228">
        <f>SUM(V55:V75)</f>
        <v>4.29</v>
      </c>
      <c r="W54" s="228"/>
      <c r="X54" s="228"/>
      <c r="AG54" t="s">
        <v>110</v>
      </c>
    </row>
    <row r="55" spans="1:60" ht="22.5" outlineLevel="1" x14ac:dyDescent="0.2">
      <c r="A55" s="235">
        <v>11</v>
      </c>
      <c r="B55" s="236" t="s">
        <v>167</v>
      </c>
      <c r="C55" s="250" t="s">
        <v>168</v>
      </c>
      <c r="D55" s="237" t="s">
        <v>169</v>
      </c>
      <c r="E55" s="238">
        <v>11</v>
      </c>
      <c r="F55" s="239"/>
      <c r="G55" s="240">
        <f>ROUND(E55*F55,2)</f>
        <v>0</v>
      </c>
      <c r="H55" s="239"/>
      <c r="I55" s="240">
        <f>ROUND(E55*H55,2)</f>
        <v>0</v>
      </c>
      <c r="J55" s="239"/>
      <c r="K55" s="240">
        <f>ROUND(E55*J55,2)</f>
        <v>0</v>
      </c>
      <c r="L55" s="240">
        <v>21</v>
      </c>
      <c r="M55" s="240">
        <f>G55*(1+L55/100)</f>
        <v>0</v>
      </c>
      <c r="N55" s="240">
        <v>0</v>
      </c>
      <c r="O55" s="240">
        <f>ROUND(E55*N55,2)</f>
        <v>0</v>
      </c>
      <c r="P55" s="240">
        <v>1.8E-3</v>
      </c>
      <c r="Q55" s="240">
        <f>ROUND(E55*P55,2)</f>
        <v>0.02</v>
      </c>
      <c r="R55" s="240" t="s">
        <v>170</v>
      </c>
      <c r="S55" s="240" t="s">
        <v>115</v>
      </c>
      <c r="T55" s="241" t="s">
        <v>115</v>
      </c>
      <c r="U55" s="222">
        <v>0.11</v>
      </c>
      <c r="V55" s="222">
        <f>ROUND(E55*U55,2)</f>
        <v>1.21</v>
      </c>
      <c r="W55" s="222"/>
      <c r="X55" s="222" t="s">
        <v>116</v>
      </c>
      <c r="Y55" s="212"/>
      <c r="Z55" s="212"/>
      <c r="AA55" s="212"/>
      <c r="AB55" s="212"/>
      <c r="AC55" s="212"/>
      <c r="AD55" s="212"/>
      <c r="AE55" s="212"/>
      <c r="AF55" s="212"/>
      <c r="AG55" s="212" t="s">
        <v>117</v>
      </c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">
      <c r="A56" s="219"/>
      <c r="B56" s="220"/>
      <c r="C56" s="251" t="s">
        <v>171</v>
      </c>
      <c r="D56" s="224"/>
      <c r="E56" s="225">
        <v>1</v>
      </c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12"/>
      <c r="Z56" s="212"/>
      <c r="AA56" s="212"/>
      <c r="AB56" s="212"/>
      <c r="AC56" s="212"/>
      <c r="AD56" s="212"/>
      <c r="AE56" s="212"/>
      <c r="AF56" s="212"/>
      <c r="AG56" s="212" t="s">
        <v>119</v>
      </c>
      <c r="AH56" s="212">
        <v>0</v>
      </c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 x14ac:dyDescent="0.2">
      <c r="A57" s="219"/>
      <c r="B57" s="220"/>
      <c r="C57" s="251" t="s">
        <v>172</v>
      </c>
      <c r="D57" s="224"/>
      <c r="E57" s="225">
        <v>1</v>
      </c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12"/>
      <c r="Z57" s="212"/>
      <c r="AA57" s="212"/>
      <c r="AB57" s="212"/>
      <c r="AC57" s="212"/>
      <c r="AD57" s="212"/>
      <c r="AE57" s="212"/>
      <c r="AF57" s="212"/>
      <c r="AG57" s="212" t="s">
        <v>119</v>
      </c>
      <c r="AH57" s="212">
        <v>0</v>
      </c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 x14ac:dyDescent="0.2">
      <c r="A58" s="219"/>
      <c r="B58" s="220"/>
      <c r="C58" s="251" t="s">
        <v>173</v>
      </c>
      <c r="D58" s="224"/>
      <c r="E58" s="225">
        <v>1</v>
      </c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12"/>
      <c r="Z58" s="212"/>
      <c r="AA58" s="212"/>
      <c r="AB58" s="212"/>
      <c r="AC58" s="212"/>
      <c r="AD58" s="212"/>
      <c r="AE58" s="212"/>
      <c r="AF58" s="212"/>
      <c r="AG58" s="212" t="s">
        <v>119</v>
      </c>
      <c r="AH58" s="212">
        <v>0</v>
      </c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 x14ac:dyDescent="0.2">
      <c r="A59" s="219"/>
      <c r="B59" s="220"/>
      <c r="C59" s="251" t="s">
        <v>174</v>
      </c>
      <c r="D59" s="224"/>
      <c r="E59" s="225">
        <v>1</v>
      </c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12"/>
      <c r="Z59" s="212"/>
      <c r="AA59" s="212"/>
      <c r="AB59" s="212"/>
      <c r="AC59" s="212"/>
      <c r="AD59" s="212"/>
      <c r="AE59" s="212"/>
      <c r="AF59" s="212"/>
      <c r="AG59" s="212" t="s">
        <v>119</v>
      </c>
      <c r="AH59" s="212">
        <v>0</v>
      </c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 x14ac:dyDescent="0.2">
      <c r="A60" s="219"/>
      <c r="B60" s="220"/>
      <c r="C60" s="251" t="s">
        <v>175</v>
      </c>
      <c r="D60" s="224"/>
      <c r="E60" s="225">
        <v>1</v>
      </c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12"/>
      <c r="Z60" s="212"/>
      <c r="AA60" s="212"/>
      <c r="AB60" s="212"/>
      <c r="AC60" s="212"/>
      <c r="AD60" s="212"/>
      <c r="AE60" s="212"/>
      <c r="AF60" s="212"/>
      <c r="AG60" s="212" t="s">
        <v>119</v>
      </c>
      <c r="AH60" s="212">
        <v>0</v>
      </c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 x14ac:dyDescent="0.2">
      <c r="A61" s="219"/>
      <c r="B61" s="220"/>
      <c r="C61" s="251" t="s">
        <v>176</v>
      </c>
      <c r="D61" s="224"/>
      <c r="E61" s="225">
        <v>1</v>
      </c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12"/>
      <c r="Z61" s="212"/>
      <c r="AA61" s="212"/>
      <c r="AB61" s="212"/>
      <c r="AC61" s="212"/>
      <c r="AD61" s="212"/>
      <c r="AE61" s="212"/>
      <c r="AF61" s="212"/>
      <c r="AG61" s="212" t="s">
        <v>119</v>
      </c>
      <c r="AH61" s="212">
        <v>0</v>
      </c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 x14ac:dyDescent="0.2">
      <c r="A62" s="219"/>
      <c r="B62" s="220"/>
      <c r="C62" s="251" t="s">
        <v>177</v>
      </c>
      <c r="D62" s="224"/>
      <c r="E62" s="225">
        <v>1</v>
      </c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12"/>
      <c r="Z62" s="212"/>
      <c r="AA62" s="212"/>
      <c r="AB62" s="212"/>
      <c r="AC62" s="212"/>
      <c r="AD62" s="212"/>
      <c r="AE62" s="212"/>
      <c r="AF62" s="212"/>
      <c r="AG62" s="212" t="s">
        <v>119</v>
      </c>
      <c r="AH62" s="212">
        <v>0</v>
      </c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 x14ac:dyDescent="0.2">
      <c r="A63" s="219"/>
      <c r="B63" s="220"/>
      <c r="C63" s="251" t="s">
        <v>178</v>
      </c>
      <c r="D63" s="224"/>
      <c r="E63" s="225">
        <v>1</v>
      </c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12"/>
      <c r="Z63" s="212"/>
      <c r="AA63" s="212"/>
      <c r="AB63" s="212"/>
      <c r="AC63" s="212"/>
      <c r="AD63" s="212"/>
      <c r="AE63" s="212"/>
      <c r="AF63" s="212"/>
      <c r="AG63" s="212" t="s">
        <v>119</v>
      </c>
      <c r="AH63" s="212">
        <v>0</v>
      </c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 x14ac:dyDescent="0.2">
      <c r="A64" s="219"/>
      <c r="B64" s="220"/>
      <c r="C64" s="251" t="s">
        <v>179</v>
      </c>
      <c r="D64" s="224"/>
      <c r="E64" s="225">
        <v>1</v>
      </c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12"/>
      <c r="Z64" s="212"/>
      <c r="AA64" s="212"/>
      <c r="AB64" s="212"/>
      <c r="AC64" s="212"/>
      <c r="AD64" s="212"/>
      <c r="AE64" s="212"/>
      <c r="AF64" s="212"/>
      <c r="AG64" s="212" t="s">
        <v>119</v>
      </c>
      <c r="AH64" s="212">
        <v>0</v>
      </c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 x14ac:dyDescent="0.2">
      <c r="A65" s="219"/>
      <c r="B65" s="220"/>
      <c r="C65" s="251" t="s">
        <v>180</v>
      </c>
      <c r="D65" s="224"/>
      <c r="E65" s="225">
        <v>2</v>
      </c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12"/>
      <c r="Z65" s="212"/>
      <c r="AA65" s="212"/>
      <c r="AB65" s="212"/>
      <c r="AC65" s="212"/>
      <c r="AD65" s="212"/>
      <c r="AE65" s="212"/>
      <c r="AF65" s="212"/>
      <c r="AG65" s="212" t="s">
        <v>119</v>
      </c>
      <c r="AH65" s="212">
        <v>0</v>
      </c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 x14ac:dyDescent="0.2">
      <c r="A66" s="219"/>
      <c r="B66" s="220"/>
      <c r="C66" s="252"/>
      <c r="D66" s="243"/>
      <c r="E66" s="243"/>
      <c r="F66" s="243"/>
      <c r="G66" s="243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12"/>
      <c r="Z66" s="212"/>
      <c r="AA66" s="212"/>
      <c r="AB66" s="212"/>
      <c r="AC66" s="212"/>
      <c r="AD66" s="212"/>
      <c r="AE66" s="212"/>
      <c r="AF66" s="212"/>
      <c r="AG66" s="212" t="s">
        <v>120</v>
      </c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ht="22.5" outlineLevel="1" x14ac:dyDescent="0.2">
      <c r="A67" s="235">
        <v>12</v>
      </c>
      <c r="B67" s="236" t="s">
        <v>181</v>
      </c>
      <c r="C67" s="250" t="s">
        <v>182</v>
      </c>
      <c r="D67" s="237" t="s">
        <v>169</v>
      </c>
      <c r="E67" s="238">
        <v>11</v>
      </c>
      <c r="F67" s="239"/>
      <c r="G67" s="240">
        <f>ROUND(E67*F67,2)</f>
        <v>0</v>
      </c>
      <c r="H67" s="239"/>
      <c r="I67" s="240">
        <f>ROUND(E67*H67,2)</f>
        <v>0</v>
      </c>
      <c r="J67" s="239"/>
      <c r="K67" s="240">
        <f>ROUND(E67*J67,2)</f>
        <v>0</v>
      </c>
      <c r="L67" s="240">
        <v>21</v>
      </c>
      <c r="M67" s="240">
        <f>G67*(1+L67/100)</f>
        <v>0</v>
      </c>
      <c r="N67" s="240">
        <v>1.0000000000000001E-5</v>
      </c>
      <c r="O67" s="240">
        <f>ROUND(E67*N67,2)</f>
        <v>0</v>
      </c>
      <c r="P67" s="240">
        <v>0</v>
      </c>
      <c r="Q67" s="240">
        <f>ROUND(E67*P67,2)</f>
        <v>0</v>
      </c>
      <c r="R67" s="240" t="s">
        <v>170</v>
      </c>
      <c r="S67" s="240" t="s">
        <v>115</v>
      </c>
      <c r="T67" s="241" t="s">
        <v>115</v>
      </c>
      <c r="U67" s="222">
        <v>0.28000000000000003</v>
      </c>
      <c r="V67" s="222">
        <f>ROUND(E67*U67,2)</f>
        <v>3.08</v>
      </c>
      <c r="W67" s="222"/>
      <c r="X67" s="222" t="s">
        <v>116</v>
      </c>
      <c r="Y67" s="212"/>
      <c r="Z67" s="212"/>
      <c r="AA67" s="212"/>
      <c r="AB67" s="212"/>
      <c r="AC67" s="212"/>
      <c r="AD67" s="212"/>
      <c r="AE67" s="212"/>
      <c r="AF67" s="212"/>
      <c r="AG67" s="212" t="s">
        <v>117</v>
      </c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1" x14ac:dyDescent="0.2">
      <c r="A68" s="219"/>
      <c r="B68" s="220"/>
      <c r="C68" s="251" t="s">
        <v>183</v>
      </c>
      <c r="D68" s="224"/>
      <c r="E68" s="225">
        <v>11</v>
      </c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12"/>
      <c r="Z68" s="212"/>
      <c r="AA68" s="212"/>
      <c r="AB68" s="212"/>
      <c r="AC68" s="212"/>
      <c r="AD68" s="212"/>
      <c r="AE68" s="212"/>
      <c r="AF68" s="212"/>
      <c r="AG68" s="212" t="s">
        <v>119</v>
      </c>
      <c r="AH68" s="212">
        <v>5</v>
      </c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outlineLevel="1" x14ac:dyDescent="0.2">
      <c r="A69" s="219"/>
      <c r="B69" s="220"/>
      <c r="C69" s="252"/>
      <c r="D69" s="243"/>
      <c r="E69" s="243"/>
      <c r="F69" s="243"/>
      <c r="G69" s="243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12"/>
      <c r="Z69" s="212"/>
      <c r="AA69" s="212"/>
      <c r="AB69" s="212"/>
      <c r="AC69" s="212"/>
      <c r="AD69" s="212"/>
      <c r="AE69" s="212"/>
      <c r="AF69" s="212"/>
      <c r="AG69" s="212" t="s">
        <v>120</v>
      </c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 x14ac:dyDescent="0.2">
      <c r="A70" s="235">
        <v>13</v>
      </c>
      <c r="B70" s="236" t="s">
        <v>184</v>
      </c>
      <c r="C70" s="250" t="s">
        <v>185</v>
      </c>
      <c r="D70" s="237" t="s">
        <v>169</v>
      </c>
      <c r="E70" s="238">
        <v>11</v>
      </c>
      <c r="F70" s="239"/>
      <c r="G70" s="240">
        <f>ROUND(E70*F70,2)</f>
        <v>0</v>
      </c>
      <c r="H70" s="239"/>
      <c r="I70" s="240">
        <f>ROUND(E70*H70,2)</f>
        <v>0</v>
      </c>
      <c r="J70" s="239"/>
      <c r="K70" s="240">
        <f>ROUND(E70*J70,2)</f>
        <v>0</v>
      </c>
      <c r="L70" s="240">
        <v>21</v>
      </c>
      <c r="M70" s="240">
        <f>G70*(1+L70/100)</f>
        <v>0</v>
      </c>
      <c r="N70" s="240">
        <v>1.81E-3</v>
      </c>
      <c r="O70" s="240">
        <f>ROUND(E70*N70,2)</f>
        <v>0.02</v>
      </c>
      <c r="P70" s="240">
        <v>0</v>
      </c>
      <c r="Q70" s="240">
        <f>ROUND(E70*P70,2)</f>
        <v>0</v>
      </c>
      <c r="R70" s="240" t="s">
        <v>163</v>
      </c>
      <c r="S70" s="240" t="s">
        <v>115</v>
      </c>
      <c r="T70" s="241" t="s">
        <v>115</v>
      </c>
      <c r="U70" s="222">
        <v>0</v>
      </c>
      <c r="V70" s="222">
        <f>ROUND(E70*U70,2)</f>
        <v>0</v>
      </c>
      <c r="W70" s="222"/>
      <c r="X70" s="222" t="s">
        <v>164</v>
      </c>
      <c r="Y70" s="212"/>
      <c r="Z70" s="212"/>
      <c r="AA70" s="212"/>
      <c r="AB70" s="212"/>
      <c r="AC70" s="212"/>
      <c r="AD70" s="212"/>
      <c r="AE70" s="212"/>
      <c r="AF70" s="212"/>
      <c r="AG70" s="212" t="s">
        <v>165</v>
      </c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outlineLevel="1" x14ac:dyDescent="0.2">
      <c r="A71" s="219"/>
      <c r="B71" s="220"/>
      <c r="C71" s="251" t="s">
        <v>183</v>
      </c>
      <c r="D71" s="224"/>
      <c r="E71" s="225">
        <v>11</v>
      </c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12"/>
      <c r="Z71" s="212"/>
      <c r="AA71" s="212"/>
      <c r="AB71" s="212"/>
      <c r="AC71" s="212"/>
      <c r="AD71" s="212"/>
      <c r="AE71" s="212"/>
      <c r="AF71" s="212"/>
      <c r="AG71" s="212" t="s">
        <v>119</v>
      </c>
      <c r="AH71" s="212">
        <v>5</v>
      </c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outlineLevel="1" x14ac:dyDescent="0.2">
      <c r="A72" s="219"/>
      <c r="B72" s="220"/>
      <c r="C72" s="252"/>
      <c r="D72" s="243"/>
      <c r="E72" s="243"/>
      <c r="F72" s="243"/>
      <c r="G72" s="243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12"/>
      <c r="Z72" s="212"/>
      <c r="AA72" s="212"/>
      <c r="AB72" s="212"/>
      <c r="AC72" s="212"/>
      <c r="AD72" s="212"/>
      <c r="AE72" s="212"/>
      <c r="AF72" s="212"/>
      <c r="AG72" s="212" t="s">
        <v>120</v>
      </c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 x14ac:dyDescent="0.2">
      <c r="A73" s="219">
        <v>14</v>
      </c>
      <c r="B73" s="220" t="s">
        <v>186</v>
      </c>
      <c r="C73" s="256" t="s">
        <v>187</v>
      </c>
      <c r="D73" s="221" t="s">
        <v>0</v>
      </c>
      <c r="E73" s="242"/>
      <c r="F73" s="223"/>
      <c r="G73" s="222">
        <f>ROUND(E73*F73,2)</f>
        <v>0</v>
      </c>
      <c r="H73" s="223"/>
      <c r="I73" s="222">
        <f>ROUND(E73*H73,2)</f>
        <v>0</v>
      </c>
      <c r="J73" s="223"/>
      <c r="K73" s="222">
        <f>ROUND(E73*J73,2)</f>
        <v>0</v>
      </c>
      <c r="L73" s="222">
        <v>21</v>
      </c>
      <c r="M73" s="222">
        <f>G73*(1+L73/100)</f>
        <v>0</v>
      </c>
      <c r="N73" s="222">
        <v>0</v>
      </c>
      <c r="O73" s="222">
        <f>ROUND(E73*N73,2)</f>
        <v>0</v>
      </c>
      <c r="P73" s="222">
        <v>0</v>
      </c>
      <c r="Q73" s="222">
        <f>ROUND(E73*P73,2)</f>
        <v>0</v>
      </c>
      <c r="R73" s="222" t="s">
        <v>170</v>
      </c>
      <c r="S73" s="222" t="s">
        <v>115</v>
      </c>
      <c r="T73" s="222" t="s">
        <v>115</v>
      </c>
      <c r="U73" s="222">
        <v>0</v>
      </c>
      <c r="V73" s="222">
        <f>ROUND(E73*U73,2)</f>
        <v>0</v>
      </c>
      <c r="W73" s="222"/>
      <c r="X73" s="222" t="s">
        <v>154</v>
      </c>
      <c r="Y73" s="212"/>
      <c r="Z73" s="212"/>
      <c r="AA73" s="212"/>
      <c r="AB73" s="212"/>
      <c r="AC73" s="212"/>
      <c r="AD73" s="212"/>
      <c r="AE73" s="212"/>
      <c r="AF73" s="212"/>
      <c r="AG73" s="212" t="s">
        <v>155</v>
      </c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1" x14ac:dyDescent="0.2">
      <c r="A74" s="219"/>
      <c r="B74" s="220"/>
      <c r="C74" s="257" t="s">
        <v>188</v>
      </c>
      <c r="D74" s="247"/>
      <c r="E74" s="247"/>
      <c r="F74" s="247"/>
      <c r="G74" s="247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12"/>
      <c r="Z74" s="212"/>
      <c r="AA74" s="212"/>
      <c r="AB74" s="212"/>
      <c r="AC74" s="212"/>
      <c r="AD74" s="212"/>
      <c r="AE74" s="212"/>
      <c r="AF74" s="212"/>
      <c r="AG74" s="212" t="s">
        <v>128</v>
      </c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 x14ac:dyDescent="0.2">
      <c r="A75" s="219"/>
      <c r="B75" s="220"/>
      <c r="C75" s="252"/>
      <c r="D75" s="243"/>
      <c r="E75" s="243"/>
      <c r="F75" s="243"/>
      <c r="G75" s="243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12"/>
      <c r="Z75" s="212"/>
      <c r="AA75" s="212"/>
      <c r="AB75" s="212"/>
      <c r="AC75" s="212"/>
      <c r="AD75" s="212"/>
      <c r="AE75" s="212"/>
      <c r="AF75" s="212"/>
      <c r="AG75" s="212" t="s">
        <v>120</v>
      </c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x14ac:dyDescent="0.2">
      <c r="A76" s="229" t="s">
        <v>109</v>
      </c>
      <c r="B76" s="230" t="s">
        <v>70</v>
      </c>
      <c r="C76" s="249" t="s">
        <v>71</v>
      </c>
      <c r="D76" s="231"/>
      <c r="E76" s="232"/>
      <c r="F76" s="233"/>
      <c r="G76" s="233">
        <f>SUMIF(AG77:AG157,"&lt;&gt;NOR",G77:G157)</f>
        <v>0</v>
      </c>
      <c r="H76" s="233"/>
      <c r="I76" s="233">
        <f>SUM(I77:I157)</f>
        <v>0</v>
      </c>
      <c r="J76" s="233"/>
      <c r="K76" s="233">
        <f>SUM(K77:K157)</f>
        <v>0</v>
      </c>
      <c r="L76" s="233"/>
      <c r="M76" s="233">
        <f>SUM(M77:M157)</f>
        <v>0</v>
      </c>
      <c r="N76" s="233"/>
      <c r="O76" s="233">
        <f>SUM(O77:O157)</f>
        <v>2.0299999999999998</v>
      </c>
      <c r="P76" s="233"/>
      <c r="Q76" s="233">
        <f>SUM(Q77:Q157)</f>
        <v>0.34</v>
      </c>
      <c r="R76" s="233"/>
      <c r="S76" s="233"/>
      <c r="T76" s="234"/>
      <c r="U76" s="228"/>
      <c r="V76" s="228">
        <f>SUM(V77:V157)</f>
        <v>215.67</v>
      </c>
      <c r="W76" s="228"/>
      <c r="X76" s="228"/>
      <c r="AG76" t="s">
        <v>110</v>
      </c>
    </row>
    <row r="77" spans="1:60" ht="22.5" outlineLevel="1" x14ac:dyDescent="0.2">
      <c r="A77" s="235">
        <v>15</v>
      </c>
      <c r="B77" s="236" t="s">
        <v>189</v>
      </c>
      <c r="C77" s="250" t="s">
        <v>190</v>
      </c>
      <c r="D77" s="237" t="s">
        <v>113</v>
      </c>
      <c r="E77" s="238">
        <v>199.79900000000001</v>
      </c>
      <c r="F77" s="239"/>
      <c r="G77" s="240">
        <f>ROUND(E77*F77,2)</f>
        <v>0</v>
      </c>
      <c r="H77" s="239"/>
      <c r="I77" s="240">
        <f>ROUND(E77*H77,2)</f>
        <v>0</v>
      </c>
      <c r="J77" s="239"/>
      <c r="K77" s="240">
        <f>ROUND(E77*J77,2)</f>
        <v>0</v>
      </c>
      <c r="L77" s="240">
        <v>21</v>
      </c>
      <c r="M77" s="240">
        <f>G77*(1+L77/100)</f>
        <v>0</v>
      </c>
      <c r="N77" s="240">
        <v>7.1399999999999996E-3</v>
      </c>
      <c r="O77" s="240">
        <f>ROUND(E77*N77,2)</f>
        <v>1.43</v>
      </c>
      <c r="P77" s="240">
        <v>0</v>
      </c>
      <c r="Q77" s="240">
        <f>ROUND(E77*P77,2)</f>
        <v>0</v>
      </c>
      <c r="R77" s="240" t="s">
        <v>114</v>
      </c>
      <c r="S77" s="240" t="s">
        <v>115</v>
      </c>
      <c r="T77" s="241" t="s">
        <v>115</v>
      </c>
      <c r="U77" s="222">
        <v>0.254</v>
      </c>
      <c r="V77" s="222">
        <f>ROUND(E77*U77,2)</f>
        <v>50.75</v>
      </c>
      <c r="W77" s="222"/>
      <c r="X77" s="222" t="s">
        <v>116</v>
      </c>
      <c r="Y77" s="212"/>
      <c r="Z77" s="212"/>
      <c r="AA77" s="212"/>
      <c r="AB77" s="212"/>
      <c r="AC77" s="212"/>
      <c r="AD77" s="212"/>
      <c r="AE77" s="212"/>
      <c r="AF77" s="212"/>
      <c r="AG77" s="212" t="s">
        <v>117</v>
      </c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outlineLevel="1" x14ac:dyDescent="0.2">
      <c r="A78" s="219"/>
      <c r="B78" s="220"/>
      <c r="C78" s="253" t="s">
        <v>191</v>
      </c>
      <c r="D78" s="244"/>
      <c r="E78" s="244"/>
      <c r="F78" s="244"/>
      <c r="G78" s="244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12"/>
      <c r="Z78" s="212"/>
      <c r="AA78" s="212"/>
      <c r="AB78" s="212"/>
      <c r="AC78" s="212"/>
      <c r="AD78" s="212"/>
      <c r="AE78" s="212"/>
      <c r="AF78" s="212"/>
      <c r="AG78" s="212" t="s">
        <v>128</v>
      </c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outlineLevel="1" x14ac:dyDescent="0.2">
      <c r="A79" s="219"/>
      <c r="B79" s="220"/>
      <c r="C79" s="251" t="s">
        <v>192</v>
      </c>
      <c r="D79" s="224"/>
      <c r="E79" s="225">
        <v>199.79900000000001</v>
      </c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12"/>
      <c r="Z79" s="212"/>
      <c r="AA79" s="212"/>
      <c r="AB79" s="212"/>
      <c r="AC79" s="212"/>
      <c r="AD79" s="212"/>
      <c r="AE79" s="212"/>
      <c r="AF79" s="212"/>
      <c r="AG79" s="212" t="s">
        <v>119</v>
      </c>
      <c r="AH79" s="212">
        <v>5</v>
      </c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1" x14ac:dyDescent="0.2">
      <c r="A80" s="219"/>
      <c r="B80" s="220"/>
      <c r="C80" s="252"/>
      <c r="D80" s="243"/>
      <c r="E80" s="243"/>
      <c r="F80" s="243"/>
      <c r="G80" s="243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12"/>
      <c r="Z80" s="212"/>
      <c r="AA80" s="212"/>
      <c r="AB80" s="212"/>
      <c r="AC80" s="212"/>
      <c r="AD80" s="212"/>
      <c r="AE80" s="212"/>
      <c r="AF80" s="212"/>
      <c r="AG80" s="212" t="s">
        <v>120</v>
      </c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1" x14ac:dyDescent="0.2">
      <c r="A81" s="235">
        <v>16</v>
      </c>
      <c r="B81" s="236" t="s">
        <v>193</v>
      </c>
      <c r="C81" s="250" t="s">
        <v>194</v>
      </c>
      <c r="D81" s="237" t="s">
        <v>113</v>
      </c>
      <c r="E81" s="238">
        <v>199.79900000000001</v>
      </c>
      <c r="F81" s="239"/>
      <c r="G81" s="240">
        <f>ROUND(E81*F81,2)</f>
        <v>0</v>
      </c>
      <c r="H81" s="239"/>
      <c r="I81" s="240">
        <f>ROUND(E81*H81,2)</f>
        <v>0</v>
      </c>
      <c r="J81" s="239"/>
      <c r="K81" s="240">
        <f>ROUND(E81*J81,2)</f>
        <v>0</v>
      </c>
      <c r="L81" s="240">
        <v>21</v>
      </c>
      <c r="M81" s="240">
        <f>G81*(1+L81/100)</f>
        <v>0</v>
      </c>
      <c r="N81" s="240">
        <v>0</v>
      </c>
      <c r="O81" s="240">
        <f>ROUND(E81*N81,2)</f>
        <v>0</v>
      </c>
      <c r="P81" s="240">
        <v>0</v>
      </c>
      <c r="Q81" s="240">
        <f>ROUND(E81*P81,2)</f>
        <v>0</v>
      </c>
      <c r="R81" s="240" t="s">
        <v>195</v>
      </c>
      <c r="S81" s="240" t="s">
        <v>115</v>
      </c>
      <c r="T81" s="241" t="s">
        <v>115</v>
      </c>
      <c r="U81" s="222">
        <v>1.6E-2</v>
      </c>
      <c r="V81" s="222">
        <f>ROUND(E81*U81,2)</f>
        <v>3.2</v>
      </c>
      <c r="W81" s="222"/>
      <c r="X81" s="222" t="s">
        <v>116</v>
      </c>
      <c r="Y81" s="212"/>
      <c r="Z81" s="212"/>
      <c r="AA81" s="212"/>
      <c r="AB81" s="212"/>
      <c r="AC81" s="212"/>
      <c r="AD81" s="212"/>
      <c r="AE81" s="212"/>
      <c r="AF81" s="212"/>
      <c r="AG81" s="212" t="s">
        <v>117</v>
      </c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outlineLevel="1" x14ac:dyDescent="0.2">
      <c r="A82" s="219"/>
      <c r="B82" s="220"/>
      <c r="C82" s="253" t="s">
        <v>196</v>
      </c>
      <c r="D82" s="244"/>
      <c r="E82" s="244"/>
      <c r="F82" s="244"/>
      <c r="G82" s="244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12"/>
      <c r="Z82" s="212"/>
      <c r="AA82" s="212"/>
      <c r="AB82" s="212"/>
      <c r="AC82" s="212"/>
      <c r="AD82" s="212"/>
      <c r="AE82" s="212"/>
      <c r="AF82" s="212"/>
      <c r="AG82" s="212" t="s">
        <v>128</v>
      </c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outlineLevel="1" x14ac:dyDescent="0.2">
      <c r="A83" s="219"/>
      <c r="B83" s="220"/>
      <c r="C83" s="251" t="s">
        <v>132</v>
      </c>
      <c r="D83" s="224"/>
      <c r="E83" s="225">
        <v>199.79900000000001</v>
      </c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12"/>
      <c r="Z83" s="212"/>
      <c r="AA83" s="212"/>
      <c r="AB83" s="212"/>
      <c r="AC83" s="212"/>
      <c r="AD83" s="212"/>
      <c r="AE83" s="212"/>
      <c r="AF83" s="212"/>
      <c r="AG83" s="212" t="s">
        <v>119</v>
      </c>
      <c r="AH83" s="212">
        <v>5</v>
      </c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outlineLevel="1" x14ac:dyDescent="0.2">
      <c r="A84" s="219"/>
      <c r="B84" s="220"/>
      <c r="C84" s="252"/>
      <c r="D84" s="243"/>
      <c r="E84" s="243"/>
      <c r="F84" s="243"/>
      <c r="G84" s="243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12"/>
      <c r="Z84" s="212"/>
      <c r="AA84" s="212"/>
      <c r="AB84" s="212"/>
      <c r="AC84" s="212"/>
      <c r="AD84" s="212"/>
      <c r="AE84" s="212"/>
      <c r="AF84" s="212"/>
      <c r="AG84" s="212" t="s">
        <v>120</v>
      </c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outlineLevel="1" x14ac:dyDescent="0.2">
      <c r="A85" s="235">
        <v>17</v>
      </c>
      <c r="B85" s="236" t="s">
        <v>197</v>
      </c>
      <c r="C85" s="250" t="s">
        <v>198</v>
      </c>
      <c r="D85" s="237" t="s">
        <v>113</v>
      </c>
      <c r="E85" s="238">
        <v>199.79900000000001</v>
      </c>
      <c r="F85" s="239"/>
      <c r="G85" s="240">
        <f>ROUND(E85*F85,2)</f>
        <v>0</v>
      </c>
      <c r="H85" s="239"/>
      <c r="I85" s="240">
        <f>ROUND(E85*H85,2)</f>
        <v>0</v>
      </c>
      <c r="J85" s="239"/>
      <c r="K85" s="240">
        <f>ROUND(E85*J85,2)</f>
        <v>0</v>
      </c>
      <c r="L85" s="240">
        <v>21</v>
      </c>
      <c r="M85" s="240">
        <f>G85*(1+L85/100)</f>
        <v>0</v>
      </c>
      <c r="N85" s="240">
        <v>0</v>
      </c>
      <c r="O85" s="240">
        <f>ROUND(E85*N85,2)</f>
        <v>0</v>
      </c>
      <c r="P85" s="240">
        <v>0</v>
      </c>
      <c r="Q85" s="240">
        <f>ROUND(E85*P85,2)</f>
        <v>0</v>
      </c>
      <c r="R85" s="240" t="s">
        <v>195</v>
      </c>
      <c r="S85" s="240" t="s">
        <v>115</v>
      </c>
      <c r="T85" s="241" t="s">
        <v>115</v>
      </c>
      <c r="U85" s="222">
        <v>4.5999999999999999E-2</v>
      </c>
      <c r="V85" s="222">
        <f>ROUND(E85*U85,2)</f>
        <v>9.19</v>
      </c>
      <c r="W85" s="222"/>
      <c r="X85" s="222" t="s">
        <v>116</v>
      </c>
      <c r="Y85" s="212"/>
      <c r="Z85" s="212"/>
      <c r="AA85" s="212"/>
      <c r="AB85" s="212"/>
      <c r="AC85" s="212"/>
      <c r="AD85" s="212"/>
      <c r="AE85" s="212"/>
      <c r="AF85" s="212"/>
      <c r="AG85" s="212" t="s">
        <v>117</v>
      </c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outlineLevel="1" x14ac:dyDescent="0.2">
      <c r="A86" s="219"/>
      <c r="B86" s="220"/>
      <c r="C86" s="253" t="s">
        <v>196</v>
      </c>
      <c r="D86" s="244"/>
      <c r="E86" s="244"/>
      <c r="F86" s="244"/>
      <c r="G86" s="244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12"/>
      <c r="Z86" s="212"/>
      <c r="AA86" s="212"/>
      <c r="AB86" s="212"/>
      <c r="AC86" s="212"/>
      <c r="AD86" s="212"/>
      <c r="AE86" s="212"/>
      <c r="AF86" s="212"/>
      <c r="AG86" s="212" t="s">
        <v>128</v>
      </c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1" x14ac:dyDescent="0.2">
      <c r="A87" s="219"/>
      <c r="B87" s="220"/>
      <c r="C87" s="251" t="s">
        <v>132</v>
      </c>
      <c r="D87" s="224"/>
      <c r="E87" s="225">
        <v>199.79900000000001</v>
      </c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12"/>
      <c r="Z87" s="212"/>
      <c r="AA87" s="212"/>
      <c r="AB87" s="212"/>
      <c r="AC87" s="212"/>
      <c r="AD87" s="212"/>
      <c r="AE87" s="212"/>
      <c r="AF87" s="212"/>
      <c r="AG87" s="212" t="s">
        <v>119</v>
      </c>
      <c r="AH87" s="212">
        <v>5</v>
      </c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outlineLevel="1" x14ac:dyDescent="0.2">
      <c r="A88" s="219"/>
      <c r="B88" s="220"/>
      <c r="C88" s="252"/>
      <c r="D88" s="243"/>
      <c r="E88" s="243"/>
      <c r="F88" s="243"/>
      <c r="G88" s="243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12"/>
      <c r="Z88" s="212"/>
      <c r="AA88" s="212"/>
      <c r="AB88" s="212"/>
      <c r="AC88" s="212"/>
      <c r="AD88" s="212"/>
      <c r="AE88" s="212"/>
      <c r="AF88" s="212"/>
      <c r="AG88" s="212" t="s">
        <v>120</v>
      </c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ht="22.5" outlineLevel="1" x14ac:dyDescent="0.2">
      <c r="A89" s="235">
        <v>18</v>
      </c>
      <c r="B89" s="236" t="s">
        <v>199</v>
      </c>
      <c r="C89" s="250" t="s">
        <v>200</v>
      </c>
      <c r="D89" s="237" t="s">
        <v>201</v>
      </c>
      <c r="E89" s="238">
        <v>152.16200000000001</v>
      </c>
      <c r="F89" s="239"/>
      <c r="G89" s="240">
        <f>ROUND(E89*F89,2)</f>
        <v>0</v>
      </c>
      <c r="H89" s="239"/>
      <c r="I89" s="240">
        <f>ROUND(E89*H89,2)</f>
        <v>0</v>
      </c>
      <c r="J89" s="239"/>
      <c r="K89" s="240">
        <f>ROUND(E89*J89,2)</f>
        <v>0</v>
      </c>
      <c r="L89" s="240">
        <v>21</v>
      </c>
      <c r="M89" s="240">
        <f>G89*(1+L89/100)</f>
        <v>0</v>
      </c>
      <c r="N89" s="240">
        <v>3.0000000000000001E-5</v>
      </c>
      <c r="O89" s="240">
        <f>ROUND(E89*N89,2)</f>
        <v>0</v>
      </c>
      <c r="P89" s="240">
        <v>0</v>
      </c>
      <c r="Q89" s="240">
        <f>ROUND(E89*P89,2)</f>
        <v>0</v>
      </c>
      <c r="R89" s="240" t="s">
        <v>195</v>
      </c>
      <c r="S89" s="240" t="s">
        <v>115</v>
      </c>
      <c r="T89" s="241" t="s">
        <v>115</v>
      </c>
      <c r="U89" s="222">
        <v>0.13719999999999999</v>
      </c>
      <c r="V89" s="222">
        <f>ROUND(E89*U89,2)</f>
        <v>20.88</v>
      </c>
      <c r="W89" s="222"/>
      <c r="X89" s="222" t="s">
        <v>116</v>
      </c>
      <c r="Y89" s="212"/>
      <c r="Z89" s="212"/>
      <c r="AA89" s="212"/>
      <c r="AB89" s="212"/>
      <c r="AC89" s="212"/>
      <c r="AD89" s="212"/>
      <c r="AE89" s="212"/>
      <c r="AF89" s="212"/>
      <c r="AG89" s="212" t="s">
        <v>117</v>
      </c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outlineLevel="1" x14ac:dyDescent="0.2">
      <c r="A90" s="219"/>
      <c r="B90" s="220"/>
      <c r="C90" s="258" t="s">
        <v>202</v>
      </c>
      <c r="D90" s="226"/>
      <c r="E90" s="227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12"/>
      <c r="Z90" s="212"/>
      <c r="AA90" s="212"/>
      <c r="AB90" s="212"/>
      <c r="AC90" s="212"/>
      <c r="AD90" s="212"/>
      <c r="AE90" s="212"/>
      <c r="AF90" s="212"/>
      <c r="AG90" s="212" t="s">
        <v>119</v>
      </c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outlineLevel="1" x14ac:dyDescent="0.2">
      <c r="A91" s="219"/>
      <c r="B91" s="220"/>
      <c r="C91" s="259" t="s">
        <v>203</v>
      </c>
      <c r="D91" s="226"/>
      <c r="E91" s="227">
        <v>12.76</v>
      </c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12"/>
      <c r="Z91" s="212"/>
      <c r="AA91" s="212"/>
      <c r="AB91" s="212"/>
      <c r="AC91" s="212"/>
      <c r="AD91" s="212"/>
      <c r="AE91" s="212"/>
      <c r="AF91" s="212"/>
      <c r="AG91" s="212" t="s">
        <v>119</v>
      </c>
      <c r="AH91" s="212">
        <v>2</v>
      </c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outlineLevel="1" x14ac:dyDescent="0.2">
      <c r="A92" s="219"/>
      <c r="B92" s="220"/>
      <c r="C92" s="259" t="s">
        <v>204</v>
      </c>
      <c r="D92" s="226"/>
      <c r="E92" s="227">
        <v>7.61</v>
      </c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12"/>
      <c r="Z92" s="212"/>
      <c r="AA92" s="212"/>
      <c r="AB92" s="212"/>
      <c r="AC92" s="212"/>
      <c r="AD92" s="212"/>
      <c r="AE92" s="212"/>
      <c r="AF92" s="212"/>
      <c r="AG92" s="212" t="s">
        <v>119</v>
      </c>
      <c r="AH92" s="212">
        <v>2</v>
      </c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outlineLevel="1" x14ac:dyDescent="0.2">
      <c r="A93" s="219"/>
      <c r="B93" s="220"/>
      <c r="C93" s="259" t="s">
        <v>205</v>
      </c>
      <c r="D93" s="226"/>
      <c r="E93" s="227">
        <v>10.17</v>
      </c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12"/>
      <c r="Z93" s="212"/>
      <c r="AA93" s="212"/>
      <c r="AB93" s="212"/>
      <c r="AC93" s="212"/>
      <c r="AD93" s="212"/>
      <c r="AE93" s="212"/>
      <c r="AF93" s="212"/>
      <c r="AG93" s="212" t="s">
        <v>119</v>
      </c>
      <c r="AH93" s="212">
        <v>2</v>
      </c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outlineLevel="1" x14ac:dyDescent="0.2">
      <c r="A94" s="219"/>
      <c r="B94" s="220"/>
      <c r="C94" s="259" t="s">
        <v>206</v>
      </c>
      <c r="D94" s="226"/>
      <c r="E94" s="227">
        <v>9.02</v>
      </c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12"/>
      <c r="Z94" s="212"/>
      <c r="AA94" s="212"/>
      <c r="AB94" s="212"/>
      <c r="AC94" s="212"/>
      <c r="AD94" s="212"/>
      <c r="AE94" s="212"/>
      <c r="AF94" s="212"/>
      <c r="AG94" s="212" t="s">
        <v>119</v>
      </c>
      <c r="AH94" s="212">
        <v>2</v>
      </c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outlineLevel="1" x14ac:dyDescent="0.2">
      <c r="A95" s="219"/>
      <c r="B95" s="220"/>
      <c r="C95" s="259" t="s">
        <v>207</v>
      </c>
      <c r="D95" s="226"/>
      <c r="E95" s="227">
        <v>9.34</v>
      </c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12"/>
      <c r="Z95" s="212"/>
      <c r="AA95" s="212"/>
      <c r="AB95" s="212"/>
      <c r="AC95" s="212"/>
      <c r="AD95" s="212"/>
      <c r="AE95" s="212"/>
      <c r="AF95" s="212"/>
      <c r="AG95" s="212" t="s">
        <v>119</v>
      </c>
      <c r="AH95" s="212">
        <v>2</v>
      </c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outlineLevel="1" x14ac:dyDescent="0.2">
      <c r="A96" s="219"/>
      <c r="B96" s="220"/>
      <c r="C96" s="259" t="s">
        <v>208</v>
      </c>
      <c r="D96" s="226"/>
      <c r="E96" s="227">
        <v>9.2910000000000004</v>
      </c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12"/>
      <c r="Z96" s="212"/>
      <c r="AA96" s="212"/>
      <c r="AB96" s="212"/>
      <c r="AC96" s="212"/>
      <c r="AD96" s="212"/>
      <c r="AE96" s="212"/>
      <c r="AF96" s="212"/>
      <c r="AG96" s="212" t="s">
        <v>119</v>
      </c>
      <c r="AH96" s="212">
        <v>2</v>
      </c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outlineLevel="1" x14ac:dyDescent="0.2">
      <c r="A97" s="219"/>
      <c r="B97" s="220"/>
      <c r="C97" s="259" t="s">
        <v>209</v>
      </c>
      <c r="D97" s="226"/>
      <c r="E97" s="227">
        <v>9.2899999999999991</v>
      </c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12"/>
      <c r="Z97" s="212"/>
      <c r="AA97" s="212"/>
      <c r="AB97" s="212"/>
      <c r="AC97" s="212"/>
      <c r="AD97" s="212"/>
      <c r="AE97" s="212"/>
      <c r="AF97" s="212"/>
      <c r="AG97" s="212" t="s">
        <v>119</v>
      </c>
      <c r="AH97" s="212">
        <v>2</v>
      </c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outlineLevel="1" x14ac:dyDescent="0.2">
      <c r="A98" s="219"/>
      <c r="B98" s="220"/>
      <c r="C98" s="259" t="s">
        <v>210</v>
      </c>
      <c r="D98" s="226"/>
      <c r="E98" s="227">
        <v>8.6</v>
      </c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12"/>
      <c r="Z98" s="212"/>
      <c r="AA98" s="212"/>
      <c r="AB98" s="212"/>
      <c r="AC98" s="212"/>
      <c r="AD98" s="212"/>
      <c r="AE98" s="212"/>
      <c r="AF98" s="212"/>
      <c r="AG98" s="212" t="s">
        <v>119</v>
      </c>
      <c r="AH98" s="212">
        <v>2</v>
      </c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outlineLevel="1" x14ac:dyDescent="0.2">
      <c r="A99" s="219"/>
      <c r="B99" s="220"/>
      <c r="C99" s="258" t="s">
        <v>211</v>
      </c>
      <c r="D99" s="226"/>
      <c r="E99" s="227"/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12"/>
      <c r="Z99" s="212"/>
      <c r="AA99" s="212"/>
      <c r="AB99" s="212"/>
      <c r="AC99" s="212"/>
      <c r="AD99" s="212"/>
      <c r="AE99" s="212"/>
      <c r="AF99" s="212"/>
      <c r="AG99" s="212" t="s">
        <v>119</v>
      </c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outlineLevel="1" x14ac:dyDescent="0.2">
      <c r="A100" s="219"/>
      <c r="B100" s="220"/>
      <c r="C100" s="251" t="s">
        <v>212</v>
      </c>
      <c r="D100" s="224"/>
      <c r="E100" s="225">
        <v>152.16200000000001</v>
      </c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12"/>
      <c r="Z100" s="212"/>
      <c r="AA100" s="212"/>
      <c r="AB100" s="212"/>
      <c r="AC100" s="212"/>
      <c r="AD100" s="212"/>
      <c r="AE100" s="212"/>
      <c r="AF100" s="212"/>
      <c r="AG100" s="212" t="s">
        <v>119</v>
      </c>
      <c r="AH100" s="212">
        <v>0</v>
      </c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outlineLevel="1" x14ac:dyDescent="0.2">
      <c r="A101" s="219"/>
      <c r="B101" s="220"/>
      <c r="C101" s="252"/>
      <c r="D101" s="243"/>
      <c r="E101" s="243"/>
      <c r="F101" s="243"/>
      <c r="G101" s="243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12"/>
      <c r="Z101" s="212"/>
      <c r="AA101" s="212"/>
      <c r="AB101" s="212"/>
      <c r="AC101" s="212"/>
      <c r="AD101" s="212"/>
      <c r="AE101" s="212"/>
      <c r="AF101" s="212"/>
      <c r="AG101" s="212" t="s">
        <v>120</v>
      </c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outlineLevel="1" x14ac:dyDescent="0.2">
      <c r="A102" s="235">
        <v>19</v>
      </c>
      <c r="B102" s="236" t="s">
        <v>213</v>
      </c>
      <c r="C102" s="250" t="s">
        <v>214</v>
      </c>
      <c r="D102" s="237" t="s">
        <v>201</v>
      </c>
      <c r="E102" s="238">
        <v>21.9</v>
      </c>
      <c r="F102" s="239"/>
      <c r="G102" s="240">
        <f>ROUND(E102*F102,2)</f>
        <v>0</v>
      </c>
      <c r="H102" s="239"/>
      <c r="I102" s="240">
        <f>ROUND(E102*H102,2)</f>
        <v>0</v>
      </c>
      <c r="J102" s="239"/>
      <c r="K102" s="240">
        <f>ROUND(E102*J102,2)</f>
        <v>0</v>
      </c>
      <c r="L102" s="240">
        <v>21</v>
      </c>
      <c r="M102" s="240">
        <f>G102*(1+L102/100)</f>
        <v>0</v>
      </c>
      <c r="N102" s="240">
        <v>2.4000000000000001E-4</v>
      </c>
      <c r="O102" s="240">
        <f>ROUND(E102*N102,2)</f>
        <v>0.01</v>
      </c>
      <c r="P102" s="240">
        <v>0</v>
      </c>
      <c r="Q102" s="240">
        <f>ROUND(E102*P102,2)</f>
        <v>0</v>
      </c>
      <c r="R102" s="240" t="s">
        <v>195</v>
      </c>
      <c r="S102" s="240" t="s">
        <v>115</v>
      </c>
      <c r="T102" s="241" t="s">
        <v>115</v>
      </c>
      <c r="U102" s="222">
        <v>0.18</v>
      </c>
      <c r="V102" s="222">
        <f>ROUND(E102*U102,2)</f>
        <v>3.94</v>
      </c>
      <c r="W102" s="222"/>
      <c r="X102" s="222" t="s">
        <v>116</v>
      </c>
      <c r="Y102" s="212"/>
      <c r="Z102" s="212"/>
      <c r="AA102" s="212"/>
      <c r="AB102" s="212"/>
      <c r="AC102" s="212"/>
      <c r="AD102" s="212"/>
      <c r="AE102" s="212"/>
      <c r="AF102" s="212"/>
      <c r="AG102" s="212" t="s">
        <v>117</v>
      </c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outlineLevel="1" x14ac:dyDescent="0.2">
      <c r="A103" s="219"/>
      <c r="B103" s="220"/>
      <c r="C103" s="251" t="s">
        <v>215</v>
      </c>
      <c r="D103" s="224"/>
      <c r="E103" s="225">
        <v>21.9</v>
      </c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12"/>
      <c r="Z103" s="212"/>
      <c r="AA103" s="212"/>
      <c r="AB103" s="212"/>
      <c r="AC103" s="212"/>
      <c r="AD103" s="212"/>
      <c r="AE103" s="212"/>
      <c r="AF103" s="212"/>
      <c r="AG103" s="212" t="s">
        <v>119</v>
      </c>
      <c r="AH103" s="212">
        <v>0</v>
      </c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outlineLevel="1" x14ac:dyDescent="0.2">
      <c r="A104" s="219"/>
      <c r="B104" s="220"/>
      <c r="C104" s="252"/>
      <c r="D104" s="243"/>
      <c r="E104" s="243"/>
      <c r="F104" s="243"/>
      <c r="G104" s="243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12"/>
      <c r="Z104" s="212"/>
      <c r="AA104" s="212"/>
      <c r="AB104" s="212"/>
      <c r="AC104" s="212"/>
      <c r="AD104" s="212"/>
      <c r="AE104" s="212"/>
      <c r="AF104" s="212"/>
      <c r="AG104" s="212" t="s">
        <v>120</v>
      </c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ht="22.5" outlineLevel="1" x14ac:dyDescent="0.2">
      <c r="A105" s="235">
        <v>20</v>
      </c>
      <c r="B105" s="236" t="s">
        <v>216</v>
      </c>
      <c r="C105" s="250" t="s">
        <v>217</v>
      </c>
      <c r="D105" s="237" t="s">
        <v>113</v>
      </c>
      <c r="E105" s="238">
        <v>339.93099999999998</v>
      </c>
      <c r="F105" s="239"/>
      <c r="G105" s="240">
        <f>ROUND(E105*F105,2)</f>
        <v>0</v>
      </c>
      <c r="H105" s="239"/>
      <c r="I105" s="240">
        <f>ROUND(E105*H105,2)</f>
        <v>0</v>
      </c>
      <c r="J105" s="239"/>
      <c r="K105" s="240">
        <f>ROUND(E105*J105,2)</f>
        <v>0</v>
      </c>
      <c r="L105" s="240">
        <v>21</v>
      </c>
      <c r="M105" s="240">
        <f>G105*(1+L105/100)</f>
        <v>0</v>
      </c>
      <c r="N105" s="240">
        <v>0</v>
      </c>
      <c r="O105" s="240">
        <f>ROUND(E105*N105,2)</f>
        <v>0</v>
      </c>
      <c r="P105" s="240">
        <v>1E-3</v>
      </c>
      <c r="Q105" s="240">
        <f>ROUND(E105*P105,2)</f>
        <v>0.34</v>
      </c>
      <c r="R105" s="240" t="s">
        <v>195</v>
      </c>
      <c r="S105" s="240" t="s">
        <v>115</v>
      </c>
      <c r="T105" s="241" t="s">
        <v>115</v>
      </c>
      <c r="U105" s="222">
        <v>0.128</v>
      </c>
      <c r="V105" s="222">
        <f>ROUND(E105*U105,2)</f>
        <v>43.51</v>
      </c>
      <c r="W105" s="222"/>
      <c r="X105" s="222" t="s">
        <v>116</v>
      </c>
      <c r="Y105" s="212"/>
      <c r="Z105" s="212"/>
      <c r="AA105" s="212"/>
      <c r="AB105" s="212"/>
      <c r="AC105" s="212"/>
      <c r="AD105" s="212"/>
      <c r="AE105" s="212"/>
      <c r="AF105" s="212"/>
      <c r="AG105" s="212" t="s">
        <v>117</v>
      </c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60" outlineLevel="1" x14ac:dyDescent="0.2">
      <c r="A106" s="219"/>
      <c r="B106" s="220"/>
      <c r="C106" s="251" t="s">
        <v>218</v>
      </c>
      <c r="D106" s="224"/>
      <c r="E106" s="225">
        <v>80.191999999999993</v>
      </c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12"/>
      <c r="Z106" s="212"/>
      <c r="AA106" s="212"/>
      <c r="AB106" s="212"/>
      <c r="AC106" s="212"/>
      <c r="AD106" s="212"/>
      <c r="AE106" s="212"/>
      <c r="AF106" s="212"/>
      <c r="AG106" s="212" t="s">
        <v>119</v>
      </c>
      <c r="AH106" s="212">
        <v>0</v>
      </c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</row>
    <row r="107" spans="1:60" outlineLevel="1" x14ac:dyDescent="0.2">
      <c r="A107" s="219"/>
      <c r="B107" s="220"/>
      <c r="C107" s="251" t="s">
        <v>137</v>
      </c>
      <c r="D107" s="224"/>
      <c r="E107" s="225">
        <v>11.605</v>
      </c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12"/>
      <c r="Z107" s="212"/>
      <c r="AA107" s="212"/>
      <c r="AB107" s="212"/>
      <c r="AC107" s="212"/>
      <c r="AD107" s="212"/>
      <c r="AE107" s="212"/>
      <c r="AF107" s="212"/>
      <c r="AG107" s="212" t="s">
        <v>119</v>
      </c>
      <c r="AH107" s="212">
        <v>0</v>
      </c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</row>
    <row r="108" spans="1:60" outlineLevel="1" x14ac:dyDescent="0.2">
      <c r="A108" s="219"/>
      <c r="B108" s="220"/>
      <c r="C108" s="251" t="s">
        <v>219</v>
      </c>
      <c r="D108" s="224"/>
      <c r="E108" s="225">
        <v>45.484000000000002</v>
      </c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12"/>
      <c r="Z108" s="212"/>
      <c r="AA108" s="212"/>
      <c r="AB108" s="212"/>
      <c r="AC108" s="212"/>
      <c r="AD108" s="212"/>
      <c r="AE108" s="212"/>
      <c r="AF108" s="212"/>
      <c r="AG108" s="212" t="s">
        <v>119</v>
      </c>
      <c r="AH108" s="212">
        <v>0</v>
      </c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</row>
    <row r="109" spans="1:60" outlineLevel="1" x14ac:dyDescent="0.2">
      <c r="A109" s="219"/>
      <c r="B109" s="220"/>
      <c r="C109" s="251" t="s">
        <v>220</v>
      </c>
      <c r="D109" s="224"/>
      <c r="E109" s="225">
        <v>37.847999999999999</v>
      </c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12"/>
      <c r="Z109" s="212"/>
      <c r="AA109" s="212"/>
      <c r="AB109" s="212"/>
      <c r="AC109" s="212"/>
      <c r="AD109" s="212"/>
      <c r="AE109" s="212"/>
      <c r="AF109" s="212"/>
      <c r="AG109" s="212" t="s">
        <v>119</v>
      </c>
      <c r="AH109" s="212">
        <v>0</v>
      </c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</row>
    <row r="110" spans="1:60" outlineLevel="1" x14ac:dyDescent="0.2">
      <c r="A110" s="219"/>
      <c r="B110" s="220"/>
      <c r="C110" s="251" t="s">
        <v>221</v>
      </c>
      <c r="D110" s="224"/>
      <c r="E110" s="225">
        <v>41.496000000000002</v>
      </c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12"/>
      <c r="Z110" s="212"/>
      <c r="AA110" s="212"/>
      <c r="AB110" s="212"/>
      <c r="AC110" s="212"/>
      <c r="AD110" s="212"/>
      <c r="AE110" s="212"/>
      <c r="AF110" s="212"/>
      <c r="AG110" s="212" t="s">
        <v>119</v>
      </c>
      <c r="AH110" s="212">
        <v>0</v>
      </c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</row>
    <row r="111" spans="1:60" outlineLevel="1" x14ac:dyDescent="0.2">
      <c r="A111" s="219"/>
      <c r="B111" s="220"/>
      <c r="C111" s="251" t="s">
        <v>222</v>
      </c>
      <c r="D111" s="224"/>
      <c r="E111" s="225">
        <v>41.339199999999998</v>
      </c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12"/>
      <c r="Z111" s="212"/>
      <c r="AA111" s="212"/>
      <c r="AB111" s="212"/>
      <c r="AC111" s="212"/>
      <c r="AD111" s="212"/>
      <c r="AE111" s="212"/>
      <c r="AF111" s="212"/>
      <c r="AG111" s="212" t="s">
        <v>119</v>
      </c>
      <c r="AH111" s="212">
        <v>0</v>
      </c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</row>
    <row r="112" spans="1:60" outlineLevel="1" x14ac:dyDescent="0.2">
      <c r="A112" s="219"/>
      <c r="B112" s="220"/>
      <c r="C112" s="251" t="s">
        <v>142</v>
      </c>
      <c r="D112" s="224"/>
      <c r="E112" s="225">
        <v>20.463000000000001</v>
      </c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12"/>
      <c r="Z112" s="212"/>
      <c r="AA112" s="212"/>
      <c r="AB112" s="212"/>
      <c r="AC112" s="212"/>
      <c r="AD112" s="212"/>
      <c r="AE112" s="212"/>
      <c r="AF112" s="212"/>
      <c r="AG112" s="212" t="s">
        <v>119</v>
      </c>
      <c r="AH112" s="212">
        <v>0</v>
      </c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60" outlineLevel="1" x14ac:dyDescent="0.2">
      <c r="A113" s="219"/>
      <c r="B113" s="220"/>
      <c r="C113" s="251" t="s">
        <v>223</v>
      </c>
      <c r="D113" s="224"/>
      <c r="E113" s="225">
        <v>33.904800000000002</v>
      </c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12"/>
      <c r="Z113" s="212"/>
      <c r="AA113" s="212"/>
      <c r="AB113" s="212"/>
      <c r="AC113" s="212"/>
      <c r="AD113" s="212"/>
      <c r="AE113" s="212"/>
      <c r="AF113" s="212"/>
      <c r="AG113" s="212" t="s">
        <v>119</v>
      </c>
      <c r="AH113" s="212">
        <v>0</v>
      </c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</row>
    <row r="114" spans="1:60" outlineLevel="1" x14ac:dyDescent="0.2">
      <c r="A114" s="219"/>
      <c r="B114" s="220"/>
      <c r="C114" s="251" t="s">
        <v>144</v>
      </c>
      <c r="D114" s="224"/>
      <c r="E114" s="225">
        <v>27.599</v>
      </c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12"/>
      <c r="Z114" s="212"/>
      <c r="AA114" s="212"/>
      <c r="AB114" s="212"/>
      <c r="AC114" s="212"/>
      <c r="AD114" s="212"/>
      <c r="AE114" s="212"/>
      <c r="AF114" s="212"/>
      <c r="AG114" s="212" t="s">
        <v>119</v>
      </c>
      <c r="AH114" s="212">
        <v>0</v>
      </c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</row>
    <row r="115" spans="1:60" outlineLevel="1" x14ac:dyDescent="0.2">
      <c r="A115" s="219"/>
      <c r="B115" s="220"/>
      <c r="C115" s="252"/>
      <c r="D115" s="243"/>
      <c r="E115" s="243"/>
      <c r="F115" s="243"/>
      <c r="G115" s="243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12"/>
      <c r="Z115" s="212"/>
      <c r="AA115" s="212"/>
      <c r="AB115" s="212"/>
      <c r="AC115" s="212"/>
      <c r="AD115" s="212"/>
      <c r="AE115" s="212"/>
      <c r="AF115" s="212"/>
      <c r="AG115" s="212" t="s">
        <v>120</v>
      </c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</row>
    <row r="116" spans="1:60" ht="22.5" outlineLevel="1" x14ac:dyDescent="0.2">
      <c r="A116" s="235">
        <v>21</v>
      </c>
      <c r="B116" s="236" t="s">
        <v>224</v>
      </c>
      <c r="C116" s="250" t="s">
        <v>225</v>
      </c>
      <c r="D116" s="237" t="s">
        <v>113</v>
      </c>
      <c r="E116" s="238">
        <v>172.2</v>
      </c>
      <c r="F116" s="239"/>
      <c r="G116" s="240">
        <f>ROUND(E116*F116,2)</f>
        <v>0</v>
      </c>
      <c r="H116" s="239"/>
      <c r="I116" s="240">
        <f>ROUND(E116*H116,2)</f>
        <v>0</v>
      </c>
      <c r="J116" s="239"/>
      <c r="K116" s="240">
        <f>ROUND(E116*J116,2)</f>
        <v>0</v>
      </c>
      <c r="L116" s="240">
        <v>21</v>
      </c>
      <c r="M116" s="240">
        <f>G116*(1+L116/100)</f>
        <v>0</v>
      </c>
      <c r="N116" s="240">
        <v>2.5000000000000001E-4</v>
      </c>
      <c r="O116" s="240">
        <f>ROUND(E116*N116,2)</f>
        <v>0.04</v>
      </c>
      <c r="P116" s="240">
        <v>0</v>
      </c>
      <c r="Q116" s="240">
        <f>ROUND(E116*P116,2)</f>
        <v>0</v>
      </c>
      <c r="R116" s="240" t="s">
        <v>195</v>
      </c>
      <c r="S116" s="240" t="s">
        <v>115</v>
      </c>
      <c r="T116" s="241" t="s">
        <v>115</v>
      </c>
      <c r="U116" s="222">
        <v>0.38</v>
      </c>
      <c r="V116" s="222">
        <f>ROUND(E116*U116,2)</f>
        <v>65.44</v>
      </c>
      <c r="W116" s="222"/>
      <c r="X116" s="222" t="s">
        <v>116</v>
      </c>
      <c r="Y116" s="212"/>
      <c r="Z116" s="212"/>
      <c r="AA116" s="212"/>
      <c r="AB116" s="212"/>
      <c r="AC116" s="212"/>
      <c r="AD116" s="212"/>
      <c r="AE116" s="212"/>
      <c r="AF116" s="212"/>
      <c r="AG116" s="212" t="s">
        <v>117</v>
      </c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</row>
    <row r="117" spans="1:60" outlineLevel="1" x14ac:dyDescent="0.2">
      <c r="A117" s="219"/>
      <c r="B117" s="220"/>
      <c r="C117" s="251" t="s">
        <v>136</v>
      </c>
      <c r="D117" s="224"/>
      <c r="E117" s="225">
        <v>40.095999999999997</v>
      </c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12"/>
      <c r="Z117" s="212"/>
      <c r="AA117" s="212"/>
      <c r="AB117" s="212"/>
      <c r="AC117" s="212"/>
      <c r="AD117" s="212"/>
      <c r="AE117" s="212"/>
      <c r="AF117" s="212"/>
      <c r="AG117" s="212" t="s">
        <v>119</v>
      </c>
      <c r="AH117" s="212">
        <v>0</v>
      </c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</row>
    <row r="118" spans="1:60" outlineLevel="1" x14ac:dyDescent="0.2">
      <c r="A118" s="219"/>
      <c r="B118" s="220"/>
      <c r="C118" s="251" t="s">
        <v>137</v>
      </c>
      <c r="D118" s="224"/>
      <c r="E118" s="225">
        <v>11.605</v>
      </c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12"/>
      <c r="Z118" s="212"/>
      <c r="AA118" s="212"/>
      <c r="AB118" s="212"/>
      <c r="AC118" s="212"/>
      <c r="AD118" s="212"/>
      <c r="AE118" s="212"/>
      <c r="AF118" s="212"/>
      <c r="AG118" s="212" t="s">
        <v>119</v>
      </c>
      <c r="AH118" s="212">
        <v>0</v>
      </c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</row>
    <row r="119" spans="1:60" outlineLevel="1" x14ac:dyDescent="0.2">
      <c r="A119" s="219"/>
      <c r="B119" s="220"/>
      <c r="C119" s="251" t="s">
        <v>138</v>
      </c>
      <c r="D119" s="224"/>
      <c r="E119" s="225">
        <v>22.742000000000001</v>
      </c>
      <c r="F119" s="222"/>
      <c r="G119" s="222"/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12"/>
      <c r="Z119" s="212"/>
      <c r="AA119" s="212"/>
      <c r="AB119" s="212"/>
      <c r="AC119" s="212"/>
      <c r="AD119" s="212"/>
      <c r="AE119" s="212"/>
      <c r="AF119" s="212"/>
      <c r="AG119" s="212" t="s">
        <v>119</v>
      </c>
      <c r="AH119" s="212">
        <v>0</v>
      </c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</row>
    <row r="120" spans="1:60" outlineLevel="1" x14ac:dyDescent="0.2">
      <c r="A120" s="219"/>
      <c r="B120" s="220"/>
      <c r="C120" s="251" t="s">
        <v>139</v>
      </c>
      <c r="D120" s="224"/>
      <c r="E120" s="225">
        <v>18.923999999999999</v>
      </c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12"/>
      <c r="Z120" s="212"/>
      <c r="AA120" s="212"/>
      <c r="AB120" s="212"/>
      <c r="AC120" s="212"/>
      <c r="AD120" s="212"/>
      <c r="AE120" s="212"/>
      <c r="AF120" s="212"/>
      <c r="AG120" s="212" t="s">
        <v>119</v>
      </c>
      <c r="AH120" s="212">
        <v>0</v>
      </c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</row>
    <row r="121" spans="1:60" outlineLevel="1" x14ac:dyDescent="0.2">
      <c r="A121" s="219"/>
      <c r="B121" s="220"/>
      <c r="C121" s="251" t="s">
        <v>140</v>
      </c>
      <c r="D121" s="224"/>
      <c r="E121" s="225">
        <v>20.748000000000001</v>
      </c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12"/>
      <c r="Z121" s="212"/>
      <c r="AA121" s="212"/>
      <c r="AB121" s="212"/>
      <c r="AC121" s="212"/>
      <c r="AD121" s="212"/>
      <c r="AE121" s="212"/>
      <c r="AF121" s="212"/>
      <c r="AG121" s="212" t="s">
        <v>119</v>
      </c>
      <c r="AH121" s="212">
        <v>0</v>
      </c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</row>
    <row r="122" spans="1:60" outlineLevel="1" x14ac:dyDescent="0.2">
      <c r="A122" s="219"/>
      <c r="B122" s="220"/>
      <c r="C122" s="251" t="s">
        <v>141</v>
      </c>
      <c r="D122" s="224"/>
      <c r="E122" s="225">
        <v>20.669599999999999</v>
      </c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12"/>
      <c r="Z122" s="212"/>
      <c r="AA122" s="212"/>
      <c r="AB122" s="212"/>
      <c r="AC122" s="212"/>
      <c r="AD122" s="212"/>
      <c r="AE122" s="212"/>
      <c r="AF122" s="212"/>
      <c r="AG122" s="212" t="s">
        <v>119</v>
      </c>
      <c r="AH122" s="212">
        <v>0</v>
      </c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</row>
    <row r="123" spans="1:60" outlineLevel="1" x14ac:dyDescent="0.2">
      <c r="A123" s="219"/>
      <c r="B123" s="220"/>
      <c r="C123" s="251" t="s">
        <v>142</v>
      </c>
      <c r="D123" s="224"/>
      <c r="E123" s="225">
        <v>20.463000000000001</v>
      </c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12"/>
      <c r="Z123" s="212"/>
      <c r="AA123" s="212"/>
      <c r="AB123" s="212"/>
      <c r="AC123" s="212"/>
      <c r="AD123" s="212"/>
      <c r="AE123" s="212"/>
      <c r="AF123" s="212"/>
      <c r="AG123" s="212" t="s">
        <v>119</v>
      </c>
      <c r="AH123" s="212">
        <v>0</v>
      </c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</row>
    <row r="124" spans="1:60" outlineLevel="1" x14ac:dyDescent="0.2">
      <c r="A124" s="219"/>
      <c r="B124" s="220"/>
      <c r="C124" s="251" t="s">
        <v>143</v>
      </c>
      <c r="D124" s="224"/>
      <c r="E124" s="225">
        <v>16.952400000000001</v>
      </c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12"/>
      <c r="Z124" s="212"/>
      <c r="AA124" s="212"/>
      <c r="AB124" s="212"/>
      <c r="AC124" s="212"/>
      <c r="AD124" s="212"/>
      <c r="AE124" s="212"/>
      <c r="AF124" s="212"/>
      <c r="AG124" s="212" t="s">
        <v>119</v>
      </c>
      <c r="AH124" s="212">
        <v>0</v>
      </c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</row>
    <row r="125" spans="1:60" outlineLevel="1" x14ac:dyDescent="0.2">
      <c r="A125" s="219"/>
      <c r="B125" s="220"/>
      <c r="C125" s="252"/>
      <c r="D125" s="243"/>
      <c r="E125" s="243"/>
      <c r="F125" s="243"/>
      <c r="G125" s="243"/>
      <c r="H125" s="222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12"/>
      <c r="Z125" s="212"/>
      <c r="AA125" s="212"/>
      <c r="AB125" s="212"/>
      <c r="AC125" s="212"/>
      <c r="AD125" s="212"/>
      <c r="AE125" s="212"/>
      <c r="AF125" s="212"/>
      <c r="AG125" s="212" t="s">
        <v>120</v>
      </c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</row>
    <row r="126" spans="1:60" ht="22.5" outlineLevel="1" x14ac:dyDescent="0.2">
      <c r="A126" s="235">
        <v>22</v>
      </c>
      <c r="B126" s="236" t="s">
        <v>226</v>
      </c>
      <c r="C126" s="250" t="s">
        <v>227</v>
      </c>
      <c r="D126" s="237" t="s">
        <v>113</v>
      </c>
      <c r="E126" s="238">
        <v>20.628</v>
      </c>
      <c r="F126" s="239"/>
      <c r="G126" s="240">
        <f>ROUND(E126*F126,2)</f>
        <v>0</v>
      </c>
      <c r="H126" s="239"/>
      <c r="I126" s="240">
        <f>ROUND(E126*H126,2)</f>
        <v>0</v>
      </c>
      <c r="J126" s="239"/>
      <c r="K126" s="240">
        <f>ROUND(E126*J126,2)</f>
        <v>0</v>
      </c>
      <c r="L126" s="240">
        <v>21</v>
      </c>
      <c r="M126" s="240">
        <f>G126*(1+L126/100)</f>
        <v>0</v>
      </c>
      <c r="N126" s="240">
        <v>2.5000000000000001E-4</v>
      </c>
      <c r="O126" s="240">
        <f>ROUND(E126*N126,2)</f>
        <v>0.01</v>
      </c>
      <c r="P126" s="240">
        <v>0</v>
      </c>
      <c r="Q126" s="240">
        <f>ROUND(E126*P126,2)</f>
        <v>0</v>
      </c>
      <c r="R126" s="240" t="s">
        <v>195</v>
      </c>
      <c r="S126" s="240" t="s">
        <v>115</v>
      </c>
      <c r="T126" s="241" t="s">
        <v>115</v>
      </c>
      <c r="U126" s="222">
        <v>0.21665999999999999</v>
      </c>
      <c r="V126" s="222">
        <f>ROUND(E126*U126,2)</f>
        <v>4.47</v>
      </c>
      <c r="W126" s="222"/>
      <c r="X126" s="222" t="s">
        <v>116</v>
      </c>
      <c r="Y126" s="212"/>
      <c r="Z126" s="212"/>
      <c r="AA126" s="212"/>
      <c r="AB126" s="212"/>
      <c r="AC126" s="212"/>
      <c r="AD126" s="212"/>
      <c r="AE126" s="212"/>
      <c r="AF126" s="212"/>
      <c r="AG126" s="212" t="s">
        <v>117</v>
      </c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</row>
    <row r="127" spans="1:60" outlineLevel="1" x14ac:dyDescent="0.2">
      <c r="A127" s="219"/>
      <c r="B127" s="220"/>
      <c r="C127" s="253" t="s">
        <v>228</v>
      </c>
      <c r="D127" s="244"/>
      <c r="E127" s="244"/>
      <c r="F127" s="244"/>
      <c r="G127" s="244"/>
      <c r="H127" s="222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12"/>
      <c r="Z127" s="212"/>
      <c r="AA127" s="212"/>
      <c r="AB127" s="212"/>
      <c r="AC127" s="212"/>
      <c r="AD127" s="212"/>
      <c r="AE127" s="212"/>
      <c r="AF127" s="212"/>
      <c r="AG127" s="212" t="s">
        <v>128</v>
      </c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</row>
    <row r="128" spans="1:60" outlineLevel="1" x14ac:dyDescent="0.2">
      <c r="A128" s="219"/>
      <c r="B128" s="220"/>
      <c r="C128" s="251" t="s">
        <v>229</v>
      </c>
      <c r="D128" s="224"/>
      <c r="E128" s="225">
        <v>20.628</v>
      </c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12"/>
      <c r="Z128" s="212"/>
      <c r="AA128" s="212"/>
      <c r="AB128" s="212"/>
      <c r="AC128" s="212"/>
      <c r="AD128" s="212"/>
      <c r="AE128" s="212"/>
      <c r="AF128" s="212"/>
      <c r="AG128" s="212" t="s">
        <v>119</v>
      </c>
      <c r="AH128" s="212">
        <v>0</v>
      </c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</row>
    <row r="129" spans="1:60" outlineLevel="1" x14ac:dyDescent="0.2">
      <c r="A129" s="219"/>
      <c r="B129" s="220"/>
      <c r="C129" s="252"/>
      <c r="D129" s="243"/>
      <c r="E129" s="243"/>
      <c r="F129" s="243"/>
      <c r="G129" s="243"/>
      <c r="H129" s="222"/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12"/>
      <c r="Z129" s="212"/>
      <c r="AA129" s="212"/>
      <c r="AB129" s="212"/>
      <c r="AC129" s="212"/>
      <c r="AD129" s="212"/>
      <c r="AE129" s="212"/>
      <c r="AF129" s="212"/>
      <c r="AG129" s="212" t="s">
        <v>120</v>
      </c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</row>
    <row r="130" spans="1:60" outlineLevel="1" x14ac:dyDescent="0.2">
      <c r="A130" s="235">
        <v>23</v>
      </c>
      <c r="B130" s="236" t="s">
        <v>230</v>
      </c>
      <c r="C130" s="250" t="s">
        <v>231</v>
      </c>
      <c r="D130" s="237" t="s">
        <v>201</v>
      </c>
      <c r="E130" s="238">
        <v>54.9</v>
      </c>
      <c r="F130" s="239"/>
      <c r="G130" s="240">
        <f>ROUND(E130*F130,2)</f>
        <v>0</v>
      </c>
      <c r="H130" s="239"/>
      <c r="I130" s="240">
        <f>ROUND(E130*H130,2)</f>
        <v>0</v>
      </c>
      <c r="J130" s="239"/>
      <c r="K130" s="240">
        <f>ROUND(E130*J130,2)</f>
        <v>0</v>
      </c>
      <c r="L130" s="240">
        <v>21</v>
      </c>
      <c r="M130" s="240">
        <f>G130*(1+L130/100)</f>
        <v>0</v>
      </c>
      <c r="N130" s="240">
        <v>4.0000000000000003E-5</v>
      </c>
      <c r="O130" s="240">
        <f>ROUND(E130*N130,2)</f>
        <v>0</v>
      </c>
      <c r="P130" s="240">
        <v>0</v>
      </c>
      <c r="Q130" s="240">
        <f>ROUND(E130*P130,2)</f>
        <v>0</v>
      </c>
      <c r="R130" s="240" t="s">
        <v>195</v>
      </c>
      <c r="S130" s="240" t="s">
        <v>115</v>
      </c>
      <c r="T130" s="241" t="s">
        <v>115</v>
      </c>
      <c r="U130" s="222">
        <v>7.8200000000000006E-2</v>
      </c>
      <c r="V130" s="222">
        <f>ROUND(E130*U130,2)</f>
        <v>4.29</v>
      </c>
      <c r="W130" s="222"/>
      <c r="X130" s="222" t="s">
        <v>116</v>
      </c>
      <c r="Y130" s="212"/>
      <c r="Z130" s="212"/>
      <c r="AA130" s="212"/>
      <c r="AB130" s="212"/>
      <c r="AC130" s="212"/>
      <c r="AD130" s="212"/>
      <c r="AE130" s="212"/>
      <c r="AF130" s="212"/>
      <c r="AG130" s="212" t="s">
        <v>117</v>
      </c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</row>
    <row r="131" spans="1:60" outlineLevel="1" x14ac:dyDescent="0.2">
      <c r="A131" s="219"/>
      <c r="B131" s="220"/>
      <c r="C131" s="251" t="s">
        <v>232</v>
      </c>
      <c r="D131" s="224"/>
      <c r="E131" s="225">
        <v>7.16</v>
      </c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12"/>
      <c r="Z131" s="212"/>
      <c r="AA131" s="212"/>
      <c r="AB131" s="212"/>
      <c r="AC131" s="212"/>
      <c r="AD131" s="212"/>
      <c r="AE131" s="212"/>
      <c r="AF131" s="212"/>
      <c r="AG131" s="212" t="s">
        <v>119</v>
      </c>
      <c r="AH131" s="212">
        <v>0</v>
      </c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</row>
    <row r="132" spans="1:60" outlineLevel="1" x14ac:dyDescent="0.2">
      <c r="A132" s="219"/>
      <c r="B132" s="220"/>
      <c r="C132" s="251" t="s">
        <v>233</v>
      </c>
      <c r="D132" s="224"/>
      <c r="E132" s="225">
        <v>5.5</v>
      </c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12"/>
      <c r="Z132" s="212"/>
      <c r="AA132" s="212"/>
      <c r="AB132" s="212"/>
      <c r="AC132" s="212"/>
      <c r="AD132" s="212"/>
      <c r="AE132" s="212"/>
      <c r="AF132" s="212"/>
      <c r="AG132" s="212" t="s">
        <v>119</v>
      </c>
      <c r="AH132" s="212">
        <v>0</v>
      </c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</row>
    <row r="133" spans="1:60" outlineLevel="1" x14ac:dyDescent="0.2">
      <c r="A133" s="219"/>
      <c r="B133" s="220"/>
      <c r="C133" s="251" t="s">
        <v>234</v>
      </c>
      <c r="D133" s="224"/>
      <c r="E133" s="225">
        <v>6.85</v>
      </c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12"/>
      <c r="Z133" s="212"/>
      <c r="AA133" s="212"/>
      <c r="AB133" s="212"/>
      <c r="AC133" s="212"/>
      <c r="AD133" s="212"/>
      <c r="AE133" s="212"/>
      <c r="AF133" s="212"/>
      <c r="AG133" s="212" t="s">
        <v>119</v>
      </c>
      <c r="AH133" s="212">
        <v>0</v>
      </c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</row>
    <row r="134" spans="1:60" outlineLevel="1" x14ac:dyDescent="0.2">
      <c r="A134" s="219"/>
      <c r="B134" s="220"/>
      <c r="C134" s="251" t="s">
        <v>235</v>
      </c>
      <c r="D134" s="224"/>
      <c r="E134" s="225">
        <v>5.7</v>
      </c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12"/>
      <c r="Z134" s="212"/>
      <c r="AA134" s="212"/>
      <c r="AB134" s="212"/>
      <c r="AC134" s="212"/>
      <c r="AD134" s="212"/>
      <c r="AE134" s="212"/>
      <c r="AF134" s="212"/>
      <c r="AG134" s="212" t="s">
        <v>119</v>
      </c>
      <c r="AH134" s="212">
        <v>0</v>
      </c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2"/>
      <c r="BB134" s="212"/>
      <c r="BC134" s="212"/>
      <c r="BD134" s="212"/>
      <c r="BE134" s="212"/>
      <c r="BF134" s="212"/>
      <c r="BG134" s="212"/>
      <c r="BH134" s="212"/>
    </row>
    <row r="135" spans="1:60" outlineLevel="1" x14ac:dyDescent="0.2">
      <c r="A135" s="219"/>
      <c r="B135" s="220"/>
      <c r="C135" s="251" t="s">
        <v>236</v>
      </c>
      <c r="D135" s="224"/>
      <c r="E135" s="225">
        <v>5.7</v>
      </c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12"/>
      <c r="Z135" s="212"/>
      <c r="AA135" s="212"/>
      <c r="AB135" s="212"/>
      <c r="AC135" s="212"/>
      <c r="AD135" s="212"/>
      <c r="AE135" s="212"/>
      <c r="AF135" s="212"/>
      <c r="AG135" s="212" t="s">
        <v>119</v>
      </c>
      <c r="AH135" s="212">
        <v>0</v>
      </c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</row>
    <row r="136" spans="1:60" outlineLevel="1" x14ac:dyDescent="0.2">
      <c r="A136" s="219"/>
      <c r="B136" s="220"/>
      <c r="C136" s="251" t="s">
        <v>237</v>
      </c>
      <c r="D136" s="224"/>
      <c r="E136" s="225">
        <v>5.6</v>
      </c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12"/>
      <c r="Z136" s="212"/>
      <c r="AA136" s="212"/>
      <c r="AB136" s="212"/>
      <c r="AC136" s="212"/>
      <c r="AD136" s="212"/>
      <c r="AE136" s="212"/>
      <c r="AF136" s="212"/>
      <c r="AG136" s="212" t="s">
        <v>119</v>
      </c>
      <c r="AH136" s="212">
        <v>0</v>
      </c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212"/>
      <c r="AX136" s="212"/>
      <c r="AY136" s="212"/>
      <c r="AZ136" s="212"/>
      <c r="BA136" s="212"/>
      <c r="BB136" s="212"/>
      <c r="BC136" s="212"/>
      <c r="BD136" s="212"/>
      <c r="BE136" s="212"/>
      <c r="BF136" s="212"/>
      <c r="BG136" s="212"/>
      <c r="BH136" s="212"/>
    </row>
    <row r="137" spans="1:60" outlineLevel="1" x14ac:dyDescent="0.2">
      <c r="A137" s="219"/>
      <c r="B137" s="220"/>
      <c r="C137" s="251" t="s">
        <v>238</v>
      </c>
      <c r="D137" s="224"/>
      <c r="E137" s="225">
        <v>5.7</v>
      </c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12"/>
      <c r="Z137" s="212"/>
      <c r="AA137" s="212"/>
      <c r="AB137" s="212"/>
      <c r="AC137" s="212"/>
      <c r="AD137" s="212"/>
      <c r="AE137" s="212"/>
      <c r="AF137" s="212"/>
      <c r="AG137" s="212" t="s">
        <v>119</v>
      </c>
      <c r="AH137" s="212">
        <v>0</v>
      </c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12"/>
    </row>
    <row r="138" spans="1:60" outlineLevel="1" x14ac:dyDescent="0.2">
      <c r="A138" s="219"/>
      <c r="B138" s="220"/>
      <c r="C138" s="251" t="s">
        <v>239</v>
      </c>
      <c r="D138" s="224"/>
      <c r="E138" s="225">
        <v>5.54</v>
      </c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12"/>
      <c r="Z138" s="212"/>
      <c r="AA138" s="212"/>
      <c r="AB138" s="212"/>
      <c r="AC138" s="212"/>
      <c r="AD138" s="212"/>
      <c r="AE138" s="212"/>
      <c r="AF138" s="212"/>
      <c r="AG138" s="212" t="s">
        <v>119</v>
      </c>
      <c r="AH138" s="212">
        <v>0</v>
      </c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</row>
    <row r="139" spans="1:60" outlineLevel="1" x14ac:dyDescent="0.2">
      <c r="A139" s="219"/>
      <c r="B139" s="220"/>
      <c r="C139" s="251" t="s">
        <v>240</v>
      </c>
      <c r="D139" s="224"/>
      <c r="E139" s="225">
        <v>7.15</v>
      </c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12"/>
      <c r="Z139" s="212"/>
      <c r="AA139" s="212"/>
      <c r="AB139" s="212"/>
      <c r="AC139" s="212"/>
      <c r="AD139" s="212"/>
      <c r="AE139" s="212"/>
      <c r="AF139" s="212"/>
      <c r="AG139" s="212" t="s">
        <v>119</v>
      </c>
      <c r="AH139" s="212">
        <v>0</v>
      </c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</row>
    <row r="140" spans="1:60" outlineLevel="1" x14ac:dyDescent="0.2">
      <c r="A140" s="219"/>
      <c r="B140" s="220"/>
      <c r="C140" s="252"/>
      <c r="D140" s="243"/>
      <c r="E140" s="243"/>
      <c r="F140" s="243"/>
      <c r="G140" s="243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12"/>
      <c r="Z140" s="212"/>
      <c r="AA140" s="212"/>
      <c r="AB140" s="212"/>
      <c r="AC140" s="212"/>
      <c r="AD140" s="212"/>
      <c r="AE140" s="212"/>
      <c r="AF140" s="212"/>
      <c r="AG140" s="212" t="s">
        <v>120</v>
      </c>
      <c r="AH140" s="212"/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</row>
    <row r="141" spans="1:60" outlineLevel="1" x14ac:dyDescent="0.2">
      <c r="A141" s="235">
        <v>24</v>
      </c>
      <c r="B141" s="236" t="s">
        <v>241</v>
      </c>
      <c r="C141" s="250" t="s">
        <v>242</v>
      </c>
      <c r="D141" s="237" t="s">
        <v>243</v>
      </c>
      <c r="E141" s="238">
        <v>10</v>
      </c>
      <c r="F141" s="239"/>
      <c r="G141" s="240">
        <f>ROUND(E141*F141,2)</f>
        <v>0</v>
      </c>
      <c r="H141" s="239"/>
      <c r="I141" s="240">
        <f>ROUND(E141*H141,2)</f>
        <v>0</v>
      </c>
      <c r="J141" s="239"/>
      <c r="K141" s="240">
        <f>ROUND(E141*J141,2)</f>
        <v>0</v>
      </c>
      <c r="L141" s="240">
        <v>21</v>
      </c>
      <c r="M141" s="240">
        <f>G141*(1+L141/100)</f>
        <v>0</v>
      </c>
      <c r="N141" s="240">
        <v>0</v>
      </c>
      <c r="O141" s="240">
        <f>ROUND(E141*N141,2)</f>
        <v>0</v>
      </c>
      <c r="P141" s="240">
        <v>0</v>
      </c>
      <c r="Q141" s="240">
        <f>ROUND(E141*P141,2)</f>
        <v>0</v>
      </c>
      <c r="R141" s="240"/>
      <c r="S141" s="240" t="s">
        <v>115</v>
      </c>
      <c r="T141" s="241" t="s">
        <v>115</v>
      </c>
      <c r="U141" s="222">
        <v>1</v>
      </c>
      <c r="V141" s="222">
        <f>ROUND(E141*U141,2)</f>
        <v>10</v>
      </c>
      <c r="W141" s="222"/>
      <c r="X141" s="222" t="s">
        <v>116</v>
      </c>
      <c r="Y141" s="212"/>
      <c r="Z141" s="212"/>
      <c r="AA141" s="212"/>
      <c r="AB141" s="212"/>
      <c r="AC141" s="212"/>
      <c r="AD141" s="212"/>
      <c r="AE141" s="212"/>
      <c r="AF141" s="212"/>
      <c r="AG141" s="212" t="s">
        <v>117</v>
      </c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</row>
    <row r="142" spans="1:60" outlineLevel="1" x14ac:dyDescent="0.2">
      <c r="A142" s="219"/>
      <c r="B142" s="220"/>
      <c r="C142" s="254"/>
      <c r="D142" s="245"/>
      <c r="E142" s="245"/>
      <c r="F142" s="245"/>
      <c r="G142" s="245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12"/>
      <c r="Z142" s="212"/>
      <c r="AA142" s="212"/>
      <c r="AB142" s="212"/>
      <c r="AC142" s="212"/>
      <c r="AD142" s="212"/>
      <c r="AE142" s="212"/>
      <c r="AF142" s="212"/>
      <c r="AG142" s="212" t="s">
        <v>120</v>
      </c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</row>
    <row r="143" spans="1:60" outlineLevel="1" x14ac:dyDescent="0.2">
      <c r="A143" s="235">
        <v>25</v>
      </c>
      <c r="B143" s="236" t="s">
        <v>244</v>
      </c>
      <c r="C143" s="250" t="s">
        <v>245</v>
      </c>
      <c r="D143" s="237" t="s">
        <v>201</v>
      </c>
      <c r="E143" s="238">
        <v>167.37819999999999</v>
      </c>
      <c r="F143" s="239"/>
      <c r="G143" s="240">
        <f>ROUND(E143*F143,2)</f>
        <v>0</v>
      </c>
      <c r="H143" s="239"/>
      <c r="I143" s="240">
        <f>ROUND(E143*H143,2)</f>
        <v>0</v>
      </c>
      <c r="J143" s="239"/>
      <c r="K143" s="240">
        <f>ROUND(E143*J143,2)</f>
        <v>0</v>
      </c>
      <c r="L143" s="240">
        <v>21</v>
      </c>
      <c r="M143" s="240">
        <f>G143*(1+L143/100)</f>
        <v>0</v>
      </c>
      <c r="N143" s="240">
        <v>1.4999999999999999E-4</v>
      </c>
      <c r="O143" s="240">
        <f>ROUND(E143*N143,2)</f>
        <v>0.03</v>
      </c>
      <c r="P143" s="240">
        <v>0</v>
      </c>
      <c r="Q143" s="240">
        <f>ROUND(E143*P143,2)</f>
        <v>0</v>
      </c>
      <c r="R143" s="240" t="s">
        <v>163</v>
      </c>
      <c r="S143" s="240" t="s">
        <v>115</v>
      </c>
      <c r="T143" s="241" t="s">
        <v>115</v>
      </c>
      <c r="U143" s="222">
        <v>0</v>
      </c>
      <c r="V143" s="222">
        <f>ROUND(E143*U143,2)</f>
        <v>0</v>
      </c>
      <c r="W143" s="222"/>
      <c r="X143" s="222" t="s">
        <v>164</v>
      </c>
      <c r="Y143" s="212"/>
      <c r="Z143" s="212"/>
      <c r="AA143" s="212"/>
      <c r="AB143" s="212"/>
      <c r="AC143" s="212"/>
      <c r="AD143" s="212"/>
      <c r="AE143" s="212"/>
      <c r="AF143" s="212"/>
      <c r="AG143" s="212" t="s">
        <v>165</v>
      </c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/>
      <c r="BD143" s="212"/>
      <c r="BE143" s="212"/>
      <c r="BF143" s="212"/>
      <c r="BG143" s="212"/>
      <c r="BH143" s="212"/>
    </row>
    <row r="144" spans="1:60" outlineLevel="1" x14ac:dyDescent="0.2">
      <c r="A144" s="219"/>
      <c r="B144" s="220"/>
      <c r="C144" s="251" t="s">
        <v>246</v>
      </c>
      <c r="D144" s="224"/>
      <c r="E144" s="225">
        <v>167.37819999999999</v>
      </c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12"/>
      <c r="Z144" s="212"/>
      <c r="AA144" s="212"/>
      <c r="AB144" s="212"/>
      <c r="AC144" s="212"/>
      <c r="AD144" s="212"/>
      <c r="AE144" s="212"/>
      <c r="AF144" s="212"/>
      <c r="AG144" s="212" t="s">
        <v>119</v>
      </c>
      <c r="AH144" s="212">
        <v>5</v>
      </c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12"/>
      <c r="AZ144" s="212"/>
      <c r="BA144" s="212"/>
      <c r="BB144" s="212"/>
      <c r="BC144" s="212"/>
      <c r="BD144" s="212"/>
      <c r="BE144" s="212"/>
      <c r="BF144" s="212"/>
      <c r="BG144" s="212"/>
      <c r="BH144" s="212"/>
    </row>
    <row r="145" spans="1:60" outlineLevel="1" x14ac:dyDescent="0.2">
      <c r="A145" s="219"/>
      <c r="B145" s="220"/>
      <c r="C145" s="252"/>
      <c r="D145" s="243"/>
      <c r="E145" s="243"/>
      <c r="F145" s="243"/>
      <c r="G145" s="243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12"/>
      <c r="Z145" s="212"/>
      <c r="AA145" s="212"/>
      <c r="AB145" s="212"/>
      <c r="AC145" s="212"/>
      <c r="AD145" s="212"/>
      <c r="AE145" s="212"/>
      <c r="AF145" s="212"/>
      <c r="AG145" s="212" t="s">
        <v>120</v>
      </c>
      <c r="AH145" s="212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2"/>
      <c r="AU145" s="212"/>
      <c r="AV145" s="212"/>
      <c r="AW145" s="212"/>
      <c r="AX145" s="212"/>
      <c r="AY145" s="212"/>
      <c r="AZ145" s="212"/>
      <c r="BA145" s="212"/>
      <c r="BB145" s="212"/>
      <c r="BC145" s="212"/>
      <c r="BD145" s="212"/>
      <c r="BE145" s="212"/>
      <c r="BF145" s="212"/>
      <c r="BG145" s="212"/>
      <c r="BH145" s="212"/>
    </row>
    <row r="146" spans="1:60" ht="22.5" outlineLevel="1" x14ac:dyDescent="0.2">
      <c r="A146" s="235">
        <v>26</v>
      </c>
      <c r="B146" s="236" t="s">
        <v>247</v>
      </c>
      <c r="C146" s="250" t="s">
        <v>248</v>
      </c>
      <c r="D146" s="237" t="s">
        <v>113</v>
      </c>
      <c r="E146" s="238">
        <v>249.74875</v>
      </c>
      <c r="F146" s="239"/>
      <c r="G146" s="240">
        <f>ROUND(E146*F146,2)</f>
        <v>0</v>
      </c>
      <c r="H146" s="239"/>
      <c r="I146" s="240">
        <f>ROUND(E146*H146,2)</f>
        <v>0</v>
      </c>
      <c r="J146" s="239"/>
      <c r="K146" s="240">
        <f>ROUND(E146*J146,2)</f>
        <v>0</v>
      </c>
      <c r="L146" s="240">
        <v>21</v>
      </c>
      <c r="M146" s="240">
        <f>G146*(1+L146/100)</f>
        <v>0</v>
      </c>
      <c r="N146" s="240">
        <v>1.8500000000000001E-3</v>
      </c>
      <c r="O146" s="240">
        <f>ROUND(E146*N146,2)</f>
        <v>0.46</v>
      </c>
      <c r="P146" s="240">
        <v>0</v>
      </c>
      <c r="Q146" s="240">
        <f>ROUND(E146*P146,2)</f>
        <v>0</v>
      </c>
      <c r="R146" s="240" t="s">
        <v>163</v>
      </c>
      <c r="S146" s="240" t="s">
        <v>115</v>
      </c>
      <c r="T146" s="241" t="s">
        <v>115</v>
      </c>
      <c r="U146" s="222">
        <v>0</v>
      </c>
      <c r="V146" s="222">
        <f>ROUND(E146*U146,2)</f>
        <v>0</v>
      </c>
      <c r="W146" s="222"/>
      <c r="X146" s="222" t="s">
        <v>164</v>
      </c>
      <c r="Y146" s="212"/>
      <c r="Z146" s="212"/>
      <c r="AA146" s="212"/>
      <c r="AB146" s="212"/>
      <c r="AC146" s="212"/>
      <c r="AD146" s="212"/>
      <c r="AE146" s="212"/>
      <c r="AF146" s="212"/>
      <c r="AG146" s="212" t="s">
        <v>165</v>
      </c>
      <c r="AH146" s="212"/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212"/>
      <c r="AX146" s="212"/>
      <c r="AY146" s="212"/>
      <c r="AZ146" s="212"/>
      <c r="BA146" s="212"/>
      <c r="BB146" s="212"/>
      <c r="BC146" s="212"/>
      <c r="BD146" s="212"/>
      <c r="BE146" s="212"/>
      <c r="BF146" s="212"/>
      <c r="BG146" s="212"/>
      <c r="BH146" s="212"/>
    </row>
    <row r="147" spans="1:60" outlineLevel="1" x14ac:dyDescent="0.2">
      <c r="A147" s="219"/>
      <c r="B147" s="220"/>
      <c r="C147" s="251" t="s">
        <v>249</v>
      </c>
      <c r="D147" s="224"/>
      <c r="E147" s="225">
        <v>249.74875</v>
      </c>
      <c r="F147" s="222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12"/>
      <c r="Z147" s="212"/>
      <c r="AA147" s="212"/>
      <c r="AB147" s="212"/>
      <c r="AC147" s="212"/>
      <c r="AD147" s="212"/>
      <c r="AE147" s="212"/>
      <c r="AF147" s="212"/>
      <c r="AG147" s="212" t="s">
        <v>119</v>
      </c>
      <c r="AH147" s="212">
        <v>5</v>
      </c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</row>
    <row r="148" spans="1:60" outlineLevel="1" x14ac:dyDescent="0.2">
      <c r="A148" s="219"/>
      <c r="B148" s="220"/>
      <c r="C148" s="252"/>
      <c r="D148" s="243"/>
      <c r="E148" s="243"/>
      <c r="F148" s="243"/>
      <c r="G148" s="243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12"/>
      <c r="Z148" s="212"/>
      <c r="AA148" s="212"/>
      <c r="AB148" s="212"/>
      <c r="AC148" s="212"/>
      <c r="AD148" s="212"/>
      <c r="AE148" s="212"/>
      <c r="AF148" s="212"/>
      <c r="AG148" s="212" t="s">
        <v>120</v>
      </c>
      <c r="AH148" s="212"/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</row>
    <row r="149" spans="1:60" outlineLevel="1" x14ac:dyDescent="0.2">
      <c r="A149" s="235">
        <v>27</v>
      </c>
      <c r="B149" s="236" t="s">
        <v>250</v>
      </c>
      <c r="C149" s="250" t="s">
        <v>251</v>
      </c>
      <c r="D149" s="237" t="s">
        <v>113</v>
      </c>
      <c r="E149" s="238">
        <v>25.785</v>
      </c>
      <c r="F149" s="239"/>
      <c r="G149" s="240">
        <f>ROUND(E149*F149,2)</f>
        <v>0</v>
      </c>
      <c r="H149" s="239"/>
      <c r="I149" s="240">
        <f>ROUND(E149*H149,2)</f>
        <v>0</v>
      </c>
      <c r="J149" s="239"/>
      <c r="K149" s="240">
        <f>ROUND(E149*J149,2)</f>
        <v>0</v>
      </c>
      <c r="L149" s="240">
        <v>21</v>
      </c>
      <c r="M149" s="240">
        <f>G149*(1+L149/100)</f>
        <v>0</v>
      </c>
      <c r="N149" s="240">
        <v>1.8E-3</v>
      </c>
      <c r="O149" s="240">
        <f>ROUND(E149*N149,2)</f>
        <v>0.05</v>
      </c>
      <c r="P149" s="240">
        <v>0</v>
      </c>
      <c r="Q149" s="240">
        <f>ROUND(E149*P149,2)</f>
        <v>0</v>
      </c>
      <c r="R149" s="240" t="s">
        <v>163</v>
      </c>
      <c r="S149" s="240" t="s">
        <v>252</v>
      </c>
      <c r="T149" s="241" t="s">
        <v>252</v>
      </c>
      <c r="U149" s="222">
        <v>0</v>
      </c>
      <c r="V149" s="222">
        <f>ROUND(E149*U149,2)</f>
        <v>0</v>
      </c>
      <c r="W149" s="222"/>
      <c r="X149" s="222" t="s">
        <v>164</v>
      </c>
      <c r="Y149" s="212"/>
      <c r="Z149" s="212"/>
      <c r="AA149" s="212"/>
      <c r="AB149" s="212"/>
      <c r="AC149" s="212"/>
      <c r="AD149" s="212"/>
      <c r="AE149" s="212"/>
      <c r="AF149" s="212"/>
      <c r="AG149" s="212" t="s">
        <v>165</v>
      </c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</row>
    <row r="150" spans="1:60" outlineLevel="1" x14ac:dyDescent="0.2">
      <c r="A150" s="219"/>
      <c r="B150" s="220"/>
      <c r="C150" s="251" t="s">
        <v>253</v>
      </c>
      <c r="D150" s="224"/>
      <c r="E150" s="225">
        <v>25.785</v>
      </c>
      <c r="F150" s="222"/>
      <c r="G150" s="222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  <c r="Y150" s="212"/>
      <c r="Z150" s="212"/>
      <c r="AA150" s="212"/>
      <c r="AB150" s="212"/>
      <c r="AC150" s="212"/>
      <c r="AD150" s="212"/>
      <c r="AE150" s="212"/>
      <c r="AF150" s="212"/>
      <c r="AG150" s="212" t="s">
        <v>119</v>
      </c>
      <c r="AH150" s="212">
        <v>5</v>
      </c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12"/>
      <c r="BH150" s="212"/>
    </row>
    <row r="151" spans="1:60" outlineLevel="1" x14ac:dyDescent="0.2">
      <c r="A151" s="219"/>
      <c r="B151" s="220"/>
      <c r="C151" s="252"/>
      <c r="D151" s="243"/>
      <c r="E151" s="243"/>
      <c r="F151" s="243"/>
      <c r="G151" s="243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12"/>
      <c r="Z151" s="212"/>
      <c r="AA151" s="212"/>
      <c r="AB151" s="212"/>
      <c r="AC151" s="212"/>
      <c r="AD151" s="212"/>
      <c r="AE151" s="212"/>
      <c r="AF151" s="212"/>
      <c r="AG151" s="212" t="s">
        <v>120</v>
      </c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12"/>
      <c r="BH151" s="212"/>
    </row>
    <row r="152" spans="1:60" ht="22.5" outlineLevel="1" x14ac:dyDescent="0.2">
      <c r="A152" s="235">
        <v>28</v>
      </c>
      <c r="B152" s="236" t="s">
        <v>254</v>
      </c>
      <c r="C152" s="250" t="s">
        <v>255</v>
      </c>
      <c r="D152" s="237" t="s">
        <v>201</v>
      </c>
      <c r="E152" s="238">
        <v>24.09</v>
      </c>
      <c r="F152" s="239"/>
      <c r="G152" s="240">
        <f>ROUND(E152*F152,2)</f>
        <v>0</v>
      </c>
      <c r="H152" s="239"/>
      <c r="I152" s="240">
        <f>ROUND(E152*H152,2)</f>
        <v>0</v>
      </c>
      <c r="J152" s="239"/>
      <c r="K152" s="240">
        <f>ROUND(E152*J152,2)</f>
        <v>0</v>
      </c>
      <c r="L152" s="240">
        <v>21</v>
      </c>
      <c r="M152" s="240">
        <f>G152*(1+L152/100)</f>
        <v>0</v>
      </c>
      <c r="N152" s="240">
        <v>2.0000000000000001E-4</v>
      </c>
      <c r="O152" s="240">
        <f>ROUND(E152*N152,2)</f>
        <v>0</v>
      </c>
      <c r="P152" s="240">
        <v>0</v>
      </c>
      <c r="Q152" s="240">
        <f>ROUND(E152*P152,2)</f>
        <v>0</v>
      </c>
      <c r="R152" s="240" t="s">
        <v>163</v>
      </c>
      <c r="S152" s="240" t="s">
        <v>115</v>
      </c>
      <c r="T152" s="241" t="s">
        <v>115</v>
      </c>
      <c r="U152" s="222">
        <v>0</v>
      </c>
      <c r="V152" s="222">
        <f>ROUND(E152*U152,2)</f>
        <v>0</v>
      </c>
      <c r="W152" s="222"/>
      <c r="X152" s="222" t="s">
        <v>164</v>
      </c>
      <c r="Y152" s="212"/>
      <c r="Z152" s="212"/>
      <c r="AA152" s="212"/>
      <c r="AB152" s="212"/>
      <c r="AC152" s="212"/>
      <c r="AD152" s="212"/>
      <c r="AE152" s="212"/>
      <c r="AF152" s="212"/>
      <c r="AG152" s="212" t="s">
        <v>165</v>
      </c>
      <c r="AH152" s="212"/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2"/>
      <c r="BB152" s="212"/>
      <c r="BC152" s="212"/>
      <c r="BD152" s="212"/>
      <c r="BE152" s="212"/>
      <c r="BF152" s="212"/>
      <c r="BG152" s="212"/>
      <c r="BH152" s="212"/>
    </row>
    <row r="153" spans="1:60" outlineLevel="1" x14ac:dyDescent="0.2">
      <c r="A153" s="219"/>
      <c r="B153" s="220"/>
      <c r="C153" s="251" t="s">
        <v>256</v>
      </c>
      <c r="D153" s="224"/>
      <c r="E153" s="225">
        <v>24.09</v>
      </c>
      <c r="F153" s="222"/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12"/>
      <c r="Z153" s="212"/>
      <c r="AA153" s="212"/>
      <c r="AB153" s="212"/>
      <c r="AC153" s="212"/>
      <c r="AD153" s="212"/>
      <c r="AE153" s="212"/>
      <c r="AF153" s="212"/>
      <c r="AG153" s="212" t="s">
        <v>119</v>
      </c>
      <c r="AH153" s="212">
        <v>5</v>
      </c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D153" s="212"/>
      <c r="BE153" s="212"/>
      <c r="BF153" s="212"/>
      <c r="BG153" s="212"/>
      <c r="BH153" s="212"/>
    </row>
    <row r="154" spans="1:60" outlineLevel="1" x14ac:dyDescent="0.2">
      <c r="A154" s="219"/>
      <c r="B154" s="220"/>
      <c r="C154" s="252"/>
      <c r="D154" s="243"/>
      <c r="E154" s="243"/>
      <c r="F154" s="243"/>
      <c r="G154" s="243"/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22"/>
      <c r="X154" s="222"/>
      <c r="Y154" s="212"/>
      <c r="Z154" s="212"/>
      <c r="AA154" s="212"/>
      <c r="AB154" s="212"/>
      <c r="AC154" s="212"/>
      <c r="AD154" s="212"/>
      <c r="AE154" s="212"/>
      <c r="AF154" s="212"/>
      <c r="AG154" s="212" t="s">
        <v>120</v>
      </c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2"/>
      <c r="BG154" s="212"/>
      <c r="BH154" s="212"/>
    </row>
    <row r="155" spans="1:60" outlineLevel="1" x14ac:dyDescent="0.2">
      <c r="A155" s="219">
        <v>29</v>
      </c>
      <c r="B155" s="220" t="s">
        <v>257</v>
      </c>
      <c r="C155" s="256" t="s">
        <v>258</v>
      </c>
      <c r="D155" s="221" t="s">
        <v>0</v>
      </c>
      <c r="E155" s="242"/>
      <c r="F155" s="223"/>
      <c r="G155" s="222">
        <f>ROUND(E155*F155,2)</f>
        <v>0</v>
      </c>
      <c r="H155" s="223"/>
      <c r="I155" s="222">
        <f>ROUND(E155*H155,2)</f>
        <v>0</v>
      </c>
      <c r="J155" s="223"/>
      <c r="K155" s="222">
        <f>ROUND(E155*J155,2)</f>
        <v>0</v>
      </c>
      <c r="L155" s="222">
        <v>21</v>
      </c>
      <c r="M155" s="222">
        <f>G155*(1+L155/100)</f>
        <v>0</v>
      </c>
      <c r="N155" s="222">
        <v>0</v>
      </c>
      <c r="O155" s="222">
        <f>ROUND(E155*N155,2)</f>
        <v>0</v>
      </c>
      <c r="P155" s="222">
        <v>0</v>
      </c>
      <c r="Q155" s="222">
        <f>ROUND(E155*P155,2)</f>
        <v>0</v>
      </c>
      <c r="R155" s="222" t="s">
        <v>195</v>
      </c>
      <c r="S155" s="222" t="s">
        <v>115</v>
      </c>
      <c r="T155" s="222" t="s">
        <v>115</v>
      </c>
      <c r="U155" s="222">
        <v>0</v>
      </c>
      <c r="V155" s="222">
        <f>ROUND(E155*U155,2)</f>
        <v>0</v>
      </c>
      <c r="W155" s="222"/>
      <c r="X155" s="222" t="s">
        <v>154</v>
      </c>
      <c r="Y155" s="212"/>
      <c r="Z155" s="212"/>
      <c r="AA155" s="212"/>
      <c r="AB155" s="212"/>
      <c r="AC155" s="212"/>
      <c r="AD155" s="212"/>
      <c r="AE155" s="212"/>
      <c r="AF155" s="212"/>
      <c r="AG155" s="212" t="s">
        <v>155</v>
      </c>
      <c r="AH155" s="212"/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2"/>
      <c r="BG155" s="212"/>
      <c r="BH155" s="212"/>
    </row>
    <row r="156" spans="1:60" outlineLevel="1" x14ac:dyDescent="0.2">
      <c r="A156" s="219"/>
      <c r="B156" s="220"/>
      <c r="C156" s="257" t="s">
        <v>259</v>
      </c>
      <c r="D156" s="247"/>
      <c r="E156" s="247"/>
      <c r="F156" s="247"/>
      <c r="G156" s="247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12"/>
      <c r="Z156" s="212"/>
      <c r="AA156" s="212"/>
      <c r="AB156" s="212"/>
      <c r="AC156" s="212"/>
      <c r="AD156" s="212"/>
      <c r="AE156" s="212"/>
      <c r="AF156" s="212"/>
      <c r="AG156" s="212" t="s">
        <v>128</v>
      </c>
      <c r="AH156" s="212"/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  <c r="AT156" s="212"/>
      <c r="AU156" s="212"/>
      <c r="AV156" s="212"/>
      <c r="AW156" s="212"/>
      <c r="AX156" s="212"/>
      <c r="AY156" s="212"/>
      <c r="AZ156" s="212"/>
      <c r="BA156" s="212"/>
      <c r="BB156" s="212"/>
      <c r="BC156" s="212"/>
      <c r="BD156" s="212"/>
      <c r="BE156" s="212"/>
      <c r="BF156" s="212"/>
      <c r="BG156" s="212"/>
      <c r="BH156" s="212"/>
    </row>
    <row r="157" spans="1:60" outlineLevel="1" x14ac:dyDescent="0.2">
      <c r="A157" s="219"/>
      <c r="B157" s="220"/>
      <c r="C157" s="252"/>
      <c r="D157" s="243"/>
      <c r="E157" s="243"/>
      <c r="F157" s="243"/>
      <c r="G157" s="243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12"/>
      <c r="Z157" s="212"/>
      <c r="AA157" s="212"/>
      <c r="AB157" s="212"/>
      <c r="AC157" s="212"/>
      <c r="AD157" s="212"/>
      <c r="AE157" s="212"/>
      <c r="AF157" s="212"/>
      <c r="AG157" s="212" t="s">
        <v>120</v>
      </c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  <c r="BB157" s="212"/>
      <c r="BC157" s="212"/>
      <c r="BD157" s="212"/>
      <c r="BE157" s="212"/>
      <c r="BF157" s="212"/>
      <c r="BG157" s="212"/>
      <c r="BH157" s="212"/>
    </row>
    <row r="158" spans="1:60" x14ac:dyDescent="0.2">
      <c r="A158" s="229" t="s">
        <v>109</v>
      </c>
      <c r="B158" s="230" t="s">
        <v>72</v>
      </c>
      <c r="C158" s="249" t="s">
        <v>73</v>
      </c>
      <c r="D158" s="231"/>
      <c r="E158" s="232"/>
      <c r="F158" s="233"/>
      <c r="G158" s="233">
        <f>SUMIF(AG159:AG168,"&lt;&gt;NOR",G159:G168)</f>
        <v>0</v>
      </c>
      <c r="H158" s="233"/>
      <c r="I158" s="233">
        <f>SUM(I159:I168)</f>
        <v>0</v>
      </c>
      <c r="J158" s="233"/>
      <c r="K158" s="233">
        <f>SUM(K159:K168)</f>
        <v>0</v>
      </c>
      <c r="L158" s="233"/>
      <c r="M158" s="233">
        <f>SUM(M159:M168)</f>
        <v>0</v>
      </c>
      <c r="N158" s="233"/>
      <c r="O158" s="233">
        <f>SUM(O159:O168)</f>
        <v>0</v>
      </c>
      <c r="P158" s="233"/>
      <c r="Q158" s="233">
        <f>SUM(Q159:Q168)</f>
        <v>0</v>
      </c>
      <c r="R158" s="233"/>
      <c r="S158" s="233"/>
      <c r="T158" s="234"/>
      <c r="U158" s="228"/>
      <c r="V158" s="228">
        <f>SUM(V159:V168)</f>
        <v>6</v>
      </c>
      <c r="W158" s="228"/>
      <c r="X158" s="228"/>
      <c r="AG158" t="s">
        <v>110</v>
      </c>
    </row>
    <row r="159" spans="1:60" outlineLevel="1" x14ac:dyDescent="0.2">
      <c r="A159" s="235">
        <v>30</v>
      </c>
      <c r="B159" s="236" t="s">
        <v>260</v>
      </c>
      <c r="C159" s="250" t="s">
        <v>261</v>
      </c>
      <c r="D159" s="237" t="s">
        <v>113</v>
      </c>
      <c r="E159" s="238">
        <v>2.3561899999999998</v>
      </c>
      <c r="F159" s="239"/>
      <c r="G159" s="240">
        <f>ROUND(E159*F159,2)</f>
        <v>0</v>
      </c>
      <c r="H159" s="239"/>
      <c r="I159" s="240">
        <f>ROUND(E159*H159,2)</f>
        <v>0</v>
      </c>
      <c r="J159" s="239"/>
      <c r="K159" s="240">
        <f>ROUND(E159*J159,2)</f>
        <v>0</v>
      </c>
      <c r="L159" s="240">
        <v>21</v>
      </c>
      <c r="M159" s="240">
        <f>G159*(1+L159/100)</f>
        <v>0</v>
      </c>
      <c r="N159" s="240">
        <v>1.4999999999999999E-4</v>
      </c>
      <c r="O159" s="240">
        <f>ROUND(E159*N159,2)</f>
        <v>0</v>
      </c>
      <c r="P159" s="240">
        <v>0</v>
      </c>
      <c r="Q159" s="240">
        <f>ROUND(E159*P159,2)</f>
        <v>0</v>
      </c>
      <c r="R159" s="240" t="s">
        <v>262</v>
      </c>
      <c r="S159" s="240" t="s">
        <v>115</v>
      </c>
      <c r="T159" s="241" t="s">
        <v>115</v>
      </c>
      <c r="U159" s="222">
        <v>0.22800000000000001</v>
      </c>
      <c r="V159" s="222">
        <f>ROUND(E159*U159,2)</f>
        <v>0.54</v>
      </c>
      <c r="W159" s="222"/>
      <c r="X159" s="222" t="s">
        <v>116</v>
      </c>
      <c r="Y159" s="212"/>
      <c r="Z159" s="212"/>
      <c r="AA159" s="212"/>
      <c r="AB159" s="212"/>
      <c r="AC159" s="212"/>
      <c r="AD159" s="212"/>
      <c r="AE159" s="212"/>
      <c r="AF159" s="212"/>
      <c r="AG159" s="212" t="s">
        <v>117</v>
      </c>
      <c r="AH159" s="212"/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  <c r="AT159" s="212"/>
      <c r="AU159" s="212"/>
      <c r="AV159" s="212"/>
      <c r="AW159" s="212"/>
      <c r="AX159" s="212"/>
      <c r="AY159" s="212"/>
      <c r="AZ159" s="212"/>
      <c r="BA159" s="212"/>
      <c r="BB159" s="212"/>
      <c r="BC159" s="212"/>
      <c r="BD159" s="212"/>
      <c r="BE159" s="212"/>
      <c r="BF159" s="212"/>
      <c r="BG159" s="212"/>
      <c r="BH159" s="212"/>
    </row>
    <row r="160" spans="1:60" outlineLevel="1" x14ac:dyDescent="0.2">
      <c r="A160" s="219"/>
      <c r="B160" s="220"/>
      <c r="C160" s="251" t="s">
        <v>263</v>
      </c>
      <c r="D160" s="224"/>
      <c r="E160" s="225">
        <v>2.3561899999999998</v>
      </c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12"/>
      <c r="Z160" s="212"/>
      <c r="AA160" s="212"/>
      <c r="AB160" s="212"/>
      <c r="AC160" s="212"/>
      <c r="AD160" s="212"/>
      <c r="AE160" s="212"/>
      <c r="AF160" s="212"/>
      <c r="AG160" s="212" t="s">
        <v>119</v>
      </c>
      <c r="AH160" s="212">
        <v>0</v>
      </c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  <c r="AT160" s="212"/>
      <c r="AU160" s="212"/>
      <c r="AV160" s="212"/>
      <c r="AW160" s="212"/>
      <c r="AX160" s="212"/>
      <c r="AY160" s="212"/>
      <c r="AZ160" s="212"/>
      <c r="BA160" s="212"/>
      <c r="BB160" s="212"/>
      <c r="BC160" s="212"/>
      <c r="BD160" s="212"/>
      <c r="BE160" s="212"/>
      <c r="BF160" s="212"/>
      <c r="BG160" s="212"/>
      <c r="BH160" s="212"/>
    </row>
    <row r="161" spans="1:60" outlineLevel="1" x14ac:dyDescent="0.2">
      <c r="A161" s="219"/>
      <c r="B161" s="220"/>
      <c r="C161" s="252"/>
      <c r="D161" s="243"/>
      <c r="E161" s="243"/>
      <c r="F161" s="243"/>
      <c r="G161" s="243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12"/>
      <c r="Z161" s="212"/>
      <c r="AA161" s="212"/>
      <c r="AB161" s="212"/>
      <c r="AC161" s="212"/>
      <c r="AD161" s="212"/>
      <c r="AE161" s="212"/>
      <c r="AF161" s="212"/>
      <c r="AG161" s="212" t="s">
        <v>120</v>
      </c>
      <c r="AH161" s="212"/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2"/>
      <c r="BA161" s="212"/>
      <c r="BB161" s="212"/>
      <c r="BC161" s="212"/>
      <c r="BD161" s="212"/>
      <c r="BE161" s="212"/>
      <c r="BF161" s="212"/>
      <c r="BG161" s="212"/>
      <c r="BH161" s="212"/>
    </row>
    <row r="162" spans="1:60" ht="22.5" outlineLevel="1" x14ac:dyDescent="0.2">
      <c r="A162" s="235">
        <v>31</v>
      </c>
      <c r="B162" s="236" t="s">
        <v>264</v>
      </c>
      <c r="C162" s="250" t="s">
        <v>265</v>
      </c>
      <c r="D162" s="237" t="s">
        <v>201</v>
      </c>
      <c r="E162" s="238">
        <v>30</v>
      </c>
      <c r="F162" s="239"/>
      <c r="G162" s="240">
        <f>ROUND(E162*F162,2)</f>
        <v>0</v>
      </c>
      <c r="H162" s="239"/>
      <c r="I162" s="240">
        <f>ROUND(E162*H162,2)</f>
        <v>0</v>
      </c>
      <c r="J162" s="239"/>
      <c r="K162" s="240">
        <f>ROUND(E162*J162,2)</f>
        <v>0</v>
      </c>
      <c r="L162" s="240">
        <v>21</v>
      </c>
      <c r="M162" s="240">
        <f>G162*(1+L162/100)</f>
        <v>0</v>
      </c>
      <c r="N162" s="240">
        <v>9.0000000000000006E-5</v>
      </c>
      <c r="O162" s="240">
        <f>ROUND(E162*N162,2)</f>
        <v>0</v>
      </c>
      <c r="P162" s="240">
        <v>0</v>
      </c>
      <c r="Q162" s="240">
        <f>ROUND(E162*P162,2)</f>
        <v>0</v>
      </c>
      <c r="R162" s="240" t="s">
        <v>262</v>
      </c>
      <c r="S162" s="240" t="s">
        <v>115</v>
      </c>
      <c r="T162" s="241" t="s">
        <v>115</v>
      </c>
      <c r="U162" s="222">
        <v>0.11600000000000001</v>
      </c>
      <c r="V162" s="222">
        <f>ROUND(E162*U162,2)</f>
        <v>3.48</v>
      </c>
      <c r="W162" s="222"/>
      <c r="X162" s="222" t="s">
        <v>116</v>
      </c>
      <c r="Y162" s="212"/>
      <c r="Z162" s="212"/>
      <c r="AA162" s="212"/>
      <c r="AB162" s="212"/>
      <c r="AC162" s="212"/>
      <c r="AD162" s="212"/>
      <c r="AE162" s="212"/>
      <c r="AF162" s="212"/>
      <c r="AG162" s="212" t="s">
        <v>117</v>
      </c>
      <c r="AH162" s="212"/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D162" s="212"/>
      <c r="BE162" s="212"/>
      <c r="BF162" s="212"/>
      <c r="BG162" s="212"/>
      <c r="BH162" s="212"/>
    </row>
    <row r="163" spans="1:60" outlineLevel="1" x14ac:dyDescent="0.2">
      <c r="A163" s="219"/>
      <c r="B163" s="220"/>
      <c r="C163" s="253" t="s">
        <v>266</v>
      </c>
      <c r="D163" s="244"/>
      <c r="E163" s="244"/>
      <c r="F163" s="244"/>
      <c r="G163" s="244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12"/>
      <c r="Z163" s="212"/>
      <c r="AA163" s="212"/>
      <c r="AB163" s="212"/>
      <c r="AC163" s="212"/>
      <c r="AD163" s="212"/>
      <c r="AE163" s="212"/>
      <c r="AF163" s="212"/>
      <c r="AG163" s="212" t="s">
        <v>128</v>
      </c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  <c r="BG163" s="212"/>
      <c r="BH163" s="212"/>
    </row>
    <row r="164" spans="1:60" outlineLevel="1" x14ac:dyDescent="0.2">
      <c r="A164" s="219"/>
      <c r="B164" s="220"/>
      <c r="C164" s="251" t="s">
        <v>267</v>
      </c>
      <c r="D164" s="224"/>
      <c r="E164" s="225">
        <v>30</v>
      </c>
      <c r="F164" s="222"/>
      <c r="G164" s="222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12"/>
      <c r="Z164" s="212"/>
      <c r="AA164" s="212"/>
      <c r="AB164" s="212"/>
      <c r="AC164" s="212"/>
      <c r="AD164" s="212"/>
      <c r="AE164" s="212"/>
      <c r="AF164" s="212"/>
      <c r="AG164" s="212" t="s">
        <v>119</v>
      </c>
      <c r="AH164" s="212">
        <v>0</v>
      </c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  <c r="AZ164" s="212"/>
      <c r="BA164" s="212"/>
      <c r="BB164" s="212"/>
      <c r="BC164" s="212"/>
      <c r="BD164" s="212"/>
      <c r="BE164" s="212"/>
      <c r="BF164" s="212"/>
      <c r="BG164" s="212"/>
      <c r="BH164" s="212"/>
    </row>
    <row r="165" spans="1:60" outlineLevel="1" x14ac:dyDescent="0.2">
      <c r="A165" s="219"/>
      <c r="B165" s="220"/>
      <c r="C165" s="252"/>
      <c r="D165" s="243"/>
      <c r="E165" s="243"/>
      <c r="F165" s="243"/>
      <c r="G165" s="243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12"/>
      <c r="Z165" s="212"/>
      <c r="AA165" s="212"/>
      <c r="AB165" s="212"/>
      <c r="AC165" s="212"/>
      <c r="AD165" s="212"/>
      <c r="AE165" s="212"/>
      <c r="AF165" s="212"/>
      <c r="AG165" s="212" t="s">
        <v>120</v>
      </c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212"/>
      <c r="AX165" s="212"/>
      <c r="AY165" s="212"/>
      <c r="AZ165" s="212"/>
      <c r="BA165" s="212"/>
      <c r="BB165" s="212"/>
      <c r="BC165" s="212"/>
      <c r="BD165" s="212"/>
      <c r="BE165" s="212"/>
      <c r="BF165" s="212"/>
      <c r="BG165" s="212"/>
      <c r="BH165" s="212"/>
    </row>
    <row r="166" spans="1:60" outlineLevel="1" x14ac:dyDescent="0.2">
      <c r="A166" s="235">
        <v>32</v>
      </c>
      <c r="B166" s="236" t="s">
        <v>268</v>
      </c>
      <c r="C166" s="250" t="s">
        <v>269</v>
      </c>
      <c r="D166" s="237" t="s">
        <v>113</v>
      </c>
      <c r="E166" s="238">
        <v>6.6</v>
      </c>
      <c r="F166" s="239"/>
      <c r="G166" s="240">
        <f>ROUND(E166*F166,2)</f>
        <v>0</v>
      </c>
      <c r="H166" s="239"/>
      <c r="I166" s="240">
        <f>ROUND(E166*H166,2)</f>
        <v>0</v>
      </c>
      <c r="J166" s="239"/>
      <c r="K166" s="240">
        <f>ROUND(E166*J166,2)</f>
        <v>0</v>
      </c>
      <c r="L166" s="240">
        <v>21</v>
      </c>
      <c r="M166" s="240">
        <f>G166*(1+L166/100)</f>
        <v>0</v>
      </c>
      <c r="N166" s="240">
        <v>9.0000000000000006E-5</v>
      </c>
      <c r="O166" s="240">
        <f>ROUND(E166*N166,2)</f>
        <v>0</v>
      </c>
      <c r="P166" s="240">
        <v>0</v>
      </c>
      <c r="Q166" s="240">
        <f>ROUND(E166*P166,2)</f>
        <v>0</v>
      </c>
      <c r="R166" s="240" t="s">
        <v>262</v>
      </c>
      <c r="S166" s="240" t="s">
        <v>115</v>
      </c>
      <c r="T166" s="241" t="s">
        <v>115</v>
      </c>
      <c r="U166" s="222">
        <v>0.3</v>
      </c>
      <c r="V166" s="222">
        <f>ROUND(E166*U166,2)</f>
        <v>1.98</v>
      </c>
      <c r="W166" s="222"/>
      <c r="X166" s="222" t="s">
        <v>116</v>
      </c>
      <c r="Y166" s="212"/>
      <c r="Z166" s="212"/>
      <c r="AA166" s="212"/>
      <c r="AB166" s="212"/>
      <c r="AC166" s="212"/>
      <c r="AD166" s="212"/>
      <c r="AE166" s="212"/>
      <c r="AF166" s="212"/>
      <c r="AG166" s="212" t="s">
        <v>117</v>
      </c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  <c r="AT166" s="212"/>
      <c r="AU166" s="212"/>
      <c r="AV166" s="212"/>
      <c r="AW166" s="212"/>
      <c r="AX166" s="212"/>
      <c r="AY166" s="212"/>
      <c r="AZ166" s="212"/>
      <c r="BA166" s="212"/>
      <c r="BB166" s="212"/>
      <c r="BC166" s="212"/>
      <c r="BD166" s="212"/>
      <c r="BE166" s="212"/>
      <c r="BF166" s="212"/>
      <c r="BG166" s="212"/>
      <c r="BH166" s="212"/>
    </row>
    <row r="167" spans="1:60" outlineLevel="1" x14ac:dyDescent="0.2">
      <c r="A167" s="219"/>
      <c r="B167" s="220"/>
      <c r="C167" s="251" t="s">
        <v>270</v>
      </c>
      <c r="D167" s="224"/>
      <c r="E167" s="225">
        <v>6.6</v>
      </c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12"/>
      <c r="Z167" s="212"/>
      <c r="AA167" s="212"/>
      <c r="AB167" s="212"/>
      <c r="AC167" s="212"/>
      <c r="AD167" s="212"/>
      <c r="AE167" s="212"/>
      <c r="AF167" s="212"/>
      <c r="AG167" s="212" t="s">
        <v>119</v>
      </c>
      <c r="AH167" s="212">
        <v>5</v>
      </c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2"/>
      <c r="AS167" s="212"/>
      <c r="AT167" s="212"/>
      <c r="AU167" s="212"/>
      <c r="AV167" s="212"/>
      <c r="AW167" s="212"/>
      <c r="AX167" s="212"/>
      <c r="AY167" s="212"/>
      <c r="AZ167" s="212"/>
      <c r="BA167" s="212"/>
      <c r="BB167" s="212"/>
      <c r="BC167" s="212"/>
      <c r="BD167" s="212"/>
      <c r="BE167" s="212"/>
      <c r="BF167" s="212"/>
      <c r="BG167" s="212"/>
      <c r="BH167" s="212"/>
    </row>
    <row r="168" spans="1:60" outlineLevel="1" x14ac:dyDescent="0.2">
      <c r="A168" s="219"/>
      <c r="B168" s="220"/>
      <c r="C168" s="252"/>
      <c r="D168" s="243"/>
      <c r="E168" s="243"/>
      <c r="F168" s="243"/>
      <c r="G168" s="243"/>
      <c r="H168" s="222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22"/>
      <c r="X168" s="222"/>
      <c r="Y168" s="212"/>
      <c r="Z168" s="212"/>
      <c r="AA168" s="212"/>
      <c r="AB168" s="212"/>
      <c r="AC168" s="212"/>
      <c r="AD168" s="212"/>
      <c r="AE168" s="212"/>
      <c r="AF168" s="212"/>
      <c r="AG168" s="212" t="s">
        <v>120</v>
      </c>
      <c r="AH168" s="212"/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2"/>
      <c r="AT168" s="212"/>
      <c r="AU168" s="212"/>
      <c r="AV168" s="212"/>
      <c r="AW168" s="212"/>
      <c r="AX168" s="212"/>
      <c r="AY168" s="212"/>
      <c r="AZ168" s="212"/>
      <c r="BA168" s="212"/>
      <c r="BB168" s="212"/>
      <c r="BC168" s="212"/>
      <c r="BD168" s="212"/>
      <c r="BE168" s="212"/>
      <c r="BF168" s="212"/>
      <c r="BG168" s="212"/>
      <c r="BH168" s="212"/>
    </row>
    <row r="169" spans="1:60" x14ac:dyDescent="0.2">
      <c r="A169" s="229" t="s">
        <v>109</v>
      </c>
      <c r="B169" s="230" t="s">
        <v>74</v>
      </c>
      <c r="C169" s="249" t="s">
        <v>75</v>
      </c>
      <c r="D169" s="231"/>
      <c r="E169" s="232"/>
      <c r="F169" s="233"/>
      <c r="G169" s="233">
        <f>SUMIF(AG170:AG202,"&lt;&gt;NOR",G170:G202)</f>
        <v>0</v>
      </c>
      <c r="H169" s="233"/>
      <c r="I169" s="233">
        <f>SUM(I170:I202)</f>
        <v>0</v>
      </c>
      <c r="J169" s="233"/>
      <c r="K169" s="233">
        <f>SUM(K170:K202)</f>
        <v>0</v>
      </c>
      <c r="L169" s="233"/>
      <c r="M169" s="233">
        <f>SUM(M170:M202)</f>
        <v>0</v>
      </c>
      <c r="N169" s="233"/>
      <c r="O169" s="233">
        <f>SUM(O170:O202)</f>
        <v>0.35000000000000003</v>
      </c>
      <c r="P169" s="233"/>
      <c r="Q169" s="233">
        <f>SUM(Q170:Q202)</f>
        <v>0</v>
      </c>
      <c r="R169" s="233"/>
      <c r="S169" s="233"/>
      <c r="T169" s="234"/>
      <c r="U169" s="228"/>
      <c r="V169" s="228">
        <f>SUM(V170:V202)</f>
        <v>162.24999999999997</v>
      </c>
      <c r="W169" s="228"/>
      <c r="X169" s="228"/>
      <c r="AG169" t="s">
        <v>110</v>
      </c>
    </row>
    <row r="170" spans="1:60" outlineLevel="1" x14ac:dyDescent="0.2">
      <c r="A170" s="235">
        <v>33</v>
      </c>
      <c r="B170" s="236" t="s">
        <v>271</v>
      </c>
      <c r="C170" s="250" t="s">
        <v>272</v>
      </c>
      <c r="D170" s="237" t="s">
        <v>113</v>
      </c>
      <c r="E170" s="238">
        <v>383.89780000000002</v>
      </c>
      <c r="F170" s="239"/>
      <c r="G170" s="240">
        <f>ROUND(E170*F170,2)</f>
        <v>0</v>
      </c>
      <c r="H170" s="239"/>
      <c r="I170" s="240">
        <f>ROUND(E170*H170,2)</f>
        <v>0</v>
      </c>
      <c r="J170" s="239"/>
      <c r="K170" s="240">
        <f>ROUND(E170*J170,2)</f>
        <v>0</v>
      </c>
      <c r="L170" s="240">
        <v>21</v>
      </c>
      <c r="M170" s="240">
        <f>G170*(1+L170/100)</f>
        <v>0</v>
      </c>
      <c r="N170" s="240">
        <v>0</v>
      </c>
      <c r="O170" s="240">
        <f>ROUND(E170*N170,2)</f>
        <v>0</v>
      </c>
      <c r="P170" s="240">
        <v>0</v>
      </c>
      <c r="Q170" s="240">
        <f>ROUND(E170*P170,2)</f>
        <v>0</v>
      </c>
      <c r="R170" s="240" t="s">
        <v>273</v>
      </c>
      <c r="S170" s="240" t="s">
        <v>115</v>
      </c>
      <c r="T170" s="241" t="s">
        <v>115</v>
      </c>
      <c r="U170" s="222">
        <v>6.9709999999999994E-2</v>
      </c>
      <c r="V170" s="222">
        <f>ROUND(E170*U170,2)</f>
        <v>26.76</v>
      </c>
      <c r="W170" s="222"/>
      <c r="X170" s="222" t="s">
        <v>116</v>
      </c>
      <c r="Y170" s="212"/>
      <c r="Z170" s="212"/>
      <c r="AA170" s="212"/>
      <c r="AB170" s="212"/>
      <c r="AC170" s="212"/>
      <c r="AD170" s="212"/>
      <c r="AE170" s="212"/>
      <c r="AF170" s="212"/>
      <c r="AG170" s="212" t="s">
        <v>117</v>
      </c>
      <c r="AH170" s="212"/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2"/>
      <c r="AT170" s="212"/>
      <c r="AU170" s="212"/>
      <c r="AV170" s="212"/>
      <c r="AW170" s="212"/>
      <c r="AX170" s="212"/>
      <c r="AY170" s="212"/>
      <c r="AZ170" s="212"/>
      <c r="BA170" s="212"/>
      <c r="BB170" s="212"/>
      <c r="BC170" s="212"/>
      <c r="BD170" s="212"/>
      <c r="BE170" s="212"/>
      <c r="BF170" s="212"/>
      <c r="BG170" s="212"/>
      <c r="BH170" s="212"/>
    </row>
    <row r="171" spans="1:60" outlineLevel="1" x14ac:dyDescent="0.2">
      <c r="A171" s="219"/>
      <c r="B171" s="220"/>
      <c r="C171" s="251" t="s">
        <v>274</v>
      </c>
      <c r="D171" s="224"/>
      <c r="E171" s="225">
        <v>383.89780000000002</v>
      </c>
      <c r="F171" s="222"/>
      <c r="G171" s="222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12"/>
      <c r="Z171" s="212"/>
      <c r="AA171" s="212"/>
      <c r="AB171" s="212"/>
      <c r="AC171" s="212"/>
      <c r="AD171" s="212"/>
      <c r="AE171" s="212"/>
      <c r="AF171" s="212"/>
      <c r="AG171" s="212" t="s">
        <v>119</v>
      </c>
      <c r="AH171" s="212">
        <v>5</v>
      </c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212"/>
    </row>
    <row r="172" spans="1:60" outlineLevel="1" x14ac:dyDescent="0.2">
      <c r="A172" s="219"/>
      <c r="B172" s="220"/>
      <c r="C172" s="252"/>
      <c r="D172" s="243"/>
      <c r="E172" s="243"/>
      <c r="F172" s="243"/>
      <c r="G172" s="243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12"/>
      <c r="Z172" s="212"/>
      <c r="AA172" s="212"/>
      <c r="AB172" s="212"/>
      <c r="AC172" s="212"/>
      <c r="AD172" s="212"/>
      <c r="AE172" s="212"/>
      <c r="AF172" s="212"/>
      <c r="AG172" s="212" t="s">
        <v>120</v>
      </c>
      <c r="AH172" s="212"/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</row>
    <row r="173" spans="1:60" outlineLevel="1" x14ac:dyDescent="0.2">
      <c r="A173" s="235">
        <v>34</v>
      </c>
      <c r="B173" s="236" t="s">
        <v>275</v>
      </c>
      <c r="C173" s="250" t="s">
        <v>276</v>
      </c>
      <c r="D173" s="237" t="s">
        <v>113</v>
      </c>
      <c r="E173" s="238">
        <v>767.79560000000004</v>
      </c>
      <c r="F173" s="239"/>
      <c r="G173" s="240">
        <f>ROUND(E173*F173,2)</f>
        <v>0</v>
      </c>
      <c r="H173" s="239"/>
      <c r="I173" s="240">
        <f>ROUND(E173*H173,2)</f>
        <v>0</v>
      </c>
      <c r="J173" s="239"/>
      <c r="K173" s="240">
        <f>ROUND(E173*J173,2)</f>
        <v>0</v>
      </c>
      <c r="L173" s="240">
        <v>21</v>
      </c>
      <c r="M173" s="240">
        <f>G173*(1+L173/100)</f>
        <v>0</v>
      </c>
      <c r="N173" s="240">
        <v>6.9999999999999994E-5</v>
      </c>
      <c r="O173" s="240">
        <f>ROUND(E173*N173,2)</f>
        <v>0.05</v>
      </c>
      <c r="P173" s="240">
        <v>0</v>
      </c>
      <c r="Q173" s="240">
        <f>ROUND(E173*P173,2)</f>
        <v>0</v>
      </c>
      <c r="R173" s="240" t="s">
        <v>273</v>
      </c>
      <c r="S173" s="240" t="s">
        <v>115</v>
      </c>
      <c r="T173" s="241" t="s">
        <v>115</v>
      </c>
      <c r="U173" s="222">
        <v>3.2480000000000002E-2</v>
      </c>
      <c r="V173" s="222">
        <f>ROUND(E173*U173,2)</f>
        <v>24.94</v>
      </c>
      <c r="W173" s="222"/>
      <c r="X173" s="222" t="s">
        <v>116</v>
      </c>
      <c r="Y173" s="212"/>
      <c r="Z173" s="212"/>
      <c r="AA173" s="212"/>
      <c r="AB173" s="212"/>
      <c r="AC173" s="212"/>
      <c r="AD173" s="212"/>
      <c r="AE173" s="212"/>
      <c r="AF173" s="212"/>
      <c r="AG173" s="212" t="s">
        <v>117</v>
      </c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</row>
    <row r="174" spans="1:60" outlineLevel="1" x14ac:dyDescent="0.2">
      <c r="A174" s="219"/>
      <c r="B174" s="220"/>
      <c r="C174" s="251" t="s">
        <v>277</v>
      </c>
      <c r="D174" s="224"/>
      <c r="E174" s="225">
        <v>767.79560000000004</v>
      </c>
      <c r="F174" s="222"/>
      <c r="G174" s="222"/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  <c r="W174" s="222"/>
      <c r="X174" s="222"/>
      <c r="Y174" s="212"/>
      <c r="Z174" s="212"/>
      <c r="AA174" s="212"/>
      <c r="AB174" s="212"/>
      <c r="AC174" s="212"/>
      <c r="AD174" s="212"/>
      <c r="AE174" s="212"/>
      <c r="AF174" s="212"/>
      <c r="AG174" s="212" t="s">
        <v>119</v>
      </c>
      <c r="AH174" s="212">
        <v>5</v>
      </c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  <c r="AT174" s="212"/>
      <c r="AU174" s="212"/>
      <c r="AV174" s="212"/>
      <c r="AW174" s="212"/>
      <c r="AX174" s="212"/>
      <c r="AY174" s="212"/>
      <c r="AZ174" s="212"/>
      <c r="BA174" s="212"/>
      <c r="BB174" s="212"/>
      <c r="BC174" s="212"/>
      <c r="BD174" s="212"/>
      <c r="BE174" s="212"/>
      <c r="BF174" s="212"/>
      <c r="BG174" s="212"/>
      <c r="BH174" s="212"/>
    </row>
    <row r="175" spans="1:60" outlineLevel="1" x14ac:dyDescent="0.2">
      <c r="A175" s="219"/>
      <c r="B175" s="220"/>
      <c r="C175" s="252"/>
      <c r="D175" s="243"/>
      <c r="E175" s="243"/>
      <c r="F175" s="243"/>
      <c r="G175" s="243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22"/>
      <c r="X175" s="222"/>
      <c r="Y175" s="212"/>
      <c r="Z175" s="212"/>
      <c r="AA175" s="212"/>
      <c r="AB175" s="212"/>
      <c r="AC175" s="212"/>
      <c r="AD175" s="212"/>
      <c r="AE175" s="212"/>
      <c r="AF175" s="212"/>
      <c r="AG175" s="212" t="s">
        <v>120</v>
      </c>
      <c r="AH175" s="212"/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  <c r="AT175" s="212"/>
      <c r="AU175" s="212"/>
      <c r="AV175" s="212"/>
      <c r="AW175" s="212"/>
      <c r="AX175" s="212"/>
      <c r="AY175" s="212"/>
      <c r="AZ175" s="212"/>
      <c r="BA175" s="212"/>
      <c r="BB175" s="212"/>
      <c r="BC175" s="212"/>
      <c r="BD175" s="212"/>
      <c r="BE175" s="212"/>
      <c r="BF175" s="212"/>
      <c r="BG175" s="212"/>
      <c r="BH175" s="212"/>
    </row>
    <row r="176" spans="1:60" outlineLevel="1" x14ac:dyDescent="0.2">
      <c r="A176" s="235">
        <v>35</v>
      </c>
      <c r="B176" s="236" t="s">
        <v>278</v>
      </c>
      <c r="C176" s="250" t="s">
        <v>279</v>
      </c>
      <c r="D176" s="237" t="s">
        <v>113</v>
      </c>
      <c r="E176" s="238">
        <v>767.79560000000004</v>
      </c>
      <c r="F176" s="239"/>
      <c r="G176" s="240">
        <f>ROUND(E176*F176,2)</f>
        <v>0</v>
      </c>
      <c r="H176" s="239"/>
      <c r="I176" s="240">
        <f>ROUND(E176*H176,2)</f>
        <v>0</v>
      </c>
      <c r="J176" s="239"/>
      <c r="K176" s="240">
        <f>ROUND(E176*J176,2)</f>
        <v>0</v>
      </c>
      <c r="L176" s="240">
        <v>21</v>
      </c>
      <c r="M176" s="240">
        <f>G176*(1+L176/100)</f>
        <v>0</v>
      </c>
      <c r="N176" s="240">
        <v>2.9E-4</v>
      </c>
      <c r="O176" s="240">
        <f>ROUND(E176*N176,2)</f>
        <v>0.22</v>
      </c>
      <c r="P176" s="240">
        <v>0</v>
      </c>
      <c r="Q176" s="240">
        <f>ROUND(E176*P176,2)</f>
        <v>0</v>
      </c>
      <c r="R176" s="240" t="s">
        <v>273</v>
      </c>
      <c r="S176" s="240" t="s">
        <v>115</v>
      </c>
      <c r="T176" s="241" t="s">
        <v>115</v>
      </c>
      <c r="U176" s="222">
        <v>0.10191</v>
      </c>
      <c r="V176" s="222">
        <f>ROUND(E176*U176,2)</f>
        <v>78.25</v>
      </c>
      <c r="W176" s="222"/>
      <c r="X176" s="222" t="s">
        <v>116</v>
      </c>
      <c r="Y176" s="212"/>
      <c r="Z176" s="212"/>
      <c r="AA176" s="212"/>
      <c r="AB176" s="212"/>
      <c r="AC176" s="212"/>
      <c r="AD176" s="212"/>
      <c r="AE176" s="212"/>
      <c r="AF176" s="212"/>
      <c r="AG176" s="212" t="s">
        <v>117</v>
      </c>
      <c r="AH176" s="212"/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  <c r="AS176" s="212"/>
      <c r="AT176" s="212"/>
      <c r="AU176" s="212"/>
      <c r="AV176" s="212"/>
      <c r="AW176" s="212"/>
      <c r="AX176" s="212"/>
      <c r="AY176" s="212"/>
      <c r="AZ176" s="212"/>
      <c r="BA176" s="212"/>
      <c r="BB176" s="212"/>
      <c r="BC176" s="212"/>
      <c r="BD176" s="212"/>
      <c r="BE176" s="212"/>
      <c r="BF176" s="212"/>
      <c r="BG176" s="212"/>
      <c r="BH176" s="212"/>
    </row>
    <row r="177" spans="1:60" outlineLevel="1" x14ac:dyDescent="0.2">
      <c r="A177" s="219"/>
      <c r="B177" s="220"/>
      <c r="C177" s="251" t="s">
        <v>280</v>
      </c>
      <c r="D177" s="224"/>
      <c r="E177" s="225">
        <v>70.463999999999999</v>
      </c>
      <c r="F177" s="222"/>
      <c r="G177" s="222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22"/>
      <c r="X177" s="222"/>
      <c r="Y177" s="212"/>
      <c r="Z177" s="212"/>
      <c r="AA177" s="212"/>
      <c r="AB177" s="212"/>
      <c r="AC177" s="212"/>
      <c r="AD177" s="212"/>
      <c r="AE177" s="212"/>
      <c r="AF177" s="212"/>
      <c r="AG177" s="212" t="s">
        <v>119</v>
      </c>
      <c r="AH177" s="212">
        <v>0</v>
      </c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12"/>
      <c r="AT177" s="212"/>
      <c r="AU177" s="212"/>
      <c r="AV177" s="212"/>
      <c r="AW177" s="212"/>
      <c r="AX177" s="212"/>
      <c r="AY177" s="212"/>
      <c r="AZ177" s="212"/>
      <c r="BA177" s="212"/>
      <c r="BB177" s="212"/>
      <c r="BC177" s="212"/>
      <c r="BD177" s="212"/>
      <c r="BE177" s="212"/>
      <c r="BF177" s="212"/>
      <c r="BG177" s="212"/>
      <c r="BH177" s="212"/>
    </row>
    <row r="178" spans="1:60" outlineLevel="1" x14ac:dyDescent="0.2">
      <c r="A178" s="219"/>
      <c r="B178" s="220"/>
      <c r="C178" s="251" t="s">
        <v>281</v>
      </c>
      <c r="D178" s="224"/>
      <c r="E178" s="225">
        <v>40.095999999999997</v>
      </c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22"/>
      <c r="X178" s="222"/>
      <c r="Y178" s="212"/>
      <c r="Z178" s="212"/>
      <c r="AA178" s="212"/>
      <c r="AB178" s="212"/>
      <c r="AC178" s="212"/>
      <c r="AD178" s="212"/>
      <c r="AE178" s="212"/>
      <c r="AF178" s="212"/>
      <c r="AG178" s="212" t="s">
        <v>119</v>
      </c>
      <c r="AH178" s="212">
        <v>0</v>
      </c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  <c r="AS178" s="212"/>
      <c r="AT178" s="212"/>
      <c r="AU178" s="212"/>
      <c r="AV178" s="212"/>
      <c r="AW178" s="212"/>
      <c r="AX178" s="212"/>
      <c r="AY178" s="212"/>
      <c r="AZ178" s="212"/>
      <c r="BA178" s="212"/>
      <c r="BB178" s="212"/>
      <c r="BC178" s="212"/>
      <c r="BD178" s="212"/>
      <c r="BE178" s="212"/>
      <c r="BF178" s="212"/>
      <c r="BG178" s="212"/>
      <c r="BH178" s="212"/>
    </row>
    <row r="179" spans="1:60" outlineLevel="1" x14ac:dyDescent="0.2">
      <c r="A179" s="219"/>
      <c r="B179" s="220"/>
      <c r="C179" s="251" t="s">
        <v>282</v>
      </c>
      <c r="D179" s="224"/>
      <c r="E179" s="225">
        <v>44.484000000000002</v>
      </c>
      <c r="F179" s="222"/>
      <c r="G179" s="222"/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12"/>
      <c r="Z179" s="212"/>
      <c r="AA179" s="212"/>
      <c r="AB179" s="212"/>
      <c r="AC179" s="212"/>
      <c r="AD179" s="212"/>
      <c r="AE179" s="212"/>
      <c r="AF179" s="212"/>
      <c r="AG179" s="212" t="s">
        <v>119</v>
      </c>
      <c r="AH179" s="212">
        <v>0</v>
      </c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  <c r="AS179" s="212"/>
      <c r="AT179" s="212"/>
      <c r="AU179" s="212"/>
      <c r="AV179" s="212"/>
      <c r="AW179" s="212"/>
      <c r="AX179" s="212"/>
      <c r="AY179" s="212"/>
      <c r="AZ179" s="212"/>
      <c r="BA179" s="212"/>
      <c r="BB179" s="212"/>
      <c r="BC179" s="212"/>
      <c r="BD179" s="212"/>
      <c r="BE179" s="212"/>
      <c r="BF179" s="212"/>
      <c r="BG179" s="212"/>
      <c r="BH179" s="212"/>
    </row>
    <row r="180" spans="1:60" outlineLevel="1" x14ac:dyDescent="0.2">
      <c r="A180" s="219"/>
      <c r="B180" s="220"/>
      <c r="C180" s="251" t="s">
        <v>283</v>
      </c>
      <c r="D180" s="224"/>
      <c r="E180" s="225">
        <v>11.605</v>
      </c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12"/>
      <c r="Z180" s="212"/>
      <c r="AA180" s="212"/>
      <c r="AB180" s="212"/>
      <c r="AC180" s="212"/>
      <c r="AD180" s="212"/>
      <c r="AE180" s="212"/>
      <c r="AF180" s="212"/>
      <c r="AG180" s="212" t="s">
        <v>119</v>
      </c>
      <c r="AH180" s="212">
        <v>0</v>
      </c>
      <c r="AI180" s="212"/>
      <c r="AJ180" s="212"/>
      <c r="AK180" s="212"/>
      <c r="AL180" s="212"/>
      <c r="AM180" s="212"/>
      <c r="AN180" s="212"/>
      <c r="AO180" s="212"/>
      <c r="AP180" s="212"/>
      <c r="AQ180" s="212"/>
      <c r="AR180" s="212"/>
      <c r="AS180" s="212"/>
      <c r="AT180" s="212"/>
      <c r="AU180" s="212"/>
      <c r="AV180" s="212"/>
      <c r="AW180" s="212"/>
      <c r="AX180" s="212"/>
      <c r="AY180" s="212"/>
      <c r="AZ180" s="212"/>
      <c r="BA180" s="212"/>
      <c r="BB180" s="212"/>
      <c r="BC180" s="212"/>
      <c r="BD180" s="212"/>
      <c r="BE180" s="212"/>
      <c r="BF180" s="212"/>
      <c r="BG180" s="212"/>
      <c r="BH180" s="212"/>
    </row>
    <row r="181" spans="1:60" outlineLevel="1" x14ac:dyDescent="0.2">
      <c r="A181" s="219"/>
      <c r="B181" s="220"/>
      <c r="C181" s="251" t="s">
        <v>284</v>
      </c>
      <c r="D181" s="224"/>
      <c r="E181" s="225">
        <v>58.448</v>
      </c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12"/>
      <c r="Z181" s="212"/>
      <c r="AA181" s="212"/>
      <c r="AB181" s="212"/>
      <c r="AC181" s="212"/>
      <c r="AD181" s="212"/>
      <c r="AE181" s="212"/>
      <c r="AF181" s="212"/>
      <c r="AG181" s="212" t="s">
        <v>119</v>
      </c>
      <c r="AH181" s="212">
        <v>0</v>
      </c>
      <c r="AI181" s="212"/>
      <c r="AJ181" s="212"/>
      <c r="AK181" s="212"/>
      <c r="AL181" s="212"/>
      <c r="AM181" s="212"/>
      <c r="AN181" s="212"/>
      <c r="AO181" s="212"/>
      <c r="AP181" s="212"/>
      <c r="AQ181" s="212"/>
      <c r="AR181" s="212"/>
      <c r="AS181" s="212"/>
      <c r="AT181" s="212"/>
      <c r="AU181" s="212"/>
      <c r="AV181" s="212"/>
      <c r="AW181" s="212"/>
      <c r="AX181" s="212"/>
      <c r="AY181" s="212"/>
      <c r="AZ181" s="212"/>
      <c r="BA181" s="212"/>
      <c r="BB181" s="212"/>
      <c r="BC181" s="212"/>
      <c r="BD181" s="212"/>
      <c r="BE181" s="212"/>
      <c r="BF181" s="212"/>
      <c r="BG181" s="212"/>
      <c r="BH181" s="212"/>
    </row>
    <row r="182" spans="1:60" outlineLevel="1" x14ac:dyDescent="0.2">
      <c r="A182" s="219"/>
      <c r="B182" s="220"/>
      <c r="C182" s="251" t="s">
        <v>285</v>
      </c>
      <c r="D182" s="224"/>
      <c r="E182" s="225">
        <v>21.845600000000001</v>
      </c>
      <c r="F182" s="222"/>
      <c r="G182" s="222"/>
      <c r="H182" s="222"/>
      <c r="I182" s="222"/>
      <c r="J182" s="222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12"/>
      <c r="Z182" s="212"/>
      <c r="AA182" s="212"/>
      <c r="AB182" s="212"/>
      <c r="AC182" s="212"/>
      <c r="AD182" s="212"/>
      <c r="AE182" s="212"/>
      <c r="AF182" s="212"/>
      <c r="AG182" s="212" t="s">
        <v>119</v>
      </c>
      <c r="AH182" s="212">
        <v>0</v>
      </c>
      <c r="AI182" s="212"/>
      <c r="AJ182" s="212"/>
      <c r="AK182" s="212"/>
      <c r="AL182" s="212"/>
      <c r="AM182" s="212"/>
      <c r="AN182" s="212"/>
      <c r="AO182" s="212"/>
      <c r="AP182" s="212"/>
      <c r="AQ182" s="212"/>
      <c r="AR182" s="212"/>
      <c r="AS182" s="212"/>
      <c r="AT182" s="212"/>
      <c r="AU182" s="212"/>
      <c r="AV182" s="212"/>
      <c r="AW182" s="212"/>
      <c r="AX182" s="212"/>
      <c r="AY182" s="212"/>
      <c r="AZ182" s="212"/>
      <c r="BA182" s="212"/>
      <c r="BB182" s="212"/>
      <c r="BC182" s="212"/>
      <c r="BD182" s="212"/>
      <c r="BE182" s="212"/>
      <c r="BF182" s="212"/>
      <c r="BG182" s="212"/>
      <c r="BH182" s="212"/>
    </row>
    <row r="183" spans="1:60" outlineLevel="1" x14ac:dyDescent="0.2">
      <c r="A183" s="219"/>
      <c r="B183" s="220"/>
      <c r="C183" s="251" t="s">
        <v>286</v>
      </c>
      <c r="D183" s="224"/>
      <c r="E183" s="225">
        <v>51.088000000000001</v>
      </c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12"/>
      <c r="Z183" s="212"/>
      <c r="AA183" s="212"/>
      <c r="AB183" s="212"/>
      <c r="AC183" s="212"/>
      <c r="AD183" s="212"/>
      <c r="AE183" s="212"/>
      <c r="AF183" s="212"/>
      <c r="AG183" s="212" t="s">
        <v>119</v>
      </c>
      <c r="AH183" s="212">
        <v>0</v>
      </c>
      <c r="AI183" s="212"/>
      <c r="AJ183" s="212"/>
      <c r="AK183" s="212"/>
      <c r="AL183" s="212"/>
      <c r="AM183" s="212"/>
      <c r="AN183" s="212"/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2"/>
      <c r="BC183" s="212"/>
      <c r="BD183" s="212"/>
      <c r="BE183" s="212"/>
      <c r="BF183" s="212"/>
      <c r="BG183" s="212"/>
      <c r="BH183" s="212"/>
    </row>
    <row r="184" spans="1:60" outlineLevel="1" x14ac:dyDescent="0.2">
      <c r="A184" s="219"/>
      <c r="B184" s="220"/>
      <c r="C184" s="251" t="s">
        <v>287</v>
      </c>
      <c r="D184" s="224"/>
      <c r="E184" s="225">
        <v>18.923999999999999</v>
      </c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12"/>
      <c r="Z184" s="212"/>
      <c r="AA184" s="212"/>
      <c r="AB184" s="212"/>
      <c r="AC184" s="212"/>
      <c r="AD184" s="212"/>
      <c r="AE184" s="212"/>
      <c r="AF184" s="212"/>
      <c r="AG184" s="212" t="s">
        <v>119</v>
      </c>
      <c r="AH184" s="212">
        <v>0</v>
      </c>
      <c r="AI184" s="212"/>
      <c r="AJ184" s="212"/>
      <c r="AK184" s="212"/>
      <c r="AL184" s="212"/>
      <c r="AM184" s="212"/>
      <c r="AN184" s="212"/>
      <c r="AO184" s="212"/>
      <c r="AP184" s="212"/>
      <c r="AQ184" s="212"/>
      <c r="AR184" s="212"/>
      <c r="AS184" s="212"/>
      <c r="AT184" s="212"/>
      <c r="AU184" s="212"/>
      <c r="AV184" s="212"/>
      <c r="AW184" s="212"/>
      <c r="AX184" s="212"/>
      <c r="AY184" s="212"/>
      <c r="AZ184" s="212"/>
      <c r="BA184" s="212"/>
      <c r="BB184" s="212"/>
      <c r="BC184" s="212"/>
      <c r="BD184" s="212"/>
      <c r="BE184" s="212"/>
      <c r="BF184" s="212"/>
      <c r="BG184" s="212"/>
      <c r="BH184" s="212"/>
    </row>
    <row r="185" spans="1:60" outlineLevel="1" x14ac:dyDescent="0.2">
      <c r="A185" s="219"/>
      <c r="B185" s="220"/>
      <c r="C185" s="251" t="s">
        <v>288</v>
      </c>
      <c r="D185" s="224"/>
      <c r="E185" s="225">
        <v>52.496000000000002</v>
      </c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12"/>
      <c r="Z185" s="212"/>
      <c r="AA185" s="212"/>
      <c r="AB185" s="212"/>
      <c r="AC185" s="212"/>
      <c r="AD185" s="212"/>
      <c r="AE185" s="212"/>
      <c r="AF185" s="212"/>
      <c r="AG185" s="212" t="s">
        <v>119</v>
      </c>
      <c r="AH185" s="212">
        <v>0</v>
      </c>
      <c r="AI185" s="212"/>
      <c r="AJ185" s="212"/>
      <c r="AK185" s="212"/>
      <c r="AL185" s="212"/>
      <c r="AM185" s="212"/>
      <c r="AN185" s="212"/>
      <c r="AO185" s="212"/>
      <c r="AP185" s="212"/>
      <c r="AQ185" s="212"/>
      <c r="AR185" s="212"/>
      <c r="AS185" s="212"/>
      <c r="AT185" s="212"/>
      <c r="AU185" s="212"/>
      <c r="AV185" s="212"/>
      <c r="AW185" s="212"/>
      <c r="AX185" s="212"/>
      <c r="AY185" s="212"/>
      <c r="AZ185" s="212"/>
      <c r="BA185" s="212"/>
      <c r="BB185" s="212"/>
      <c r="BC185" s="212"/>
      <c r="BD185" s="212"/>
      <c r="BE185" s="212"/>
      <c r="BF185" s="212"/>
      <c r="BG185" s="212"/>
      <c r="BH185" s="212"/>
    </row>
    <row r="186" spans="1:60" outlineLevel="1" x14ac:dyDescent="0.2">
      <c r="A186" s="219"/>
      <c r="B186" s="220"/>
      <c r="C186" s="251" t="s">
        <v>289</v>
      </c>
      <c r="D186" s="224"/>
      <c r="E186" s="225">
        <v>20.748000000000001</v>
      </c>
      <c r="F186" s="222"/>
      <c r="G186" s="222"/>
      <c r="H186" s="222"/>
      <c r="I186" s="222"/>
      <c r="J186" s="222"/>
      <c r="K186" s="222"/>
      <c r="L186" s="222"/>
      <c r="M186" s="222"/>
      <c r="N186" s="222"/>
      <c r="O186" s="222"/>
      <c r="P186" s="222"/>
      <c r="Q186" s="222"/>
      <c r="R186" s="222"/>
      <c r="S186" s="222"/>
      <c r="T186" s="222"/>
      <c r="U186" s="222"/>
      <c r="V186" s="222"/>
      <c r="W186" s="222"/>
      <c r="X186" s="222"/>
      <c r="Y186" s="212"/>
      <c r="Z186" s="212"/>
      <c r="AA186" s="212"/>
      <c r="AB186" s="212"/>
      <c r="AC186" s="212"/>
      <c r="AD186" s="212"/>
      <c r="AE186" s="212"/>
      <c r="AF186" s="212"/>
      <c r="AG186" s="212" t="s">
        <v>119</v>
      </c>
      <c r="AH186" s="212">
        <v>0</v>
      </c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  <c r="AT186" s="212"/>
      <c r="AU186" s="212"/>
      <c r="AV186" s="212"/>
      <c r="AW186" s="212"/>
      <c r="AX186" s="212"/>
      <c r="AY186" s="212"/>
      <c r="AZ186" s="212"/>
      <c r="BA186" s="212"/>
      <c r="BB186" s="212"/>
      <c r="BC186" s="212"/>
      <c r="BD186" s="212"/>
      <c r="BE186" s="212"/>
      <c r="BF186" s="212"/>
      <c r="BG186" s="212"/>
      <c r="BH186" s="212"/>
    </row>
    <row r="187" spans="1:60" outlineLevel="1" x14ac:dyDescent="0.2">
      <c r="A187" s="219"/>
      <c r="B187" s="220"/>
      <c r="C187" s="251" t="s">
        <v>290</v>
      </c>
      <c r="D187" s="224"/>
      <c r="E187" s="225">
        <v>51.927999999999997</v>
      </c>
      <c r="F187" s="222"/>
      <c r="G187" s="222"/>
      <c r="H187" s="222"/>
      <c r="I187" s="222"/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12"/>
      <c r="Z187" s="212"/>
      <c r="AA187" s="212"/>
      <c r="AB187" s="212"/>
      <c r="AC187" s="212"/>
      <c r="AD187" s="212"/>
      <c r="AE187" s="212"/>
      <c r="AF187" s="212"/>
      <c r="AG187" s="212" t="s">
        <v>119</v>
      </c>
      <c r="AH187" s="212">
        <v>0</v>
      </c>
      <c r="AI187" s="212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12"/>
      <c r="AT187" s="212"/>
      <c r="AU187" s="212"/>
      <c r="AV187" s="212"/>
      <c r="AW187" s="212"/>
      <c r="AX187" s="212"/>
      <c r="AY187" s="212"/>
      <c r="AZ187" s="212"/>
      <c r="BA187" s="212"/>
      <c r="BB187" s="212"/>
      <c r="BC187" s="212"/>
      <c r="BD187" s="212"/>
      <c r="BE187" s="212"/>
      <c r="BF187" s="212"/>
      <c r="BG187" s="212"/>
      <c r="BH187" s="212"/>
    </row>
    <row r="188" spans="1:60" outlineLevel="1" x14ac:dyDescent="0.2">
      <c r="A188" s="219"/>
      <c r="B188" s="220"/>
      <c r="C188" s="251" t="s">
        <v>291</v>
      </c>
      <c r="D188" s="224"/>
      <c r="E188" s="225">
        <v>20.609000000000002</v>
      </c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12"/>
      <c r="Z188" s="212"/>
      <c r="AA188" s="212"/>
      <c r="AB188" s="212"/>
      <c r="AC188" s="212"/>
      <c r="AD188" s="212"/>
      <c r="AE188" s="212"/>
      <c r="AF188" s="212"/>
      <c r="AG188" s="212" t="s">
        <v>119</v>
      </c>
      <c r="AH188" s="212">
        <v>0</v>
      </c>
      <c r="AI188" s="212"/>
      <c r="AJ188" s="212"/>
      <c r="AK188" s="212"/>
      <c r="AL188" s="212"/>
      <c r="AM188" s="212"/>
      <c r="AN188" s="212"/>
      <c r="AO188" s="212"/>
      <c r="AP188" s="212"/>
      <c r="AQ188" s="212"/>
      <c r="AR188" s="212"/>
      <c r="AS188" s="212"/>
      <c r="AT188" s="212"/>
      <c r="AU188" s="212"/>
      <c r="AV188" s="212"/>
      <c r="AW188" s="212"/>
      <c r="AX188" s="212"/>
      <c r="AY188" s="212"/>
      <c r="AZ188" s="212"/>
      <c r="BA188" s="212"/>
      <c r="BB188" s="212"/>
      <c r="BC188" s="212"/>
      <c r="BD188" s="212"/>
      <c r="BE188" s="212"/>
      <c r="BF188" s="212"/>
      <c r="BG188" s="212"/>
      <c r="BH188" s="212"/>
    </row>
    <row r="189" spans="1:60" outlineLevel="1" x14ac:dyDescent="0.2">
      <c r="A189" s="219"/>
      <c r="B189" s="220"/>
      <c r="C189" s="251" t="s">
        <v>292</v>
      </c>
      <c r="D189" s="224"/>
      <c r="E189" s="225">
        <v>51.927999999999997</v>
      </c>
      <c r="F189" s="222"/>
      <c r="G189" s="222"/>
      <c r="H189" s="222"/>
      <c r="I189" s="222"/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12"/>
      <c r="Z189" s="212"/>
      <c r="AA189" s="212"/>
      <c r="AB189" s="212"/>
      <c r="AC189" s="212"/>
      <c r="AD189" s="212"/>
      <c r="AE189" s="212"/>
      <c r="AF189" s="212"/>
      <c r="AG189" s="212" t="s">
        <v>119</v>
      </c>
      <c r="AH189" s="212">
        <v>0</v>
      </c>
      <c r="AI189" s="212"/>
      <c r="AJ189" s="212"/>
      <c r="AK189" s="212"/>
      <c r="AL189" s="212"/>
      <c r="AM189" s="212"/>
      <c r="AN189" s="212"/>
      <c r="AO189" s="212"/>
      <c r="AP189" s="212"/>
      <c r="AQ189" s="212"/>
      <c r="AR189" s="212"/>
      <c r="AS189" s="212"/>
      <c r="AT189" s="212"/>
      <c r="AU189" s="212"/>
      <c r="AV189" s="212"/>
      <c r="AW189" s="212"/>
      <c r="AX189" s="212"/>
      <c r="AY189" s="212"/>
      <c r="AZ189" s="212"/>
      <c r="BA189" s="212"/>
      <c r="BB189" s="212"/>
      <c r="BC189" s="212"/>
      <c r="BD189" s="212"/>
      <c r="BE189" s="212"/>
      <c r="BF189" s="212"/>
      <c r="BG189" s="212"/>
      <c r="BH189" s="212"/>
    </row>
    <row r="190" spans="1:60" outlineLevel="1" x14ac:dyDescent="0.2">
      <c r="A190" s="219"/>
      <c r="B190" s="220"/>
      <c r="C190" s="251" t="s">
        <v>291</v>
      </c>
      <c r="D190" s="224"/>
      <c r="E190" s="225">
        <v>20.609000000000002</v>
      </c>
      <c r="F190" s="222"/>
      <c r="G190" s="222"/>
      <c r="H190" s="222"/>
      <c r="I190" s="222"/>
      <c r="J190" s="222"/>
      <c r="K190" s="222"/>
      <c r="L190" s="222"/>
      <c r="M190" s="222"/>
      <c r="N190" s="222"/>
      <c r="O190" s="222"/>
      <c r="P190" s="222"/>
      <c r="Q190" s="222"/>
      <c r="R190" s="222"/>
      <c r="S190" s="222"/>
      <c r="T190" s="222"/>
      <c r="U190" s="222"/>
      <c r="V190" s="222"/>
      <c r="W190" s="222"/>
      <c r="X190" s="222"/>
      <c r="Y190" s="212"/>
      <c r="Z190" s="212"/>
      <c r="AA190" s="212"/>
      <c r="AB190" s="212"/>
      <c r="AC190" s="212"/>
      <c r="AD190" s="212"/>
      <c r="AE190" s="212"/>
      <c r="AF190" s="212"/>
      <c r="AG190" s="212" t="s">
        <v>119</v>
      </c>
      <c r="AH190" s="212">
        <v>0</v>
      </c>
      <c r="AI190" s="212"/>
      <c r="AJ190" s="212"/>
      <c r="AK190" s="212"/>
      <c r="AL190" s="212"/>
      <c r="AM190" s="212"/>
      <c r="AN190" s="212"/>
      <c r="AO190" s="212"/>
      <c r="AP190" s="212"/>
      <c r="AQ190" s="212"/>
      <c r="AR190" s="212"/>
      <c r="AS190" s="212"/>
      <c r="AT190" s="212"/>
      <c r="AU190" s="212"/>
      <c r="AV190" s="212"/>
      <c r="AW190" s="212"/>
      <c r="AX190" s="212"/>
      <c r="AY190" s="212"/>
      <c r="AZ190" s="212"/>
      <c r="BA190" s="212"/>
      <c r="BB190" s="212"/>
      <c r="BC190" s="212"/>
      <c r="BD190" s="212"/>
      <c r="BE190" s="212"/>
      <c r="BF190" s="212"/>
      <c r="BG190" s="212"/>
      <c r="BH190" s="212"/>
    </row>
    <row r="191" spans="1:60" outlineLevel="1" x14ac:dyDescent="0.2">
      <c r="A191" s="219"/>
      <c r="B191" s="220"/>
      <c r="C191" s="251" t="s">
        <v>293</v>
      </c>
      <c r="D191" s="224"/>
      <c r="E191" s="225">
        <v>51.311999999999998</v>
      </c>
      <c r="F191" s="222"/>
      <c r="G191" s="222"/>
      <c r="H191" s="222"/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2"/>
      <c r="W191" s="222"/>
      <c r="X191" s="222"/>
      <c r="Y191" s="212"/>
      <c r="Z191" s="212"/>
      <c r="AA191" s="212"/>
      <c r="AB191" s="212"/>
      <c r="AC191" s="212"/>
      <c r="AD191" s="212"/>
      <c r="AE191" s="212"/>
      <c r="AF191" s="212"/>
      <c r="AG191" s="212" t="s">
        <v>119</v>
      </c>
      <c r="AH191" s="212">
        <v>0</v>
      </c>
      <c r="AI191" s="212"/>
      <c r="AJ191" s="212"/>
      <c r="AK191" s="212"/>
      <c r="AL191" s="212"/>
      <c r="AM191" s="212"/>
      <c r="AN191" s="212"/>
      <c r="AO191" s="212"/>
      <c r="AP191" s="212"/>
      <c r="AQ191" s="212"/>
      <c r="AR191" s="212"/>
      <c r="AS191" s="212"/>
      <c r="AT191" s="212"/>
      <c r="AU191" s="212"/>
      <c r="AV191" s="212"/>
      <c r="AW191" s="212"/>
      <c r="AX191" s="212"/>
      <c r="AY191" s="212"/>
      <c r="AZ191" s="212"/>
      <c r="BA191" s="212"/>
      <c r="BB191" s="212"/>
      <c r="BC191" s="212"/>
      <c r="BD191" s="212"/>
      <c r="BE191" s="212"/>
      <c r="BF191" s="212"/>
      <c r="BG191" s="212"/>
      <c r="BH191" s="212"/>
    </row>
    <row r="192" spans="1:60" outlineLevel="1" x14ac:dyDescent="0.2">
      <c r="A192" s="219"/>
      <c r="B192" s="220"/>
      <c r="C192" s="251" t="s">
        <v>294</v>
      </c>
      <c r="D192" s="224"/>
      <c r="E192" s="225">
        <v>17.728000000000002</v>
      </c>
      <c r="F192" s="222"/>
      <c r="G192" s="222"/>
      <c r="H192" s="222"/>
      <c r="I192" s="222"/>
      <c r="J192" s="222"/>
      <c r="K192" s="222"/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222"/>
      <c r="W192" s="222"/>
      <c r="X192" s="222"/>
      <c r="Y192" s="212"/>
      <c r="Z192" s="212"/>
      <c r="AA192" s="212"/>
      <c r="AB192" s="212"/>
      <c r="AC192" s="212"/>
      <c r="AD192" s="212"/>
      <c r="AE192" s="212"/>
      <c r="AF192" s="212"/>
      <c r="AG192" s="212" t="s">
        <v>119</v>
      </c>
      <c r="AH192" s="212">
        <v>0</v>
      </c>
      <c r="AI192" s="212"/>
      <c r="AJ192" s="212"/>
      <c r="AK192" s="212"/>
      <c r="AL192" s="212"/>
      <c r="AM192" s="212"/>
      <c r="AN192" s="212"/>
      <c r="AO192" s="212"/>
      <c r="AP192" s="212"/>
      <c r="AQ192" s="212"/>
      <c r="AR192" s="212"/>
      <c r="AS192" s="212"/>
      <c r="AT192" s="212"/>
      <c r="AU192" s="212"/>
      <c r="AV192" s="212"/>
      <c r="AW192" s="212"/>
      <c r="AX192" s="212"/>
      <c r="AY192" s="212"/>
      <c r="AZ192" s="212"/>
      <c r="BA192" s="212"/>
      <c r="BB192" s="212"/>
      <c r="BC192" s="212"/>
      <c r="BD192" s="212"/>
      <c r="BE192" s="212"/>
      <c r="BF192" s="212"/>
      <c r="BG192" s="212"/>
      <c r="BH192" s="212"/>
    </row>
    <row r="193" spans="1:60" outlineLevel="1" x14ac:dyDescent="0.2">
      <c r="A193" s="219"/>
      <c r="B193" s="220"/>
      <c r="C193" s="251" t="s">
        <v>295</v>
      </c>
      <c r="D193" s="224"/>
      <c r="E193" s="225">
        <v>52.512</v>
      </c>
      <c r="F193" s="222"/>
      <c r="G193" s="222"/>
      <c r="H193" s="222"/>
      <c r="I193" s="222"/>
      <c r="J193" s="222"/>
      <c r="K193" s="222"/>
      <c r="L193" s="222"/>
      <c r="M193" s="222"/>
      <c r="N193" s="222"/>
      <c r="O193" s="222"/>
      <c r="P193" s="222"/>
      <c r="Q193" s="222"/>
      <c r="R193" s="222"/>
      <c r="S193" s="222"/>
      <c r="T193" s="222"/>
      <c r="U193" s="222"/>
      <c r="V193" s="222"/>
      <c r="W193" s="222"/>
      <c r="X193" s="222"/>
      <c r="Y193" s="212"/>
      <c r="Z193" s="212"/>
      <c r="AA193" s="212"/>
      <c r="AB193" s="212"/>
      <c r="AC193" s="212"/>
      <c r="AD193" s="212"/>
      <c r="AE193" s="212"/>
      <c r="AF193" s="212"/>
      <c r="AG193" s="212" t="s">
        <v>119</v>
      </c>
      <c r="AH193" s="212">
        <v>0</v>
      </c>
      <c r="AI193" s="212"/>
      <c r="AJ193" s="212"/>
      <c r="AK193" s="212"/>
      <c r="AL193" s="212"/>
      <c r="AM193" s="212"/>
      <c r="AN193" s="212"/>
      <c r="AO193" s="212"/>
      <c r="AP193" s="212"/>
      <c r="AQ193" s="212"/>
      <c r="AR193" s="212"/>
      <c r="AS193" s="212"/>
      <c r="AT193" s="212"/>
      <c r="AU193" s="212"/>
      <c r="AV193" s="212"/>
      <c r="AW193" s="212"/>
      <c r="AX193" s="212"/>
      <c r="AY193" s="212"/>
      <c r="AZ193" s="212"/>
      <c r="BA193" s="212"/>
      <c r="BB193" s="212"/>
      <c r="BC193" s="212"/>
      <c r="BD193" s="212"/>
      <c r="BE193" s="212"/>
      <c r="BF193" s="212"/>
      <c r="BG193" s="212"/>
      <c r="BH193" s="212"/>
    </row>
    <row r="194" spans="1:60" outlineLevel="1" x14ac:dyDescent="0.2">
      <c r="A194" s="219"/>
      <c r="B194" s="220"/>
      <c r="C194" s="251" t="s">
        <v>296</v>
      </c>
      <c r="D194" s="224"/>
      <c r="E194" s="225">
        <v>20.628</v>
      </c>
      <c r="F194" s="222"/>
      <c r="G194" s="222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  <c r="S194" s="222"/>
      <c r="T194" s="222"/>
      <c r="U194" s="222"/>
      <c r="V194" s="222"/>
      <c r="W194" s="222"/>
      <c r="X194" s="222"/>
      <c r="Y194" s="212"/>
      <c r="Z194" s="212"/>
      <c r="AA194" s="212"/>
      <c r="AB194" s="212"/>
      <c r="AC194" s="212"/>
      <c r="AD194" s="212"/>
      <c r="AE194" s="212"/>
      <c r="AF194" s="212"/>
      <c r="AG194" s="212" t="s">
        <v>119</v>
      </c>
      <c r="AH194" s="212">
        <v>0</v>
      </c>
      <c r="AI194" s="212"/>
      <c r="AJ194" s="212"/>
      <c r="AK194" s="212"/>
      <c r="AL194" s="212"/>
      <c r="AM194" s="212"/>
      <c r="AN194" s="212"/>
      <c r="AO194" s="212"/>
      <c r="AP194" s="212"/>
      <c r="AQ194" s="212"/>
      <c r="AR194" s="212"/>
      <c r="AS194" s="212"/>
      <c r="AT194" s="212"/>
      <c r="AU194" s="212"/>
      <c r="AV194" s="212"/>
      <c r="AW194" s="212"/>
      <c r="AX194" s="212"/>
      <c r="AY194" s="212"/>
      <c r="AZ194" s="212"/>
      <c r="BA194" s="212"/>
      <c r="BB194" s="212"/>
      <c r="BC194" s="212"/>
      <c r="BD194" s="212"/>
      <c r="BE194" s="212"/>
      <c r="BF194" s="212"/>
      <c r="BG194" s="212"/>
      <c r="BH194" s="212"/>
    </row>
    <row r="195" spans="1:60" outlineLevel="1" x14ac:dyDescent="0.2">
      <c r="A195" s="219"/>
      <c r="B195" s="220"/>
      <c r="C195" s="251" t="s">
        <v>297</v>
      </c>
      <c r="D195" s="224"/>
      <c r="E195" s="225">
        <v>62.744</v>
      </c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12"/>
      <c r="Z195" s="212"/>
      <c r="AA195" s="212"/>
      <c r="AB195" s="212"/>
      <c r="AC195" s="212"/>
      <c r="AD195" s="212"/>
      <c r="AE195" s="212"/>
      <c r="AF195" s="212"/>
      <c r="AG195" s="212" t="s">
        <v>119</v>
      </c>
      <c r="AH195" s="212">
        <v>0</v>
      </c>
      <c r="AI195" s="212"/>
      <c r="AJ195" s="212"/>
      <c r="AK195" s="212"/>
      <c r="AL195" s="212"/>
      <c r="AM195" s="212"/>
      <c r="AN195" s="212"/>
      <c r="AO195" s="212"/>
      <c r="AP195" s="212"/>
      <c r="AQ195" s="212"/>
      <c r="AR195" s="212"/>
      <c r="AS195" s="212"/>
      <c r="AT195" s="212"/>
      <c r="AU195" s="212"/>
      <c r="AV195" s="212"/>
      <c r="AW195" s="212"/>
      <c r="AX195" s="212"/>
      <c r="AY195" s="212"/>
      <c r="AZ195" s="212"/>
      <c r="BA195" s="212"/>
      <c r="BB195" s="212"/>
      <c r="BC195" s="212"/>
      <c r="BD195" s="212"/>
      <c r="BE195" s="212"/>
      <c r="BF195" s="212"/>
      <c r="BG195" s="212"/>
      <c r="BH195" s="212"/>
    </row>
    <row r="196" spans="1:60" outlineLevel="1" x14ac:dyDescent="0.2">
      <c r="A196" s="219"/>
      <c r="B196" s="220"/>
      <c r="C196" s="251" t="s">
        <v>298</v>
      </c>
      <c r="D196" s="224"/>
      <c r="E196" s="225">
        <v>27.599</v>
      </c>
      <c r="F196" s="222"/>
      <c r="G196" s="222"/>
      <c r="H196" s="222"/>
      <c r="I196" s="222"/>
      <c r="J196" s="222"/>
      <c r="K196" s="222"/>
      <c r="L196" s="222"/>
      <c r="M196" s="222"/>
      <c r="N196" s="222"/>
      <c r="O196" s="222"/>
      <c r="P196" s="222"/>
      <c r="Q196" s="222"/>
      <c r="R196" s="222"/>
      <c r="S196" s="222"/>
      <c r="T196" s="222"/>
      <c r="U196" s="222"/>
      <c r="V196" s="222"/>
      <c r="W196" s="222"/>
      <c r="X196" s="222"/>
      <c r="Y196" s="212"/>
      <c r="Z196" s="212"/>
      <c r="AA196" s="212"/>
      <c r="AB196" s="212"/>
      <c r="AC196" s="212"/>
      <c r="AD196" s="212"/>
      <c r="AE196" s="212"/>
      <c r="AF196" s="212"/>
      <c r="AG196" s="212" t="s">
        <v>119</v>
      </c>
      <c r="AH196" s="212">
        <v>0</v>
      </c>
      <c r="AI196" s="212"/>
      <c r="AJ196" s="212"/>
      <c r="AK196" s="212"/>
      <c r="AL196" s="212"/>
      <c r="AM196" s="212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</row>
    <row r="197" spans="1:60" outlineLevel="1" x14ac:dyDescent="0.2">
      <c r="A197" s="219"/>
      <c r="B197" s="220"/>
      <c r="C197" s="252"/>
      <c r="D197" s="243"/>
      <c r="E197" s="243"/>
      <c r="F197" s="243"/>
      <c r="G197" s="243"/>
      <c r="H197" s="222"/>
      <c r="I197" s="222"/>
      <c r="J197" s="222"/>
      <c r="K197" s="222"/>
      <c r="L197" s="222"/>
      <c r="M197" s="222"/>
      <c r="N197" s="222"/>
      <c r="O197" s="222"/>
      <c r="P197" s="222"/>
      <c r="Q197" s="222"/>
      <c r="R197" s="222"/>
      <c r="S197" s="222"/>
      <c r="T197" s="222"/>
      <c r="U197" s="222"/>
      <c r="V197" s="222"/>
      <c r="W197" s="222"/>
      <c r="X197" s="222"/>
      <c r="Y197" s="212"/>
      <c r="Z197" s="212"/>
      <c r="AA197" s="212"/>
      <c r="AB197" s="212"/>
      <c r="AC197" s="212"/>
      <c r="AD197" s="212"/>
      <c r="AE197" s="212"/>
      <c r="AF197" s="212"/>
      <c r="AG197" s="212" t="s">
        <v>120</v>
      </c>
      <c r="AH197" s="212"/>
      <c r="AI197" s="212"/>
      <c r="AJ197" s="212"/>
      <c r="AK197" s="212"/>
      <c r="AL197" s="212"/>
      <c r="AM197" s="212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</row>
    <row r="198" spans="1:60" ht="22.5" outlineLevel="1" x14ac:dyDescent="0.2">
      <c r="A198" s="235">
        <v>36</v>
      </c>
      <c r="B198" s="236" t="s">
        <v>299</v>
      </c>
      <c r="C198" s="250" t="s">
        <v>300</v>
      </c>
      <c r="D198" s="237" t="s">
        <v>113</v>
      </c>
      <c r="E198" s="238">
        <v>230.33868000000001</v>
      </c>
      <c r="F198" s="239"/>
      <c r="G198" s="240">
        <f>ROUND(E198*F198,2)</f>
        <v>0</v>
      </c>
      <c r="H198" s="239"/>
      <c r="I198" s="240">
        <f>ROUND(E198*H198,2)</f>
        <v>0</v>
      </c>
      <c r="J198" s="239"/>
      <c r="K198" s="240">
        <f>ROUND(E198*J198,2)</f>
        <v>0</v>
      </c>
      <c r="L198" s="240">
        <v>21</v>
      </c>
      <c r="M198" s="240">
        <f>G198*(1+L198/100)</f>
        <v>0</v>
      </c>
      <c r="N198" s="240">
        <v>3.4000000000000002E-4</v>
      </c>
      <c r="O198" s="240">
        <f>ROUND(E198*N198,2)</f>
        <v>0.08</v>
      </c>
      <c r="P198" s="240">
        <v>0</v>
      </c>
      <c r="Q198" s="240">
        <f>ROUND(E198*P198,2)</f>
        <v>0</v>
      </c>
      <c r="R198" s="240" t="s">
        <v>273</v>
      </c>
      <c r="S198" s="240" t="s">
        <v>115</v>
      </c>
      <c r="T198" s="241" t="s">
        <v>115</v>
      </c>
      <c r="U198" s="222">
        <v>0.13500000000000001</v>
      </c>
      <c r="V198" s="222">
        <f>ROUND(E198*U198,2)</f>
        <v>31.1</v>
      </c>
      <c r="W198" s="222"/>
      <c r="X198" s="222" t="s">
        <v>116</v>
      </c>
      <c r="Y198" s="212"/>
      <c r="Z198" s="212"/>
      <c r="AA198" s="212"/>
      <c r="AB198" s="212"/>
      <c r="AC198" s="212"/>
      <c r="AD198" s="212"/>
      <c r="AE198" s="212"/>
      <c r="AF198" s="212"/>
      <c r="AG198" s="212" t="s">
        <v>117</v>
      </c>
      <c r="AH198" s="212"/>
      <c r="AI198" s="212"/>
      <c r="AJ198" s="212"/>
      <c r="AK198" s="212"/>
      <c r="AL198" s="212"/>
      <c r="AM198" s="212"/>
      <c r="AN198" s="212"/>
      <c r="AO198" s="212"/>
      <c r="AP198" s="212"/>
      <c r="AQ198" s="212"/>
      <c r="AR198" s="212"/>
      <c r="AS198" s="212"/>
      <c r="AT198" s="212"/>
      <c r="AU198" s="212"/>
      <c r="AV198" s="212"/>
      <c r="AW198" s="212"/>
      <c r="AX198" s="212"/>
      <c r="AY198" s="212"/>
      <c r="AZ198" s="212"/>
      <c r="BA198" s="212"/>
      <c r="BB198" s="212"/>
      <c r="BC198" s="212"/>
      <c r="BD198" s="212"/>
      <c r="BE198" s="212"/>
      <c r="BF198" s="212"/>
      <c r="BG198" s="212"/>
      <c r="BH198" s="212"/>
    </row>
    <row r="199" spans="1:60" outlineLevel="1" x14ac:dyDescent="0.2">
      <c r="A199" s="219"/>
      <c r="B199" s="220"/>
      <c r="C199" s="251" t="s">
        <v>301</v>
      </c>
      <c r="D199" s="224"/>
      <c r="E199" s="225">
        <v>230.33868000000001</v>
      </c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  <c r="W199" s="222"/>
      <c r="X199" s="222"/>
      <c r="Y199" s="212"/>
      <c r="Z199" s="212"/>
      <c r="AA199" s="212"/>
      <c r="AB199" s="212"/>
      <c r="AC199" s="212"/>
      <c r="AD199" s="212"/>
      <c r="AE199" s="212"/>
      <c r="AF199" s="212"/>
      <c r="AG199" s="212" t="s">
        <v>119</v>
      </c>
      <c r="AH199" s="212">
        <v>5</v>
      </c>
      <c r="AI199" s="212"/>
      <c r="AJ199" s="212"/>
      <c r="AK199" s="212"/>
      <c r="AL199" s="212"/>
      <c r="AM199" s="212"/>
      <c r="AN199" s="212"/>
      <c r="AO199" s="212"/>
      <c r="AP199" s="212"/>
      <c r="AQ199" s="212"/>
      <c r="AR199" s="212"/>
      <c r="AS199" s="212"/>
      <c r="AT199" s="212"/>
      <c r="AU199" s="212"/>
      <c r="AV199" s="212"/>
      <c r="AW199" s="212"/>
      <c r="AX199" s="212"/>
      <c r="AY199" s="212"/>
      <c r="AZ199" s="212"/>
      <c r="BA199" s="212"/>
      <c r="BB199" s="212"/>
      <c r="BC199" s="212"/>
      <c r="BD199" s="212"/>
      <c r="BE199" s="212"/>
      <c r="BF199" s="212"/>
      <c r="BG199" s="212"/>
      <c r="BH199" s="212"/>
    </row>
    <row r="200" spans="1:60" outlineLevel="1" x14ac:dyDescent="0.2">
      <c r="A200" s="219"/>
      <c r="B200" s="220"/>
      <c r="C200" s="252"/>
      <c r="D200" s="243"/>
      <c r="E200" s="243"/>
      <c r="F200" s="243"/>
      <c r="G200" s="243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2"/>
      <c r="W200" s="222"/>
      <c r="X200" s="222"/>
      <c r="Y200" s="212"/>
      <c r="Z200" s="212"/>
      <c r="AA200" s="212"/>
      <c r="AB200" s="212"/>
      <c r="AC200" s="212"/>
      <c r="AD200" s="212"/>
      <c r="AE200" s="212"/>
      <c r="AF200" s="212"/>
      <c r="AG200" s="212" t="s">
        <v>120</v>
      </c>
      <c r="AH200" s="212"/>
      <c r="AI200" s="212"/>
      <c r="AJ200" s="212"/>
      <c r="AK200" s="212"/>
      <c r="AL200" s="212"/>
      <c r="AM200" s="212"/>
      <c r="AN200" s="212"/>
      <c r="AO200" s="212"/>
      <c r="AP200" s="212"/>
      <c r="AQ200" s="212"/>
      <c r="AR200" s="212"/>
      <c r="AS200" s="212"/>
      <c r="AT200" s="212"/>
      <c r="AU200" s="212"/>
      <c r="AV200" s="212"/>
      <c r="AW200" s="212"/>
      <c r="AX200" s="212"/>
      <c r="AY200" s="212"/>
      <c r="AZ200" s="212"/>
      <c r="BA200" s="212"/>
      <c r="BB200" s="212"/>
      <c r="BC200" s="212"/>
      <c r="BD200" s="212"/>
      <c r="BE200" s="212"/>
      <c r="BF200" s="212"/>
      <c r="BG200" s="212"/>
      <c r="BH200" s="212"/>
    </row>
    <row r="201" spans="1:60" outlineLevel="1" x14ac:dyDescent="0.2">
      <c r="A201" s="235">
        <v>37</v>
      </c>
      <c r="B201" s="236" t="s">
        <v>302</v>
      </c>
      <c r="C201" s="250" t="s">
        <v>303</v>
      </c>
      <c r="D201" s="237" t="s">
        <v>201</v>
      </c>
      <c r="E201" s="238">
        <v>24</v>
      </c>
      <c r="F201" s="239"/>
      <c r="G201" s="240">
        <f>ROUND(E201*F201,2)</f>
        <v>0</v>
      </c>
      <c r="H201" s="239"/>
      <c r="I201" s="240">
        <f>ROUND(E201*H201,2)</f>
        <v>0</v>
      </c>
      <c r="J201" s="239"/>
      <c r="K201" s="240">
        <f>ROUND(E201*J201,2)</f>
        <v>0</v>
      </c>
      <c r="L201" s="240">
        <v>21</v>
      </c>
      <c r="M201" s="240">
        <f>G201*(1+L201/100)</f>
        <v>0</v>
      </c>
      <c r="N201" s="240">
        <v>1.0000000000000001E-5</v>
      </c>
      <c r="O201" s="240">
        <f>ROUND(E201*N201,2)</f>
        <v>0</v>
      </c>
      <c r="P201" s="240">
        <v>0</v>
      </c>
      <c r="Q201" s="240">
        <f>ROUND(E201*P201,2)</f>
        <v>0</v>
      </c>
      <c r="R201" s="240" t="s">
        <v>273</v>
      </c>
      <c r="S201" s="240" t="s">
        <v>115</v>
      </c>
      <c r="T201" s="241" t="s">
        <v>115</v>
      </c>
      <c r="U201" s="222">
        <v>0.05</v>
      </c>
      <c r="V201" s="222">
        <f>ROUND(E201*U201,2)</f>
        <v>1.2</v>
      </c>
      <c r="W201" s="222"/>
      <c r="X201" s="222" t="s">
        <v>116</v>
      </c>
      <c r="Y201" s="212"/>
      <c r="Z201" s="212"/>
      <c r="AA201" s="212"/>
      <c r="AB201" s="212"/>
      <c r="AC201" s="212"/>
      <c r="AD201" s="212"/>
      <c r="AE201" s="212"/>
      <c r="AF201" s="212"/>
      <c r="AG201" s="212" t="s">
        <v>117</v>
      </c>
      <c r="AH201" s="212"/>
      <c r="AI201" s="212"/>
      <c r="AJ201" s="212"/>
      <c r="AK201" s="212"/>
      <c r="AL201" s="212"/>
      <c r="AM201" s="212"/>
      <c r="AN201" s="212"/>
      <c r="AO201" s="212"/>
      <c r="AP201" s="212"/>
      <c r="AQ201" s="212"/>
      <c r="AR201" s="212"/>
      <c r="AS201" s="212"/>
      <c r="AT201" s="212"/>
      <c r="AU201" s="212"/>
      <c r="AV201" s="212"/>
      <c r="AW201" s="212"/>
      <c r="AX201" s="212"/>
      <c r="AY201" s="212"/>
      <c r="AZ201" s="212"/>
      <c r="BA201" s="212"/>
      <c r="BB201" s="212"/>
      <c r="BC201" s="212"/>
      <c r="BD201" s="212"/>
      <c r="BE201" s="212"/>
      <c r="BF201" s="212"/>
      <c r="BG201" s="212"/>
      <c r="BH201" s="212"/>
    </row>
    <row r="202" spans="1:60" outlineLevel="1" x14ac:dyDescent="0.2">
      <c r="A202" s="219"/>
      <c r="B202" s="220"/>
      <c r="C202" s="254"/>
      <c r="D202" s="245"/>
      <c r="E202" s="245"/>
      <c r="F202" s="245"/>
      <c r="G202" s="245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2"/>
      <c r="W202" s="222"/>
      <c r="X202" s="222"/>
      <c r="Y202" s="212"/>
      <c r="Z202" s="212"/>
      <c r="AA202" s="212"/>
      <c r="AB202" s="212"/>
      <c r="AC202" s="212"/>
      <c r="AD202" s="212"/>
      <c r="AE202" s="212"/>
      <c r="AF202" s="212"/>
      <c r="AG202" s="212" t="s">
        <v>120</v>
      </c>
      <c r="AH202" s="212"/>
      <c r="AI202" s="212"/>
      <c r="AJ202" s="212"/>
      <c r="AK202" s="212"/>
      <c r="AL202" s="212"/>
      <c r="AM202" s="212"/>
      <c r="AN202" s="212"/>
      <c r="AO202" s="212"/>
      <c r="AP202" s="212"/>
      <c r="AQ202" s="212"/>
      <c r="AR202" s="212"/>
      <c r="AS202" s="212"/>
      <c r="AT202" s="212"/>
      <c r="AU202" s="212"/>
      <c r="AV202" s="212"/>
      <c r="AW202" s="212"/>
      <c r="AX202" s="212"/>
      <c r="AY202" s="212"/>
      <c r="AZ202" s="212"/>
      <c r="BA202" s="212"/>
      <c r="BB202" s="212"/>
      <c r="BC202" s="212"/>
      <c r="BD202" s="212"/>
      <c r="BE202" s="212"/>
      <c r="BF202" s="212"/>
      <c r="BG202" s="212"/>
      <c r="BH202" s="212"/>
    </row>
    <row r="203" spans="1:60" x14ac:dyDescent="0.2">
      <c r="A203" s="229" t="s">
        <v>109</v>
      </c>
      <c r="B203" s="230" t="s">
        <v>76</v>
      </c>
      <c r="C203" s="249" t="s">
        <v>77</v>
      </c>
      <c r="D203" s="231"/>
      <c r="E203" s="232"/>
      <c r="F203" s="233"/>
      <c r="G203" s="233">
        <f>SUMIF(AG204:AG232,"&lt;&gt;NOR",G204:G232)</f>
        <v>0</v>
      </c>
      <c r="H203" s="233"/>
      <c r="I203" s="233">
        <f>SUM(I204:I232)</f>
        <v>0</v>
      </c>
      <c r="J203" s="233"/>
      <c r="K203" s="233">
        <f>SUM(K204:K232)</f>
        <v>0</v>
      </c>
      <c r="L203" s="233"/>
      <c r="M203" s="233">
        <f>SUM(M204:M232)</f>
        <v>0</v>
      </c>
      <c r="N203" s="233"/>
      <c r="O203" s="233">
        <f>SUM(O204:O232)</f>
        <v>0.15</v>
      </c>
      <c r="P203" s="233"/>
      <c r="Q203" s="233">
        <f>SUM(Q204:Q232)</f>
        <v>1.1200000000000001</v>
      </c>
      <c r="R203" s="233"/>
      <c r="S203" s="233"/>
      <c r="T203" s="234"/>
      <c r="U203" s="228"/>
      <c r="V203" s="228">
        <f>SUM(V204:V232)</f>
        <v>70.650000000000006</v>
      </c>
      <c r="W203" s="228"/>
      <c r="X203" s="228"/>
      <c r="AG203" t="s">
        <v>110</v>
      </c>
    </row>
    <row r="204" spans="1:60" outlineLevel="1" x14ac:dyDescent="0.2">
      <c r="A204" s="235">
        <v>38</v>
      </c>
      <c r="B204" s="236" t="s">
        <v>304</v>
      </c>
      <c r="C204" s="250" t="s">
        <v>305</v>
      </c>
      <c r="D204" s="237" t="s">
        <v>113</v>
      </c>
      <c r="E204" s="238">
        <v>87.611999999999995</v>
      </c>
      <c r="F204" s="239"/>
      <c r="G204" s="240">
        <f>ROUND(E204*F204,2)</f>
        <v>0</v>
      </c>
      <c r="H204" s="239"/>
      <c r="I204" s="240">
        <f>ROUND(E204*H204,2)</f>
        <v>0</v>
      </c>
      <c r="J204" s="239"/>
      <c r="K204" s="240">
        <f>ROUND(E204*J204,2)</f>
        <v>0</v>
      </c>
      <c r="L204" s="240">
        <v>21</v>
      </c>
      <c r="M204" s="240">
        <f>G204*(1+L204/100)</f>
        <v>0</v>
      </c>
      <c r="N204" s="240">
        <v>0</v>
      </c>
      <c r="O204" s="240">
        <f>ROUND(E204*N204,2)</f>
        <v>0</v>
      </c>
      <c r="P204" s="240">
        <v>0</v>
      </c>
      <c r="Q204" s="240">
        <f>ROUND(E204*P204,2)</f>
        <v>0</v>
      </c>
      <c r="R204" s="240" t="s">
        <v>306</v>
      </c>
      <c r="S204" s="240" t="s">
        <v>115</v>
      </c>
      <c r="T204" s="241" t="s">
        <v>115</v>
      </c>
      <c r="U204" s="222">
        <v>0.3</v>
      </c>
      <c r="V204" s="222">
        <f>ROUND(E204*U204,2)</f>
        <v>26.28</v>
      </c>
      <c r="W204" s="222"/>
      <c r="X204" s="222" t="s">
        <v>116</v>
      </c>
      <c r="Y204" s="212"/>
      <c r="Z204" s="212"/>
      <c r="AA204" s="212"/>
      <c r="AB204" s="212"/>
      <c r="AC204" s="212"/>
      <c r="AD204" s="212"/>
      <c r="AE204" s="212"/>
      <c r="AF204" s="212"/>
      <c r="AG204" s="212" t="s">
        <v>117</v>
      </c>
      <c r="AH204" s="212"/>
      <c r="AI204" s="212"/>
      <c r="AJ204" s="212"/>
      <c r="AK204" s="212"/>
      <c r="AL204" s="212"/>
      <c r="AM204" s="212"/>
      <c r="AN204" s="212"/>
      <c r="AO204" s="212"/>
      <c r="AP204" s="212"/>
      <c r="AQ204" s="212"/>
      <c r="AR204" s="212"/>
      <c r="AS204" s="212"/>
      <c r="AT204" s="212"/>
      <c r="AU204" s="212"/>
      <c r="AV204" s="212"/>
      <c r="AW204" s="212"/>
      <c r="AX204" s="212"/>
      <c r="AY204" s="212"/>
      <c r="AZ204" s="212"/>
      <c r="BA204" s="212"/>
      <c r="BB204" s="212"/>
      <c r="BC204" s="212"/>
      <c r="BD204" s="212"/>
      <c r="BE204" s="212"/>
      <c r="BF204" s="212"/>
      <c r="BG204" s="212"/>
      <c r="BH204" s="212"/>
    </row>
    <row r="205" spans="1:60" outlineLevel="1" x14ac:dyDescent="0.2">
      <c r="A205" s="219"/>
      <c r="B205" s="220"/>
      <c r="C205" s="251" t="s">
        <v>307</v>
      </c>
      <c r="D205" s="224"/>
      <c r="E205" s="225">
        <v>10.5</v>
      </c>
      <c r="F205" s="222"/>
      <c r="G205" s="222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222"/>
      <c r="S205" s="222"/>
      <c r="T205" s="222"/>
      <c r="U205" s="222"/>
      <c r="V205" s="222"/>
      <c r="W205" s="222"/>
      <c r="X205" s="222"/>
      <c r="Y205" s="212"/>
      <c r="Z205" s="212"/>
      <c r="AA205" s="212"/>
      <c r="AB205" s="212"/>
      <c r="AC205" s="212"/>
      <c r="AD205" s="212"/>
      <c r="AE205" s="212"/>
      <c r="AF205" s="212"/>
      <c r="AG205" s="212" t="s">
        <v>119</v>
      </c>
      <c r="AH205" s="212">
        <v>0</v>
      </c>
      <c r="AI205" s="212"/>
      <c r="AJ205" s="212"/>
      <c r="AK205" s="212"/>
      <c r="AL205" s="212"/>
      <c r="AM205" s="212"/>
      <c r="AN205" s="212"/>
      <c r="AO205" s="212"/>
      <c r="AP205" s="212"/>
      <c r="AQ205" s="212"/>
      <c r="AR205" s="212"/>
      <c r="AS205" s="212"/>
      <c r="AT205" s="212"/>
      <c r="AU205" s="212"/>
      <c r="AV205" s="212"/>
      <c r="AW205" s="212"/>
      <c r="AX205" s="212"/>
      <c r="AY205" s="212"/>
      <c r="AZ205" s="212"/>
      <c r="BA205" s="212"/>
      <c r="BB205" s="212"/>
      <c r="BC205" s="212"/>
      <c r="BD205" s="212"/>
      <c r="BE205" s="212"/>
      <c r="BF205" s="212"/>
      <c r="BG205" s="212"/>
      <c r="BH205" s="212"/>
    </row>
    <row r="206" spans="1:60" outlineLevel="1" x14ac:dyDescent="0.2">
      <c r="A206" s="219"/>
      <c r="B206" s="220"/>
      <c r="C206" s="251" t="s">
        <v>308</v>
      </c>
      <c r="D206" s="224"/>
      <c r="E206" s="225">
        <v>1.9950000000000001</v>
      </c>
      <c r="F206" s="222"/>
      <c r="G206" s="222"/>
      <c r="H206" s="222"/>
      <c r="I206" s="222"/>
      <c r="J206" s="222"/>
      <c r="K206" s="222"/>
      <c r="L206" s="222"/>
      <c r="M206" s="222"/>
      <c r="N206" s="222"/>
      <c r="O206" s="222"/>
      <c r="P206" s="222"/>
      <c r="Q206" s="222"/>
      <c r="R206" s="222"/>
      <c r="S206" s="222"/>
      <c r="T206" s="222"/>
      <c r="U206" s="222"/>
      <c r="V206" s="222"/>
      <c r="W206" s="222"/>
      <c r="X206" s="222"/>
      <c r="Y206" s="212"/>
      <c r="Z206" s="212"/>
      <c r="AA206" s="212"/>
      <c r="AB206" s="212"/>
      <c r="AC206" s="212"/>
      <c r="AD206" s="212"/>
      <c r="AE206" s="212"/>
      <c r="AF206" s="212"/>
      <c r="AG206" s="212" t="s">
        <v>119</v>
      </c>
      <c r="AH206" s="212">
        <v>0</v>
      </c>
      <c r="AI206" s="212"/>
      <c r="AJ206" s="212"/>
      <c r="AK206" s="212"/>
      <c r="AL206" s="212"/>
      <c r="AM206" s="212"/>
      <c r="AN206" s="212"/>
      <c r="AO206" s="212"/>
      <c r="AP206" s="212"/>
      <c r="AQ206" s="212"/>
      <c r="AR206" s="212"/>
      <c r="AS206" s="212"/>
      <c r="AT206" s="212"/>
      <c r="AU206" s="212"/>
      <c r="AV206" s="212"/>
      <c r="AW206" s="212"/>
      <c r="AX206" s="212"/>
      <c r="AY206" s="212"/>
      <c r="AZ206" s="212"/>
      <c r="BA206" s="212"/>
      <c r="BB206" s="212"/>
      <c r="BC206" s="212"/>
      <c r="BD206" s="212"/>
      <c r="BE206" s="212"/>
      <c r="BF206" s="212"/>
      <c r="BG206" s="212"/>
      <c r="BH206" s="212"/>
    </row>
    <row r="207" spans="1:60" outlineLevel="1" x14ac:dyDescent="0.2">
      <c r="A207" s="219"/>
      <c r="B207" s="220"/>
      <c r="C207" s="251" t="s">
        <v>309</v>
      </c>
      <c r="D207" s="224"/>
      <c r="E207" s="225">
        <v>10.08</v>
      </c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222"/>
      <c r="S207" s="222"/>
      <c r="T207" s="222"/>
      <c r="U207" s="222"/>
      <c r="V207" s="222"/>
      <c r="W207" s="222"/>
      <c r="X207" s="222"/>
      <c r="Y207" s="212"/>
      <c r="Z207" s="212"/>
      <c r="AA207" s="212"/>
      <c r="AB207" s="212"/>
      <c r="AC207" s="212"/>
      <c r="AD207" s="212"/>
      <c r="AE207" s="212"/>
      <c r="AF207" s="212"/>
      <c r="AG207" s="212" t="s">
        <v>119</v>
      </c>
      <c r="AH207" s="212">
        <v>0</v>
      </c>
      <c r="AI207" s="212"/>
      <c r="AJ207" s="212"/>
      <c r="AK207" s="212"/>
      <c r="AL207" s="212"/>
      <c r="AM207" s="212"/>
      <c r="AN207" s="212"/>
      <c r="AO207" s="212"/>
      <c r="AP207" s="212"/>
      <c r="AQ207" s="212"/>
      <c r="AR207" s="212"/>
      <c r="AS207" s="212"/>
      <c r="AT207" s="212"/>
      <c r="AU207" s="212"/>
      <c r="AV207" s="212"/>
      <c r="AW207" s="212"/>
      <c r="AX207" s="212"/>
      <c r="AY207" s="212"/>
      <c r="AZ207" s="212"/>
      <c r="BA207" s="212"/>
      <c r="BB207" s="212"/>
      <c r="BC207" s="212"/>
      <c r="BD207" s="212"/>
      <c r="BE207" s="212"/>
      <c r="BF207" s="212"/>
      <c r="BG207" s="212"/>
      <c r="BH207" s="212"/>
    </row>
    <row r="208" spans="1:60" outlineLevel="1" x14ac:dyDescent="0.2">
      <c r="A208" s="219"/>
      <c r="B208" s="220"/>
      <c r="C208" s="251" t="s">
        <v>310</v>
      </c>
      <c r="D208" s="224"/>
      <c r="E208" s="225">
        <v>5.04</v>
      </c>
      <c r="F208" s="222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222"/>
      <c r="S208" s="222"/>
      <c r="T208" s="222"/>
      <c r="U208" s="222"/>
      <c r="V208" s="222"/>
      <c r="W208" s="222"/>
      <c r="X208" s="222"/>
      <c r="Y208" s="212"/>
      <c r="Z208" s="212"/>
      <c r="AA208" s="212"/>
      <c r="AB208" s="212"/>
      <c r="AC208" s="212"/>
      <c r="AD208" s="212"/>
      <c r="AE208" s="212"/>
      <c r="AF208" s="212"/>
      <c r="AG208" s="212" t="s">
        <v>119</v>
      </c>
      <c r="AH208" s="212">
        <v>0</v>
      </c>
      <c r="AI208" s="212"/>
      <c r="AJ208" s="212"/>
      <c r="AK208" s="212"/>
      <c r="AL208" s="212"/>
      <c r="AM208" s="212"/>
      <c r="AN208" s="212"/>
      <c r="AO208" s="212"/>
      <c r="AP208" s="212"/>
      <c r="AQ208" s="212"/>
      <c r="AR208" s="212"/>
      <c r="AS208" s="212"/>
      <c r="AT208" s="212"/>
      <c r="AU208" s="212"/>
      <c r="AV208" s="212"/>
      <c r="AW208" s="212"/>
      <c r="AX208" s="212"/>
      <c r="AY208" s="212"/>
      <c r="AZ208" s="212"/>
      <c r="BA208" s="212"/>
      <c r="BB208" s="212"/>
      <c r="BC208" s="212"/>
      <c r="BD208" s="212"/>
      <c r="BE208" s="212"/>
      <c r="BF208" s="212"/>
      <c r="BG208" s="212"/>
      <c r="BH208" s="212"/>
    </row>
    <row r="209" spans="1:60" outlineLevel="1" x14ac:dyDescent="0.2">
      <c r="A209" s="219"/>
      <c r="B209" s="220"/>
      <c r="C209" s="251" t="s">
        <v>311</v>
      </c>
      <c r="D209" s="224"/>
      <c r="E209" s="225">
        <v>6.93</v>
      </c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222"/>
      <c r="U209" s="222"/>
      <c r="V209" s="222"/>
      <c r="W209" s="222"/>
      <c r="X209" s="222"/>
      <c r="Y209" s="212"/>
      <c r="Z209" s="212"/>
      <c r="AA209" s="212"/>
      <c r="AB209" s="212"/>
      <c r="AC209" s="212"/>
      <c r="AD209" s="212"/>
      <c r="AE209" s="212"/>
      <c r="AF209" s="212"/>
      <c r="AG209" s="212" t="s">
        <v>119</v>
      </c>
      <c r="AH209" s="212">
        <v>0</v>
      </c>
      <c r="AI209" s="212"/>
      <c r="AJ209" s="212"/>
      <c r="AK209" s="212"/>
      <c r="AL209" s="212"/>
      <c r="AM209" s="212"/>
      <c r="AN209" s="212"/>
      <c r="AO209" s="212"/>
      <c r="AP209" s="212"/>
      <c r="AQ209" s="212"/>
      <c r="AR209" s="212"/>
      <c r="AS209" s="212"/>
      <c r="AT209" s="212"/>
      <c r="AU209" s="212"/>
      <c r="AV209" s="212"/>
      <c r="AW209" s="212"/>
      <c r="AX209" s="212"/>
      <c r="AY209" s="212"/>
      <c r="AZ209" s="212"/>
      <c r="BA209" s="212"/>
      <c r="BB209" s="212"/>
      <c r="BC209" s="212"/>
      <c r="BD209" s="212"/>
      <c r="BE209" s="212"/>
      <c r="BF209" s="212"/>
      <c r="BG209" s="212"/>
      <c r="BH209" s="212"/>
    </row>
    <row r="210" spans="1:60" outlineLevel="1" x14ac:dyDescent="0.2">
      <c r="A210" s="219"/>
      <c r="B210" s="220"/>
      <c r="C210" s="251" t="s">
        <v>312</v>
      </c>
      <c r="D210" s="224"/>
      <c r="E210" s="225">
        <v>6.9720000000000004</v>
      </c>
      <c r="F210" s="222"/>
      <c r="G210" s="222"/>
      <c r="H210" s="222"/>
      <c r="I210" s="222"/>
      <c r="J210" s="222"/>
      <c r="K210" s="222"/>
      <c r="L210" s="222"/>
      <c r="M210" s="222"/>
      <c r="N210" s="222"/>
      <c r="O210" s="222"/>
      <c r="P210" s="222"/>
      <c r="Q210" s="222"/>
      <c r="R210" s="222"/>
      <c r="S210" s="222"/>
      <c r="T210" s="222"/>
      <c r="U210" s="222"/>
      <c r="V210" s="222"/>
      <c r="W210" s="222"/>
      <c r="X210" s="222"/>
      <c r="Y210" s="212"/>
      <c r="Z210" s="212"/>
      <c r="AA210" s="212"/>
      <c r="AB210" s="212"/>
      <c r="AC210" s="212"/>
      <c r="AD210" s="212"/>
      <c r="AE210" s="212"/>
      <c r="AF210" s="212"/>
      <c r="AG210" s="212" t="s">
        <v>119</v>
      </c>
      <c r="AH210" s="212">
        <v>0</v>
      </c>
      <c r="AI210" s="212"/>
      <c r="AJ210" s="212"/>
      <c r="AK210" s="212"/>
      <c r="AL210" s="212"/>
      <c r="AM210" s="212"/>
      <c r="AN210" s="212"/>
      <c r="AO210" s="212"/>
      <c r="AP210" s="212"/>
      <c r="AQ210" s="212"/>
      <c r="AR210" s="212"/>
      <c r="AS210" s="212"/>
      <c r="AT210" s="212"/>
      <c r="AU210" s="212"/>
      <c r="AV210" s="212"/>
      <c r="AW210" s="212"/>
      <c r="AX210" s="212"/>
      <c r="AY210" s="212"/>
      <c r="AZ210" s="212"/>
      <c r="BA210" s="212"/>
      <c r="BB210" s="212"/>
      <c r="BC210" s="212"/>
      <c r="BD210" s="212"/>
      <c r="BE210" s="212"/>
      <c r="BF210" s="212"/>
      <c r="BG210" s="212"/>
      <c r="BH210" s="212"/>
    </row>
    <row r="211" spans="1:60" outlineLevel="1" x14ac:dyDescent="0.2">
      <c r="A211" s="219"/>
      <c r="B211" s="220"/>
      <c r="C211" s="251" t="s">
        <v>313</v>
      </c>
      <c r="D211" s="224"/>
      <c r="E211" s="225">
        <v>7.77</v>
      </c>
      <c r="F211" s="222"/>
      <c r="G211" s="222"/>
      <c r="H211" s="222"/>
      <c r="I211" s="222"/>
      <c r="J211" s="222"/>
      <c r="K211" s="222"/>
      <c r="L211" s="222"/>
      <c r="M211" s="222"/>
      <c r="N211" s="222"/>
      <c r="O211" s="222"/>
      <c r="P211" s="222"/>
      <c r="Q211" s="222"/>
      <c r="R211" s="222"/>
      <c r="S211" s="222"/>
      <c r="T211" s="222"/>
      <c r="U211" s="222"/>
      <c r="V211" s="222"/>
      <c r="W211" s="222"/>
      <c r="X211" s="222"/>
      <c r="Y211" s="212"/>
      <c r="Z211" s="212"/>
      <c r="AA211" s="212"/>
      <c r="AB211" s="212"/>
      <c r="AC211" s="212"/>
      <c r="AD211" s="212"/>
      <c r="AE211" s="212"/>
      <c r="AF211" s="212"/>
      <c r="AG211" s="212" t="s">
        <v>119</v>
      </c>
      <c r="AH211" s="212">
        <v>0</v>
      </c>
      <c r="AI211" s="212"/>
      <c r="AJ211" s="212"/>
      <c r="AK211" s="212"/>
      <c r="AL211" s="212"/>
      <c r="AM211" s="212"/>
      <c r="AN211" s="212"/>
      <c r="AO211" s="212"/>
      <c r="AP211" s="212"/>
      <c r="AQ211" s="212"/>
      <c r="AR211" s="212"/>
      <c r="AS211" s="212"/>
      <c r="AT211" s="212"/>
      <c r="AU211" s="212"/>
      <c r="AV211" s="212"/>
      <c r="AW211" s="212"/>
      <c r="AX211" s="212"/>
      <c r="AY211" s="212"/>
      <c r="AZ211" s="212"/>
      <c r="BA211" s="212"/>
      <c r="BB211" s="212"/>
      <c r="BC211" s="212"/>
      <c r="BD211" s="212"/>
      <c r="BE211" s="212"/>
      <c r="BF211" s="212"/>
      <c r="BG211" s="212"/>
      <c r="BH211" s="212"/>
    </row>
    <row r="212" spans="1:60" outlineLevel="1" x14ac:dyDescent="0.2">
      <c r="A212" s="219"/>
      <c r="B212" s="220"/>
      <c r="C212" s="251" t="s">
        <v>314</v>
      </c>
      <c r="D212" s="224"/>
      <c r="E212" s="225">
        <v>7.5389999999999997</v>
      </c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222"/>
      <c r="S212" s="222"/>
      <c r="T212" s="222"/>
      <c r="U212" s="222"/>
      <c r="V212" s="222"/>
      <c r="W212" s="222"/>
      <c r="X212" s="222"/>
      <c r="Y212" s="212"/>
      <c r="Z212" s="212"/>
      <c r="AA212" s="212"/>
      <c r="AB212" s="212"/>
      <c r="AC212" s="212"/>
      <c r="AD212" s="212"/>
      <c r="AE212" s="212"/>
      <c r="AF212" s="212"/>
      <c r="AG212" s="212" t="s">
        <v>119</v>
      </c>
      <c r="AH212" s="212">
        <v>0</v>
      </c>
      <c r="AI212" s="212"/>
      <c r="AJ212" s="212"/>
      <c r="AK212" s="212"/>
      <c r="AL212" s="212"/>
      <c r="AM212" s="212"/>
      <c r="AN212" s="212"/>
      <c r="AO212" s="212"/>
      <c r="AP212" s="212"/>
      <c r="AQ212" s="212"/>
      <c r="AR212" s="212"/>
      <c r="AS212" s="212"/>
      <c r="AT212" s="212"/>
      <c r="AU212" s="212"/>
      <c r="AV212" s="212"/>
      <c r="AW212" s="212"/>
      <c r="AX212" s="212"/>
      <c r="AY212" s="212"/>
      <c r="AZ212" s="212"/>
      <c r="BA212" s="212"/>
      <c r="BB212" s="212"/>
      <c r="BC212" s="212"/>
      <c r="BD212" s="212"/>
      <c r="BE212" s="212"/>
      <c r="BF212" s="212"/>
      <c r="BG212" s="212"/>
      <c r="BH212" s="212"/>
    </row>
    <row r="213" spans="1:60" outlineLevel="1" x14ac:dyDescent="0.2">
      <c r="A213" s="219"/>
      <c r="B213" s="220"/>
      <c r="C213" s="251" t="s">
        <v>315</v>
      </c>
      <c r="D213" s="224"/>
      <c r="E213" s="225">
        <v>7.56</v>
      </c>
      <c r="F213" s="222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/>
      <c r="S213" s="222"/>
      <c r="T213" s="222"/>
      <c r="U213" s="222"/>
      <c r="V213" s="222"/>
      <c r="W213" s="222"/>
      <c r="X213" s="222"/>
      <c r="Y213" s="212"/>
      <c r="Z213" s="212"/>
      <c r="AA213" s="212"/>
      <c r="AB213" s="212"/>
      <c r="AC213" s="212"/>
      <c r="AD213" s="212"/>
      <c r="AE213" s="212"/>
      <c r="AF213" s="212"/>
      <c r="AG213" s="212" t="s">
        <v>119</v>
      </c>
      <c r="AH213" s="212">
        <v>0</v>
      </c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212"/>
      <c r="AS213" s="212"/>
      <c r="AT213" s="212"/>
      <c r="AU213" s="212"/>
      <c r="AV213" s="212"/>
      <c r="AW213" s="212"/>
      <c r="AX213" s="212"/>
      <c r="AY213" s="212"/>
      <c r="AZ213" s="212"/>
      <c r="BA213" s="212"/>
      <c r="BB213" s="212"/>
      <c r="BC213" s="212"/>
      <c r="BD213" s="212"/>
      <c r="BE213" s="212"/>
      <c r="BF213" s="212"/>
      <c r="BG213" s="212"/>
      <c r="BH213" s="212"/>
    </row>
    <row r="214" spans="1:60" outlineLevel="1" x14ac:dyDescent="0.2">
      <c r="A214" s="219"/>
      <c r="B214" s="220"/>
      <c r="C214" s="251" t="s">
        <v>316</v>
      </c>
      <c r="D214" s="224"/>
      <c r="E214" s="225">
        <v>7.56</v>
      </c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222"/>
      <c r="U214" s="222"/>
      <c r="V214" s="222"/>
      <c r="W214" s="222"/>
      <c r="X214" s="222"/>
      <c r="Y214" s="212"/>
      <c r="Z214" s="212"/>
      <c r="AA214" s="212"/>
      <c r="AB214" s="212"/>
      <c r="AC214" s="212"/>
      <c r="AD214" s="212"/>
      <c r="AE214" s="212"/>
      <c r="AF214" s="212"/>
      <c r="AG214" s="212" t="s">
        <v>119</v>
      </c>
      <c r="AH214" s="212">
        <v>0</v>
      </c>
      <c r="AI214" s="212"/>
      <c r="AJ214" s="212"/>
      <c r="AK214" s="212"/>
      <c r="AL214" s="212"/>
      <c r="AM214" s="212"/>
      <c r="AN214" s="212"/>
      <c r="AO214" s="212"/>
      <c r="AP214" s="212"/>
      <c r="AQ214" s="212"/>
      <c r="AR214" s="212"/>
      <c r="AS214" s="212"/>
      <c r="AT214" s="212"/>
      <c r="AU214" s="212"/>
      <c r="AV214" s="212"/>
      <c r="AW214" s="212"/>
      <c r="AX214" s="212"/>
      <c r="AY214" s="212"/>
      <c r="AZ214" s="212"/>
      <c r="BA214" s="212"/>
      <c r="BB214" s="212"/>
      <c r="BC214" s="212"/>
      <c r="BD214" s="212"/>
      <c r="BE214" s="212"/>
      <c r="BF214" s="212"/>
      <c r="BG214" s="212"/>
      <c r="BH214" s="212"/>
    </row>
    <row r="215" spans="1:60" outlineLevel="1" x14ac:dyDescent="0.2">
      <c r="A215" s="219"/>
      <c r="B215" s="220"/>
      <c r="C215" s="251" t="s">
        <v>317</v>
      </c>
      <c r="D215" s="224"/>
      <c r="E215" s="225">
        <v>7.56</v>
      </c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/>
      <c r="Y215" s="212"/>
      <c r="Z215" s="212"/>
      <c r="AA215" s="212"/>
      <c r="AB215" s="212"/>
      <c r="AC215" s="212"/>
      <c r="AD215" s="212"/>
      <c r="AE215" s="212"/>
      <c r="AF215" s="212"/>
      <c r="AG215" s="212" t="s">
        <v>119</v>
      </c>
      <c r="AH215" s="212">
        <v>0</v>
      </c>
      <c r="AI215" s="212"/>
      <c r="AJ215" s="212"/>
      <c r="AK215" s="212"/>
      <c r="AL215" s="212"/>
      <c r="AM215" s="212"/>
      <c r="AN215" s="212"/>
      <c r="AO215" s="212"/>
      <c r="AP215" s="212"/>
      <c r="AQ215" s="212"/>
      <c r="AR215" s="212"/>
      <c r="AS215" s="212"/>
      <c r="AT215" s="212"/>
      <c r="AU215" s="212"/>
      <c r="AV215" s="212"/>
      <c r="AW215" s="212"/>
      <c r="AX215" s="212"/>
      <c r="AY215" s="212"/>
      <c r="AZ215" s="212"/>
      <c r="BA215" s="212"/>
      <c r="BB215" s="212"/>
      <c r="BC215" s="212"/>
      <c r="BD215" s="212"/>
      <c r="BE215" s="212"/>
      <c r="BF215" s="212"/>
      <c r="BG215" s="212"/>
      <c r="BH215" s="212"/>
    </row>
    <row r="216" spans="1:60" outlineLevel="1" x14ac:dyDescent="0.2">
      <c r="A216" s="219"/>
      <c r="B216" s="220"/>
      <c r="C216" s="251" t="s">
        <v>318</v>
      </c>
      <c r="D216" s="224"/>
      <c r="E216" s="225">
        <v>8.1059999999999999</v>
      </c>
      <c r="F216" s="222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/>
      <c r="S216" s="222"/>
      <c r="T216" s="222"/>
      <c r="U216" s="222"/>
      <c r="V216" s="222"/>
      <c r="W216" s="222"/>
      <c r="X216" s="222"/>
      <c r="Y216" s="212"/>
      <c r="Z216" s="212"/>
      <c r="AA216" s="212"/>
      <c r="AB216" s="212"/>
      <c r="AC216" s="212"/>
      <c r="AD216" s="212"/>
      <c r="AE216" s="212"/>
      <c r="AF216" s="212"/>
      <c r="AG216" s="212" t="s">
        <v>119</v>
      </c>
      <c r="AH216" s="212">
        <v>0</v>
      </c>
      <c r="AI216" s="212"/>
      <c r="AJ216" s="212"/>
      <c r="AK216" s="212"/>
      <c r="AL216" s="212"/>
      <c r="AM216" s="212"/>
      <c r="AN216" s="212"/>
      <c r="AO216" s="212"/>
      <c r="AP216" s="212"/>
      <c r="AQ216" s="212"/>
      <c r="AR216" s="212"/>
      <c r="AS216" s="212"/>
      <c r="AT216" s="212"/>
      <c r="AU216" s="212"/>
      <c r="AV216" s="212"/>
      <c r="AW216" s="212"/>
      <c r="AX216" s="212"/>
      <c r="AY216" s="212"/>
      <c r="AZ216" s="212"/>
      <c r="BA216" s="212"/>
      <c r="BB216" s="212"/>
      <c r="BC216" s="212"/>
      <c r="BD216" s="212"/>
      <c r="BE216" s="212"/>
      <c r="BF216" s="212"/>
      <c r="BG216" s="212"/>
      <c r="BH216" s="212"/>
    </row>
    <row r="217" spans="1:60" outlineLevel="1" x14ac:dyDescent="0.2">
      <c r="A217" s="219"/>
      <c r="B217" s="220"/>
      <c r="C217" s="252"/>
      <c r="D217" s="243"/>
      <c r="E217" s="243"/>
      <c r="F217" s="243"/>
      <c r="G217" s="243"/>
      <c r="H217" s="222"/>
      <c r="I217" s="222"/>
      <c r="J217" s="222"/>
      <c r="K217" s="222"/>
      <c r="L217" s="222"/>
      <c r="M217" s="222"/>
      <c r="N217" s="222"/>
      <c r="O217" s="222"/>
      <c r="P217" s="222"/>
      <c r="Q217" s="222"/>
      <c r="R217" s="222"/>
      <c r="S217" s="222"/>
      <c r="T217" s="222"/>
      <c r="U217" s="222"/>
      <c r="V217" s="222"/>
      <c r="W217" s="222"/>
      <c r="X217" s="222"/>
      <c r="Y217" s="212"/>
      <c r="Z217" s="212"/>
      <c r="AA217" s="212"/>
      <c r="AB217" s="212"/>
      <c r="AC217" s="212"/>
      <c r="AD217" s="212"/>
      <c r="AE217" s="212"/>
      <c r="AF217" s="212"/>
      <c r="AG217" s="212" t="s">
        <v>120</v>
      </c>
      <c r="AH217" s="212"/>
      <c r="AI217" s="212"/>
      <c r="AJ217" s="212"/>
      <c r="AK217" s="212"/>
      <c r="AL217" s="212"/>
      <c r="AM217" s="212"/>
      <c r="AN217" s="212"/>
      <c r="AO217" s="212"/>
      <c r="AP217" s="212"/>
      <c r="AQ217" s="212"/>
      <c r="AR217" s="212"/>
      <c r="AS217" s="212"/>
      <c r="AT217" s="212"/>
      <c r="AU217" s="212"/>
      <c r="AV217" s="212"/>
      <c r="AW217" s="212"/>
      <c r="AX217" s="212"/>
      <c r="AY217" s="212"/>
      <c r="AZ217" s="212"/>
      <c r="BA217" s="212"/>
      <c r="BB217" s="212"/>
      <c r="BC217" s="212"/>
      <c r="BD217" s="212"/>
      <c r="BE217" s="212"/>
      <c r="BF217" s="212"/>
      <c r="BG217" s="212"/>
      <c r="BH217" s="212"/>
    </row>
    <row r="218" spans="1:60" outlineLevel="1" x14ac:dyDescent="0.2">
      <c r="A218" s="235">
        <v>39</v>
      </c>
      <c r="B218" s="236" t="s">
        <v>319</v>
      </c>
      <c r="C218" s="250" t="s">
        <v>320</v>
      </c>
      <c r="D218" s="237" t="s">
        <v>169</v>
      </c>
      <c r="E218" s="238">
        <v>70</v>
      </c>
      <c r="F218" s="239"/>
      <c r="G218" s="240">
        <f>ROUND(E218*F218,2)</f>
        <v>0</v>
      </c>
      <c r="H218" s="239"/>
      <c r="I218" s="240">
        <f>ROUND(E218*H218,2)</f>
        <v>0</v>
      </c>
      <c r="J218" s="239"/>
      <c r="K218" s="240">
        <f>ROUND(E218*J218,2)</f>
        <v>0</v>
      </c>
      <c r="L218" s="240">
        <v>21</v>
      </c>
      <c r="M218" s="240">
        <f>G218*(1+L218/100)</f>
        <v>0</v>
      </c>
      <c r="N218" s="240">
        <v>0</v>
      </c>
      <c r="O218" s="240">
        <f>ROUND(E218*N218,2)</f>
        <v>0</v>
      </c>
      <c r="P218" s="240">
        <v>1.6E-2</v>
      </c>
      <c r="Q218" s="240">
        <f>ROUND(E218*P218,2)</f>
        <v>1.1200000000000001</v>
      </c>
      <c r="R218" s="240"/>
      <c r="S218" s="240" t="s">
        <v>321</v>
      </c>
      <c r="T218" s="241" t="s">
        <v>115</v>
      </c>
      <c r="U218" s="222">
        <v>0.63390000000000002</v>
      </c>
      <c r="V218" s="222">
        <f>ROUND(E218*U218,2)</f>
        <v>44.37</v>
      </c>
      <c r="W218" s="222"/>
      <c r="X218" s="222" t="s">
        <v>116</v>
      </c>
      <c r="Y218" s="212"/>
      <c r="Z218" s="212"/>
      <c r="AA218" s="212"/>
      <c r="AB218" s="212"/>
      <c r="AC218" s="212"/>
      <c r="AD218" s="212"/>
      <c r="AE218" s="212"/>
      <c r="AF218" s="212"/>
      <c r="AG218" s="212" t="s">
        <v>117</v>
      </c>
      <c r="AH218" s="212"/>
      <c r="AI218" s="212"/>
      <c r="AJ218" s="212"/>
      <c r="AK218" s="212"/>
      <c r="AL218" s="212"/>
      <c r="AM218" s="212"/>
      <c r="AN218" s="212"/>
      <c r="AO218" s="212"/>
      <c r="AP218" s="212"/>
      <c r="AQ218" s="212"/>
      <c r="AR218" s="212"/>
      <c r="AS218" s="212"/>
      <c r="AT218" s="212"/>
      <c r="AU218" s="212"/>
      <c r="AV218" s="212"/>
      <c r="AW218" s="212"/>
      <c r="AX218" s="212"/>
      <c r="AY218" s="212"/>
      <c r="AZ218" s="212"/>
      <c r="BA218" s="212"/>
      <c r="BB218" s="212"/>
      <c r="BC218" s="212"/>
      <c r="BD218" s="212"/>
      <c r="BE218" s="212"/>
      <c r="BF218" s="212"/>
      <c r="BG218" s="212"/>
      <c r="BH218" s="212"/>
    </row>
    <row r="219" spans="1:60" outlineLevel="1" x14ac:dyDescent="0.2">
      <c r="A219" s="219"/>
      <c r="B219" s="220"/>
      <c r="C219" s="251" t="s">
        <v>322</v>
      </c>
      <c r="D219" s="224"/>
      <c r="E219" s="225">
        <v>18</v>
      </c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  <c r="T219" s="222"/>
      <c r="U219" s="222"/>
      <c r="V219" s="222"/>
      <c r="W219" s="222"/>
      <c r="X219" s="222"/>
      <c r="Y219" s="212"/>
      <c r="Z219" s="212"/>
      <c r="AA219" s="212"/>
      <c r="AB219" s="212"/>
      <c r="AC219" s="212"/>
      <c r="AD219" s="212"/>
      <c r="AE219" s="212"/>
      <c r="AF219" s="212"/>
      <c r="AG219" s="212" t="s">
        <v>119</v>
      </c>
      <c r="AH219" s="212">
        <v>0</v>
      </c>
      <c r="AI219" s="212"/>
      <c r="AJ219" s="212"/>
      <c r="AK219" s="212"/>
      <c r="AL219" s="212"/>
      <c r="AM219" s="212"/>
      <c r="AN219" s="212"/>
      <c r="AO219" s="212"/>
      <c r="AP219" s="212"/>
      <c r="AQ219" s="212"/>
      <c r="AR219" s="212"/>
      <c r="AS219" s="212"/>
      <c r="AT219" s="212"/>
      <c r="AU219" s="212"/>
      <c r="AV219" s="212"/>
      <c r="AW219" s="212"/>
      <c r="AX219" s="212"/>
      <c r="AY219" s="212"/>
      <c r="AZ219" s="212"/>
      <c r="BA219" s="212"/>
      <c r="BB219" s="212"/>
      <c r="BC219" s="212"/>
      <c r="BD219" s="212"/>
      <c r="BE219" s="212"/>
      <c r="BF219" s="212"/>
      <c r="BG219" s="212"/>
      <c r="BH219" s="212"/>
    </row>
    <row r="220" spans="1:60" outlineLevel="1" x14ac:dyDescent="0.2">
      <c r="A220" s="219"/>
      <c r="B220" s="220"/>
      <c r="C220" s="251" t="s">
        <v>323</v>
      </c>
      <c r="D220" s="224"/>
      <c r="E220" s="225">
        <v>4</v>
      </c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222"/>
      <c r="W220" s="222"/>
      <c r="X220" s="222"/>
      <c r="Y220" s="212"/>
      <c r="Z220" s="212"/>
      <c r="AA220" s="212"/>
      <c r="AB220" s="212"/>
      <c r="AC220" s="212"/>
      <c r="AD220" s="212"/>
      <c r="AE220" s="212"/>
      <c r="AF220" s="212"/>
      <c r="AG220" s="212" t="s">
        <v>119</v>
      </c>
      <c r="AH220" s="212">
        <v>0</v>
      </c>
      <c r="AI220" s="212"/>
      <c r="AJ220" s="212"/>
      <c r="AK220" s="212"/>
      <c r="AL220" s="212"/>
      <c r="AM220" s="212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</row>
    <row r="221" spans="1:60" outlineLevel="1" x14ac:dyDescent="0.2">
      <c r="A221" s="219"/>
      <c r="B221" s="220"/>
      <c r="C221" s="251" t="s">
        <v>324</v>
      </c>
      <c r="D221" s="224"/>
      <c r="E221" s="225">
        <v>6</v>
      </c>
      <c r="F221" s="222"/>
      <c r="G221" s="222"/>
      <c r="H221" s="222"/>
      <c r="I221" s="222"/>
      <c r="J221" s="222"/>
      <c r="K221" s="222"/>
      <c r="L221" s="222"/>
      <c r="M221" s="222"/>
      <c r="N221" s="222"/>
      <c r="O221" s="222"/>
      <c r="P221" s="222"/>
      <c r="Q221" s="222"/>
      <c r="R221" s="222"/>
      <c r="S221" s="222"/>
      <c r="T221" s="222"/>
      <c r="U221" s="222"/>
      <c r="V221" s="222"/>
      <c r="W221" s="222"/>
      <c r="X221" s="222"/>
      <c r="Y221" s="212"/>
      <c r="Z221" s="212"/>
      <c r="AA221" s="212"/>
      <c r="AB221" s="212"/>
      <c r="AC221" s="212"/>
      <c r="AD221" s="212"/>
      <c r="AE221" s="212"/>
      <c r="AF221" s="212"/>
      <c r="AG221" s="212" t="s">
        <v>119</v>
      </c>
      <c r="AH221" s="212">
        <v>0</v>
      </c>
      <c r="AI221" s="212"/>
      <c r="AJ221" s="212"/>
      <c r="AK221" s="212"/>
      <c r="AL221" s="212"/>
      <c r="AM221" s="212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</row>
    <row r="222" spans="1:60" outlineLevel="1" x14ac:dyDescent="0.2">
      <c r="A222" s="219"/>
      <c r="B222" s="220"/>
      <c r="C222" s="251" t="s">
        <v>325</v>
      </c>
      <c r="D222" s="224"/>
      <c r="E222" s="225">
        <v>6</v>
      </c>
      <c r="F222" s="222"/>
      <c r="G222" s="222"/>
      <c r="H222" s="222"/>
      <c r="I222" s="222"/>
      <c r="J222" s="222"/>
      <c r="K222" s="222"/>
      <c r="L222" s="222"/>
      <c r="M222" s="222"/>
      <c r="N222" s="222"/>
      <c r="O222" s="222"/>
      <c r="P222" s="222"/>
      <c r="Q222" s="222"/>
      <c r="R222" s="222"/>
      <c r="S222" s="222"/>
      <c r="T222" s="222"/>
      <c r="U222" s="222"/>
      <c r="V222" s="222"/>
      <c r="W222" s="222"/>
      <c r="X222" s="222"/>
      <c r="Y222" s="212"/>
      <c r="Z222" s="212"/>
      <c r="AA222" s="212"/>
      <c r="AB222" s="212"/>
      <c r="AC222" s="212"/>
      <c r="AD222" s="212"/>
      <c r="AE222" s="212"/>
      <c r="AF222" s="212"/>
      <c r="AG222" s="212" t="s">
        <v>119</v>
      </c>
      <c r="AH222" s="212">
        <v>0</v>
      </c>
      <c r="AI222" s="212"/>
      <c r="AJ222" s="212"/>
      <c r="AK222" s="212"/>
      <c r="AL222" s="212"/>
      <c r="AM222" s="212"/>
      <c r="AN222" s="212"/>
      <c r="AO222" s="212"/>
      <c r="AP222" s="212"/>
      <c r="AQ222" s="212"/>
      <c r="AR222" s="212"/>
      <c r="AS222" s="212"/>
      <c r="AT222" s="212"/>
      <c r="AU222" s="212"/>
      <c r="AV222" s="212"/>
      <c r="AW222" s="212"/>
      <c r="AX222" s="212"/>
      <c r="AY222" s="212"/>
      <c r="AZ222" s="212"/>
      <c r="BA222" s="212"/>
      <c r="BB222" s="212"/>
      <c r="BC222" s="212"/>
      <c r="BD222" s="212"/>
      <c r="BE222" s="212"/>
      <c r="BF222" s="212"/>
      <c r="BG222" s="212"/>
      <c r="BH222" s="212"/>
    </row>
    <row r="223" spans="1:60" outlineLevel="1" x14ac:dyDescent="0.2">
      <c r="A223" s="219"/>
      <c r="B223" s="220"/>
      <c r="C223" s="251" t="s">
        <v>326</v>
      </c>
      <c r="D223" s="224"/>
      <c r="E223" s="225">
        <v>6</v>
      </c>
      <c r="F223" s="222"/>
      <c r="G223" s="222"/>
      <c r="H223" s="222"/>
      <c r="I223" s="222"/>
      <c r="J223" s="222"/>
      <c r="K223" s="222"/>
      <c r="L223" s="222"/>
      <c r="M223" s="222"/>
      <c r="N223" s="222"/>
      <c r="O223" s="222"/>
      <c r="P223" s="222"/>
      <c r="Q223" s="222"/>
      <c r="R223" s="222"/>
      <c r="S223" s="222"/>
      <c r="T223" s="222"/>
      <c r="U223" s="222"/>
      <c r="V223" s="222"/>
      <c r="W223" s="222"/>
      <c r="X223" s="222"/>
      <c r="Y223" s="212"/>
      <c r="Z223" s="212"/>
      <c r="AA223" s="212"/>
      <c r="AB223" s="212"/>
      <c r="AC223" s="212"/>
      <c r="AD223" s="212"/>
      <c r="AE223" s="212"/>
      <c r="AF223" s="212"/>
      <c r="AG223" s="212" t="s">
        <v>119</v>
      </c>
      <c r="AH223" s="212">
        <v>0</v>
      </c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12"/>
      <c r="AT223" s="212"/>
      <c r="AU223" s="212"/>
      <c r="AV223" s="212"/>
      <c r="AW223" s="212"/>
      <c r="AX223" s="212"/>
      <c r="AY223" s="212"/>
      <c r="AZ223" s="212"/>
      <c r="BA223" s="212"/>
      <c r="BB223" s="212"/>
      <c r="BC223" s="212"/>
      <c r="BD223" s="212"/>
      <c r="BE223" s="212"/>
      <c r="BF223" s="212"/>
      <c r="BG223" s="212"/>
      <c r="BH223" s="212"/>
    </row>
    <row r="224" spans="1:60" outlineLevel="1" x14ac:dyDescent="0.2">
      <c r="A224" s="219"/>
      <c r="B224" s="220"/>
      <c r="C224" s="251" t="s">
        <v>327</v>
      </c>
      <c r="D224" s="224"/>
      <c r="E224" s="225">
        <v>6</v>
      </c>
      <c r="F224" s="222"/>
      <c r="G224" s="222"/>
      <c r="H224" s="222"/>
      <c r="I224" s="222"/>
      <c r="J224" s="222"/>
      <c r="K224" s="222"/>
      <c r="L224" s="222"/>
      <c r="M224" s="222"/>
      <c r="N224" s="222"/>
      <c r="O224" s="222"/>
      <c r="P224" s="222"/>
      <c r="Q224" s="222"/>
      <c r="R224" s="222"/>
      <c r="S224" s="222"/>
      <c r="T224" s="222"/>
      <c r="U224" s="222"/>
      <c r="V224" s="222"/>
      <c r="W224" s="222"/>
      <c r="X224" s="222"/>
      <c r="Y224" s="212"/>
      <c r="Z224" s="212"/>
      <c r="AA224" s="212"/>
      <c r="AB224" s="212"/>
      <c r="AC224" s="212"/>
      <c r="AD224" s="212"/>
      <c r="AE224" s="212"/>
      <c r="AF224" s="212"/>
      <c r="AG224" s="212" t="s">
        <v>119</v>
      </c>
      <c r="AH224" s="212">
        <v>0</v>
      </c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12"/>
      <c r="AT224" s="212"/>
      <c r="AU224" s="212"/>
      <c r="AV224" s="212"/>
      <c r="AW224" s="212"/>
      <c r="AX224" s="212"/>
      <c r="AY224" s="212"/>
      <c r="AZ224" s="212"/>
      <c r="BA224" s="212"/>
      <c r="BB224" s="212"/>
      <c r="BC224" s="212"/>
      <c r="BD224" s="212"/>
      <c r="BE224" s="212"/>
      <c r="BF224" s="212"/>
      <c r="BG224" s="212"/>
      <c r="BH224" s="212"/>
    </row>
    <row r="225" spans="1:60" outlineLevel="1" x14ac:dyDescent="0.2">
      <c r="A225" s="219"/>
      <c r="B225" s="220"/>
      <c r="C225" s="251" t="s">
        <v>328</v>
      </c>
      <c r="D225" s="224"/>
      <c r="E225" s="225">
        <v>6</v>
      </c>
      <c r="F225" s="222"/>
      <c r="G225" s="222"/>
      <c r="H225" s="222"/>
      <c r="I225" s="222"/>
      <c r="J225" s="222"/>
      <c r="K225" s="222"/>
      <c r="L225" s="222"/>
      <c r="M225" s="222"/>
      <c r="N225" s="222"/>
      <c r="O225" s="222"/>
      <c r="P225" s="222"/>
      <c r="Q225" s="222"/>
      <c r="R225" s="222"/>
      <c r="S225" s="222"/>
      <c r="T225" s="222"/>
      <c r="U225" s="222"/>
      <c r="V225" s="222"/>
      <c r="W225" s="222"/>
      <c r="X225" s="222"/>
      <c r="Y225" s="212"/>
      <c r="Z225" s="212"/>
      <c r="AA225" s="212"/>
      <c r="AB225" s="212"/>
      <c r="AC225" s="212"/>
      <c r="AD225" s="212"/>
      <c r="AE225" s="212"/>
      <c r="AF225" s="212"/>
      <c r="AG225" s="212" t="s">
        <v>119</v>
      </c>
      <c r="AH225" s="212">
        <v>0</v>
      </c>
      <c r="AI225" s="212"/>
      <c r="AJ225" s="212"/>
      <c r="AK225" s="212"/>
      <c r="AL225" s="212"/>
      <c r="AM225" s="212"/>
      <c r="AN225" s="212"/>
      <c r="AO225" s="212"/>
      <c r="AP225" s="212"/>
      <c r="AQ225" s="212"/>
      <c r="AR225" s="212"/>
      <c r="AS225" s="212"/>
      <c r="AT225" s="212"/>
      <c r="AU225" s="212"/>
      <c r="AV225" s="212"/>
      <c r="AW225" s="212"/>
      <c r="AX225" s="212"/>
      <c r="AY225" s="212"/>
      <c r="AZ225" s="212"/>
      <c r="BA225" s="212"/>
      <c r="BB225" s="212"/>
      <c r="BC225" s="212"/>
      <c r="BD225" s="212"/>
      <c r="BE225" s="212"/>
      <c r="BF225" s="212"/>
      <c r="BG225" s="212"/>
      <c r="BH225" s="212"/>
    </row>
    <row r="226" spans="1:60" outlineLevel="1" x14ac:dyDescent="0.2">
      <c r="A226" s="219"/>
      <c r="B226" s="220"/>
      <c r="C226" s="251" t="s">
        <v>329</v>
      </c>
      <c r="D226" s="224"/>
      <c r="E226" s="225">
        <v>6</v>
      </c>
      <c r="F226" s="222"/>
      <c r="G226" s="222"/>
      <c r="H226" s="222"/>
      <c r="I226" s="222"/>
      <c r="J226" s="222"/>
      <c r="K226" s="222"/>
      <c r="L226" s="222"/>
      <c r="M226" s="222"/>
      <c r="N226" s="222"/>
      <c r="O226" s="222"/>
      <c r="P226" s="222"/>
      <c r="Q226" s="222"/>
      <c r="R226" s="222"/>
      <c r="S226" s="222"/>
      <c r="T226" s="222"/>
      <c r="U226" s="222"/>
      <c r="V226" s="222"/>
      <c r="W226" s="222"/>
      <c r="X226" s="222"/>
      <c r="Y226" s="212"/>
      <c r="Z226" s="212"/>
      <c r="AA226" s="212"/>
      <c r="AB226" s="212"/>
      <c r="AC226" s="212"/>
      <c r="AD226" s="212"/>
      <c r="AE226" s="212"/>
      <c r="AF226" s="212"/>
      <c r="AG226" s="212" t="s">
        <v>119</v>
      </c>
      <c r="AH226" s="212">
        <v>0</v>
      </c>
      <c r="AI226" s="212"/>
      <c r="AJ226" s="212"/>
      <c r="AK226" s="212"/>
      <c r="AL226" s="212"/>
      <c r="AM226" s="212"/>
      <c r="AN226" s="212"/>
      <c r="AO226" s="212"/>
      <c r="AP226" s="212"/>
      <c r="AQ226" s="212"/>
      <c r="AR226" s="212"/>
      <c r="AS226" s="212"/>
      <c r="AT226" s="212"/>
      <c r="AU226" s="212"/>
      <c r="AV226" s="212"/>
      <c r="AW226" s="212"/>
      <c r="AX226" s="212"/>
      <c r="AY226" s="212"/>
      <c r="AZ226" s="212"/>
      <c r="BA226" s="212"/>
      <c r="BB226" s="212"/>
      <c r="BC226" s="212"/>
      <c r="BD226" s="212"/>
      <c r="BE226" s="212"/>
      <c r="BF226" s="212"/>
      <c r="BG226" s="212"/>
      <c r="BH226" s="212"/>
    </row>
    <row r="227" spans="1:60" outlineLevel="1" x14ac:dyDescent="0.2">
      <c r="A227" s="219"/>
      <c r="B227" s="220"/>
      <c r="C227" s="251" t="s">
        <v>330</v>
      </c>
      <c r="D227" s="224"/>
      <c r="E227" s="225">
        <v>6</v>
      </c>
      <c r="F227" s="222"/>
      <c r="G227" s="222"/>
      <c r="H227" s="222"/>
      <c r="I227" s="222"/>
      <c r="J227" s="222"/>
      <c r="K227" s="222"/>
      <c r="L227" s="222"/>
      <c r="M227" s="222"/>
      <c r="N227" s="222"/>
      <c r="O227" s="222"/>
      <c r="P227" s="222"/>
      <c r="Q227" s="222"/>
      <c r="R227" s="222"/>
      <c r="S227" s="222"/>
      <c r="T227" s="222"/>
      <c r="U227" s="222"/>
      <c r="V227" s="222"/>
      <c r="W227" s="222"/>
      <c r="X227" s="222"/>
      <c r="Y227" s="212"/>
      <c r="Z227" s="212"/>
      <c r="AA227" s="212"/>
      <c r="AB227" s="212"/>
      <c r="AC227" s="212"/>
      <c r="AD227" s="212"/>
      <c r="AE227" s="212"/>
      <c r="AF227" s="212"/>
      <c r="AG227" s="212" t="s">
        <v>119</v>
      </c>
      <c r="AH227" s="212">
        <v>0</v>
      </c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12"/>
      <c r="AT227" s="212"/>
      <c r="AU227" s="212"/>
      <c r="AV227" s="212"/>
      <c r="AW227" s="212"/>
      <c r="AX227" s="212"/>
      <c r="AY227" s="212"/>
      <c r="AZ227" s="212"/>
      <c r="BA227" s="212"/>
      <c r="BB227" s="212"/>
      <c r="BC227" s="212"/>
      <c r="BD227" s="212"/>
      <c r="BE227" s="212"/>
      <c r="BF227" s="212"/>
      <c r="BG227" s="212"/>
      <c r="BH227" s="212"/>
    </row>
    <row r="228" spans="1:60" outlineLevel="1" x14ac:dyDescent="0.2">
      <c r="A228" s="219"/>
      <c r="B228" s="220"/>
      <c r="C228" s="251" t="s">
        <v>331</v>
      </c>
      <c r="D228" s="224"/>
      <c r="E228" s="225">
        <v>6</v>
      </c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222"/>
      <c r="U228" s="222"/>
      <c r="V228" s="222"/>
      <c r="W228" s="222"/>
      <c r="X228" s="222"/>
      <c r="Y228" s="212"/>
      <c r="Z228" s="212"/>
      <c r="AA228" s="212"/>
      <c r="AB228" s="212"/>
      <c r="AC228" s="212"/>
      <c r="AD228" s="212"/>
      <c r="AE228" s="212"/>
      <c r="AF228" s="212"/>
      <c r="AG228" s="212" t="s">
        <v>119</v>
      </c>
      <c r="AH228" s="212">
        <v>0</v>
      </c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12"/>
      <c r="AT228" s="212"/>
      <c r="AU228" s="212"/>
      <c r="AV228" s="212"/>
      <c r="AW228" s="212"/>
      <c r="AX228" s="212"/>
      <c r="AY228" s="212"/>
      <c r="AZ228" s="212"/>
      <c r="BA228" s="212"/>
      <c r="BB228" s="212"/>
      <c r="BC228" s="212"/>
      <c r="BD228" s="212"/>
      <c r="BE228" s="212"/>
      <c r="BF228" s="212"/>
      <c r="BG228" s="212"/>
      <c r="BH228" s="212"/>
    </row>
    <row r="229" spans="1:60" outlineLevel="1" x14ac:dyDescent="0.2">
      <c r="A229" s="219"/>
      <c r="B229" s="220"/>
      <c r="C229" s="252"/>
      <c r="D229" s="243"/>
      <c r="E229" s="243"/>
      <c r="F229" s="243"/>
      <c r="G229" s="243"/>
      <c r="H229" s="222"/>
      <c r="I229" s="222"/>
      <c r="J229" s="222"/>
      <c r="K229" s="222"/>
      <c r="L229" s="222"/>
      <c r="M229" s="222"/>
      <c r="N229" s="222"/>
      <c r="O229" s="222"/>
      <c r="P229" s="222"/>
      <c r="Q229" s="222"/>
      <c r="R229" s="222"/>
      <c r="S229" s="222"/>
      <c r="T229" s="222"/>
      <c r="U229" s="222"/>
      <c r="V229" s="222"/>
      <c r="W229" s="222"/>
      <c r="X229" s="222"/>
      <c r="Y229" s="212"/>
      <c r="Z229" s="212"/>
      <c r="AA229" s="212"/>
      <c r="AB229" s="212"/>
      <c r="AC229" s="212"/>
      <c r="AD229" s="212"/>
      <c r="AE229" s="212"/>
      <c r="AF229" s="212"/>
      <c r="AG229" s="212" t="s">
        <v>120</v>
      </c>
      <c r="AH229" s="212"/>
      <c r="AI229" s="212"/>
      <c r="AJ229" s="212"/>
      <c r="AK229" s="212"/>
      <c r="AL229" s="212"/>
      <c r="AM229" s="212"/>
      <c r="AN229" s="212"/>
      <c r="AO229" s="212"/>
      <c r="AP229" s="212"/>
      <c r="AQ229" s="212"/>
      <c r="AR229" s="212"/>
      <c r="AS229" s="212"/>
      <c r="AT229" s="212"/>
      <c r="AU229" s="212"/>
      <c r="AV229" s="212"/>
      <c r="AW229" s="212"/>
      <c r="AX229" s="212"/>
      <c r="AY229" s="212"/>
      <c r="AZ229" s="212"/>
      <c r="BA229" s="212"/>
      <c r="BB229" s="212"/>
      <c r="BC229" s="212"/>
      <c r="BD229" s="212"/>
      <c r="BE229" s="212"/>
      <c r="BF229" s="212"/>
      <c r="BG229" s="212"/>
      <c r="BH229" s="212"/>
    </row>
    <row r="230" spans="1:60" outlineLevel="1" x14ac:dyDescent="0.2">
      <c r="A230" s="235">
        <v>40</v>
      </c>
      <c r="B230" s="236" t="s">
        <v>332</v>
      </c>
      <c r="C230" s="250" t="s">
        <v>333</v>
      </c>
      <c r="D230" s="237" t="s">
        <v>113</v>
      </c>
      <c r="E230" s="238">
        <v>91.992599999999996</v>
      </c>
      <c r="F230" s="239"/>
      <c r="G230" s="240">
        <f>ROUND(E230*F230,2)</f>
        <v>0</v>
      </c>
      <c r="H230" s="239"/>
      <c r="I230" s="240">
        <f>ROUND(E230*H230,2)</f>
        <v>0</v>
      </c>
      <c r="J230" s="239"/>
      <c r="K230" s="240">
        <f>ROUND(E230*J230,2)</f>
        <v>0</v>
      </c>
      <c r="L230" s="240">
        <v>21</v>
      </c>
      <c r="M230" s="240">
        <f>G230*(1+L230/100)</f>
        <v>0</v>
      </c>
      <c r="N230" s="240">
        <v>1.6000000000000001E-3</v>
      </c>
      <c r="O230" s="240">
        <f>ROUND(E230*N230,2)</f>
        <v>0.15</v>
      </c>
      <c r="P230" s="240">
        <v>0</v>
      </c>
      <c r="Q230" s="240">
        <f>ROUND(E230*P230,2)</f>
        <v>0</v>
      </c>
      <c r="R230" s="240" t="s">
        <v>163</v>
      </c>
      <c r="S230" s="240" t="s">
        <v>115</v>
      </c>
      <c r="T230" s="241" t="s">
        <v>115</v>
      </c>
      <c r="U230" s="222">
        <v>0</v>
      </c>
      <c r="V230" s="222">
        <f>ROUND(E230*U230,2)</f>
        <v>0</v>
      </c>
      <c r="W230" s="222"/>
      <c r="X230" s="222" t="s">
        <v>164</v>
      </c>
      <c r="Y230" s="212"/>
      <c r="Z230" s="212"/>
      <c r="AA230" s="212"/>
      <c r="AB230" s="212"/>
      <c r="AC230" s="212"/>
      <c r="AD230" s="212"/>
      <c r="AE230" s="212"/>
      <c r="AF230" s="212"/>
      <c r="AG230" s="212" t="s">
        <v>165</v>
      </c>
      <c r="AH230" s="212"/>
      <c r="AI230" s="212"/>
      <c r="AJ230" s="212"/>
      <c r="AK230" s="212"/>
      <c r="AL230" s="212"/>
      <c r="AM230" s="212"/>
      <c r="AN230" s="212"/>
      <c r="AO230" s="212"/>
      <c r="AP230" s="212"/>
      <c r="AQ230" s="212"/>
      <c r="AR230" s="212"/>
      <c r="AS230" s="212"/>
      <c r="AT230" s="212"/>
      <c r="AU230" s="212"/>
      <c r="AV230" s="212"/>
      <c r="AW230" s="212"/>
      <c r="AX230" s="212"/>
      <c r="AY230" s="212"/>
      <c r="AZ230" s="212"/>
      <c r="BA230" s="212"/>
      <c r="BB230" s="212"/>
      <c r="BC230" s="212"/>
      <c r="BD230" s="212"/>
      <c r="BE230" s="212"/>
      <c r="BF230" s="212"/>
      <c r="BG230" s="212"/>
      <c r="BH230" s="212"/>
    </row>
    <row r="231" spans="1:60" outlineLevel="1" x14ac:dyDescent="0.2">
      <c r="A231" s="219"/>
      <c r="B231" s="220"/>
      <c r="C231" s="251" t="s">
        <v>334</v>
      </c>
      <c r="D231" s="224"/>
      <c r="E231" s="225">
        <v>91.992599999999996</v>
      </c>
      <c r="F231" s="222"/>
      <c r="G231" s="222"/>
      <c r="H231" s="222"/>
      <c r="I231" s="222"/>
      <c r="J231" s="222"/>
      <c r="K231" s="222"/>
      <c r="L231" s="222"/>
      <c r="M231" s="222"/>
      <c r="N231" s="222"/>
      <c r="O231" s="222"/>
      <c r="P231" s="222"/>
      <c r="Q231" s="222"/>
      <c r="R231" s="222"/>
      <c r="S231" s="222"/>
      <c r="T231" s="222"/>
      <c r="U231" s="222"/>
      <c r="V231" s="222"/>
      <c r="W231" s="222"/>
      <c r="X231" s="222"/>
      <c r="Y231" s="212"/>
      <c r="Z231" s="212"/>
      <c r="AA231" s="212"/>
      <c r="AB231" s="212"/>
      <c r="AC231" s="212"/>
      <c r="AD231" s="212"/>
      <c r="AE231" s="212"/>
      <c r="AF231" s="212"/>
      <c r="AG231" s="212" t="s">
        <v>119</v>
      </c>
      <c r="AH231" s="212">
        <v>5</v>
      </c>
      <c r="AI231" s="212"/>
      <c r="AJ231" s="212"/>
      <c r="AK231" s="212"/>
      <c r="AL231" s="212"/>
      <c r="AM231" s="212"/>
      <c r="AN231" s="212"/>
      <c r="AO231" s="212"/>
      <c r="AP231" s="212"/>
      <c r="AQ231" s="212"/>
      <c r="AR231" s="212"/>
      <c r="AS231" s="212"/>
      <c r="AT231" s="212"/>
      <c r="AU231" s="212"/>
      <c r="AV231" s="212"/>
      <c r="AW231" s="212"/>
      <c r="AX231" s="212"/>
      <c r="AY231" s="212"/>
      <c r="AZ231" s="212"/>
      <c r="BA231" s="212"/>
      <c r="BB231" s="212"/>
      <c r="BC231" s="212"/>
      <c r="BD231" s="212"/>
      <c r="BE231" s="212"/>
      <c r="BF231" s="212"/>
      <c r="BG231" s="212"/>
      <c r="BH231" s="212"/>
    </row>
    <row r="232" spans="1:60" outlineLevel="1" x14ac:dyDescent="0.2">
      <c r="A232" s="219"/>
      <c r="B232" s="220"/>
      <c r="C232" s="252"/>
      <c r="D232" s="243"/>
      <c r="E232" s="243"/>
      <c r="F232" s="243"/>
      <c r="G232" s="243"/>
      <c r="H232" s="222"/>
      <c r="I232" s="222"/>
      <c r="J232" s="222"/>
      <c r="K232" s="222"/>
      <c r="L232" s="222"/>
      <c r="M232" s="222"/>
      <c r="N232" s="222"/>
      <c r="O232" s="222"/>
      <c r="P232" s="222"/>
      <c r="Q232" s="222"/>
      <c r="R232" s="222"/>
      <c r="S232" s="222"/>
      <c r="T232" s="222"/>
      <c r="U232" s="222"/>
      <c r="V232" s="222"/>
      <c r="W232" s="222"/>
      <c r="X232" s="222"/>
      <c r="Y232" s="212"/>
      <c r="Z232" s="212"/>
      <c r="AA232" s="212"/>
      <c r="AB232" s="212"/>
      <c r="AC232" s="212"/>
      <c r="AD232" s="212"/>
      <c r="AE232" s="212"/>
      <c r="AF232" s="212"/>
      <c r="AG232" s="212" t="s">
        <v>120</v>
      </c>
      <c r="AH232" s="212"/>
      <c r="AI232" s="212"/>
      <c r="AJ232" s="212"/>
      <c r="AK232" s="212"/>
      <c r="AL232" s="212"/>
      <c r="AM232" s="212"/>
      <c r="AN232" s="212"/>
      <c r="AO232" s="212"/>
      <c r="AP232" s="212"/>
      <c r="AQ232" s="212"/>
      <c r="AR232" s="212"/>
      <c r="AS232" s="212"/>
      <c r="AT232" s="212"/>
      <c r="AU232" s="212"/>
      <c r="AV232" s="212"/>
      <c r="AW232" s="212"/>
      <c r="AX232" s="212"/>
      <c r="AY232" s="212"/>
      <c r="AZ232" s="212"/>
      <c r="BA232" s="212"/>
      <c r="BB232" s="212"/>
      <c r="BC232" s="212"/>
      <c r="BD232" s="212"/>
      <c r="BE232" s="212"/>
      <c r="BF232" s="212"/>
      <c r="BG232" s="212"/>
      <c r="BH232" s="212"/>
    </row>
    <row r="233" spans="1:60" x14ac:dyDescent="0.2">
      <c r="A233" s="229" t="s">
        <v>109</v>
      </c>
      <c r="B233" s="230" t="s">
        <v>78</v>
      </c>
      <c r="C233" s="249" t="s">
        <v>79</v>
      </c>
      <c r="D233" s="231"/>
      <c r="E233" s="232"/>
      <c r="F233" s="233"/>
      <c r="G233" s="233">
        <f>SUMIF(AG234:AG253,"&lt;&gt;NOR",G234:G253)</f>
        <v>0</v>
      </c>
      <c r="H233" s="233"/>
      <c r="I233" s="233">
        <f>SUM(I234:I253)</f>
        <v>0</v>
      </c>
      <c r="J233" s="233"/>
      <c r="K233" s="233">
        <f>SUM(K234:K253)</f>
        <v>0</v>
      </c>
      <c r="L233" s="233"/>
      <c r="M233" s="233">
        <f>SUM(M234:M253)</f>
        <v>0</v>
      </c>
      <c r="N233" s="233"/>
      <c r="O233" s="233">
        <f>SUM(O234:O253)</f>
        <v>0</v>
      </c>
      <c r="P233" s="233"/>
      <c r="Q233" s="233">
        <f>SUM(Q234:Q253)</f>
        <v>0</v>
      </c>
      <c r="R233" s="233"/>
      <c r="S233" s="233"/>
      <c r="T233" s="234"/>
      <c r="U233" s="228"/>
      <c r="V233" s="228">
        <f>SUM(V234:V253)</f>
        <v>19.18</v>
      </c>
      <c r="W233" s="228"/>
      <c r="X233" s="228"/>
      <c r="AG233" t="s">
        <v>110</v>
      </c>
    </row>
    <row r="234" spans="1:60" outlineLevel="1" x14ac:dyDescent="0.2">
      <c r="A234" s="235">
        <v>41</v>
      </c>
      <c r="B234" s="236" t="s">
        <v>335</v>
      </c>
      <c r="C234" s="250" t="s">
        <v>336</v>
      </c>
      <c r="D234" s="237" t="s">
        <v>153</v>
      </c>
      <c r="E234" s="238">
        <v>0.33993000000000001</v>
      </c>
      <c r="F234" s="239"/>
      <c r="G234" s="240">
        <f>ROUND(E234*F234,2)</f>
        <v>0</v>
      </c>
      <c r="H234" s="239"/>
      <c r="I234" s="240">
        <f>ROUND(E234*H234,2)</f>
        <v>0</v>
      </c>
      <c r="J234" s="239"/>
      <c r="K234" s="240">
        <f>ROUND(E234*J234,2)</f>
        <v>0</v>
      </c>
      <c r="L234" s="240">
        <v>21</v>
      </c>
      <c r="M234" s="240">
        <f>G234*(1+L234/100)</f>
        <v>0</v>
      </c>
      <c r="N234" s="240">
        <v>0</v>
      </c>
      <c r="O234" s="240">
        <f>ROUND(E234*N234,2)</f>
        <v>0</v>
      </c>
      <c r="P234" s="240">
        <v>0</v>
      </c>
      <c r="Q234" s="240">
        <f>ROUND(E234*P234,2)</f>
        <v>0</v>
      </c>
      <c r="R234" s="240" t="s">
        <v>135</v>
      </c>
      <c r="S234" s="240" t="s">
        <v>115</v>
      </c>
      <c r="T234" s="241" t="s">
        <v>115</v>
      </c>
      <c r="U234" s="222">
        <v>0</v>
      </c>
      <c r="V234" s="222">
        <f>ROUND(E234*U234,2)</f>
        <v>0</v>
      </c>
      <c r="W234" s="222"/>
      <c r="X234" s="222" t="s">
        <v>116</v>
      </c>
      <c r="Y234" s="212"/>
      <c r="Z234" s="212"/>
      <c r="AA234" s="212"/>
      <c r="AB234" s="212"/>
      <c r="AC234" s="212"/>
      <c r="AD234" s="212"/>
      <c r="AE234" s="212"/>
      <c r="AF234" s="212"/>
      <c r="AG234" s="212" t="s">
        <v>117</v>
      </c>
      <c r="AH234" s="212"/>
      <c r="AI234" s="212"/>
      <c r="AJ234" s="212"/>
      <c r="AK234" s="212"/>
      <c r="AL234" s="212"/>
      <c r="AM234" s="212"/>
      <c r="AN234" s="212"/>
      <c r="AO234" s="212"/>
      <c r="AP234" s="212"/>
      <c r="AQ234" s="212"/>
      <c r="AR234" s="212"/>
      <c r="AS234" s="212"/>
      <c r="AT234" s="212"/>
      <c r="AU234" s="212"/>
      <c r="AV234" s="212"/>
      <c r="AW234" s="212"/>
      <c r="AX234" s="212"/>
      <c r="AY234" s="212"/>
      <c r="AZ234" s="212"/>
      <c r="BA234" s="212"/>
      <c r="BB234" s="212"/>
      <c r="BC234" s="212"/>
      <c r="BD234" s="212"/>
      <c r="BE234" s="212"/>
      <c r="BF234" s="212"/>
      <c r="BG234" s="212"/>
      <c r="BH234" s="212"/>
    </row>
    <row r="235" spans="1:60" outlineLevel="1" x14ac:dyDescent="0.2">
      <c r="A235" s="219"/>
      <c r="B235" s="220"/>
      <c r="C235" s="251" t="s">
        <v>337</v>
      </c>
      <c r="D235" s="224"/>
      <c r="E235" s="225">
        <v>0.33993000000000001</v>
      </c>
      <c r="F235" s="222"/>
      <c r="G235" s="222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22"/>
      <c r="U235" s="222"/>
      <c r="V235" s="222"/>
      <c r="W235" s="222"/>
      <c r="X235" s="222"/>
      <c r="Y235" s="212"/>
      <c r="Z235" s="212"/>
      <c r="AA235" s="212"/>
      <c r="AB235" s="212"/>
      <c r="AC235" s="212"/>
      <c r="AD235" s="212"/>
      <c r="AE235" s="212"/>
      <c r="AF235" s="212"/>
      <c r="AG235" s="212" t="s">
        <v>119</v>
      </c>
      <c r="AH235" s="212">
        <v>0</v>
      </c>
      <c r="AI235" s="212"/>
      <c r="AJ235" s="212"/>
      <c r="AK235" s="212"/>
      <c r="AL235" s="212"/>
      <c r="AM235" s="212"/>
      <c r="AN235" s="212"/>
      <c r="AO235" s="212"/>
      <c r="AP235" s="212"/>
      <c r="AQ235" s="212"/>
      <c r="AR235" s="212"/>
      <c r="AS235" s="212"/>
      <c r="AT235" s="212"/>
      <c r="AU235" s="212"/>
      <c r="AV235" s="212"/>
      <c r="AW235" s="212"/>
      <c r="AX235" s="212"/>
      <c r="AY235" s="212"/>
      <c r="AZ235" s="212"/>
      <c r="BA235" s="212"/>
      <c r="BB235" s="212"/>
      <c r="BC235" s="212"/>
      <c r="BD235" s="212"/>
      <c r="BE235" s="212"/>
      <c r="BF235" s="212"/>
      <c r="BG235" s="212"/>
      <c r="BH235" s="212"/>
    </row>
    <row r="236" spans="1:60" outlineLevel="1" x14ac:dyDescent="0.2">
      <c r="A236" s="219"/>
      <c r="B236" s="220"/>
      <c r="C236" s="252"/>
      <c r="D236" s="243"/>
      <c r="E236" s="243"/>
      <c r="F236" s="243"/>
      <c r="G236" s="243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22"/>
      <c r="U236" s="222"/>
      <c r="V236" s="222"/>
      <c r="W236" s="222"/>
      <c r="X236" s="222"/>
      <c r="Y236" s="212"/>
      <c r="Z236" s="212"/>
      <c r="AA236" s="212"/>
      <c r="AB236" s="212"/>
      <c r="AC236" s="212"/>
      <c r="AD236" s="212"/>
      <c r="AE236" s="212"/>
      <c r="AF236" s="212"/>
      <c r="AG236" s="212" t="s">
        <v>120</v>
      </c>
      <c r="AH236" s="212"/>
      <c r="AI236" s="212"/>
      <c r="AJ236" s="212"/>
      <c r="AK236" s="212"/>
      <c r="AL236" s="212"/>
      <c r="AM236" s="212"/>
      <c r="AN236" s="212"/>
      <c r="AO236" s="212"/>
      <c r="AP236" s="212"/>
      <c r="AQ236" s="212"/>
      <c r="AR236" s="212"/>
      <c r="AS236" s="212"/>
      <c r="AT236" s="212"/>
      <c r="AU236" s="212"/>
      <c r="AV236" s="212"/>
      <c r="AW236" s="212"/>
      <c r="AX236" s="212"/>
      <c r="AY236" s="212"/>
      <c r="AZ236" s="212"/>
      <c r="BA236" s="212"/>
      <c r="BB236" s="212"/>
      <c r="BC236" s="212"/>
      <c r="BD236" s="212"/>
      <c r="BE236" s="212"/>
      <c r="BF236" s="212"/>
      <c r="BG236" s="212"/>
      <c r="BH236" s="212"/>
    </row>
    <row r="237" spans="1:60" outlineLevel="1" x14ac:dyDescent="0.2">
      <c r="A237" s="235">
        <v>42</v>
      </c>
      <c r="B237" s="236" t="s">
        <v>338</v>
      </c>
      <c r="C237" s="250" t="s">
        <v>339</v>
      </c>
      <c r="D237" s="237" t="s">
        <v>153</v>
      </c>
      <c r="E237" s="238">
        <v>1.9589000000000001</v>
      </c>
      <c r="F237" s="239"/>
      <c r="G237" s="240">
        <f>ROUND(E237*F237,2)</f>
        <v>0</v>
      </c>
      <c r="H237" s="239"/>
      <c r="I237" s="240">
        <f>ROUND(E237*H237,2)</f>
        <v>0</v>
      </c>
      <c r="J237" s="239"/>
      <c r="K237" s="240">
        <f>ROUND(E237*J237,2)</f>
        <v>0</v>
      </c>
      <c r="L237" s="240">
        <v>21</v>
      </c>
      <c r="M237" s="240">
        <f>G237*(1+L237/100)</f>
        <v>0</v>
      </c>
      <c r="N237" s="240">
        <v>0</v>
      </c>
      <c r="O237" s="240">
        <f>ROUND(E237*N237,2)</f>
        <v>0</v>
      </c>
      <c r="P237" s="240">
        <v>0</v>
      </c>
      <c r="Q237" s="240">
        <f>ROUND(E237*P237,2)</f>
        <v>0</v>
      </c>
      <c r="R237" s="240"/>
      <c r="S237" s="240" t="s">
        <v>115</v>
      </c>
      <c r="T237" s="241" t="s">
        <v>115</v>
      </c>
      <c r="U237" s="222">
        <v>0</v>
      </c>
      <c r="V237" s="222">
        <f>ROUND(E237*U237,2)</f>
        <v>0</v>
      </c>
      <c r="W237" s="222"/>
      <c r="X237" s="222" t="s">
        <v>116</v>
      </c>
      <c r="Y237" s="212"/>
      <c r="Z237" s="212"/>
      <c r="AA237" s="212"/>
      <c r="AB237" s="212"/>
      <c r="AC237" s="212"/>
      <c r="AD237" s="212"/>
      <c r="AE237" s="212"/>
      <c r="AF237" s="212"/>
      <c r="AG237" s="212" t="s">
        <v>117</v>
      </c>
      <c r="AH237" s="212"/>
      <c r="AI237" s="212"/>
      <c r="AJ237" s="212"/>
      <c r="AK237" s="212"/>
      <c r="AL237" s="212"/>
      <c r="AM237" s="212"/>
      <c r="AN237" s="212"/>
      <c r="AO237" s="212"/>
      <c r="AP237" s="212"/>
      <c r="AQ237" s="212"/>
      <c r="AR237" s="212"/>
      <c r="AS237" s="212"/>
      <c r="AT237" s="212"/>
      <c r="AU237" s="212"/>
      <c r="AV237" s="212"/>
      <c r="AW237" s="212"/>
      <c r="AX237" s="212"/>
      <c r="AY237" s="212"/>
      <c r="AZ237" s="212"/>
      <c r="BA237" s="212"/>
      <c r="BB237" s="212"/>
      <c r="BC237" s="212"/>
      <c r="BD237" s="212"/>
      <c r="BE237" s="212"/>
      <c r="BF237" s="212"/>
      <c r="BG237" s="212"/>
      <c r="BH237" s="212"/>
    </row>
    <row r="238" spans="1:60" outlineLevel="1" x14ac:dyDescent="0.2">
      <c r="A238" s="219"/>
      <c r="B238" s="220"/>
      <c r="C238" s="251" t="s">
        <v>340</v>
      </c>
      <c r="D238" s="224"/>
      <c r="E238" s="225">
        <v>1.9589000000000001</v>
      </c>
      <c r="F238" s="222"/>
      <c r="G238" s="222"/>
      <c r="H238" s="222"/>
      <c r="I238" s="222"/>
      <c r="J238" s="222"/>
      <c r="K238" s="222"/>
      <c r="L238" s="222"/>
      <c r="M238" s="222"/>
      <c r="N238" s="222"/>
      <c r="O238" s="222"/>
      <c r="P238" s="222"/>
      <c r="Q238" s="222"/>
      <c r="R238" s="222"/>
      <c r="S238" s="222"/>
      <c r="T238" s="222"/>
      <c r="U238" s="222"/>
      <c r="V238" s="222"/>
      <c r="W238" s="222"/>
      <c r="X238" s="222"/>
      <c r="Y238" s="212"/>
      <c r="Z238" s="212"/>
      <c r="AA238" s="212"/>
      <c r="AB238" s="212"/>
      <c r="AC238" s="212"/>
      <c r="AD238" s="212"/>
      <c r="AE238" s="212"/>
      <c r="AF238" s="212"/>
      <c r="AG238" s="212" t="s">
        <v>119</v>
      </c>
      <c r="AH238" s="212">
        <v>0</v>
      </c>
      <c r="AI238" s="212"/>
      <c r="AJ238" s="212"/>
      <c r="AK238" s="212"/>
      <c r="AL238" s="212"/>
      <c r="AM238" s="212"/>
      <c r="AN238" s="212"/>
      <c r="AO238" s="212"/>
      <c r="AP238" s="212"/>
      <c r="AQ238" s="212"/>
      <c r="AR238" s="212"/>
      <c r="AS238" s="212"/>
      <c r="AT238" s="212"/>
      <c r="AU238" s="212"/>
      <c r="AV238" s="212"/>
      <c r="AW238" s="212"/>
      <c r="AX238" s="212"/>
      <c r="AY238" s="212"/>
      <c r="AZ238" s="212"/>
      <c r="BA238" s="212"/>
      <c r="BB238" s="212"/>
      <c r="BC238" s="212"/>
      <c r="BD238" s="212"/>
      <c r="BE238" s="212"/>
      <c r="BF238" s="212"/>
      <c r="BG238" s="212"/>
      <c r="BH238" s="212"/>
    </row>
    <row r="239" spans="1:60" outlineLevel="1" x14ac:dyDescent="0.2">
      <c r="A239" s="219"/>
      <c r="B239" s="220"/>
      <c r="C239" s="252"/>
      <c r="D239" s="243"/>
      <c r="E239" s="243"/>
      <c r="F239" s="243"/>
      <c r="G239" s="243"/>
      <c r="H239" s="222"/>
      <c r="I239" s="222"/>
      <c r="J239" s="222"/>
      <c r="K239" s="222"/>
      <c r="L239" s="222"/>
      <c r="M239" s="222"/>
      <c r="N239" s="222"/>
      <c r="O239" s="222"/>
      <c r="P239" s="222"/>
      <c r="Q239" s="222"/>
      <c r="R239" s="222"/>
      <c r="S239" s="222"/>
      <c r="T239" s="222"/>
      <c r="U239" s="222"/>
      <c r="V239" s="222"/>
      <c r="W239" s="222"/>
      <c r="X239" s="222"/>
      <c r="Y239" s="212"/>
      <c r="Z239" s="212"/>
      <c r="AA239" s="212"/>
      <c r="AB239" s="212"/>
      <c r="AC239" s="212"/>
      <c r="AD239" s="212"/>
      <c r="AE239" s="212"/>
      <c r="AF239" s="212"/>
      <c r="AG239" s="212" t="s">
        <v>120</v>
      </c>
      <c r="AH239" s="212"/>
      <c r="AI239" s="212"/>
      <c r="AJ239" s="212"/>
      <c r="AK239" s="212"/>
      <c r="AL239" s="212"/>
      <c r="AM239" s="212"/>
      <c r="AN239" s="212"/>
      <c r="AO239" s="212"/>
      <c r="AP239" s="212"/>
      <c r="AQ239" s="212"/>
      <c r="AR239" s="212"/>
      <c r="AS239" s="212"/>
      <c r="AT239" s="212"/>
      <c r="AU239" s="212"/>
      <c r="AV239" s="212"/>
      <c r="AW239" s="212"/>
      <c r="AX239" s="212"/>
      <c r="AY239" s="212"/>
      <c r="AZ239" s="212"/>
      <c r="BA239" s="212"/>
      <c r="BB239" s="212"/>
      <c r="BC239" s="212"/>
      <c r="BD239" s="212"/>
      <c r="BE239" s="212"/>
      <c r="BF239" s="212"/>
      <c r="BG239" s="212"/>
      <c r="BH239" s="212"/>
    </row>
    <row r="240" spans="1:60" outlineLevel="1" x14ac:dyDescent="0.2">
      <c r="A240" s="235">
        <v>43</v>
      </c>
      <c r="B240" s="236" t="s">
        <v>341</v>
      </c>
      <c r="C240" s="250" t="s">
        <v>342</v>
      </c>
      <c r="D240" s="237" t="s">
        <v>153</v>
      </c>
      <c r="E240" s="238">
        <v>2.2988300000000002</v>
      </c>
      <c r="F240" s="239"/>
      <c r="G240" s="240">
        <f>ROUND(E240*F240,2)</f>
        <v>0</v>
      </c>
      <c r="H240" s="239"/>
      <c r="I240" s="240">
        <f>ROUND(E240*H240,2)</f>
        <v>0</v>
      </c>
      <c r="J240" s="239"/>
      <c r="K240" s="240">
        <f>ROUND(E240*J240,2)</f>
        <v>0</v>
      </c>
      <c r="L240" s="240">
        <v>21</v>
      </c>
      <c r="M240" s="240">
        <f>G240*(1+L240/100)</f>
        <v>0</v>
      </c>
      <c r="N240" s="240">
        <v>0</v>
      </c>
      <c r="O240" s="240">
        <f>ROUND(E240*N240,2)</f>
        <v>0</v>
      </c>
      <c r="P240" s="240">
        <v>0</v>
      </c>
      <c r="Q240" s="240">
        <f>ROUND(E240*P240,2)</f>
        <v>0</v>
      </c>
      <c r="R240" s="240"/>
      <c r="S240" s="240" t="s">
        <v>115</v>
      </c>
      <c r="T240" s="241" t="s">
        <v>115</v>
      </c>
      <c r="U240" s="222">
        <v>2.0089999999999999</v>
      </c>
      <c r="V240" s="222">
        <f>ROUND(E240*U240,2)</f>
        <v>4.62</v>
      </c>
      <c r="W240" s="222"/>
      <c r="X240" s="222" t="s">
        <v>343</v>
      </c>
      <c r="Y240" s="212"/>
      <c r="Z240" s="212"/>
      <c r="AA240" s="212"/>
      <c r="AB240" s="212"/>
      <c r="AC240" s="212"/>
      <c r="AD240" s="212"/>
      <c r="AE240" s="212"/>
      <c r="AF240" s="212"/>
      <c r="AG240" s="212" t="s">
        <v>344</v>
      </c>
      <c r="AH240" s="212"/>
      <c r="AI240" s="212"/>
      <c r="AJ240" s="212"/>
      <c r="AK240" s="212"/>
      <c r="AL240" s="212"/>
      <c r="AM240" s="212"/>
      <c r="AN240" s="212"/>
      <c r="AO240" s="212"/>
      <c r="AP240" s="212"/>
      <c r="AQ240" s="212"/>
      <c r="AR240" s="212"/>
      <c r="AS240" s="212"/>
      <c r="AT240" s="212"/>
      <c r="AU240" s="212"/>
      <c r="AV240" s="212"/>
      <c r="AW240" s="212"/>
      <c r="AX240" s="212"/>
      <c r="AY240" s="212"/>
      <c r="AZ240" s="212"/>
      <c r="BA240" s="212"/>
      <c r="BB240" s="212"/>
      <c r="BC240" s="212"/>
      <c r="BD240" s="212"/>
      <c r="BE240" s="212"/>
      <c r="BF240" s="212"/>
      <c r="BG240" s="212"/>
      <c r="BH240" s="212"/>
    </row>
    <row r="241" spans="1:60" outlineLevel="1" x14ac:dyDescent="0.2">
      <c r="A241" s="219"/>
      <c r="B241" s="220"/>
      <c r="C241" s="254"/>
      <c r="D241" s="245"/>
      <c r="E241" s="245"/>
      <c r="F241" s="245"/>
      <c r="G241" s="245"/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22"/>
      <c r="U241" s="222"/>
      <c r="V241" s="222"/>
      <c r="W241" s="222"/>
      <c r="X241" s="222"/>
      <c r="Y241" s="212"/>
      <c r="Z241" s="212"/>
      <c r="AA241" s="212"/>
      <c r="AB241" s="212"/>
      <c r="AC241" s="212"/>
      <c r="AD241" s="212"/>
      <c r="AE241" s="212"/>
      <c r="AF241" s="212"/>
      <c r="AG241" s="212" t="s">
        <v>120</v>
      </c>
      <c r="AH241" s="212"/>
      <c r="AI241" s="212"/>
      <c r="AJ241" s="212"/>
      <c r="AK241" s="212"/>
      <c r="AL241" s="212"/>
      <c r="AM241" s="212"/>
      <c r="AN241" s="212"/>
      <c r="AO241" s="212"/>
      <c r="AP241" s="212"/>
      <c r="AQ241" s="212"/>
      <c r="AR241" s="212"/>
      <c r="AS241" s="212"/>
      <c r="AT241" s="212"/>
      <c r="AU241" s="212"/>
      <c r="AV241" s="212"/>
      <c r="AW241" s="212"/>
      <c r="AX241" s="212"/>
      <c r="AY241" s="212"/>
      <c r="AZ241" s="212"/>
      <c r="BA241" s="212"/>
      <c r="BB241" s="212"/>
      <c r="BC241" s="212"/>
      <c r="BD241" s="212"/>
      <c r="BE241" s="212"/>
      <c r="BF241" s="212"/>
      <c r="BG241" s="212"/>
      <c r="BH241" s="212"/>
    </row>
    <row r="242" spans="1:60" outlineLevel="1" x14ac:dyDescent="0.2">
      <c r="A242" s="235">
        <v>44</v>
      </c>
      <c r="B242" s="236" t="s">
        <v>345</v>
      </c>
      <c r="C242" s="250" t="s">
        <v>346</v>
      </c>
      <c r="D242" s="237" t="s">
        <v>153</v>
      </c>
      <c r="E242" s="238">
        <v>9.1953300000000002</v>
      </c>
      <c r="F242" s="239"/>
      <c r="G242" s="240">
        <f>ROUND(E242*F242,2)</f>
        <v>0</v>
      </c>
      <c r="H242" s="239"/>
      <c r="I242" s="240">
        <f>ROUND(E242*H242,2)</f>
        <v>0</v>
      </c>
      <c r="J242" s="239"/>
      <c r="K242" s="240">
        <f>ROUND(E242*J242,2)</f>
        <v>0</v>
      </c>
      <c r="L242" s="240">
        <v>21</v>
      </c>
      <c r="M242" s="240">
        <f>G242*(1+L242/100)</f>
        <v>0</v>
      </c>
      <c r="N242" s="240">
        <v>0</v>
      </c>
      <c r="O242" s="240">
        <f>ROUND(E242*N242,2)</f>
        <v>0</v>
      </c>
      <c r="P242" s="240">
        <v>0</v>
      </c>
      <c r="Q242" s="240">
        <f>ROUND(E242*P242,2)</f>
        <v>0</v>
      </c>
      <c r="R242" s="240"/>
      <c r="S242" s="240" t="s">
        <v>115</v>
      </c>
      <c r="T242" s="241" t="s">
        <v>115</v>
      </c>
      <c r="U242" s="222">
        <v>0.95899999999999996</v>
      </c>
      <c r="V242" s="222">
        <f>ROUND(E242*U242,2)</f>
        <v>8.82</v>
      </c>
      <c r="W242" s="222"/>
      <c r="X242" s="222" t="s">
        <v>343</v>
      </c>
      <c r="Y242" s="212"/>
      <c r="Z242" s="212"/>
      <c r="AA242" s="212"/>
      <c r="AB242" s="212"/>
      <c r="AC242" s="212"/>
      <c r="AD242" s="212"/>
      <c r="AE242" s="212"/>
      <c r="AF242" s="212"/>
      <c r="AG242" s="212" t="s">
        <v>344</v>
      </c>
      <c r="AH242" s="212"/>
      <c r="AI242" s="212"/>
      <c r="AJ242" s="212"/>
      <c r="AK242" s="212"/>
      <c r="AL242" s="212"/>
      <c r="AM242" s="212"/>
      <c r="AN242" s="212"/>
      <c r="AO242" s="212"/>
      <c r="AP242" s="212"/>
      <c r="AQ242" s="212"/>
      <c r="AR242" s="212"/>
      <c r="AS242" s="212"/>
      <c r="AT242" s="212"/>
      <c r="AU242" s="212"/>
      <c r="AV242" s="212"/>
      <c r="AW242" s="212"/>
      <c r="AX242" s="212"/>
      <c r="AY242" s="212"/>
      <c r="AZ242" s="212"/>
      <c r="BA242" s="212"/>
      <c r="BB242" s="212"/>
      <c r="BC242" s="212"/>
      <c r="BD242" s="212"/>
      <c r="BE242" s="212"/>
      <c r="BF242" s="212"/>
      <c r="BG242" s="212"/>
      <c r="BH242" s="212"/>
    </row>
    <row r="243" spans="1:60" outlineLevel="1" x14ac:dyDescent="0.2">
      <c r="A243" s="219"/>
      <c r="B243" s="220"/>
      <c r="C243" s="254"/>
      <c r="D243" s="245"/>
      <c r="E243" s="245"/>
      <c r="F243" s="245"/>
      <c r="G243" s="245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222"/>
      <c r="Y243" s="212"/>
      <c r="Z243" s="212"/>
      <c r="AA243" s="212"/>
      <c r="AB243" s="212"/>
      <c r="AC243" s="212"/>
      <c r="AD243" s="212"/>
      <c r="AE243" s="212"/>
      <c r="AF243" s="212"/>
      <c r="AG243" s="212" t="s">
        <v>120</v>
      </c>
      <c r="AH243" s="212"/>
      <c r="AI243" s="212"/>
      <c r="AJ243" s="212"/>
      <c r="AK243" s="212"/>
      <c r="AL243" s="212"/>
      <c r="AM243" s="212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</row>
    <row r="244" spans="1:60" outlineLevel="1" x14ac:dyDescent="0.2">
      <c r="A244" s="235">
        <v>45</v>
      </c>
      <c r="B244" s="236" t="s">
        <v>347</v>
      </c>
      <c r="C244" s="250" t="s">
        <v>348</v>
      </c>
      <c r="D244" s="237" t="s">
        <v>153</v>
      </c>
      <c r="E244" s="238">
        <v>2.2988300000000002</v>
      </c>
      <c r="F244" s="239"/>
      <c r="G244" s="240">
        <f>ROUND(E244*F244,2)</f>
        <v>0</v>
      </c>
      <c r="H244" s="239"/>
      <c r="I244" s="240">
        <f>ROUND(E244*H244,2)</f>
        <v>0</v>
      </c>
      <c r="J244" s="239"/>
      <c r="K244" s="240">
        <f>ROUND(E244*J244,2)</f>
        <v>0</v>
      </c>
      <c r="L244" s="240">
        <v>21</v>
      </c>
      <c r="M244" s="240">
        <f>G244*(1+L244/100)</f>
        <v>0</v>
      </c>
      <c r="N244" s="240">
        <v>0</v>
      </c>
      <c r="O244" s="240">
        <f>ROUND(E244*N244,2)</f>
        <v>0</v>
      </c>
      <c r="P244" s="240">
        <v>0</v>
      </c>
      <c r="Q244" s="240">
        <f>ROUND(E244*P244,2)</f>
        <v>0</v>
      </c>
      <c r="R244" s="240"/>
      <c r="S244" s="240" t="s">
        <v>115</v>
      </c>
      <c r="T244" s="241" t="s">
        <v>115</v>
      </c>
      <c r="U244" s="222">
        <v>0.49</v>
      </c>
      <c r="V244" s="222">
        <f>ROUND(E244*U244,2)</f>
        <v>1.1299999999999999</v>
      </c>
      <c r="W244" s="222"/>
      <c r="X244" s="222" t="s">
        <v>343</v>
      </c>
      <c r="Y244" s="212"/>
      <c r="Z244" s="212"/>
      <c r="AA244" s="212"/>
      <c r="AB244" s="212"/>
      <c r="AC244" s="212"/>
      <c r="AD244" s="212"/>
      <c r="AE244" s="212"/>
      <c r="AF244" s="212"/>
      <c r="AG244" s="212" t="s">
        <v>344</v>
      </c>
      <c r="AH244" s="212"/>
      <c r="AI244" s="212"/>
      <c r="AJ244" s="212"/>
      <c r="AK244" s="212"/>
      <c r="AL244" s="212"/>
      <c r="AM244" s="212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</row>
    <row r="245" spans="1:60" outlineLevel="1" x14ac:dyDescent="0.2">
      <c r="A245" s="219"/>
      <c r="B245" s="220"/>
      <c r="C245" s="254"/>
      <c r="D245" s="245"/>
      <c r="E245" s="245"/>
      <c r="F245" s="245"/>
      <c r="G245" s="245"/>
      <c r="H245" s="222"/>
      <c r="I245" s="222"/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  <c r="T245" s="222"/>
      <c r="U245" s="222"/>
      <c r="V245" s="222"/>
      <c r="W245" s="222"/>
      <c r="X245" s="222"/>
      <c r="Y245" s="212"/>
      <c r="Z245" s="212"/>
      <c r="AA245" s="212"/>
      <c r="AB245" s="212"/>
      <c r="AC245" s="212"/>
      <c r="AD245" s="212"/>
      <c r="AE245" s="212"/>
      <c r="AF245" s="212"/>
      <c r="AG245" s="212" t="s">
        <v>120</v>
      </c>
      <c r="AH245" s="212"/>
      <c r="AI245" s="212"/>
      <c r="AJ245" s="212"/>
      <c r="AK245" s="212"/>
      <c r="AL245" s="212"/>
      <c r="AM245" s="212"/>
      <c r="AN245" s="212"/>
      <c r="AO245" s="212"/>
      <c r="AP245" s="212"/>
      <c r="AQ245" s="212"/>
      <c r="AR245" s="212"/>
      <c r="AS245" s="212"/>
      <c r="AT245" s="212"/>
      <c r="AU245" s="212"/>
      <c r="AV245" s="212"/>
      <c r="AW245" s="212"/>
      <c r="AX245" s="212"/>
      <c r="AY245" s="212"/>
      <c r="AZ245" s="212"/>
      <c r="BA245" s="212"/>
      <c r="BB245" s="212"/>
      <c r="BC245" s="212"/>
      <c r="BD245" s="212"/>
      <c r="BE245" s="212"/>
      <c r="BF245" s="212"/>
      <c r="BG245" s="212"/>
      <c r="BH245" s="212"/>
    </row>
    <row r="246" spans="1:60" outlineLevel="1" x14ac:dyDescent="0.2">
      <c r="A246" s="235">
        <v>46</v>
      </c>
      <c r="B246" s="236" t="s">
        <v>349</v>
      </c>
      <c r="C246" s="250" t="s">
        <v>350</v>
      </c>
      <c r="D246" s="237" t="s">
        <v>153</v>
      </c>
      <c r="E246" s="238">
        <v>29.884830000000001</v>
      </c>
      <c r="F246" s="239"/>
      <c r="G246" s="240">
        <f>ROUND(E246*F246,2)</f>
        <v>0</v>
      </c>
      <c r="H246" s="239"/>
      <c r="I246" s="240">
        <f>ROUND(E246*H246,2)</f>
        <v>0</v>
      </c>
      <c r="J246" s="239"/>
      <c r="K246" s="240">
        <f>ROUND(E246*J246,2)</f>
        <v>0</v>
      </c>
      <c r="L246" s="240">
        <v>21</v>
      </c>
      <c r="M246" s="240">
        <f>G246*(1+L246/100)</f>
        <v>0</v>
      </c>
      <c r="N246" s="240">
        <v>0</v>
      </c>
      <c r="O246" s="240">
        <f>ROUND(E246*N246,2)</f>
        <v>0</v>
      </c>
      <c r="P246" s="240">
        <v>0</v>
      </c>
      <c r="Q246" s="240">
        <f>ROUND(E246*P246,2)</f>
        <v>0</v>
      </c>
      <c r="R246" s="240"/>
      <c r="S246" s="240" t="s">
        <v>115</v>
      </c>
      <c r="T246" s="241" t="s">
        <v>115</v>
      </c>
      <c r="U246" s="222">
        <v>0</v>
      </c>
      <c r="V246" s="222">
        <f>ROUND(E246*U246,2)</f>
        <v>0</v>
      </c>
      <c r="W246" s="222"/>
      <c r="X246" s="222" t="s">
        <v>343</v>
      </c>
      <c r="Y246" s="212"/>
      <c r="Z246" s="212"/>
      <c r="AA246" s="212"/>
      <c r="AB246" s="212"/>
      <c r="AC246" s="212"/>
      <c r="AD246" s="212"/>
      <c r="AE246" s="212"/>
      <c r="AF246" s="212"/>
      <c r="AG246" s="212" t="s">
        <v>344</v>
      </c>
      <c r="AH246" s="212"/>
      <c r="AI246" s="212"/>
      <c r="AJ246" s="212"/>
      <c r="AK246" s="212"/>
      <c r="AL246" s="212"/>
      <c r="AM246" s="212"/>
      <c r="AN246" s="212"/>
      <c r="AO246" s="212"/>
      <c r="AP246" s="212"/>
      <c r="AQ246" s="212"/>
      <c r="AR246" s="212"/>
      <c r="AS246" s="212"/>
      <c r="AT246" s="212"/>
      <c r="AU246" s="212"/>
      <c r="AV246" s="212"/>
      <c r="AW246" s="212"/>
      <c r="AX246" s="212"/>
      <c r="AY246" s="212"/>
      <c r="AZ246" s="212"/>
      <c r="BA246" s="212"/>
      <c r="BB246" s="212"/>
      <c r="BC246" s="212"/>
      <c r="BD246" s="212"/>
      <c r="BE246" s="212"/>
      <c r="BF246" s="212"/>
      <c r="BG246" s="212"/>
      <c r="BH246" s="212"/>
    </row>
    <row r="247" spans="1:60" outlineLevel="1" x14ac:dyDescent="0.2">
      <c r="A247" s="219"/>
      <c r="B247" s="220"/>
      <c r="C247" s="254"/>
      <c r="D247" s="245"/>
      <c r="E247" s="245"/>
      <c r="F247" s="245"/>
      <c r="G247" s="245"/>
      <c r="H247" s="222"/>
      <c r="I247" s="222"/>
      <c r="J247" s="222"/>
      <c r="K247" s="222"/>
      <c r="L247" s="222"/>
      <c r="M247" s="222"/>
      <c r="N247" s="222"/>
      <c r="O247" s="222"/>
      <c r="P247" s="222"/>
      <c r="Q247" s="222"/>
      <c r="R247" s="222"/>
      <c r="S247" s="222"/>
      <c r="T247" s="222"/>
      <c r="U247" s="222"/>
      <c r="V247" s="222"/>
      <c r="W247" s="222"/>
      <c r="X247" s="222"/>
      <c r="Y247" s="212"/>
      <c r="Z247" s="212"/>
      <c r="AA247" s="212"/>
      <c r="AB247" s="212"/>
      <c r="AC247" s="212"/>
      <c r="AD247" s="212"/>
      <c r="AE247" s="212"/>
      <c r="AF247" s="212"/>
      <c r="AG247" s="212" t="s">
        <v>120</v>
      </c>
      <c r="AH247" s="212"/>
      <c r="AI247" s="212"/>
      <c r="AJ247" s="212"/>
      <c r="AK247" s="212"/>
      <c r="AL247" s="212"/>
      <c r="AM247" s="212"/>
      <c r="AN247" s="212"/>
      <c r="AO247" s="212"/>
      <c r="AP247" s="212"/>
      <c r="AQ247" s="212"/>
      <c r="AR247" s="212"/>
      <c r="AS247" s="212"/>
      <c r="AT247" s="212"/>
      <c r="AU247" s="212"/>
      <c r="AV247" s="212"/>
      <c r="AW247" s="212"/>
      <c r="AX247" s="212"/>
      <c r="AY247" s="212"/>
      <c r="AZ247" s="212"/>
      <c r="BA247" s="212"/>
      <c r="BB247" s="212"/>
      <c r="BC247" s="212"/>
      <c r="BD247" s="212"/>
      <c r="BE247" s="212"/>
      <c r="BF247" s="212"/>
      <c r="BG247" s="212"/>
      <c r="BH247" s="212"/>
    </row>
    <row r="248" spans="1:60" outlineLevel="1" x14ac:dyDescent="0.2">
      <c r="A248" s="235">
        <v>47</v>
      </c>
      <c r="B248" s="236" t="s">
        <v>351</v>
      </c>
      <c r="C248" s="250" t="s">
        <v>352</v>
      </c>
      <c r="D248" s="237" t="s">
        <v>153</v>
      </c>
      <c r="E248" s="238">
        <v>2.2988300000000002</v>
      </c>
      <c r="F248" s="239"/>
      <c r="G248" s="240">
        <f>ROUND(E248*F248,2)</f>
        <v>0</v>
      </c>
      <c r="H248" s="239"/>
      <c r="I248" s="240">
        <f>ROUND(E248*H248,2)</f>
        <v>0</v>
      </c>
      <c r="J248" s="239"/>
      <c r="K248" s="240">
        <f>ROUND(E248*J248,2)</f>
        <v>0</v>
      </c>
      <c r="L248" s="240">
        <v>21</v>
      </c>
      <c r="M248" s="240">
        <f>G248*(1+L248/100)</f>
        <v>0</v>
      </c>
      <c r="N248" s="240">
        <v>0</v>
      </c>
      <c r="O248" s="240">
        <f>ROUND(E248*N248,2)</f>
        <v>0</v>
      </c>
      <c r="P248" s="240">
        <v>0</v>
      </c>
      <c r="Q248" s="240">
        <f>ROUND(E248*P248,2)</f>
        <v>0</v>
      </c>
      <c r="R248" s="240"/>
      <c r="S248" s="240" t="s">
        <v>115</v>
      </c>
      <c r="T248" s="241" t="s">
        <v>115</v>
      </c>
      <c r="U248" s="222">
        <v>0.94199999999999995</v>
      </c>
      <c r="V248" s="222">
        <f>ROUND(E248*U248,2)</f>
        <v>2.17</v>
      </c>
      <c r="W248" s="222"/>
      <c r="X248" s="222" t="s">
        <v>343</v>
      </c>
      <c r="Y248" s="212"/>
      <c r="Z248" s="212"/>
      <c r="AA248" s="212"/>
      <c r="AB248" s="212"/>
      <c r="AC248" s="212"/>
      <c r="AD248" s="212"/>
      <c r="AE248" s="212"/>
      <c r="AF248" s="212"/>
      <c r="AG248" s="212" t="s">
        <v>344</v>
      </c>
      <c r="AH248" s="212"/>
      <c r="AI248" s="212"/>
      <c r="AJ248" s="212"/>
      <c r="AK248" s="212"/>
      <c r="AL248" s="212"/>
      <c r="AM248" s="212"/>
      <c r="AN248" s="212"/>
      <c r="AO248" s="212"/>
      <c r="AP248" s="212"/>
      <c r="AQ248" s="212"/>
      <c r="AR248" s="212"/>
      <c r="AS248" s="212"/>
      <c r="AT248" s="212"/>
      <c r="AU248" s="212"/>
      <c r="AV248" s="212"/>
      <c r="AW248" s="212"/>
      <c r="AX248" s="212"/>
      <c r="AY248" s="212"/>
      <c r="AZ248" s="212"/>
      <c r="BA248" s="212"/>
      <c r="BB248" s="212"/>
      <c r="BC248" s="212"/>
      <c r="BD248" s="212"/>
      <c r="BE248" s="212"/>
      <c r="BF248" s="212"/>
      <c r="BG248" s="212"/>
      <c r="BH248" s="212"/>
    </row>
    <row r="249" spans="1:60" outlineLevel="1" x14ac:dyDescent="0.2">
      <c r="A249" s="219"/>
      <c r="B249" s="220"/>
      <c r="C249" s="254"/>
      <c r="D249" s="245"/>
      <c r="E249" s="245"/>
      <c r="F249" s="245"/>
      <c r="G249" s="245"/>
      <c r="H249" s="222"/>
      <c r="I249" s="222"/>
      <c r="J249" s="222"/>
      <c r="K249" s="222"/>
      <c r="L249" s="222"/>
      <c r="M249" s="222"/>
      <c r="N249" s="222"/>
      <c r="O249" s="222"/>
      <c r="P249" s="222"/>
      <c r="Q249" s="222"/>
      <c r="R249" s="222"/>
      <c r="S249" s="222"/>
      <c r="T249" s="222"/>
      <c r="U249" s="222"/>
      <c r="V249" s="222"/>
      <c r="W249" s="222"/>
      <c r="X249" s="222"/>
      <c r="Y249" s="212"/>
      <c r="Z249" s="212"/>
      <c r="AA249" s="212"/>
      <c r="AB249" s="212"/>
      <c r="AC249" s="212"/>
      <c r="AD249" s="212"/>
      <c r="AE249" s="212"/>
      <c r="AF249" s="212"/>
      <c r="AG249" s="212" t="s">
        <v>120</v>
      </c>
      <c r="AH249" s="212"/>
      <c r="AI249" s="212"/>
      <c r="AJ249" s="212"/>
      <c r="AK249" s="212"/>
      <c r="AL249" s="212"/>
      <c r="AM249" s="212"/>
      <c r="AN249" s="212"/>
      <c r="AO249" s="212"/>
      <c r="AP249" s="212"/>
      <c r="AQ249" s="212"/>
      <c r="AR249" s="212"/>
      <c r="AS249" s="212"/>
      <c r="AT249" s="212"/>
      <c r="AU249" s="212"/>
      <c r="AV249" s="212"/>
      <c r="AW249" s="212"/>
      <c r="AX249" s="212"/>
      <c r="AY249" s="212"/>
      <c r="AZ249" s="212"/>
      <c r="BA249" s="212"/>
      <c r="BB249" s="212"/>
      <c r="BC249" s="212"/>
      <c r="BD249" s="212"/>
      <c r="BE249" s="212"/>
      <c r="BF249" s="212"/>
      <c r="BG249" s="212"/>
      <c r="BH249" s="212"/>
    </row>
    <row r="250" spans="1:60" outlineLevel="1" x14ac:dyDescent="0.2">
      <c r="A250" s="235">
        <v>48</v>
      </c>
      <c r="B250" s="236" t="s">
        <v>353</v>
      </c>
      <c r="C250" s="250" t="s">
        <v>354</v>
      </c>
      <c r="D250" s="237" t="s">
        <v>153</v>
      </c>
      <c r="E250" s="238">
        <v>9.1953300000000002</v>
      </c>
      <c r="F250" s="239"/>
      <c r="G250" s="240">
        <f>ROUND(E250*F250,2)</f>
        <v>0</v>
      </c>
      <c r="H250" s="239"/>
      <c r="I250" s="240">
        <f>ROUND(E250*H250,2)</f>
        <v>0</v>
      </c>
      <c r="J250" s="239"/>
      <c r="K250" s="240">
        <f>ROUND(E250*J250,2)</f>
        <v>0</v>
      </c>
      <c r="L250" s="240">
        <v>21</v>
      </c>
      <c r="M250" s="240">
        <f>G250*(1+L250/100)</f>
        <v>0</v>
      </c>
      <c r="N250" s="240">
        <v>0</v>
      </c>
      <c r="O250" s="240">
        <f>ROUND(E250*N250,2)</f>
        <v>0</v>
      </c>
      <c r="P250" s="240">
        <v>0</v>
      </c>
      <c r="Q250" s="240">
        <f>ROUND(E250*P250,2)</f>
        <v>0</v>
      </c>
      <c r="R250" s="240"/>
      <c r="S250" s="240" t="s">
        <v>115</v>
      </c>
      <c r="T250" s="241" t="s">
        <v>115</v>
      </c>
      <c r="U250" s="222">
        <v>0.105</v>
      </c>
      <c r="V250" s="222">
        <f>ROUND(E250*U250,2)</f>
        <v>0.97</v>
      </c>
      <c r="W250" s="222"/>
      <c r="X250" s="222" t="s">
        <v>343</v>
      </c>
      <c r="Y250" s="212"/>
      <c r="Z250" s="212"/>
      <c r="AA250" s="212"/>
      <c r="AB250" s="212"/>
      <c r="AC250" s="212"/>
      <c r="AD250" s="212"/>
      <c r="AE250" s="212"/>
      <c r="AF250" s="212"/>
      <c r="AG250" s="212" t="s">
        <v>344</v>
      </c>
      <c r="AH250" s="212"/>
      <c r="AI250" s="212"/>
      <c r="AJ250" s="212"/>
      <c r="AK250" s="212"/>
      <c r="AL250" s="212"/>
      <c r="AM250" s="212"/>
      <c r="AN250" s="212"/>
      <c r="AO250" s="212"/>
      <c r="AP250" s="212"/>
      <c r="AQ250" s="212"/>
      <c r="AR250" s="212"/>
      <c r="AS250" s="212"/>
      <c r="AT250" s="212"/>
      <c r="AU250" s="212"/>
      <c r="AV250" s="212"/>
      <c r="AW250" s="212"/>
      <c r="AX250" s="212"/>
      <c r="AY250" s="212"/>
      <c r="AZ250" s="212"/>
      <c r="BA250" s="212"/>
      <c r="BB250" s="212"/>
      <c r="BC250" s="212"/>
      <c r="BD250" s="212"/>
      <c r="BE250" s="212"/>
      <c r="BF250" s="212"/>
      <c r="BG250" s="212"/>
      <c r="BH250" s="212"/>
    </row>
    <row r="251" spans="1:60" outlineLevel="1" x14ac:dyDescent="0.2">
      <c r="A251" s="219"/>
      <c r="B251" s="220"/>
      <c r="C251" s="254"/>
      <c r="D251" s="245"/>
      <c r="E251" s="245"/>
      <c r="F251" s="245"/>
      <c r="G251" s="245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12"/>
      <c r="Z251" s="212"/>
      <c r="AA251" s="212"/>
      <c r="AB251" s="212"/>
      <c r="AC251" s="212"/>
      <c r="AD251" s="212"/>
      <c r="AE251" s="212"/>
      <c r="AF251" s="212"/>
      <c r="AG251" s="212" t="s">
        <v>120</v>
      </c>
      <c r="AH251" s="212"/>
      <c r="AI251" s="212"/>
      <c r="AJ251" s="212"/>
      <c r="AK251" s="212"/>
      <c r="AL251" s="212"/>
      <c r="AM251" s="212"/>
      <c r="AN251" s="212"/>
      <c r="AO251" s="212"/>
      <c r="AP251" s="212"/>
      <c r="AQ251" s="212"/>
      <c r="AR251" s="212"/>
      <c r="AS251" s="212"/>
      <c r="AT251" s="212"/>
      <c r="AU251" s="212"/>
      <c r="AV251" s="212"/>
      <c r="AW251" s="212"/>
      <c r="AX251" s="212"/>
      <c r="AY251" s="212"/>
      <c r="AZ251" s="212"/>
      <c r="BA251" s="212"/>
      <c r="BB251" s="212"/>
      <c r="BC251" s="212"/>
      <c r="BD251" s="212"/>
      <c r="BE251" s="212"/>
      <c r="BF251" s="212"/>
      <c r="BG251" s="212"/>
      <c r="BH251" s="212"/>
    </row>
    <row r="252" spans="1:60" outlineLevel="1" x14ac:dyDescent="0.2">
      <c r="A252" s="235">
        <v>49</v>
      </c>
      <c r="B252" s="236" t="s">
        <v>355</v>
      </c>
      <c r="C252" s="250" t="s">
        <v>356</v>
      </c>
      <c r="D252" s="237" t="s">
        <v>153</v>
      </c>
      <c r="E252" s="238">
        <v>2.2988300000000002</v>
      </c>
      <c r="F252" s="239"/>
      <c r="G252" s="240">
        <f>ROUND(E252*F252,2)</f>
        <v>0</v>
      </c>
      <c r="H252" s="239"/>
      <c r="I252" s="240">
        <f>ROUND(E252*H252,2)</f>
        <v>0</v>
      </c>
      <c r="J252" s="239"/>
      <c r="K252" s="240">
        <f>ROUND(E252*J252,2)</f>
        <v>0</v>
      </c>
      <c r="L252" s="240">
        <v>21</v>
      </c>
      <c r="M252" s="240">
        <f>G252*(1+L252/100)</f>
        <v>0</v>
      </c>
      <c r="N252" s="240">
        <v>0</v>
      </c>
      <c r="O252" s="240">
        <f>ROUND(E252*N252,2)</f>
        <v>0</v>
      </c>
      <c r="P252" s="240">
        <v>0</v>
      </c>
      <c r="Q252" s="240">
        <f>ROUND(E252*P252,2)</f>
        <v>0</v>
      </c>
      <c r="R252" s="240"/>
      <c r="S252" s="240" t="s">
        <v>115</v>
      </c>
      <c r="T252" s="241" t="s">
        <v>115</v>
      </c>
      <c r="U252" s="222">
        <v>0.63800000000000001</v>
      </c>
      <c r="V252" s="222">
        <f>ROUND(E252*U252,2)</f>
        <v>1.47</v>
      </c>
      <c r="W252" s="222"/>
      <c r="X252" s="222" t="s">
        <v>343</v>
      </c>
      <c r="Y252" s="212"/>
      <c r="Z252" s="212"/>
      <c r="AA252" s="212"/>
      <c r="AB252" s="212"/>
      <c r="AC252" s="212"/>
      <c r="AD252" s="212"/>
      <c r="AE252" s="212"/>
      <c r="AF252" s="212"/>
      <c r="AG252" s="212" t="s">
        <v>344</v>
      </c>
      <c r="AH252" s="212"/>
      <c r="AI252" s="212"/>
      <c r="AJ252" s="212"/>
      <c r="AK252" s="212"/>
      <c r="AL252" s="212"/>
      <c r="AM252" s="212"/>
      <c r="AN252" s="212"/>
      <c r="AO252" s="212"/>
      <c r="AP252" s="212"/>
      <c r="AQ252" s="212"/>
      <c r="AR252" s="212"/>
      <c r="AS252" s="212"/>
      <c r="AT252" s="212"/>
      <c r="AU252" s="212"/>
      <c r="AV252" s="212"/>
      <c r="AW252" s="212"/>
      <c r="AX252" s="212"/>
      <c r="AY252" s="212"/>
      <c r="AZ252" s="212"/>
      <c r="BA252" s="212"/>
      <c r="BB252" s="212"/>
      <c r="BC252" s="212"/>
      <c r="BD252" s="212"/>
      <c r="BE252" s="212"/>
      <c r="BF252" s="212"/>
      <c r="BG252" s="212"/>
      <c r="BH252" s="212"/>
    </row>
    <row r="253" spans="1:60" outlineLevel="1" x14ac:dyDescent="0.2">
      <c r="A253" s="219"/>
      <c r="B253" s="220"/>
      <c r="C253" s="254"/>
      <c r="D253" s="245"/>
      <c r="E253" s="245"/>
      <c r="F253" s="245"/>
      <c r="G253" s="245"/>
      <c r="H253" s="222"/>
      <c r="I253" s="222"/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22"/>
      <c r="U253" s="222"/>
      <c r="V253" s="222"/>
      <c r="W253" s="222"/>
      <c r="X253" s="222"/>
      <c r="Y253" s="212"/>
      <c r="Z253" s="212"/>
      <c r="AA253" s="212"/>
      <c r="AB253" s="212"/>
      <c r="AC253" s="212"/>
      <c r="AD253" s="212"/>
      <c r="AE253" s="212"/>
      <c r="AF253" s="212"/>
      <c r="AG253" s="212" t="s">
        <v>120</v>
      </c>
      <c r="AH253" s="212"/>
      <c r="AI253" s="212"/>
      <c r="AJ253" s="212"/>
      <c r="AK253" s="212"/>
      <c r="AL253" s="212"/>
      <c r="AM253" s="212"/>
      <c r="AN253" s="212"/>
      <c r="AO253" s="212"/>
      <c r="AP253" s="212"/>
      <c r="AQ253" s="212"/>
      <c r="AR253" s="212"/>
      <c r="AS253" s="212"/>
      <c r="AT253" s="212"/>
      <c r="AU253" s="212"/>
      <c r="AV253" s="212"/>
      <c r="AW253" s="212"/>
      <c r="AX253" s="212"/>
      <c r="AY253" s="212"/>
      <c r="AZ253" s="212"/>
      <c r="BA253" s="212"/>
      <c r="BB253" s="212"/>
      <c r="BC253" s="212"/>
      <c r="BD253" s="212"/>
      <c r="BE253" s="212"/>
      <c r="BF253" s="212"/>
      <c r="BG253" s="212"/>
      <c r="BH253" s="212"/>
    </row>
    <row r="254" spans="1:60" x14ac:dyDescent="0.2">
      <c r="A254" s="229" t="s">
        <v>109</v>
      </c>
      <c r="B254" s="230" t="s">
        <v>81</v>
      </c>
      <c r="C254" s="249" t="s">
        <v>27</v>
      </c>
      <c r="D254" s="231"/>
      <c r="E254" s="232"/>
      <c r="F254" s="233"/>
      <c r="G254" s="233">
        <f>SUMIF(AG255:AG264,"&lt;&gt;NOR",G255:G264)</f>
        <v>0</v>
      </c>
      <c r="H254" s="233"/>
      <c r="I254" s="233">
        <f>SUM(I255:I264)</f>
        <v>0</v>
      </c>
      <c r="J254" s="233"/>
      <c r="K254" s="233">
        <f>SUM(K255:K264)</f>
        <v>0</v>
      </c>
      <c r="L254" s="233"/>
      <c r="M254" s="233">
        <f>SUM(M255:M264)</f>
        <v>0</v>
      </c>
      <c r="N254" s="233"/>
      <c r="O254" s="233">
        <f>SUM(O255:O264)</f>
        <v>0</v>
      </c>
      <c r="P254" s="233"/>
      <c r="Q254" s="233">
        <f>SUM(Q255:Q264)</f>
        <v>0</v>
      </c>
      <c r="R254" s="233"/>
      <c r="S254" s="233"/>
      <c r="T254" s="234"/>
      <c r="U254" s="228"/>
      <c r="V254" s="228">
        <f>SUM(V255:V264)</f>
        <v>0</v>
      </c>
      <c r="W254" s="228"/>
      <c r="X254" s="228"/>
      <c r="AG254" t="s">
        <v>110</v>
      </c>
    </row>
    <row r="255" spans="1:60" outlineLevel="1" x14ac:dyDescent="0.2">
      <c r="A255" s="235">
        <v>50</v>
      </c>
      <c r="B255" s="236" t="s">
        <v>357</v>
      </c>
      <c r="C255" s="250" t="s">
        <v>358</v>
      </c>
      <c r="D255" s="237" t="s">
        <v>359</v>
      </c>
      <c r="E255" s="238">
        <v>0</v>
      </c>
      <c r="F255" s="239"/>
      <c r="G255" s="240">
        <f>ROUND(E255*F255,2)</f>
        <v>0</v>
      </c>
      <c r="H255" s="239"/>
      <c r="I255" s="240">
        <f>ROUND(E255*H255,2)</f>
        <v>0</v>
      </c>
      <c r="J255" s="239"/>
      <c r="K255" s="240">
        <f>ROUND(E255*J255,2)</f>
        <v>0</v>
      </c>
      <c r="L255" s="240">
        <v>21</v>
      </c>
      <c r="M255" s="240">
        <f>G255*(1+L255/100)</f>
        <v>0</v>
      </c>
      <c r="N255" s="240">
        <v>0</v>
      </c>
      <c r="O255" s="240">
        <f>ROUND(E255*N255,2)</f>
        <v>0</v>
      </c>
      <c r="P255" s="240">
        <v>0</v>
      </c>
      <c r="Q255" s="240">
        <f>ROUND(E255*P255,2)</f>
        <v>0</v>
      </c>
      <c r="R255" s="240"/>
      <c r="S255" s="240" t="s">
        <v>321</v>
      </c>
      <c r="T255" s="241" t="s">
        <v>360</v>
      </c>
      <c r="U255" s="222">
        <v>0</v>
      </c>
      <c r="V255" s="222">
        <f>ROUND(E255*U255,2)</f>
        <v>0</v>
      </c>
      <c r="W255" s="222"/>
      <c r="X255" s="222" t="s">
        <v>361</v>
      </c>
      <c r="Y255" s="212"/>
      <c r="Z255" s="212"/>
      <c r="AA255" s="212"/>
      <c r="AB255" s="212"/>
      <c r="AC255" s="212"/>
      <c r="AD255" s="212"/>
      <c r="AE255" s="212"/>
      <c r="AF255" s="212"/>
      <c r="AG255" s="212" t="s">
        <v>362</v>
      </c>
      <c r="AH255" s="212"/>
      <c r="AI255" s="212"/>
      <c r="AJ255" s="212"/>
      <c r="AK255" s="212"/>
      <c r="AL255" s="212"/>
      <c r="AM255" s="212"/>
      <c r="AN255" s="212"/>
      <c r="AO255" s="212"/>
      <c r="AP255" s="212"/>
      <c r="AQ255" s="212"/>
      <c r="AR255" s="212"/>
      <c r="AS255" s="212"/>
      <c r="AT255" s="212"/>
      <c r="AU255" s="212"/>
      <c r="AV255" s="212"/>
      <c r="AW255" s="212"/>
      <c r="AX255" s="212"/>
      <c r="AY255" s="212"/>
      <c r="AZ255" s="212"/>
      <c r="BA255" s="212"/>
      <c r="BB255" s="212"/>
      <c r="BC255" s="212"/>
      <c r="BD255" s="212"/>
      <c r="BE255" s="212"/>
      <c r="BF255" s="212"/>
      <c r="BG255" s="212"/>
      <c r="BH255" s="212"/>
    </row>
    <row r="256" spans="1:60" outlineLevel="1" x14ac:dyDescent="0.2">
      <c r="A256" s="219"/>
      <c r="B256" s="220"/>
      <c r="C256" s="254"/>
      <c r="D256" s="245"/>
      <c r="E256" s="245"/>
      <c r="F256" s="245"/>
      <c r="G256" s="245"/>
      <c r="H256" s="222"/>
      <c r="I256" s="222"/>
      <c r="J256" s="222"/>
      <c r="K256" s="222"/>
      <c r="L256" s="222"/>
      <c r="M256" s="222"/>
      <c r="N256" s="222"/>
      <c r="O256" s="222"/>
      <c r="P256" s="222"/>
      <c r="Q256" s="222"/>
      <c r="R256" s="222"/>
      <c r="S256" s="222"/>
      <c r="T256" s="222"/>
      <c r="U256" s="222"/>
      <c r="V256" s="222"/>
      <c r="W256" s="222"/>
      <c r="X256" s="222"/>
      <c r="Y256" s="212"/>
      <c r="Z256" s="212"/>
      <c r="AA256" s="212"/>
      <c r="AB256" s="212"/>
      <c r="AC256" s="212"/>
      <c r="AD256" s="212"/>
      <c r="AE256" s="212"/>
      <c r="AF256" s="212"/>
      <c r="AG256" s="212" t="s">
        <v>120</v>
      </c>
      <c r="AH256" s="212"/>
      <c r="AI256" s="212"/>
      <c r="AJ256" s="212"/>
      <c r="AK256" s="212"/>
      <c r="AL256" s="212"/>
      <c r="AM256" s="212"/>
      <c r="AN256" s="212"/>
      <c r="AO256" s="212"/>
      <c r="AP256" s="212"/>
      <c r="AQ256" s="212"/>
      <c r="AR256" s="212"/>
      <c r="AS256" s="212"/>
      <c r="AT256" s="212"/>
      <c r="AU256" s="212"/>
      <c r="AV256" s="212"/>
      <c r="AW256" s="212"/>
      <c r="AX256" s="212"/>
      <c r="AY256" s="212"/>
      <c r="AZ256" s="212"/>
      <c r="BA256" s="212"/>
      <c r="BB256" s="212"/>
      <c r="BC256" s="212"/>
      <c r="BD256" s="212"/>
      <c r="BE256" s="212"/>
      <c r="BF256" s="212"/>
      <c r="BG256" s="212"/>
      <c r="BH256" s="212"/>
    </row>
    <row r="257" spans="1:60" outlineLevel="1" x14ac:dyDescent="0.2">
      <c r="A257" s="235">
        <v>51</v>
      </c>
      <c r="B257" s="236" t="s">
        <v>363</v>
      </c>
      <c r="C257" s="250" t="s">
        <v>364</v>
      </c>
      <c r="D257" s="237" t="s">
        <v>359</v>
      </c>
      <c r="E257" s="238">
        <v>0</v>
      </c>
      <c r="F257" s="239"/>
      <c r="G257" s="240">
        <f>ROUND(E257*F257,2)</f>
        <v>0</v>
      </c>
      <c r="H257" s="239"/>
      <c r="I257" s="240">
        <f>ROUND(E257*H257,2)</f>
        <v>0</v>
      </c>
      <c r="J257" s="239"/>
      <c r="K257" s="240">
        <f>ROUND(E257*J257,2)</f>
        <v>0</v>
      </c>
      <c r="L257" s="240">
        <v>21</v>
      </c>
      <c r="M257" s="240">
        <f>G257*(1+L257/100)</f>
        <v>0</v>
      </c>
      <c r="N257" s="240">
        <v>0</v>
      </c>
      <c r="O257" s="240">
        <f>ROUND(E257*N257,2)</f>
        <v>0</v>
      </c>
      <c r="P257" s="240">
        <v>0</v>
      </c>
      <c r="Q257" s="240">
        <f>ROUND(E257*P257,2)</f>
        <v>0</v>
      </c>
      <c r="R257" s="240"/>
      <c r="S257" s="240" t="s">
        <v>321</v>
      </c>
      <c r="T257" s="241" t="s">
        <v>360</v>
      </c>
      <c r="U257" s="222">
        <v>0</v>
      </c>
      <c r="V257" s="222">
        <f>ROUND(E257*U257,2)</f>
        <v>0</v>
      </c>
      <c r="W257" s="222"/>
      <c r="X257" s="222" t="s">
        <v>361</v>
      </c>
      <c r="Y257" s="212"/>
      <c r="Z257" s="212"/>
      <c r="AA257" s="212"/>
      <c r="AB257" s="212"/>
      <c r="AC257" s="212"/>
      <c r="AD257" s="212"/>
      <c r="AE257" s="212"/>
      <c r="AF257" s="212"/>
      <c r="AG257" s="212" t="s">
        <v>362</v>
      </c>
      <c r="AH257" s="212"/>
      <c r="AI257" s="212"/>
      <c r="AJ257" s="212"/>
      <c r="AK257" s="212"/>
      <c r="AL257" s="212"/>
      <c r="AM257" s="212"/>
      <c r="AN257" s="212"/>
      <c r="AO257" s="212"/>
      <c r="AP257" s="212"/>
      <c r="AQ257" s="212"/>
      <c r="AR257" s="212"/>
      <c r="AS257" s="212"/>
      <c r="AT257" s="212"/>
      <c r="AU257" s="212"/>
      <c r="AV257" s="212"/>
      <c r="AW257" s="212"/>
      <c r="AX257" s="212"/>
      <c r="AY257" s="212"/>
      <c r="AZ257" s="212"/>
      <c r="BA257" s="212"/>
      <c r="BB257" s="212"/>
      <c r="BC257" s="212"/>
      <c r="BD257" s="212"/>
      <c r="BE257" s="212"/>
      <c r="BF257" s="212"/>
      <c r="BG257" s="212"/>
      <c r="BH257" s="212"/>
    </row>
    <row r="258" spans="1:60" outlineLevel="1" x14ac:dyDescent="0.2">
      <c r="A258" s="219"/>
      <c r="B258" s="220"/>
      <c r="C258" s="254"/>
      <c r="D258" s="245"/>
      <c r="E258" s="245"/>
      <c r="F258" s="245"/>
      <c r="G258" s="245"/>
      <c r="H258" s="222"/>
      <c r="I258" s="222"/>
      <c r="J258" s="222"/>
      <c r="K258" s="222"/>
      <c r="L258" s="222"/>
      <c r="M258" s="222"/>
      <c r="N258" s="222"/>
      <c r="O258" s="222"/>
      <c r="P258" s="222"/>
      <c r="Q258" s="222"/>
      <c r="R258" s="222"/>
      <c r="S258" s="222"/>
      <c r="T258" s="222"/>
      <c r="U258" s="222"/>
      <c r="V258" s="222"/>
      <c r="W258" s="222"/>
      <c r="X258" s="222"/>
      <c r="Y258" s="212"/>
      <c r="Z258" s="212"/>
      <c r="AA258" s="212"/>
      <c r="AB258" s="212"/>
      <c r="AC258" s="212"/>
      <c r="AD258" s="212"/>
      <c r="AE258" s="212"/>
      <c r="AF258" s="212"/>
      <c r="AG258" s="212" t="s">
        <v>120</v>
      </c>
      <c r="AH258" s="212"/>
      <c r="AI258" s="212"/>
      <c r="AJ258" s="212"/>
      <c r="AK258" s="212"/>
      <c r="AL258" s="212"/>
      <c r="AM258" s="212"/>
      <c r="AN258" s="212"/>
      <c r="AO258" s="212"/>
      <c r="AP258" s="212"/>
      <c r="AQ258" s="212"/>
      <c r="AR258" s="212"/>
      <c r="AS258" s="212"/>
      <c r="AT258" s="212"/>
      <c r="AU258" s="212"/>
      <c r="AV258" s="212"/>
      <c r="AW258" s="212"/>
      <c r="AX258" s="212"/>
      <c r="AY258" s="212"/>
      <c r="AZ258" s="212"/>
      <c r="BA258" s="212"/>
      <c r="BB258" s="212"/>
      <c r="BC258" s="212"/>
      <c r="BD258" s="212"/>
      <c r="BE258" s="212"/>
      <c r="BF258" s="212"/>
      <c r="BG258" s="212"/>
      <c r="BH258" s="212"/>
    </row>
    <row r="259" spans="1:60" outlineLevel="1" x14ac:dyDescent="0.2">
      <c r="A259" s="235">
        <v>52</v>
      </c>
      <c r="B259" s="236" t="s">
        <v>365</v>
      </c>
      <c r="C259" s="250" t="s">
        <v>366</v>
      </c>
      <c r="D259" s="237" t="s">
        <v>359</v>
      </c>
      <c r="E259" s="238">
        <v>0</v>
      </c>
      <c r="F259" s="239"/>
      <c r="G259" s="240">
        <f>ROUND(E259*F259,2)</f>
        <v>0</v>
      </c>
      <c r="H259" s="239"/>
      <c r="I259" s="240">
        <f>ROUND(E259*H259,2)</f>
        <v>0</v>
      </c>
      <c r="J259" s="239"/>
      <c r="K259" s="240">
        <f>ROUND(E259*J259,2)</f>
        <v>0</v>
      </c>
      <c r="L259" s="240">
        <v>21</v>
      </c>
      <c r="M259" s="240">
        <f>G259*(1+L259/100)</f>
        <v>0</v>
      </c>
      <c r="N259" s="240">
        <v>0</v>
      </c>
      <c r="O259" s="240">
        <f>ROUND(E259*N259,2)</f>
        <v>0</v>
      </c>
      <c r="P259" s="240">
        <v>0</v>
      </c>
      <c r="Q259" s="240">
        <f>ROUND(E259*P259,2)</f>
        <v>0</v>
      </c>
      <c r="R259" s="240"/>
      <c r="S259" s="240" t="s">
        <v>321</v>
      </c>
      <c r="T259" s="241" t="s">
        <v>360</v>
      </c>
      <c r="U259" s="222">
        <v>0</v>
      </c>
      <c r="V259" s="222">
        <f>ROUND(E259*U259,2)</f>
        <v>0</v>
      </c>
      <c r="W259" s="222"/>
      <c r="X259" s="222" t="s">
        <v>361</v>
      </c>
      <c r="Y259" s="212"/>
      <c r="Z259" s="212"/>
      <c r="AA259" s="212"/>
      <c r="AB259" s="212"/>
      <c r="AC259" s="212"/>
      <c r="AD259" s="212"/>
      <c r="AE259" s="212"/>
      <c r="AF259" s="212"/>
      <c r="AG259" s="212" t="s">
        <v>362</v>
      </c>
      <c r="AH259" s="212"/>
      <c r="AI259" s="212"/>
      <c r="AJ259" s="212"/>
      <c r="AK259" s="212"/>
      <c r="AL259" s="212"/>
      <c r="AM259" s="212"/>
      <c r="AN259" s="212"/>
      <c r="AO259" s="212"/>
      <c r="AP259" s="212"/>
      <c r="AQ259" s="212"/>
      <c r="AR259" s="212"/>
      <c r="AS259" s="212"/>
      <c r="AT259" s="212"/>
      <c r="AU259" s="212"/>
      <c r="AV259" s="212"/>
      <c r="AW259" s="212"/>
      <c r="AX259" s="212"/>
      <c r="AY259" s="212"/>
      <c r="AZ259" s="212"/>
      <c r="BA259" s="212"/>
      <c r="BB259" s="212"/>
      <c r="BC259" s="212"/>
      <c r="BD259" s="212"/>
      <c r="BE259" s="212"/>
      <c r="BF259" s="212"/>
      <c r="BG259" s="212"/>
      <c r="BH259" s="212"/>
    </row>
    <row r="260" spans="1:60" outlineLevel="1" x14ac:dyDescent="0.2">
      <c r="A260" s="219"/>
      <c r="B260" s="220"/>
      <c r="C260" s="254"/>
      <c r="D260" s="245"/>
      <c r="E260" s="245"/>
      <c r="F260" s="245"/>
      <c r="G260" s="245"/>
      <c r="H260" s="222"/>
      <c r="I260" s="222"/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22"/>
      <c r="U260" s="222"/>
      <c r="V260" s="222"/>
      <c r="W260" s="222"/>
      <c r="X260" s="222"/>
      <c r="Y260" s="212"/>
      <c r="Z260" s="212"/>
      <c r="AA260" s="212"/>
      <c r="AB260" s="212"/>
      <c r="AC260" s="212"/>
      <c r="AD260" s="212"/>
      <c r="AE260" s="212"/>
      <c r="AF260" s="212"/>
      <c r="AG260" s="212" t="s">
        <v>120</v>
      </c>
      <c r="AH260" s="212"/>
      <c r="AI260" s="212"/>
      <c r="AJ260" s="212"/>
      <c r="AK260" s="212"/>
      <c r="AL260" s="212"/>
      <c r="AM260" s="212"/>
      <c r="AN260" s="212"/>
      <c r="AO260" s="212"/>
      <c r="AP260" s="212"/>
      <c r="AQ260" s="212"/>
      <c r="AR260" s="212"/>
      <c r="AS260" s="212"/>
      <c r="AT260" s="212"/>
      <c r="AU260" s="212"/>
      <c r="AV260" s="212"/>
      <c r="AW260" s="212"/>
      <c r="AX260" s="212"/>
      <c r="AY260" s="212"/>
      <c r="AZ260" s="212"/>
      <c r="BA260" s="212"/>
      <c r="BB260" s="212"/>
      <c r="BC260" s="212"/>
      <c r="BD260" s="212"/>
      <c r="BE260" s="212"/>
      <c r="BF260" s="212"/>
      <c r="BG260" s="212"/>
      <c r="BH260" s="212"/>
    </row>
    <row r="261" spans="1:60" outlineLevel="1" x14ac:dyDescent="0.2">
      <c r="A261" s="235">
        <v>53</v>
      </c>
      <c r="B261" s="236" t="s">
        <v>367</v>
      </c>
      <c r="C261" s="250" t="s">
        <v>368</v>
      </c>
      <c r="D261" s="237" t="s">
        <v>359</v>
      </c>
      <c r="E261" s="238">
        <v>0</v>
      </c>
      <c r="F261" s="239"/>
      <c r="G261" s="240">
        <f>ROUND(E261*F261,2)</f>
        <v>0</v>
      </c>
      <c r="H261" s="239"/>
      <c r="I261" s="240">
        <f>ROUND(E261*H261,2)</f>
        <v>0</v>
      </c>
      <c r="J261" s="239"/>
      <c r="K261" s="240">
        <f>ROUND(E261*J261,2)</f>
        <v>0</v>
      </c>
      <c r="L261" s="240">
        <v>21</v>
      </c>
      <c r="M261" s="240">
        <f>G261*(1+L261/100)</f>
        <v>0</v>
      </c>
      <c r="N261" s="240">
        <v>0</v>
      </c>
      <c r="O261" s="240">
        <f>ROUND(E261*N261,2)</f>
        <v>0</v>
      </c>
      <c r="P261" s="240">
        <v>0</v>
      </c>
      <c r="Q261" s="240">
        <f>ROUND(E261*P261,2)</f>
        <v>0</v>
      </c>
      <c r="R261" s="240"/>
      <c r="S261" s="240" t="s">
        <v>321</v>
      </c>
      <c r="T261" s="241" t="s">
        <v>360</v>
      </c>
      <c r="U261" s="222">
        <v>0</v>
      </c>
      <c r="V261" s="222">
        <f>ROUND(E261*U261,2)</f>
        <v>0</v>
      </c>
      <c r="W261" s="222"/>
      <c r="X261" s="222" t="s">
        <v>361</v>
      </c>
      <c r="Y261" s="212"/>
      <c r="Z261" s="212"/>
      <c r="AA261" s="212"/>
      <c r="AB261" s="212"/>
      <c r="AC261" s="212"/>
      <c r="AD261" s="212"/>
      <c r="AE261" s="212"/>
      <c r="AF261" s="212"/>
      <c r="AG261" s="212" t="s">
        <v>362</v>
      </c>
      <c r="AH261" s="212"/>
      <c r="AI261" s="212"/>
      <c r="AJ261" s="212"/>
      <c r="AK261" s="212"/>
      <c r="AL261" s="212"/>
      <c r="AM261" s="212"/>
      <c r="AN261" s="212"/>
      <c r="AO261" s="212"/>
      <c r="AP261" s="212"/>
      <c r="AQ261" s="212"/>
      <c r="AR261" s="212"/>
      <c r="AS261" s="212"/>
      <c r="AT261" s="212"/>
      <c r="AU261" s="212"/>
      <c r="AV261" s="212"/>
      <c r="AW261" s="212"/>
      <c r="AX261" s="212"/>
      <c r="AY261" s="212"/>
      <c r="AZ261" s="212"/>
      <c r="BA261" s="212"/>
      <c r="BB261" s="212"/>
      <c r="BC261" s="212"/>
      <c r="BD261" s="212"/>
      <c r="BE261" s="212"/>
      <c r="BF261" s="212"/>
      <c r="BG261" s="212"/>
      <c r="BH261" s="212"/>
    </row>
    <row r="262" spans="1:60" outlineLevel="1" x14ac:dyDescent="0.2">
      <c r="A262" s="219"/>
      <c r="B262" s="220"/>
      <c r="C262" s="254"/>
      <c r="D262" s="245"/>
      <c r="E262" s="245"/>
      <c r="F262" s="245"/>
      <c r="G262" s="245"/>
      <c r="H262" s="222"/>
      <c r="I262" s="222"/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22"/>
      <c r="U262" s="222"/>
      <c r="V262" s="222"/>
      <c r="W262" s="222"/>
      <c r="X262" s="222"/>
      <c r="Y262" s="212"/>
      <c r="Z262" s="212"/>
      <c r="AA262" s="212"/>
      <c r="AB262" s="212"/>
      <c r="AC262" s="212"/>
      <c r="AD262" s="212"/>
      <c r="AE262" s="212"/>
      <c r="AF262" s="212"/>
      <c r="AG262" s="212" t="s">
        <v>120</v>
      </c>
      <c r="AH262" s="212"/>
      <c r="AI262" s="212"/>
      <c r="AJ262" s="212"/>
      <c r="AK262" s="212"/>
      <c r="AL262" s="212"/>
      <c r="AM262" s="212"/>
      <c r="AN262" s="212"/>
      <c r="AO262" s="212"/>
      <c r="AP262" s="212"/>
      <c r="AQ262" s="212"/>
      <c r="AR262" s="212"/>
      <c r="AS262" s="212"/>
      <c r="AT262" s="212"/>
      <c r="AU262" s="212"/>
      <c r="AV262" s="212"/>
      <c r="AW262" s="212"/>
      <c r="AX262" s="212"/>
      <c r="AY262" s="212"/>
      <c r="AZ262" s="212"/>
      <c r="BA262" s="212"/>
      <c r="BB262" s="212"/>
      <c r="BC262" s="212"/>
      <c r="BD262" s="212"/>
      <c r="BE262" s="212"/>
      <c r="BF262" s="212"/>
      <c r="BG262" s="212"/>
      <c r="BH262" s="212"/>
    </row>
    <row r="263" spans="1:60" outlineLevel="1" x14ac:dyDescent="0.2">
      <c r="A263" s="235">
        <v>54</v>
      </c>
      <c r="B263" s="236" t="s">
        <v>369</v>
      </c>
      <c r="C263" s="250" t="s">
        <v>370</v>
      </c>
      <c r="D263" s="237" t="s">
        <v>359</v>
      </c>
      <c r="E263" s="238">
        <v>0</v>
      </c>
      <c r="F263" s="239"/>
      <c r="G263" s="240">
        <f>ROUND(E263*F263,2)</f>
        <v>0</v>
      </c>
      <c r="H263" s="239"/>
      <c r="I263" s="240">
        <f>ROUND(E263*H263,2)</f>
        <v>0</v>
      </c>
      <c r="J263" s="239"/>
      <c r="K263" s="240">
        <f>ROUND(E263*J263,2)</f>
        <v>0</v>
      </c>
      <c r="L263" s="240">
        <v>21</v>
      </c>
      <c r="M263" s="240">
        <f>G263*(1+L263/100)</f>
        <v>0</v>
      </c>
      <c r="N263" s="240">
        <v>0</v>
      </c>
      <c r="O263" s="240">
        <f>ROUND(E263*N263,2)</f>
        <v>0</v>
      </c>
      <c r="P263" s="240">
        <v>0</v>
      </c>
      <c r="Q263" s="240">
        <f>ROUND(E263*P263,2)</f>
        <v>0</v>
      </c>
      <c r="R263" s="240"/>
      <c r="S263" s="240" t="s">
        <v>321</v>
      </c>
      <c r="T263" s="241" t="s">
        <v>360</v>
      </c>
      <c r="U263" s="222">
        <v>0</v>
      </c>
      <c r="V263" s="222">
        <f>ROUND(E263*U263,2)</f>
        <v>0</v>
      </c>
      <c r="W263" s="222"/>
      <c r="X263" s="222" t="s">
        <v>361</v>
      </c>
      <c r="Y263" s="212"/>
      <c r="Z263" s="212"/>
      <c r="AA263" s="212"/>
      <c r="AB263" s="212"/>
      <c r="AC263" s="212"/>
      <c r="AD263" s="212"/>
      <c r="AE263" s="212"/>
      <c r="AF263" s="212"/>
      <c r="AG263" s="212" t="s">
        <v>362</v>
      </c>
      <c r="AH263" s="212"/>
      <c r="AI263" s="212"/>
      <c r="AJ263" s="212"/>
      <c r="AK263" s="212"/>
      <c r="AL263" s="212"/>
      <c r="AM263" s="212"/>
      <c r="AN263" s="212"/>
      <c r="AO263" s="212"/>
      <c r="AP263" s="212"/>
      <c r="AQ263" s="212"/>
      <c r="AR263" s="212"/>
      <c r="AS263" s="212"/>
      <c r="AT263" s="212"/>
      <c r="AU263" s="212"/>
      <c r="AV263" s="212"/>
      <c r="AW263" s="212"/>
      <c r="AX263" s="212"/>
      <c r="AY263" s="212"/>
      <c r="AZ263" s="212"/>
      <c r="BA263" s="212"/>
      <c r="BB263" s="212"/>
      <c r="BC263" s="212"/>
      <c r="BD263" s="212"/>
      <c r="BE263" s="212"/>
      <c r="BF263" s="212"/>
      <c r="BG263" s="212"/>
      <c r="BH263" s="212"/>
    </row>
    <row r="264" spans="1:60" outlineLevel="1" x14ac:dyDescent="0.2">
      <c r="A264" s="219"/>
      <c r="B264" s="220"/>
      <c r="C264" s="254"/>
      <c r="D264" s="245"/>
      <c r="E264" s="245"/>
      <c r="F264" s="245"/>
      <c r="G264" s="245"/>
      <c r="H264" s="222"/>
      <c r="I264" s="222"/>
      <c r="J264" s="222"/>
      <c r="K264" s="222"/>
      <c r="L264" s="222"/>
      <c r="M264" s="222"/>
      <c r="N264" s="222"/>
      <c r="O264" s="222"/>
      <c r="P264" s="222"/>
      <c r="Q264" s="222"/>
      <c r="R264" s="222"/>
      <c r="S264" s="222"/>
      <c r="T264" s="222"/>
      <c r="U264" s="222"/>
      <c r="V264" s="222"/>
      <c r="W264" s="222"/>
      <c r="X264" s="222"/>
      <c r="Y264" s="212"/>
      <c r="Z264" s="212"/>
      <c r="AA264" s="212"/>
      <c r="AB264" s="212"/>
      <c r="AC264" s="212"/>
      <c r="AD264" s="212"/>
      <c r="AE264" s="212"/>
      <c r="AF264" s="212"/>
      <c r="AG264" s="212" t="s">
        <v>120</v>
      </c>
      <c r="AH264" s="212"/>
      <c r="AI264" s="212"/>
      <c r="AJ264" s="212"/>
      <c r="AK264" s="212"/>
      <c r="AL264" s="212"/>
      <c r="AM264" s="212"/>
      <c r="AN264" s="212"/>
      <c r="AO264" s="212"/>
      <c r="AP264" s="212"/>
      <c r="AQ264" s="212"/>
      <c r="AR264" s="212"/>
      <c r="AS264" s="212"/>
      <c r="AT264" s="212"/>
      <c r="AU264" s="212"/>
      <c r="AV264" s="212"/>
      <c r="AW264" s="212"/>
      <c r="AX264" s="212"/>
      <c r="AY264" s="212"/>
      <c r="AZ264" s="212"/>
      <c r="BA264" s="212"/>
      <c r="BB264" s="212"/>
      <c r="BC264" s="212"/>
      <c r="BD264" s="212"/>
      <c r="BE264" s="212"/>
      <c r="BF264" s="212"/>
      <c r="BG264" s="212"/>
      <c r="BH264" s="212"/>
    </row>
    <row r="265" spans="1:60" x14ac:dyDescent="0.2">
      <c r="A265" s="3"/>
      <c r="B265" s="4"/>
      <c r="C265" s="260"/>
      <c r="D265" s="6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AE265">
        <v>15</v>
      </c>
      <c r="AF265">
        <v>21</v>
      </c>
      <c r="AG265" t="s">
        <v>96</v>
      </c>
    </row>
    <row r="266" spans="1:60" x14ac:dyDescent="0.2">
      <c r="A266" s="215"/>
      <c r="B266" s="216" t="s">
        <v>29</v>
      </c>
      <c r="C266" s="261"/>
      <c r="D266" s="217"/>
      <c r="E266" s="218"/>
      <c r="F266" s="218"/>
      <c r="G266" s="248">
        <f>G8+G15+G20+G24+G42+G46+G54+G76+G158+G169+G203+G233+G254</f>
        <v>0</v>
      </c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AE266">
        <f>SUMIF(L7:L264,AE265,G7:G264)</f>
        <v>0</v>
      </c>
      <c r="AF266">
        <f>SUMIF(L7:L264,AF265,G7:G264)</f>
        <v>0</v>
      </c>
      <c r="AG266" t="s">
        <v>371</v>
      </c>
    </row>
    <row r="267" spans="1:60" x14ac:dyDescent="0.2">
      <c r="C267" s="262"/>
      <c r="D267" s="10"/>
      <c r="AG267" t="s">
        <v>372</v>
      </c>
    </row>
    <row r="268" spans="1:60" x14ac:dyDescent="0.2">
      <c r="D268" s="10"/>
    </row>
    <row r="269" spans="1:60" x14ac:dyDescent="0.2">
      <c r="D269" s="10"/>
    </row>
    <row r="270" spans="1:60" x14ac:dyDescent="0.2">
      <c r="D270" s="10"/>
    </row>
    <row r="271" spans="1:60" x14ac:dyDescent="0.2">
      <c r="D271" s="10"/>
    </row>
    <row r="272" spans="1:60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w5wJijkyFv58U3mmNw/Cx8I98ZXFNISAOaimSFmbS3TK7q3/O8MjFqmLCsCWdWP2xVfnDSbcJpH1aw2hUoSLGg==" saltValue="kgZywprAsBeYqsyClTuUUA==" spinCount="100000" sheet="1"/>
  <mergeCells count="68">
    <mergeCell ref="C262:G262"/>
    <mergeCell ref="C264:G264"/>
    <mergeCell ref="C249:G249"/>
    <mergeCell ref="C251:G251"/>
    <mergeCell ref="C253:G253"/>
    <mergeCell ref="C256:G256"/>
    <mergeCell ref="C258:G258"/>
    <mergeCell ref="C260:G260"/>
    <mergeCell ref="C236:G236"/>
    <mergeCell ref="C239:G239"/>
    <mergeCell ref="C241:G241"/>
    <mergeCell ref="C243:G243"/>
    <mergeCell ref="C245:G245"/>
    <mergeCell ref="C247:G247"/>
    <mergeCell ref="C197:G197"/>
    <mergeCell ref="C200:G200"/>
    <mergeCell ref="C202:G202"/>
    <mergeCell ref="C217:G217"/>
    <mergeCell ref="C229:G229"/>
    <mergeCell ref="C232:G232"/>
    <mergeCell ref="C161:G161"/>
    <mergeCell ref="C163:G163"/>
    <mergeCell ref="C165:G165"/>
    <mergeCell ref="C168:G168"/>
    <mergeCell ref="C172:G172"/>
    <mergeCell ref="C175:G175"/>
    <mergeCell ref="C145:G145"/>
    <mergeCell ref="C148:G148"/>
    <mergeCell ref="C151:G151"/>
    <mergeCell ref="C154:G154"/>
    <mergeCell ref="C156:G156"/>
    <mergeCell ref="C157:G157"/>
    <mergeCell ref="C115:G115"/>
    <mergeCell ref="C125:G125"/>
    <mergeCell ref="C127:G127"/>
    <mergeCell ref="C129:G129"/>
    <mergeCell ref="C140:G140"/>
    <mergeCell ref="C142:G142"/>
    <mergeCell ref="C82:G82"/>
    <mergeCell ref="C84:G84"/>
    <mergeCell ref="C86:G86"/>
    <mergeCell ref="C88:G88"/>
    <mergeCell ref="C101:G101"/>
    <mergeCell ref="C104:G104"/>
    <mergeCell ref="C69:G69"/>
    <mergeCell ref="C72:G72"/>
    <mergeCell ref="C74:G74"/>
    <mergeCell ref="C75:G75"/>
    <mergeCell ref="C78:G78"/>
    <mergeCell ref="C80:G80"/>
    <mergeCell ref="C44:G44"/>
    <mergeCell ref="C45:G45"/>
    <mergeCell ref="C48:G48"/>
    <mergeCell ref="C50:G50"/>
    <mergeCell ref="C53:G53"/>
    <mergeCell ref="C66:G66"/>
    <mergeCell ref="C17:G17"/>
    <mergeCell ref="C19:G19"/>
    <mergeCell ref="C23:G23"/>
    <mergeCell ref="C35:G35"/>
    <mergeCell ref="C39:G39"/>
    <mergeCell ref="C41:G41"/>
    <mergeCell ref="A1:G1"/>
    <mergeCell ref="C2:G2"/>
    <mergeCell ref="C3:G3"/>
    <mergeCell ref="C4:G4"/>
    <mergeCell ref="C11:G11"/>
    <mergeCell ref="C14:G1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Vejtasa Jan</dc:creator>
  <cp:lastModifiedBy>Vejtasa Jan</cp:lastModifiedBy>
  <cp:lastPrinted>2019-03-19T12:27:02Z</cp:lastPrinted>
  <dcterms:created xsi:type="dcterms:W3CDTF">2009-04-08T07:15:50Z</dcterms:created>
  <dcterms:modified xsi:type="dcterms:W3CDTF">2020-04-06T16:21:23Z</dcterms:modified>
</cp:coreProperties>
</file>