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A_Robert_Č\SSO SLAMĚNÍKOVA_2018_AKTUALIZACE\ZMĚNA PD_02-2019\ROZPOČET_SÝKOROVÁ\"/>
    </mc:Choice>
  </mc:AlternateContent>
  <xr:revisionPtr revIDLastSave="0" documentId="13_ncr:1_{3876ECFF-8D8F-43B5-A12C-CB89DBB1B4B4}" xr6:coauthVersionLast="45" xr6:coauthVersionMax="45" xr10:uidLastSave="{00000000-0000-0000-0000-000000000000}"/>
  <bookViews>
    <workbookView xWindow="-28920" yWindow="-120" windowWidth="29040" windowHeight="1599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0 CAD-035_00 Pol" sheetId="12" r:id="rId4"/>
    <sheet name="01 CAD-035_01 Pol" sheetId="13" r:id="rId5"/>
    <sheet name="02 CAD-035_02 Pol" sheetId="14" r:id="rId6"/>
    <sheet name="03 CAD-035_03 Pol" sheetId="15" r:id="rId7"/>
    <sheet name="04 CAD-035_04 Pol" sheetId="16" r:id="rId8"/>
  </sheets>
  <externalReferences>
    <externalReference r:id="rId9"/>
  </externalReferences>
  <definedNames>
    <definedName name="CelkemDPHVypocet" localSheetId="1">Stavba!$H$51</definedName>
    <definedName name="CenaCelkem">Stavba!$G$29</definedName>
    <definedName name="CenaCelkemBezDPH">Stavba!$G$28</definedName>
    <definedName name="CenaCelkemVypocet" localSheetId="1">Stavba!$I$51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 CAD-035_00 Pol'!$1:$7</definedName>
    <definedName name="_xlnm.Print_Titles" localSheetId="4">'01 CAD-035_01 Pol'!$1:$7</definedName>
    <definedName name="_xlnm.Print_Titles" localSheetId="5">'02 CAD-035_02 Pol'!$1:$7</definedName>
    <definedName name="_xlnm.Print_Titles" localSheetId="6">'03 CAD-035_03 Pol'!$1:$7</definedName>
    <definedName name="_xlnm.Print_Titles" localSheetId="7">'04 CAD-035_04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 CAD-035_00 Pol'!$A$1:$X$22</definedName>
    <definedName name="_xlnm.Print_Area" localSheetId="4">'01 CAD-035_01 Pol'!$A$1:$X$113</definedName>
    <definedName name="_xlnm.Print_Area" localSheetId="5">'02 CAD-035_02 Pol'!$A$1:$X$119</definedName>
    <definedName name="_xlnm.Print_Area" localSheetId="6">'03 CAD-035_03 Pol'!$A$1:$X$75</definedName>
    <definedName name="_xlnm.Print_Area" localSheetId="7">'04 CAD-035_04 Pol'!$A$1:$X$77</definedName>
    <definedName name="_xlnm.Print_Area" localSheetId="1">Stavba!$A$1:$J$79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Stavba!$F$51</definedName>
    <definedName name="ZakladDPHZakl">Stavba!$G$25</definedName>
    <definedName name="ZakladDPHZaklVypocet" localSheetId="1">Stavba!$G$51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8" i="1" l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39" i="1"/>
  <c r="F39" i="1"/>
  <c r="G76" i="16"/>
  <c r="G8" i="16"/>
  <c r="K8" i="16"/>
  <c r="O8" i="16"/>
  <c r="V8" i="16"/>
  <c r="G9" i="16"/>
  <c r="I9" i="16"/>
  <c r="I8" i="16" s="1"/>
  <c r="K9" i="16"/>
  <c r="M9" i="16"/>
  <c r="M8" i="16" s="1"/>
  <c r="O9" i="16"/>
  <c r="Q9" i="16"/>
  <c r="Q8" i="16" s="1"/>
  <c r="V9" i="16"/>
  <c r="G11" i="16"/>
  <c r="I11" i="16"/>
  <c r="I10" i="16" s="1"/>
  <c r="K11" i="16"/>
  <c r="M11" i="16"/>
  <c r="O11" i="16"/>
  <c r="Q11" i="16"/>
  <c r="Q10" i="16" s="1"/>
  <c r="V11" i="16"/>
  <c r="G12" i="16"/>
  <c r="G10" i="16" s="1"/>
  <c r="I12" i="16"/>
  <c r="K12" i="16"/>
  <c r="K10" i="16" s="1"/>
  <c r="O12" i="16"/>
  <c r="O10" i="16" s="1"/>
  <c r="Q12" i="16"/>
  <c r="V12" i="16"/>
  <c r="V10" i="16" s="1"/>
  <c r="G13" i="16"/>
  <c r="I13" i="16"/>
  <c r="K13" i="16"/>
  <c r="M13" i="16"/>
  <c r="O13" i="16"/>
  <c r="Q13" i="16"/>
  <c r="V13" i="16"/>
  <c r="G14" i="16"/>
  <c r="M14" i="16" s="1"/>
  <c r="I14" i="16"/>
  <c r="K14" i="16"/>
  <c r="O14" i="16"/>
  <c r="Q14" i="16"/>
  <c r="V14" i="16"/>
  <c r="G15" i="16"/>
  <c r="I15" i="16"/>
  <c r="K15" i="16"/>
  <c r="M15" i="16"/>
  <c r="O15" i="16"/>
  <c r="Q15" i="16"/>
  <c r="V15" i="16"/>
  <c r="G16" i="16"/>
  <c r="M16" i="16" s="1"/>
  <c r="I16" i="16"/>
  <c r="K16" i="16"/>
  <c r="O16" i="16"/>
  <c r="Q16" i="16"/>
  <c r="V16" i="16"/>
  <c r="G17" i="16"/>
  <c r="I17" i="16"/>
  <c r="K17" i="16"/>
  <c r="M17" i="16"/>
  <c r="O17" i="16"/>
  <c r="Q17" i="16"/>
  <c r="V17" i="16"/>
  <c r="G18" i="16"/>
  <c r="M18" i="16" s="1"/>
  <c r="I18" i="16"/>
  <c r="K18" i="16"/>
  <c r="O18" i="16"/>
  <c r="Q18" i="16"/>
  <c r="V18" i="16"/>
  <c r="G19" i="16"/>
  <c r="I19" i="16"/>
  <c r="K19" i="16"/>
  <c r="M19" i="16"/>
  <c r="O19" i="16"/>
  <c r="Q19" i="16"/>
  <c r="V19" i="16"/>
  <c r="G20" i="16"/>
  <c r="M20" i="16" s="1"/>
  <c r="I20" i="16"/>
  <c r="K20" i="16"/>
  <c r="O20" i="16"/>
  <c r="Q20" i="16"/>
  <c r="V20" i="16"/>
  <c r="G21" i="16"/>
  <c r="I21" i="16"/>
  <c r="K21" i="16"/>
  <c r="M21" i="16"/>
  <c r="O21" i="16"/>
  <c r="Q21" i="16"/>
  <c r="V21" i="16"/>
  <c r="G22" i="16"/>
  <c r="M22" i="16" s="1"/>
  <c r="I22" i="16"/>
  <c r="K22" i="16"/>
  <c r="O22" i="16"/>
  <c r="Q22" i="16"/>
  <c r="V22" i="16"/>
  <c r="G23" i="16"/>
  <c r="I23" i="16"/>
  <c r="K23" i="16"/>
  <c r="M23" i="16"/>
  <c r="O23" i="16"/>
  <c r="Q23" i="16"/>
  <c r="V23" i="16"/>
  <c r="G24" i="16"/>
  <c r="M24" i="16" s="1"/>
  <c r="I24" i="16"/>
  <c r="K24" i="16"/>
  <c r="O24" i="16"/>
  <c r="Q24" i="16"/>
  <c r="V24" i="16"/>
  <c r="G25" i="16"/>
  <c r="I25" i="16"/>
  <c r="K25" i="16"/>
  <c r="M25" i="16"/>
  <c r="O25" i="16"/>
  <c r="Q25" i="16"/>
  <c r="V25" i="16"/>
  <c r="G26" i="16"/>
  <c r="M26" i="16" s="1"/>
  <c r="I26" i="16"/>
  <c r="K26" i="16"/>
  <c r="O26" i="16"/>
  <c r="Q26" i="16"/>
  <c r="V26" i="16"/>
  <c r="G27" i="16"/>
  <c r="I27" i="16"/>
  <c r="K27" i="16"/>
  <c r="M27" i="16"/>
  <c r="O27" i="16"/>
  <c r="Q27" i="16"/>
  <c r="V27" i="16"/>
  <c r="G28" i="16"/>
  <c r="M28" i="16" s="1"/>
  <c r="I28" i="16"/>
  <c r="K28" i="16"/>
  <c r="O28" i="16"/>
  <c r="Q28" i="16"/>
  <c r="V28" i="16"/>
  <c r="G29" i="16"/>
  <c r="I29" i="16"/>
  <c r="K29" i="16"/>
  <c r="M29" i="16"/>
  <c r="O29" i="16"/>
  <c r="Q29" i="16"/>
  <c r="V29" i="16"/>
  <c r="G30" i="16"/>
  <c r="M30" i="16" s="1"/>
  <c r="I30" i="16"/>
  <c r="K30" i="16"/>
  <c r="O30" i="16"/>
  <c r="Q30" i="16"/>
  <c r="V30" i="16"/>
  <c r="G31" i="16"/>
  <c r="I31" i="16"/>
  <c r="K31" i="16"/>
  <c r="M31" i="16"/>
  <c r="O31" i="16"/>
  <c r="Q31" i="16"/>
  <c r="V31" i="16"/>
  <c r="G32" i="16"/>
  <c r="M32" i="16" s="1"/>
  <c r="I32" i="16"/>
  <c r="K32" i="16"/>
  <c r="O32" i="16"/>
  <c r="Q32" i="16"/>
  <c r="V32" i="16"/>
  <c r="G33" i="16"/>
  <c r="I33" i="16"/>
  <c r="K33" i="16"/>
  <c r="M33" i="16"/>
  <c r="O33" i="16"/>
  <c r="Q33" i="16"/>
  <c r="V33" i="16"/>
  <c r="G35" i="16"/>
  <c r="I35" i="16"/>
  <c r="I34" i="16" s="1"/>
  <c r="K35" i="16"/>
  <c r="M35" i="16"/>
  <c r="O35" i="16"/>
  <c r="Q35" i="16"/>
  <c r="Q34" i="16" s="1"/>
  <c r="V35" i="16"/>
  <c r="G36" i="16"/>
  <c r="G34" i="16" s="1"/>
  <c r="I36" i="16"/>
  <c r="K36" i="16"/>
  <c r="K34" i="16" s="1"/>
  <c r="O36" i="16"/>
  <c r="O34" i="16" s="1"/>
  <c r="Q36" i="16"/>
  <c r="V36" i="16"/>
  <c r="V34" i="16" s="1"/>
  <c r="G37" i="16"/>
  <c r="I37" i="16"/>
  <c r="K37" i="16"/>
  <c r="M37" i="16"/>
  <c r="O37" i="16"/>
  <c r="Q37" i="16"/>
  <c r="V37" i="16"/>
  <c r="G38" i="16"/>
  <c r="M38" i="16" s="1"/>
  <c r="I38" i="16"/>
  <c r="K38" i="16"/>
  <c r="O38" i="16"/>
  <c r="Q38" i="16"/>
  <c r="V38" i="16"/>
  <c r="G39" i="16"/>
  <c r="I39" i="16"/>
  <c r="K39" i="16"/>
  <c r="M39" i="16"/>
  <c r="O39" i="16"/>
  <c r="Q39" i="16"/>
  <c r="V39" i="16"/>
  <c r="G40" i="16"/>
  <c r="M40" i="16" s="1"/>
  <c r="I40" i="16"/>
  <c r="K40" i="16"/>
  <c r="O40" i="16"/>
  <c r="Q40" i="16"/>
  <c r="V40" i="16"/>
  <c r="G41" i="16"/>
  <c r="I41" i="16"/>
  <c r="K41" i="16"/>
  <c r="M41" i="16"/>
  <c r="O41" i="16"/>
  <c r="Q41" i="16"/>
  <c r="V41" i="16"/>
  <c r="G42" i="16"/>
  <c r="M42" i="16" s="1"/>
  <c r="I42" i="16"/>
  <c r="K42" i="16"/>
  <c r="O42" i="16"/>
  <c r="Q42" i="16"/>
  <c r="V42" i="16"/>
  <c r="G43" i="16"/>
  <c r="I43" i="16"/>
  <c r="K43" i="16"/>
  <c r="M43" i="16"/>
  <c r="O43" i="16"/>
  <c r="Q43" i="16"/>
  <c r="V43" i="16"/>
  <c r="G45" i="16"/>
  <c r="I45" i="16"/>
  <c r="I44" i="16" s="1"/>
  <c r="K45" i="16"/>
  <c r="M45" i="16"/>
  <c r="O45" i="16"/>
  <c r="Q45" i="16"/>
  <c r="Q44" i="16" s="1"/>
  <c r="V45" i="16"/>
  <c r="G46" i="16"/>
  <c r="G44" i="16" s="1"/>
  <c r="I46" i="16"/>
  <c r="K46" i="16"/>
  <c r="K44" i="16" s="1"/>
  <c r="O46" i="16"/>
  <c r="O44" i="16" s="1"/>
  <c r="Q46" i="16"/>
  <c r="V46" i="16"/>
  <c r="V44" i="16" s="1"/>
  <c r="G47" i="16"/>
  <c r="I47" i="16"/>
  <c r="K47" i="16"/>
  <c r="M47" i="16"/>
  <c r="O47" i="16"/>
  <c r="Q47" i="16"/>
  <c r="V47" i="16"/>
  <c r="G48" i="16"/>
  <c r="M48" i="16" s="1"/>
  <c r="I48" i="16"/>
  <c r="K48" i="16"/>
  <c r="O48" i="16"/>
  <c r="Q48" i="16"/>
  <c r="V48" i="16"/>
  <c r="G49" i="16"/>
  <c r="I49" i="16"/>
  <c r="K49" i="16"/>
  <c r="M49" i="16"/>
  <c r="O49" i="16"/>
  <c r="Q49" i="16"/>
  <c r="V49" i="16"/>
  <c r="G50" i="16"/>
  <c r="M50" i="16" s="1"/>
  <c r="I50" i="16"/>
  <c r="K50" i="16"/>
  <c r="O50" i="16"/>
  <c r="Q50" i="16"/>
  <c r="V50" i="16"/>
  <c r="G51" i="16"/>
  <c r="I51" i="16"/>
  <c r="K51" i="16"/>
  <c r="M51" i="16"/>
  <c r="O51" i="16"/>
  <c r="Q51" i="16"/>
  <c r="V51" i="16"/>
  <c r="G52" i="16"/>
  <c r="M52" i="16" s="1"/>
  <c r="I52" i="16"/>
  <c r="K52" i="16"/>
  <c r="O52" i="16"/>
  <c r="Q52" i="16"/>
  <c r="V52" i="16"/>
  <c r="G53" i="16"/>
  <c r="I53" i="16"/>
  <c r="K53" i="16"/>
  <c r="M53" i="16"/>
  <c r="O53" i="16"/>
  <c r="Q53" i="16"/>
  <c r="V53" i="16"/>
  <c r="G54" i="16"/>
  <c r="M54" i="16" s="1"/>
  <c r="I54" i="16"/>
  <c r="K54" i="16"/>
  <c r="O54" i="16"/>
  <c r="Q54" i="16"/>
  <c r="V54" i="16"/>
  <c r="G56" i="16"/>
  <c r="G55" i="16" s="1"/>
  <c r="I56" i="16"/>
  <c r="K56" i="16"/>
  <c r="K55" i="16" s="1"/>
  <c r="O56" i="16"/>
  <c r="O55" i="16" s="1"/>
  <c r="Q56" i="16"/>
  <c r="V56" i="16"/>
  <c r="V55" i="16" s="1"/>
  <c r="G57" i="16"/>
  <c r="I57" i="16"/>
  <c r="I55" i="16" s="1"/>
  <c r="K57" i="16"/>
  <c r="M57" i="16"/>
  <c r="O57" i="16"/>
  <c r="Q57" i="16"/>
  <c r="Q55" i="16" s="1"/>
  <c r="V57" i="16"/>
  <c r="G58" i="16"/>
  <c r="M58" i="16" s="1"/>
  <c r="I58" i="16"/>
  <c r="K58" i="16"/>
  <c r="O58" i="16"/>
  <c r="Q58" i="16"/>
  <c r="V58" i="16"/>
  <c r="G59" i="16"/>
  <c r="I59" i="16"/>
  <c r="K59" i="16"/>
  <c r="M59" i="16"/>
  <c r="O59" i="16"/>
  <c r="Q59" i="16"/>
  <c r="V59" i="16"/>
  <c r="G60" i="16"/>
  <c r="M60" i="16" s="1"/>
  <c r="I60" i="16"/>
  <c r="K60" i="16"/>
  <c r="O60" i="16"/>
  <c r="Q60" i="16"/>
  <c r="V60" i="16"/>
  <c r="G61" i="16"/>
  <c r="I61" i="16"/>
  <c r="K61" i="16"/>
  <c r="M61" i="16"/>
  <c r="O61" i="16"/>
  <c r="Q61" i="16"/>
  <c r="V61" i="16"/>
  <c r="G62" i="16"/>
  <c r="M62" i="16" s="1"/>
  <c r="I62" i="16"/>
  <c r="K62" i="16"/>
  <c r="O62" i="16"/>
  <c r="Q62" i="16"/>
  <c r="V62" i="16"/>
  <c r="G63" i="16"/>
  <c r="I63" i="16"/>
  <c r="K63" i="16"/>
  <c r="M63" i="16"/>
  <c r="O63" i="16"/>
  <c r="Q63" i="16"/>
  <c r="V63" i="16"/>
  <c r="G64" i="16"/>
  <c r="M64" i="16" s="1"/>
  <c r="I64" i="16"/>
  <c r="K64" i="16"/>
  <c r="O64" i="16"/>
  <c r="Q64" i="16"/>
  <c r="V64" i="16"/>
  <c r="G65" i="16"/>
  <c r="I65" i="16"/>
  <c r="K65" i="16"/>
  <c r="M65" i="16"/>
  <c r="O65" i="16"/>
  <c r="Q65" i="16"/>
  <c r="V65" i="16"/>
  <c r="G66" i="16"/>
  <c r="M66" i="16" s="1"/>
  <c r="I66" i="16"/>
  <c r="K66" i="16"/>
  <c r="O66" i="16"/>
  <c r="Q66" i="16"/>
  <c r="V66" i="16"/>
  <c r="G67" i="16"/>
  <c r="I67" i="16"/>
  <c r="K67" i="16"/>
  <c r="M67" i="16"/>
  <c r="O67" i="16"/>
  <c r="Q67" i="16"/>
  <c r="V67" i="16"/>
  <c r="G68" i="16"/>
  <c r="M68" i="16" s="1"/>
  <c r="I68" i="16"/>
  <c r="K68" i="16"/>
  <c r="O68" i="16"/>
  <c r="Q68" i="16"/>
  <c r="V68" i="16"/>
  <c r="G69" i="16"/>
  <c r="I69" i="16"/>
  <c r="K69" i="16"/>
  <c r="M69" i="16"/>
  <c r="O69" i="16"/>
  <c r="Q69" i="16"/>
  <c r="V69" i="16"/>
  <c r="G70" i="16"/>
  <c r="M70" i="16" s="1"/>
  <c r="I70" i="16"/>
  <c r="K70" i="16"/>
  <c r="O70" i="16"/>
  <c r="Q70" i="16"/>
  <c r="V70" i="16"/>
  <c r="G71" i="16"/>
  <c r="I71" i="16"/>
  <c r="K71" i="16"/>
  <c r="M71" i="16"/>
  <c r="O71" i="16"/>
  <c r="Q71" i="16"/>
  <c r="V71" i="16"/>
  <c r="G72" i="16"/>
  <c r="M72" i="16" s="1"/>
  <c r="I72" i="16"/>
  <c r="K72" i="16"/>
  <c r="O72" i="16"/>
  <c r="Q72" i="16"/>
  <c r="V72" i="16"/>
  <c r="G73" i="16"/>
  <c r="I73" i="16"/>
  <c r="K73" i="16"/>
  <c r="M73" i="16"/>
  <c r="O73" i="16"/>
  <c r="Q73" i="16"/>
  <c r="V73" i="16"/>
  <c r="G74" i="16"/>
  <c r="M74" i="16" s="1"/>
  <c r="I74" i="16"/>
  <c r="K74" i="16"/>
  <c r="O74" i="16"/>
  <c r="Q74" i="16"/>
  <c r="V74" i="16"/>
  <c r="AE76" i="16"/>
  <c r="AF76" i="16"/>
  <c r="G69" i="15"/>
  <c r="G8" i="15"/>
  <c r="K8" i="15"/>
  <c r="O8" i="15"/>
  <c r="V8" i="15"/>
  <c r="G9" i="15"/>
  <c r="I9" i="15"/>
  <c r="I8" i="15" s="1"/>
  <c r="K9" i="15"/>
  <c r="M9" i="15"/>
  <c r="M8" i="15" s="1"/>
  <c r="O9" i="15"/>
  <c r="Q9" i="15"/>
  <c r="Q8" i="15" s="1"/>
  <c r="V9" i="15"/>
  <c r="G11" i="15"/>
  <c r="I11" i="15"/>
  <c r="I10" i="15" s="1"/>
  <c r="K11" i="15"/>
  <c r="M11" i="15"/>
  <c r="O11" i="15"/>
  <c r="Q11" i="15"/>
  <c r="Q10" i="15" s="1"/>
  <c r="V11" i="15"/>
  <c r="G12" i="15"/>
  <c r="G10" i="15" s="1"/>
  <c r="I12" i="15"/>
  <c r="K12" i="15"/>
  <c r="K10" i="15" s="1"/>
  <c r="O12" i="15"/>
  <c r="O10" i="15" s="1"/>
  <c r="Q12" i="15"/>
  <c r="V12" i="15"/>
  <c r="V10" i="15" s="1"/>
  <c r="G13" i="15"/>
  <c r="I13" i="15"/>
  <c r="K13" i="15"/>
  <c r="M13" i="15"/>
  <c r="O13" i="15"/>
  <c r="Q13" i="15"/>
  <c r="V13" i="15"/>
  <c r="G14" i="15"/>
  <c r="M14" i="15" s="1"/>
  <c r="I14" i="15"/>
  <c r="K14" i="15"/>
  <c r="O14" i="15"/>
  <c r="Q14" i="15"/>
  <c r="V14" i="15"/>
  <c r="G16" i="15"/>
  <c r="G15" i="15" s="1"/>
  <c r="I16" i="15"/>
  <c r="K16" i="15"/>
  <c r="K15" i="15" s="1"/>
  <c r="O16" i="15"/>
  <c r="O15" i="15" s="1"/>
  <c r="Q16" i="15"/>
  <c r="V16" i="15"/>
  <c r="V15" i="15" s="1"/>
  <c r="G19" i="15"/>
  <c r="I19" i="15"/>
  <c r="I15" i="15" s="1"/>
  <c r="K19" i="15"/>
  <c r="M19" i="15"/>
  <c r="O19" i="15"/>
  <c r="Q19" i="15"/>
  <c r="Q15" i="15" s="1"/>
  <c r="V19" i="15"/>
  <c r="G20" i="15"/>
  <c r="M20" i="15" s="1"/>
  <c r="I20" i="15"/>
  <c r="K20" i="15"/>
  <c r="O20" i="15"/>
  <c r="Q20" i="15"/>
  <c r="V20" i="15"/>
  <c r="G21" i="15"/>
  <c r="I21" i="15"/>
  <c r="K21" i="15"/>
  <c r="M21" i="15"/>
  <c r="O21" i="15"/>
  <c r="Q21" i="15"/>
  <c r="V21" i="15"/>
  <c r="G22" i="15"/>
  <c r="M22" i="15" s="1"/>
  <c r="I22" i="15"/>
  <c r="K22" i="15"/>
  <c r="O22" i="15"/>
  <c r="Q22" i="15"/>
  <c r="V22" i="15"/>
  <c r="G23" i="15"/>
  <c r="I23" i="15"/>
  <c r="K23" i="15"/>
  <c r="M23" i="15"/>
  <c r="O23" i="15"/>
  <c r="Q23" i="15"/>
  <c r="V23" i="15"/>
  <c r="G24" i="15"/>
  <c r="M24" i="15" s="1"/>
  <c r="I24" i="15"/>
  <c r="K24" i="15"/>
  <c r="O24" i="15"/>
  <c r="Q24" i="15"/>
  <c r="V24" i="15"/>
  <c r="G25" i="15"/>
  <c r="I25" i="15"/>
  <c r="K25" i="15"/>
  <c r="M25" i="15"/>
  <c r="O25" i="15"/>
  <c r="Q25" i="15"/>
  <c r="V25" i="15"/>
  <c r="G26" i="15"/>
  <c r="M26" i="15" s="1"/>
  <c r="I26" i="15"/>
  <c r="K26" i="15"/>
  <c r="O26" i="15"/>
  <c r="Q26" i="15"/>
  <c r="V26" i="15"/>
  <c r="G27" i="15"/>
  <c r="I27" i="15"/>
  <c r="K27" i="15"/>
  <c r="M27" i="15"/>
  <c r="O27" i="15"/>
  <c r="Q27" i="15"/>
  <c r="V27" i="15"/>
  <c r="G28" i="15"/>
  <c r="M28" i="15" s="1"/>
  <c r="I28" i="15"/>
  <c r="K28" i="15"/>
  <c r="O28" i="15"/>
  <c r="Q28" i="15"/>
  <c r="V28" i="15"/>
  <c r="G30" i="15"/>
  <c r="I30" i="15"/>
  <c r="K30" i="15"/>
  <c r="M30" i="15"/>
  <c r="O30" i="15"/>
  <c r="Q30" i="15"/>
  <c r="V30" i="15"/>
  <c r="G31" i="15"/>
  <c r="M31" i="15" s="1"/>
  <c r="I31" i="15"/>
  <c r="K31" i="15"/>
  <c r="O31" i="15"/>
  <c r="Q31" i="15"/>
  <c r="V31" i="15"/>
  <c r="G32" i="15"/>
  <c r="I32" i="15"/>
  <c r="K32" i="15"/>
  <c r="M32" i="15"/>
  <c r="O32" i="15"/>
  <c r="Q32" i="15"/>
  <c r="V32" i="15"/>
  <c r="G33" i="15"/>
  <c r="M33" i="15" s="1"/>
  <c r="I33" i="15"/>
  <c r="K33" i="15"/>
  <c r="O33" i="15"/>
  <c r="Q33" i="15"/>
  <c r="V33" i="15"/>
  <c r="G34" i="15"/>
  <c r="I34" i="15"/>
  <c r="K34" i="15"/>
  <c r="M34" i="15"/>
  <c r="O34" i="15"/>
  <c r="Q34" i="15"/>
  <c r="V34" i="15"/>
  <c r="G35" i="15"/>
  <c r="M35" i="15" s="1"/>
  <c r="I35" i="15"/>
  <c r="K35" i="15"/>
  <c r="O35" i="15"/>
  <c r="Q35" i="15"/>
  <c r="V35" i="15"/>
  <c r="G36" i="15"/>
  <c r="I36" i="15"/>
  <c r="K36" i="15"/>
  <c r="M36" i="15"/>
  <c r="O36" i="15"/>
  <c r="Q36" i="15"/>
  <c r="V36" i="15"/>
  <c r="G37" i="15"/>
  <c r="M37" i="15" s="1"/>
  <c r="I37" i="15"/>
  <c r="K37" i="15"/>
  <c r="O37" i="15"/>
  <c r="Q37" i="15"/>
  <c r="V37" i="15"/>
  <c r="I38" i="15"/>
  <c r="Q38" i="15"/>
  <c r="G39" i="15"/>
  <c r="G38" i="15" s="1"/>
  <c r="I39" i="15"/>
  <c r="K39" i="15"/>
  <c r="K38" i="15" s="1"/>
  <c r="O39" i="15"/>
  <c r="O38" i="15" s="1"/>
  <c r="Q39" i="15"/>
  <c r="V39" i="15"/>
  <c r="V38" i="15" s="1"/>
  <c r="G41" i="15"/>
  <c r="G40" i="15" s="1"/>
  <c r="I41" i="15"/>
  <c r="I40" i="15" s="1"/>
  <c r="K41" i="15"/>
  <c r="K40" i="15" s="1"/>
  <c r="O41" i="15"/>
  <c r="O40" i="15" s="1"/>
  <c r="Q41" i="15"/>
  <c r="Q40" i="15" s="1"/>
  <c r="V41" i="15"/>
  <c r="V40" i="15" s="1"/>
  <c r="G43" i="15"/>
  <c r="G42" i="15" s="1"/>
  <c r="I43" i="15"/>
  <c r="I42" i="15" s="1"/>
  <c r="K43" i="15"/>
  <c r="K42" i="15" s="1"/>
  <c r="M43" i="15"/>
  <c r="M42" i="15" s="1"/>
  <c r="O43" i="15"/>
  <c r="O42" i="15" s="1"/>
  <c r="Q43" i="15"/>
  <c r="Q42" i="15" s="1"/>
  <c r="V43" i="15"/>
  <c r="V42" i="15" s="1"/>
  <c r="G44" i="15"/>
  <c r="K44" i="15"/>
  <c r="O44" i="15"/>
  <c r="V44" i="15"/>
  <c r="G45" i="15"/>
  <c r="I45" i="15"/>
  <c r="I44" i="15" s="1"/>
  <c r="K45" i="15"/>
  <c r="M45" i="15"/>
  <c r="M44" i="15" s="1"/>
  <c r="O45" i="15"/>
  <c r="Q45" i="15"/>
  <c r="Q44" i="15" s="1"/>
  <c r="V45" i="15"/>
  <c r="G50" i="15"/>
  <c r="I50" i="15"/>
  <c r="I49" i="15" s="1"/>
  <c r="K50" i="15"/>
  <c r="M50" i="15"/>
  <c r="O50" i="15"/>
  <c r="Q50" i="15"/>
  <c r="Q49" i="15" s="1"/>
  <c r="V50" i="15"/>
  <c r="G54" i="15"/>
  <c r="M54" i="15" s="1"/>
  <c r="I54" i="15"/>
  <c r="K54" i="15"/>
  <c r="K49" i="15" s="1"/>
  <c r="O54" i="15"/>
  <c r="O49" i="15" s="1"/>
  <c r="Q54" i="15"/>
  <c r="V54" i="15"/>
  <c r="V49" i="15" s="1"/>
  <c r="G58" i="15"/>
  <c r="I58" i="15"/>
  <c r="K58" i="15"/>
  <c r="M58" i="15"/>
  <c r="O58" i="15"/>
  <c r="Q58" i="15"/>
  <c r="V58" i="15"/>
  <c r="G62" i="15"/>
  <c r="M62" i="15" s="1"/>
  <c r="I62" i="15"/>
  <c r="K62" i="15"/>
  <c r="O62" i="15"/>
  <c r="Q62" i="15"/>
  <c r="V62" i="15"/>
  <c r="I66" i="15"/>
  <c r="Q66" i="15"/>
  <c r="G67" i="15"/>
  <c r="G66" i="15" s="1"/>
  <c r="I67" i="15"/>
  <c r="K67" i="15"/>
  <c r="K66" i="15" s="1"/>
  <c r="O67" i="15"/>
  <c r="O66" i="15" s="1"/>
  <c r="Q67" i="15"/>
  <c r="V67" i="15"/>
  <c r="V66" i="15" s="1"/>
  <c r="AE69" i="15"/>
  <c r="AF69" i="15"/>
  <c r="G113" i="14"/>
  <c r="BA19" i="14"/>
  <c r="BA15" i="14"/>
  <c r="G9" i="14"/>
  <c r="I9" i="14"/>
  <c r="I8" i="14" s="1"/>
  <c r="K9" i="14"/>
  <c r="M9" i="14"/>
  <c r="O9" i="14"/>
  <c r="Q9" i="14"/>
  <c r="Q8" i="14" s="1"/>
  <c r="V9" i="14"/>
  <c r="G12" i="14"/>
  <c r="G8" i="14" s="1"/>
  <c r="I12" i="14"/>
  <c r="K12" i="14"/>
  <c r="K8" i="14" s="1"/>
  <c r="O12" i="14"/>
  <c r="O8" i="14" s="1"/>
  <c r="Q12" i="14"/>
  <c r="V12" i="14"/>
  <c r="V8" i="14" s="1"/>
  <c r="G14" i="14"/>
  <c r="I14" i="14"/>
  <c r="K14" i="14"/>
  <c r="M14" i="14"/>
  <c r="O14" i="14"/>
  <c r="Q14" i="14"/>
  <c r="V14" i="14"/>
  <c r="G18" i="14"/>
  <c r="M18" i="14" s="1"/>
  <c r="I18" i="14"/>
  <c r="K18" i="14"/>
  <c r="O18" i="14"/>
  <c r="Q18" i="14"/>
  <c r="V18" i="14"/>
  <c r="G20" i="14"/>
  <c r="I20" i="14"/>
  <c r="K20" i="14"/>
  <c r="M20" i="14"/>
  <c r="O20" i="14"/>
  <c r="Q20" i="14"/>
  <c r="V20" i="14"/>
  <c r="G23" i="14"/>
  <c r="M23" i="14" s="1"/>
  <c r="I23" i="14"/>
  <c r="K23" i="14"/>
  <c r="O23" i="14"/>
  <c r="Q23" i="14"/>
  <c r="V23" i="14"/>
  <c r="G24" i="14"/>
  <c r="I24" i="14"/>
  <c r="K24" i="14"/>
  <c r="M24" i="14"/>
  <c r="O24" i="14"/>
  <c r="Q24" i="14"/>
  <c r="V24" i="14"/>
  <c r="G27" i="14"/>
  <c r="M27" i="14" s="1"/>
  <c r="I27" i="14"/>
  <c r="K27" i="14"/>
  <c r="O27" i="14"/>
  <c r="Q27" i="14"/>
  <c r="V27" i="14"/>
  <c r="G28" i="14"/>
  <c r="I28" i="14"/>
  <c r="K28" i="14"/>
  <c r="M28" i="14"/>
  <c r="O28" i="14"/>
  <c r="Q28" i="14"/>
  <c r="V28" i="14"/>
  <c r="G29" i="14"/>
  <c r="M29" i="14" s="1"/>
  <c r="I29" i="14"/>
  <c r="K29" i="14"/>
  <c r="O29" i="14"/>
  <c r="Q29" i="14"/>
  <c r="V29" i="14"/>
  <c r="G30" i="14"/>
  <c r="I30" i="14"/>
  <c r="K30" i="14"/>
  <c r="M30" i="14"/>
  <c r="O30" i="14"/>
  <c r="Q30" i="14"/>
  <c r="V30" i="14"/>
  <c r="G31" i="14"/>
  <c r="M31" i="14" s="1"/>
  <c r="I31" i="14"/>
  <c r="K31" i="14"/>
  <c r="O31" i="14"/>
  <c r="Q31" i="14"/>
  <c r="V31" i="14"/>
  <c r="G33" i="14"/>
  <c r="I33" i="14"/>
  <c r="K33" i="14"/>
  <c r="M33" i="14"/>
  <c r="O33" i="14"/>
  <c r="Q33" i="14"/>
  <c r="V33" i="14"/>
  <c r="G35" i="14"/>
  <c r="I35" i="14"/>
  <c r="I34" i="14" s="1"/>
  <c r="K35" i="14"/>
  <c r="M35" i="14"/>
  <c r="O35" i="14"/>
  <c r="Q35" i="14"/>
  <c r="Q34" i="14" s="1"/>
  <c r="V35" i="14"/>
  <c r="G38" i="14"/>
  <c r="G34" i="14" s="1"/>
  <c r="I38" i="14"/>
  <c r="K38" i="14"/>
  <c r="K34" i="14" s="1"/>
  <c r="O38" i="14"/>
  <c r="O34" i="14" s="1"/>
  <c r="Q38" i="14"/>
  <c r="V38" i="14"/>
  <c r="V34" i="14" s="1"/>
  <c r="G39" i="14"/>
  <c r="I39" i="14"/>
  <c r="K39" i="14"/>
  <c r="M39" i="14"/>
  <c r="O39" i="14"/>
  <c r="Q39" i="14"/>
  <c r="V39" i="14"/>
  <c r="G40" i="14"/>
  <c r="M40" i="14" s="1"/>
  <c r="I40" i="14"/>
  <c r="K40" i="14"/>
  <c r="O40" i="14"/>
  <c r="Q40" i="14"/>
  <c r="V40" i="14"/>
  <c r="G42" i="14"/>
  <c r="I42" i="14"/>
  <c r="K42" i="14"/>
  <c r="M42" i="14"/>
  <c r="O42" i="14"/>
  <c r="Q42" i="14"/>
  <c r="V42" i="14"/>
  <c r="G44" i="14"/>
  <c r="M44" i="14" s="1"/>
  <c r="I44" i="14"/>
  <c r="K44" i="14"/>
  <c r="O44" i="14"/>
  <c r="Q44" i="14"/>
  <c r="V44" i="14"/>
  <c r="G46" i="14"/>
  <c r="G45" i="14" s="1"/>
  <c r="I46" i="14"/>
  <c r="K46" i="14"/>
  <c r="K45" i="14" s="1"/>
  <c r="O46" i="14"/>
  <c r="O45" i="14" s="1"/>
  <c r="Q46" i="14"/>
  <c r="V46" i="14"/>
  <c r="V45" i="14" s="1"/>
  <c r="G47" i="14"/>
  <c r="I47" i="14"/>
  <c r="I45" i="14" s="1"/>
  <c r="K47" i="14"/>
  <c r="M47" i="14"/>
  <c r="O47" i="14"/>
  <c r="Q47" i="14"/>
  <c r="Q45" i="14" s="1"/>
  <c r="V47" i="14"/>
  <c r="G48" i="14"/>
  <c r="M48" i="14" s="1"/>
  <c r="I48" i="14"/>
  <c r="K48" i="14"/>
  <c r="O48" i="14"/>
  <c r="Q48" i="14"/>
  <c r="V48" i="14"/>
  <c r="G50" i="14"/>
  <c r="G49" i="14" s="1"/>
  <c r="I50" i="14"/>
  <c r="K50" i="14"/>
  <c r="K49" i="14" s="1"/>
  <c r="O50" i="14"/>
  <c r="O49" i="14" s="1"/>
  <c r="Q50" i="14"/>
  <c r="V50" i="14"/>
  <c r="V49" i="14" s="1"/>
  <c r="G51" i="14"/>
  <c r="I51" i="14"/>
  <c r="I49" i="14" s="1"/>
  <c r="K51" i="14"/>
  <c r="M51" i="14"/>
  <c r="O51" i="14"/>
  <c r="Q51" i="14"/>
  <c r="Q49" i="14" s="1"/>
  <c r="V51" i="14"/>
  <c r="G52" i="14"/>
  <c r="M52" i="14" s="1"/>
  <c r="I52" i="14"/>
  <c r="K52" i="14"/>
  <c r="O52" i="14"/>
  <c r="Q52" i="14"/>
  <c r="V52" i="14"/>
  <c r="G53" i="14"/>
  <c r="I53" i="14"/>
  <c r="K53" i="14"/>
  <c r="M53" i="14"/>
  <c r="O53" i="14"/>
  <c r="Q53" i="14"/>
  <c r="V53" i="14"/>
  <c r="G54" i="14"/>
  <c r="M54" i="14" s="1"/>
  <c r="I54" i="14"/>
  <c r="K54" i="14"/>
  <c r="O54" i="14"/>
  <c r="Q54" i="14"/>
  <c r="V54" i="14"/>
  <c r="I55" i="14"/>
  <c r="Q55" i="14"/>
  <c r="G56" i="14"/>
  <c r="G55" i="14" s="1"/>
  <c r="I56" i="14"/>
  <c r="K56" i="14"/>
  <c r="K55" i="14" s="1"/>
  <c r="O56" i="14"/>
  <c r="O55" i="14" s="1"/>
  <c r="Q56" i="14"/>
  <c r="V56" i="14"/>
  <c r="V55" i="14" s="1"/>
  <c r="G58" i="14"/>
  <c r="G57" i="14" s="1"/>
  <c r="I58" i="14"/>
  <c r="I57" i="14" s="1"/>
  <c r="K58" i="14"/>
  <c r="K57" i="14" s="1"/>
  <c r="O58" i="14"/>
  <c r="O57" i="14" s="1"/>
  <c r="Q58" i="14"/>
  <c r="Q57" i="14" s="1"/>
  <c r="V58" i="14"/>
  <c r="V57" i="14" s="1"/>
  <c r="G59" i="14"/>
  <c r="I59" i="14"/>
  <c r="K59" i="14"/>
  <c r="M59" i="14"/>
  <c r="O59" i="14"/>
  <c r="Q59" i="14"/>
  <c r="V59" i="14"/>
  <c r="G60" i="14"/>
  <c r="M60" i="14" s="1"/>
  <c r="I60" i="14"/>
  <c r="K60" i="14"/>
  <c r="O60" i="14"/>
  <c r="Q60" i="14"/>
  <c r="V60" i="14"/>
  <c r="G61" i="14"/>
  <c r="I61" i="14"/>
  <c r="K61" i="14"/>
  <c r="M61" i="14"/>
  <c r="O61" i="14"/>
  <c r="Q61" i="14"/>
  <c r="V61" i="14"/>
  <c r="G62" i="14"/>
  <c r="M62" i="14" s="1"/>
  <c r="I62" i="14"/>
  <c r="K62" i="14"/>
  <c r="O62" i="14"/>
  <c r="Q62" i="14"/>
  <c r="V62" i="14"/>
  <c r="G63" i="14"/>
  <c r="I63" i="14"/>
  <c r="K63" i="14"/>
  <c r="M63" i="14"/>
  <c r="O63" i="14"/>
  <c r="Q63" i="14"/>
  <c r="V63" i="14"/>
  <c r="G64" i="14"/>
  <c r="M64" i="14" s="1"/>
  <c r="I64" i="14"/>
  <c r="K64" i="14"/>
  <c r="O64" i="14"/>
  <c r="Q64" i="14"/>
  <c r="V64" i="14"/>
  <c r="G65" i="14"/>
  <c r="I65" i="14"/>
  <c r="K65" i="14"/>
  <c r="M65" i="14"/>
  <c r="O65" i="14"/>
  <c r="Q65" i="14"/>
  <c r="V65" i="14"/>
  <c r="G66" i="14"/>
  <c r="M66" i="14" s="1"/>
  <c r="I66" i="14"/>
  <c r="K66" i="14"/>
  <c r="O66" i="14"/>
  <c r="Q66" i="14"/>
  <c r="V66" i="14"/>
  <c r="G67" i="14"/>
  <c r="I67" i="14"/>
  <c r="K67" i="14"/>
  <c r="M67" i="14"/>
  <c r="O67" i="14"/>
  <c r="Q67" i="14"/>
  <c r="V67" i="14"/>
  <c r="G68" i="14"/>
  <c r="M68" i="14" s="1"/>
  <c r="I68" i="14"/>
  <c r="K68" i="14"/>
  <c r="O68" i="14"/>
  <c r="Q68" i="14"/>
  <c r="V68" i="14"/>
  <c r="G69" i="14"/>
  <c r="I69" i="14"/>
  <c r="K69" i="14"/>
  <c r="M69" i="14"/>
  <c r="O69" i="14"/>
  <c r="Q69" i="14"/>
  <c r="V69" i="14"/>
  <c r="G72" i="14"/>
  <c r="M72" i="14" s="1"/>
  <c r="I72" i="14"/>
  <c r="K72" i="14"/>
  <c r="O72" i="14"/>
  <c r="Q72" i="14"/>
  <c r="V72" i="14"/>
  <c r="G73" i="14"/>
  <c r="I73" i="14"/>
  <c r="K73" i="14"/>
  <c r="M73" i="14"/>
  <c r="O73" i="14"/>
  <c r="Q73" i="14"/>
  <c r="V73" i="14"/>
  <c r="G74" i="14"/>
  <c r="M74" i="14" s="1"/>
  <c r="I74" i="14"/>
  <c r="K74" i="14"/>
  <c r="O74" i="14"/>
  <c r="Q74" i="14"/>
  <c r="V74" i="14"/>
  <c r="G75" i="14"/>
  <c r="I75" i="14"/>
  <c r="K75" i="14"/>
  <c r="M75" i="14"/>
  <c r="O75" i="14"/>
  <c r="Q75" i="14"/>
  <c r="V75" i="14"/>
  <c r="G76" i="14"/>
  <c r="M76" i="14" s="1"/>
  <c r="I76" i="14"/>
  <c r="K76" i="14"/>
  <c r="O76" i="14"/>
  <c r="Q76" i="14"/>
  <c r="V76" i="14"/>
  <c r="G77" i="14"/>
  <c r="I77" i="14"/>
  <c r="K77" i="14"/>
  <c r="M77" i="14"/>
  <c r="O77" i="14"/>
  <c r="Q77" i="14"/>
  <c r="V77" i="14"/>
  <c r="G78" i="14"/>
  <c r="M78" i="14" s="1"/>
  <c r="I78" i="14"/>
  <c r="K78" i="14"/>
  <c r="O78" i="14"/>
  <c r="Q78" i="14"/>
  <c r="V78" i="14"/>
  <c r="G79" i="14"/>
  <c r="I79" i="14"/>
  <c r="K79" i="14"/>
  <c r="M79" i="14"/>
  <c r="O79" i="14"/>
  <c r="Q79" i="14"/>
  <c r="V79" i="14"/>
  <c r="G80" i="14"/>
  <c r="M80" i="14" s="1"/>
  <c r="I80" i="14"/>
  <c r="K80" i="14"/>
  <c r="O80" i="14"/>
  <c r="Q80" i="14"/>
  <c r="V80" i="14"/>
  <c r="G81" i="14"/>
  <c r="I81" i="14"/>
  <c r="K81" i="14"/>
  <c r="M81" i="14"/>
  <c r="O81" i="14"/>
  <c r="Q81" i="14"/>
  <c r="V81" i="14"/>
  <c r="G82" i="14"/>
  <c r="M82" i="14" s="1"/>
  <c r="I82" i="14"/>
  <c r="K82" i="14"/>
  <c r="O82" i="14"/>
  <c r="Q82" i="14"/>
  <c r="V82" i="14"/>
  <c r="G83" i="14"/>
  <c r="I83" i="14"/>
  <c r="K83" i="14"/>
  <c r="M83" i="14"/>
  <c r="O83" i="14"/>
  <c r="Q83" i="14"/>
  <c r="V83" i="14"/>
  <c r="G84" i="14"/>
  <c r="I84" i="14"/>
  <c r="K84" i="14"/>
  <c r="M84" i="14"/>
  <c r="O84" i="14"/>
  <c r="Q84" i="14"/>
  <c r="V84" i="14"/>
  <c r="G85" i="14"/>
  <c r="I85" i="14"/>
  <c r="K85" i="14"/>
  <c r="M85" i="14"/>
  <c r="O85" i="14"/>
  <c r="Q85" i="14"/>
  <c r="V85" i="14"/>
  <c r="G86" i="14"/>
  <c r="K86" i="14"/>
  <c r="O86" i="14"/>
  <c r="V86" i="14"/>
  <c r="G87" i="14"/>
  <c r="I87" i="14"/>
  <c r="I86" i="14" s="1"/>
  <c r="K87" i="14"/>
  <c r="M87" i="14"/>
  <c r="M86" i="14" s="1"/>
  <c r="O87" i="14"/>
  <c r="Q87" i="14"/>
  <c r="Q86" i="14" s="1"/>
  <c r="V87" i="14"/>
  <c r="G91" i="14"/>
  <c r="I91" i="14"/>
  <c r="I90" i="14" s="1"/>
  <c r="K91" i="14"/>
  <c r="M91" i="14"/>
  <c r="O91" i="14"/>
  <c r="Q91" i="14"/>
  <c r="Q90" i="14" s="1"/>
  <c r="V91" i="14"/>
  <c r="G95" i="14"/>
  <c r="G90" i="14" s="1"/>
  <c r="I95" i="14"/>
  <c r="K95" i="14"/>
  <c r="K90" i="14" s="1"/>
  <c r="O95" i="14"/>
  <c r="O90" i="14" s="1"/>
  <c r="Q95" i="14"/>
  <c r="V95" i="14"/>
  <c r="V90" i="14" s="1"/>
  <c r="G99" i="14"/>
  <c r="I99" i="14"/>
  <c r="K99" i="14"/>
  <c r="M99" i="14"/>
  <c r="O99" i="14"/>
  <c r="Q99" i="14"/>
  <c r="V99" i="14"/>
  <c r="G103" i="14"/>
  <c r="M103" i="14" s="1"/>
  <c r="I103" i="14"/>
  <c r="K103" i="14"/>
  <c r="O103" i="14"/>
  <c r="Q103" i="14"/>
  <c r="V103" i="14"/>
  <c r="I107" i="14"/>
  <c r="Q107" i="14"/>
  <c r="G108" i="14"/>
  <c r="G107" i="14" s="1"/>
  <c r="I108" i="14"/>
  <c r="K108" i="14"/>
  <c r="K107" i="14" s="1"/>
  <c r="O108" i="14"/>
  <c r="O107" i="14" s="1"/>
  <c r="Q108" i="14"/>
  <c r="V108" i="14"/>
  <c r="V107" i="14" s="1"/>
  <c r="AE113" i="14"/>
  <c r="AF113" i="14"/>
  <c r="G107" i="13"/>
  <c r="BA59" i="13"/>
  <c r="BA15" i="13"/>
  <c r="BA10" i="13"/>
  <c r="G9" i="13"/>
  <c r="I9" i="13"/>
  <c r="I8" i="13" s="1"/>
  <c r="K9" i="13"/>
  <c r="M9" i="13"/>
  <c r="O9" i="13"/>
  <c r="Q9" i="13"/>
  <c r="Q8" i="13" s="1"/>
  <c r="V9" i="13"/>
  <c r="G14" i="13"/>
  <c r="M14" i="13" s="1"/>
  <c r="I14" i="13"/>
  <c r="K14" i="13"/>
  <c r="K8" i="13" s="1"/>
  <c r="O14" i="13"/>
  <c r="O8" i="13" s="1"/>
  <c r="Q14" i="13"/>
  <c r="V14" i="13"/>
  <c r="V8" i="13" s="1"/>
  <c r="G16" i="13"/>
  <c r="I16" i="13"/>
  <c r="K16" i="13"/>
  <c r="M16" i="13"/>
  <c r="O16" i="13"/>
  <c r="Q16" i="13"/>
  <c r="V16" i="13"/>
  <c r="G18" i="13"/>
  <c r="M18" i="13" s="1"/>
  <c r="I18" i="13"/>
  <c r="K18" i="13"/>
  <c r="O18" i="13"/>
  <c r="Q18" i="13"/>
  <c r="V18" i="13"/>
  <c r="G19" i="13"/>
  <c r="I19" i="13"/>
  <c r="K19" i="13"/>
  <c r="M19" i="13"/>
  <c r="O19" i="13"/>
  <c r="Q19" i="13"/>
  <c r="V19" i="13"/>
  <c r="G20" i="13"/>
  <c r="K20" i="13"/>
  <c r="O20" i="13"/>
  <c r="V20" i="13"/>
  <c r="G21" i="13"/>
  <c r="I21" i="13"/>
  <c r="I20" i="13" s="1"/>
  <c r="K21" i="13"/>
  <c r="M21" i="13"/>
  <c r="M20" i="13" s="1"/>
  <c r="O21" i="13"/>
  <c r="Q21" i="13"/>
  <c r="Q20" i="13" s="1"/>
  <c r="V21" i="13"/>
  <c r="G30" i="13"/>
  <c r="K30" i="13"/>
  <c r="O30" i="13"/>
  <c r="V30" i="13"/>
  <c r="G31" i="13"/>
  <c r="I31" i="13"/>
  <c r="I30" i="13" s="1"/>
  <c r="K31" i="13"/>
  <c r="M31" i="13"/>
  <c r="M30" i="13" s="1"/>
  <c r="O31" i="13"/>
  <c r="Q31" i="13"/>
  <c r="Q30" i="13" s="1"/>
  <c r="V31" i="13"/>
  <c r="G35" i="13"/>
  <c r="I35" i="13"/>
  <c r="I34" i="13" s="1"/>
  <c r="K35" i="13"/>
  <c r="M35" i="13"/>
  <c r="O35" i="13"/>
  <c r="Q35" i="13"/>
  <c r="Q34" i="13" s="1"/>
  <c r="V35" i="13"/>
  <c r="G38" i="13"/>
  <c r="M38" i="13" s="1"/>
  <c r="I38" i="13"/>
  <c r="K38" i="13"/>
  <c r="K34" i="13" s="1"/>
  <c r="O38" i="13"/>
  <c r="O34" i="13" s="1"/>
  <c r="Q38" i="13"/>
  <c r="V38" i="13"/>
  <c r="V34" i="13" s="1"/>
  <c r="G51" i="13"/>
  <c r="G50" i="13" s="1"/>
  <c r="I51" i="13"/>
  <c r="K51" i="13"/>
  <c r="K50" i="13" s="1"/>
  <c r="O51" i="13"/>
  <c r="O50" i="13" s="1"/>
  <c r="Q51" i="13"/>
  <c r="V51" i="13"/>
  <c r="V50" i="13" s="1"/>
  <c r="G52" i="13"/>
  <c r="I52" i="13"/>
  <c r="I50" i="13" s="1"/>
  <c r="K52" i="13"/>
  <c r="M52" i="13"/>
  <c r="O52" i="13"/>
  <c r="Q52" i="13"/>
  <c r="Q50" i="13" s="1"/>
  <c r="V52" i="13"/>
  <c r="G54" i="13"/>
  <c r="M54" i="13" s="1"/>
  <c r="I54" i="13"/>
  <c r="K54" i="13"/>
  <c r="O54" i="13"/>
  <c r="Q54" i="13"/>
  <c r="V54" i="13"/>
  <c r="G55" i="13"/>
  <c r="I55" i="13"/>
  <c r="K55" i="13"/>
  <c r="M55" i="13"/>
  <c r="O55" i="13"/>
  <c r="Q55" i="13"/>
  <c r="V55" i="13"/>
  <c r="G56" i="13"/>
  <c r="M56" i="13" s="1"/>
  <c r="I56" i="13"/>
  <c r="K56" i="13"/>
  <c r="O56" i="13"/>
  <c r="Q56" i="13"/>
  <c r="V56" i="13"/>
  <c r="I57" i="13"/>
  <c r="Q57" i="13"/>
  <c r="G58" i="13"/>
  <c r="G57" i="13" s="1"/>
  <c r="I58" i="13"/>
  <c r="K58" i="13"/>
  <c r="K57" i="13" s="1"/>
  <c r="O58" i="13"/>
  <c r="O57" i="13" s="1"/>
  <c r="Q58" i="13"/>
  <c r="V58" i="13"/>
  <c r="V57" i="13" s="1"/>
  <c r="G64" i="13"/>
  <c r="G63" i="13" s="1"/>
  <c r="I64" i="13"/>
  <c r="K64" i="13"/>
  <c r="K63" i="13" s="1"/>
  <c r="O64" i="13"/>
  <c r="O63" i="13" s="1"/>
  <c r="Q64" i="13"/>
  <c r="V64" i="13"/>
  <c r="V63" i="13" s="1"/>
  <c r="G66" i="13"/>
  <c r="I66" i="13"/>
  <c r="I63" i="13" s="1"/>
  <c r="K66" i="13"/>
  <c r="M66" i="13"/>
  <c r="O66" i="13"/>
  <c r="Q66" i="13"/>
  <c r="Q63" i="13" s="1"/>
  <c r="V66" i="13"/>
  <c r="G68" i="13"/>
  <c r="M68" i="13" s="1"/>
  <c r="I68" i="13"/>
  <c r="K68" i="13"/>
  <c r="O68" i="13"/>
  <c r="Q68" i="13"/>
  <c r="V68" i="13"/>
  <c r="G69" i="13"/>
  <c r="I69" i="13"/>
  <c r="K69" i="13"/>
  <c r="M69" i="13"/>
  <c r="O69" i="13"/>
  <c r="Q69" i="13"/>
  <c r="V69" i="13"/>
  <c r="G72" i="13"/>
  <c r="I72" i="13"/>
  <c r="I71" i="13" s="1"/>
  <c r="K72" i="13"/>
  <c r="M72" i="13"/>
  <c r="O72" i="13"/>
  <c r="Q72" i="13"/>
  <c r="Q71" i="13" s="1"/>
  <c r="V72" i="13"/>
  <c r="G74" i="13"/>
  <c r="M74" i="13" s="1"/>
  <c r="I74" i="13"/>
  <c r="K74" i="13"/>
  <c r="K71" i="13" s="1"/>
  <c r="O74" i="13"/>
  <c r="O71" i="13" s="1"/>
  <c r="Q74" i="13"/>
  <c r="V74" i="13"/>
  <c r="V71" i="13" s="1"/>
  <c r="G76" i="13"/>
  <c r="I76" i="13"/>
  <c r="K76" i="13"/>
  <c r="M76" i="13"/>
  <c r="O76" i="13"/>
  <c r="Q76" i="13"/>
  <c r="V76" i="13"/>
  <c r="G77" i="13"/>
  <c r="M77" i="13" s="1"/>
  <c r="I77" i="13"/>
  <c r="K77" i="13"/>
  <c r="O77" i="13"/>
  <c r="Q77" i="13"/>
  <c r="V77" i="13"/>
  <c r="G78" i="13"/>
  <c r="I78" i="13"/>
  <c r="K78" i="13"/>
  <c r="M78" i="13"/>
  <c r="O78" i="13"/>
  <c r="Q78" i="13"/>
  <c r="V78" i="13"/>
  <c r="G79" i="13"/>
  <c r="M79" i="13" s="1"/>
  <c r="I79" i="13"/>
  <c r="K79" i="13"/>
  <c r="O79" i="13"/>
  <c r="Q79" i="13"/>
  <c r="V79" i="13"/>
  <c r="G80" i="13"/>
  <c r="I80" i="13"/>
  <c r="K80" i="13"/>
  <c r="M80" i="13"/>
  <c r="O80" i="13"/>
  <c r="Q80" i="13"/>
  <c r="V80" i="13"/>
  <c r="G81" i="13"/>
  <c r="M81" i="13" s="1"/>
  <c r="I81" i="13"/>
  <c r="K81" i="13"/>
  <c r="O81" i="13"/>
  <c r="Q81" i="13"/>
  <c r="V81" i="13"/>
  <c r="G83" i="13"/>
  <c r="G82" i="13" s="1"/>
  <c r="I83" i="13"/>
  <c r="K83" i="13"/>
  <c r="K82" i="13" s="1"/>
  <c r="O83" i="13"/>
  <c r="O82" i="13" s="1"/>
  <c r="Q83" i="13"/>
  <c r="V83" i="13"/>
  <c r="V82" i="13" s="1"/>
  <c r="G84" i="13"/>
  <c r="I84" i="13"/>
  <c r="I82" i="13" s="1"/>
  <c r="K84" i="13"/>
  <c r="M84" i="13"/>
  <c r="O84" i="13"/>
  <c r="Q84" i="13"/>
  <c r="Q82" i="13" s="1"/>
  <c r="V84" i="13"/>
  <c r="G85" i="13"/>
  <c r="M85" i="13" s="1"/>
  <c r="I85" i="13"/>
  <c r="K85" i="13"/>
  <c r="O85" i="13"/>
  <c r="Q85" i="13"/>
  <c r="V85" i="13"/>
  <c r="G86" i="13"/>
  <c r="I86" i="13"/>
  <c r="K86" i="13"/>
  <c r="M86" i="13"/>
  <c r="O86" i="13"/>
  <c r="Q86" i="13"/>
  <c r="V86" i="13"/>
  <c r="G87" i="13"/>
  <c r="M87" i="13" s="1"/>
  <c r="I87" i="13"/>
  <c r="K87" i="13"/>
  <c r="O87" i="13"/>
  <c r="Q87" i="13"/>
  <c r="V87" i="13"/>
  <c r="G88" i="13"/>
  <c r="I88" i="13"/>
  <c r="K88" i="13"/>
  <c r="M88" i="13"/>
  <c r="O88" i="13"/>
  <c r="Q88" i="13"/>
  <c r="V88" i="13"/>
  <c r="G95" i="13"/>
  <c r="M95" i="13" s="1"/>
  <c r="I95" i="13"/>
  <c r="K95" i="13"/>
  <c r="O95" i="13"/>
  <c r="Q95" i="13"/>
  <c r="V95" i="13"/>
  <c r="G98" i="13"/>
  <c r="I98" i="13"/>
  <c r="K98" i="13"/>
  <c r="M98" i="13"/>
  <c r="O98" i="13"/>
  <c r="Q98" i="13"/>
  <c r="V98" i="13"/>
  <c r="G101" i="13"/>
  <c r="M101" i="13" s="1"/>
  <c r="I101" i="13"/>
  <c r="K101" i="13"/>
  <c r="O101" i="13"/>
  <c r="Q101" i="13"/>
  <c r="V101" i="13"/>
  <c r="G103" i="13"/>
  <c r="I103" i="13"/>
  <c r="K103" i="13"/>
  <c r="M103" i="13"/>
  <c r="O103" i="13"/>
  <c r="Q103" i="13"/>
  <c r="V103" i="13"/>
  <c r="G104" i="13"/>
  <c r="M104" i="13" s="1"/>
  <c r="I104" i="13"/>
  <c r="K104" i="13"/>
  <c r="O104" i="13"/>
  <c r="Q104" i="13"/>
  <c r="V104" i="13"/>
  <c r="AE107" i="13"/>
  <c r="AF107" i="13"/>
  <c r="G21" i="12"/>
  <c r="BA19" i="12"/>
  <c r="G9" i="12"/>
  <c r="I9" i="12"/>
  <c r="I8" i="12" s="1"/>
  <c r="K9" i="12"/>
  <c r="M9" i="12"/>
  <c r="O9" i="12"/>
  <c r="Q9" i="12"/>
  <c r="Q8" i="12" s="1"/>
  <c r="V9" i="12"/>
  <c r="G10" i="12"/>
  <c r="M10" i="12" s="1"/>
  <c r="I10" i="12"/>
  <c r="K10" i="12"/>
  <c r="K8" i="12" s="1"/>
  <c r="O10" i="12"/>
  <c r="O8" i="12" s="1"/>
  <c r="Q10" i="12"/>
  <c r="V10" i="12"/>
  <c r="V8" i="12" s="1"/>
  <c r="G11" i="12"/>
  <c r="I11" i="12"/>
  <c r="K11" i="12"/>
  <c r="M11" i="12"/>
  <c r="O11" i="12"/>
  <c r="Q11" i="12"/>
  <c r="V11" i="12"/>
  <c r="G12" i="12"/>
  <c r="M12" i="12" s="1"/>
  <c r="I12" i="12"/>
  <c r="K12" i="12"/>
  <c r="O12" i="12"/>
  <c r="Q12" i="12"/>
  <c r="V12" i="12"/>
  <c r="G14" i="12"/>
  <c r="G13" i="12" s="1"/>
  <c r="I14" i="12"/>
  <c r="K14" i="12"/>
  <c r="K13" i="12" s="1"/>
  <c r="O14" i="12"/>
  <c r="O13" i="12" s="1"/>
  <c r="Q14" i="12"/>
  <c r="V14" i="12"/>
  <c r="V13" i="12" s="1"/>
  <c r="G15" i="12"/>
  <c r="I15" i="12"/>
  <c r="I13" i="12" s="1"/>
  <c r="K15" i="12"/>
  <c r="M15" i="12"/>
  <c r="O15" i="12"/>
  <c r="Q15" i="12"/>
  <c r="Q13" i="12" s="1"/>
  <c r="V15" i="12"/>
  <c r="G16" i="12"/>
  <c r="M16" i="12" s="1"/>
  <c r="I16" i="12"/>
  <c r="K16" i="12"/>
  <c r="O16" i="12"/>
  <c r="Q16" i="12"/>
  <c r="V16" i="12"/>
  <c r="G17" i="12"/>
  <c r="I17" i="12"/>
  <c r="K17" i="12"/>
  <c r="M17" i="12"/>
  <c r="O17" i="12"/>
  <c r="Q17" i="12"/>
  <c r="V17" i="12"/>
  <c r="G18" i="12"/>
  <c r="M18" i="12" s="1"/>
  <c r="I18" i="12"/>
  <c r="K18" i="12"/>
  <c r="O18" i="12"/>
  <c r="Q18" i="12"/>
  <c r="V18" i="12"/>
  <c r="AE21" i="12"/>
  <c r="AF21" i="12"/>
  <c r="I20" i="1"/>
  <c r="I19" i="1"/>
  <c r="I18" i="1"/>
  <c r="I17" i="1"/>
  <c r="I16" i="1"/>
  <c r="I79" i="1"/>
  <c r="J78" i="1" s="1"/>
  <c r="J58" i="1"/>
  <c r="F51" i="1"/>
  <c r="G51" i="1"/>
  <c r="G25" i="1" s="1"/>
  <c r="A25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H51" i="1" s="1"/>
  <c r="J59" i="1" l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G26" i="1"/>
  <c r="A26" i="1"/>
  <c r="G28" i="1"/>
  <c r="G23" i="1"/>
  <c r="M56" i="16"/>
  <c r="M55" i="16" s="1"/>
  <c r="M46" i="16"/>
  <c r="M44" i="16" s="1"/>
  <c r="M36" i="16"/>
  <c r="M34" i="16" s="1"/>
  <c r="M12" i="16"/>
  <c r="M10" i="16" s="1"/>
  <c r="M49" i="15"/>
  <c r="G49" i="15"/>
  <c r="M41" i="15"/>
  <c r="M40" i="15" s="1"/>
  <c r="M39" i="15"/>
  <c r="M38" i="15" s="1"/>
  <c r="M16" i="15"/>
  <c r="M15" i="15" s="1"/>
  <c r="M12" i="15"/>
  <c r="M10" i="15" s="1"/>
  <c r="M67" i="15"/>
  <c r="M66" i="15" s="1"/>
  <c r="M108" i="14"/>
  <c r="M107" i="14" s="1"/>
  <c r="M95" i="14"/>
  <c r="M90" i="14" s="1"/>
  <c r="M58" i="14"/>
  <c r="M57" i="14" s="1"/>
  <c r="M56" i="14"/>
  <c r="M55" i="14" s="1"/>
  <c r="M50" i="14"/>
  <c r="M49" i="14" s="1"/>
  <c r="M46" i="14"/>
  <c r="M45" i="14" s="1"/>
  <c r="M38" i="14"/>
  <c r="M34" i="14" s="1"/>
  <c r="M12" i="14"/>
  <c r="M8" i="14" s="1"/>
  <c r="M34" i="13"/>
  <c r="M71" i="13"/>
  <c r="M8" i="13"/>
  <c r="G71" i="13"/>
  <c r="G34" i="13"/>
  <c r="G8" i="13"/>
  <c r="M83" i="13"/>
  <c r="M82" i="13" s="1"/>
  <c r="M64" i="13"/>
  <c r="M63" i="13" s="1"/>
  <c r="M58" i="13"/>
  <c r="M57" i="13" s="1"/>
  <c r="M51" i="13"/>
  <c r="M50" i="13" s="1"/>
  <c r="M8" i="12"/>
  <c r="G8" i="12"/>
  <c r="M14" i="12"/>
  <c r="M13" i="12" s="1"/>
  <c r="I39" i="1"/>
  <c r="I51" i="1" s="1"/>
  <c r="I21" i="1"/>
  <c r="J28" i="1"/>
  <c r="J26" i="1"/>
  <c r="G38" i="1"/>
  <c r="F38" i="1"/>
  <c r="J23" i="1"/>
  <c r="J24" i="1"/>
  <c r="J25" i="1"/>
  <c r="J27" i="1"/>
  <c r="E24" i="1"/>
  <c r="E26" i="1"/>
  <c r="J79" i="1" l="1"/>
  <c r="A23" i="1"/>
  <c r="J50" i="1"/>
  <c r="J48" i="1"/>
  <c r="J46" i="1"/>
  <c r="J44" i="1"/>
  <c r="J42" i="1"/>
  <c r="J40" i="1"/>
  <c r="J49" i="1"/>
  <c r="J47" i="1"/>
  <c r="J45" i="1"/>
  <c r="J43" i="1"/>
  <c r="J41" i="1"/>
  <c r="J39" i="1"/>
  <c r="J51" i="1" s="1"/>
  <c r="A24" i="1" l="1"/>
  <c r="G24" i="1"/>
  <c r="A27" i="1" s="1"/>
  <c r="A29" i="1" l="1"/>
  <c r="G29" i="1"/>
  <c r="G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  <author>Pavel Veternik</author>
  </authors>
  <commentList>
    <comment ref="D11" authorId="0" shapeId="0" xr:uid="{00000000-0006-0000-0100-000001000000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00000000-0006-0000-0100-000002000000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00000000-0006-0000-0100-00000300000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00000000-0006-0000-0100-000004000000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 xr:uid="{00000000-0006-0000-0100-000005000000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 xr:uid="{00000000-0006-0000-0100-000006000000}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</author>
  </authors>
  <commentList>
    <comment ref="S6" authorId="0" shapeId="0" xr:uid="{58D0A02D-53DA-4B40-91AE-755C1F68872E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4E9DC96B-2062-4AD1-8965-C0383D171D11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</author>
  </authors>
  <commentList>
    <comment ref="S6" authorId="0" shapeId="0" xr:uid="{0BC67E57-A074-417C-BBE6-6FC33F96A218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05627733-E6DF-4694-AA17-BB7DB0C2728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</author>
  </authors>
  <commentList>
    <comment ref="S6" authorId="0" shapeId="0" xr:uid="{BBD4000C-F93C-454C-B102-F4D19996B0C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195DC480-75EB-4C0C-AFC5-3D6A02DFCE10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</author>
  </authors>
  <commentList>
    <comment ref="S6" authorId="0" shapeId="0" xr:uid="{541816A3-2261-4235-9BC0-665E2664AFA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52A9EE18-F8A1-498C-AF29-44DC7ED5216F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Marie</author>
  </authors>
  <commentList>
    <comment ref="S6" authorId="0" shapeId="0" xr:uid="{5E2BFF2C-9E4A-45EC-B013-88DFE76DAED2}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 xr:uid="{7D2927C7-7C48-4C5F-B9EF-357A6ACBB9B5}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<sst xmlns="http://schemas.openxmlformats.org/spreadsheetml/2006/main" count="2223" uniqueCount="682">
  <si>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</si>
  <si>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</si>
  <si>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</si>
  <si>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</si>
  <si>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</si>
  <si>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</si>
  <si>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</si>
  <si>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</si>
  <si>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</si>
  <si>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</si>
  <si>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</si>
  <si>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</si>
  <si>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</si>
  <si>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</si>
  <si>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</si>
  <si>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</si>
  <si>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</si>
  <si>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</si>
  <si>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</si>
  <si>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</si>
  <si>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</si>
  <si>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</si>
  <si>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</si>
  <si>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</si>
  <si>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</si>
  <si>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</si>
  <si>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</si>
  <si>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</si>
  <si>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</si>
  <si>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</si>
  <si>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</si>
  <si>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</si>
  <si>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</si>
  <si>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</si>
  <si>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</si>
  <si>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</si>
  <si>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</si>
  <si>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</si>
  <si>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</si>
  <si>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</si>
  <si>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</si>
  <si>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</si>
  <si>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</si>
  <si>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CAD-039</t>
  </si>
  <si>
    <t>Sběrné středisko odpadů, ul. Slaměníkova, Brno - CÚ 2019/II</t>
  </si>
  <si>
    <t>Statutární město Brno - odbor investiční MMB</t>
  </si>
  <si>
    <t>Dominikánské náměstí 1</t>
  </si>
  <si>
    <t>Brno</t>
  </si>
  <si>
    <t>60167</t>
  </si>
  <si>
    <t>44992785</t>
  </si>
  <si>
    <t>Ing arch Harald Čadílek</t>
  </si>
  <si>
    <t>13668820</t>
  </si>
  <si>
    <t>CZ421212430</t>
  </si>
  <si>
    <t>Stavba</t>
  </si>
  <si>
    <t>Stavební objekt</t>
  </si>
  <si>
    <t>00</t>
  </si>
  <si>
    <t>Vedlejší a ostatní náklady</t>
  </si>
  <si>
    <t>CAD-035/00</t>
  </si>
  <si>
    <t xml:space="preserve">SSO Slaměníkova - vedlejší a ostatní náklady </t>
  </si>
  <si>
    <t>01</t>
  </si>
  <si>
    <t>Stavební část</t>
  </si>
  <si>
    <t>CAD-035/01</t>
  </si>
  <si>
    <t>SSO Slaměníkova, Brno - stavební část</t>
  </si>
  <si>
    <t>02</t>
  </si>
  <si>
    <t>Přípojka vody a kanalizace</t>
  </si>
  <si>
    <t>CAD-035/02</t>
  </si>
  <si>
    <t>SSO Slaměníkova, Brno - přípojka vody a kanalizace</t>
  </si>
  <si>
    <t>03</t>
  </si>
  <si>
    <t>Zpevněné plochy a doprava</t>
  </si>
  <si>
    <t>CAD-035/03</t>
  </si>
  <si>
    <t>SSO Slaměníkova - zpevněné plochy a doprava</t>
  </si>
  <si>
    <t>04</t>
  </si>
  <si>
    <t>Osvětlení areálu - vnitřní</t>
  </si>
  <si>
    <t>CAD-035/04</t>
  </si>
  <si>
    <t>SSO Slaměníkova - osvětlení areálu - vnitřní</t>
  </si>
  <si>
    <t>Celkem za stavbu</t>
  </si>
  <si>
    <t>CZK</t>
  </si>
  <si>
    <t>Rekapitulace dílů</t>
  </si>
  <si>
    <t>Typ dílu</t>
  </si>
  <si>
    <t>1</t>
  </si>
  <si>
    <t>Zemní práce</t>
  </si>
  <si>
    <t>2</t>
  </si>
  <si>
    <t>Základy a zvláštní zakládání</t>
  </si>
  <si>
    <t>3</t>
  </si>
  <si>
    <t>Svislé a kompletní konstrukce</t>
  </si>
  <si>
    <t>4</t>
  </si>
  <si>
    <t>Vodorovné konstrukce</t>
  </si>
  <si>
    <t>5</t>
  </si>
  <si>
    <t>Komunikace</t>
  </si>
  <si>
    <t>63</t>
  </si>
  <si>
    <t>Podlahy a podlahové konstrukce</t>
  </si>
  <si>
    <t>8</t>
  </si>
  <si>
    <t>Trubní vedení</t>
  </si>
  <si>
    <t>91</t>
  </si>
  <si>
    <t>Doplňující práce na komunikaci</t>
  </si>
  <si>
    <t>95</t>
  </si>
  <si>
    <t>Dokončovací konstrukce na pozemních stavbách</t>
  </si>
  <si>
    <t>96</t>
  </si>
  <si>
    <t>Bourání konstrukcí</t>
  </si>
  <si>
    <t>99</t>
  </si>
  <si>
    <t>Staveništní přesun hmot</t>
  </si>
  <si>
    <t>721</t>
  </si>
  <si>
    <t>Vnitřní kanalizace</t>
  </si>
  <si>
    <t>722</t>
  </si>
  <si>
    <t>Vnitřní vodovod</t>
  </si>
  <si>
    <t>767</t>
  </si>
  <si>
    <t>Konstrukce zámečnické</t>
  </si>
  <si>
    <t>M21</t>
  </si>
  <si>
    <t>Elektromontáže</t>
  </si>
  <si>
    <t>M21.P</t>
  </si>
  <si>
    <t>Provizorní přípojka NN</t>
  </si>
  <si>
    <t>M210</t>
  </si>
  <si>
    <t>Materiál</t>
  </si>
  <si>
    <t>M46</t>
  </si>
  <si>
    <t>Zemní práce při montážích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</si>
  <si>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</si>
  <si>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</si>
  <si>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</si>
  <si>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</si>
  <si>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</si>
  <si>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</si>
  <si>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</si>
  <si>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</si>
  <si>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</si>
  <si>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</si>
  <si>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</si>
  <si>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</si>
  <si>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</si>
  <si>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</si>
  <si>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</si>
  <si>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</si>
  <si>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</si>
  <si>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</si>
  <si>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</si>
  <si>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</si>
  <si>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</si>
  <si>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</si>
  <si>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</si>
  <si>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</si>
  <si>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</si>
  <si>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</si>
  <si>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</si>
  <si>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</si>
  <si>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</si>
  <si>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</si>
  <si>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</si>
  <si>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</si>
  <si>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</si>
  <si>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005111020R</t>
  </si>
  <si>
    <t>Vytyčení stavby</t>
  </si>
  <si>
    <t>Soubor</t>
  </si>
  <si>
    <t>RTS 19/ II</t>
  </si>
  <si>
    <t>Indiv</t>
  </si>
  <si>
    <t>VRN</t>
  </si>
  <si>
    <t>POL99_8</t>
  </si>
  <si>
    <t>005121 R</t>
  </si>
  <si>
    <t>Zařízení staveniště</t>
  </si>
  <si>
    <t>005122 R</t>
  </si>
  <si>
    <t>Provozní vlivy</t>
  </si>
  <si>
    <t>30996</t>
  </si>
  <si>
    <t>Koordinační činnost</t>
  </si>
  <si>
    <t>Vlastní</t>
  </si>
  <si>
    <t>005211010R</t>
  </si>
  <si>
    <t>Předání a převzetí staveniště</t>
  </si>
  <si>
    <t>005211080R</t>
  </si>
  <si>
    <t xml:space="preserve">Bezpečnostní a hygienická opatření na staveništi </t>
  </si>
  <si>
    <t>00524 R</t>
  </si>
  <si>
    <t>Předání a převzetí díla</t>
  </si>
  <si>
    <t>005241010R</t>
  </si>
  <si>
    <t xml:space="preserve">Dokumentace skutečného provedení </t>
  </si>
  <si>
    <t>005241020R</t>
  </si>
  <si>
    <t xml:space="preserve">Geodetické zaměření skutečného provedení  </t>
  </si>
  <si>
    <t>Náklady na provedení skutečného zaměření stavby v rozsahu nezbytném pro zápis změny do katastru nemovitostí.</t>
  </si>
  <si>
    <t>POP</t>
  </si>
  <si>
    <t>SUM</t>
  </si>
  <si>
    <t>END</t>
  </si>
  <si>
    <t>133201101R00</t>
  </si>
  <si>
    <t>Hloubení šachet v hornině 3_x000D_
 do 100 m3</t>
  </si>
  <si>
    <t>m3</t>
  </si>
  <si>
    <t>800-1</t>
  </si>
  <si>
    <t>Práce</t>
  </si>
  <si>
    <t>POL1_1</t>
  </si>
  <si>
    <t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t>
  </si>
  <si>
    <t>SPI</t>
  </si>
  <si>
    <t>0,50*0,50*0,90*4</t>
  </si>
  <si>
    <t>VV</t>
  </si>
  <si>
    <t>0,30*0,30*0,60*48</t>
  </si>
  <si>
    <t>0,50*0,30*0,40*11</t>
  </si>
  <si>
    <t>133201109R00</t>
  </si>
  <si>
    <t>Hloubení šachet v hornině 3_x000D_
 příplatek za lepivost horniny</t>
  </si>
  <si>
    <t>162701105R00</t>
  </si>
  <si>
    <t>Vodorovné přemístění výkopku z horniny 1 až 4, na vzdálenost přes 9 000  do 10 000 m</t>
  </si>
  <si>
    <t>po suchu, bez naložení výkopku, avšak se složením bez rozhrnutí, zpáteční cesta vozidla.</t>
  </si>
  <si>
    <t>171201201R00</t>
  </si>
  <si>
    <t>Uložení sypaniny na dočasnou skládku tak, že na 1 m2 plochy připadá přes 2 m3 výkopku nebo ornice</t>
  </si>
  <si>
    <t>199000002R00</t>
  </si>
  <si>
    <t>Poplatky za skládku horniny 1- 4</t>
  </si>
  <si>
    <t>POL1_</t>
  </si>
  <si>
    <t>275310020RAA</t>
  </si>
  <si>
    <t>Základové patky z betonu prostého včetně bednění z betonu C 12/15 , štěrkopískový poklad 100 mm</t>
  </si>
  <si>
    <t>AP-HSV</t>
  </si>
  <si>
    <t>Agregovaná položka</t>
  </si>
  <si>
    <t>POL2_1</t>
  </si>
  <si>
    <t>odbednění a podkladu ze štěrkopísku.</t>
  </si>
  <si>
    <t>Začátek provozního součtu</t>
  </si>
  <si>
    <t xml:space="preserve">  0,50*0,50*0,90*4</t>
  </si>
  <si>
    <t xml:space="preserve">  0,30*0,30*0,60*48</t>
  </si>
  <si>
    <t xml:space="preserve">  0,50*0,30*0,40*11</t>
  </si>
  <si>
    <t xml:space="preserve">  Mezisoučet</t>
  </si>
  <si>
    <t>Konec provozního součtu</t>
  </si>
  <si>
    <t>4,152*1,035</t>
  </si>
  <si>
    <t>338171121R00</t>
  </si>
  <si>
    <t>Osazování sloupků a vzpěr plotových ocelových výšky do 2,60 m, se zalitím jakoukoliv cementovou maltou do vynechaných otvorů</t>
  </si>
  <si>
    <t>kus</t>
  </si>
  <si>
    <t>801-5</t>
  </si>
  <si>
    <t>trubkových nebo profilovaných</t>
  </si>
  <si>
    <t>2+2+48+11</t>
  </si>
  <si>
    <t>632921913R00</t>
  </si>
  <si>
    <t>Dlažba vnitřní nebo vnější při objektu z dlaždic betonových betonových kladených do písku  se zalitím spár na celou výšku cementovou maltou pro spárování _x000D_
 o tloušťce dlaždic 60 mm</t>
  </si>
  <si>
    <t>m2</t>
  </si>
  <si>
    <t>801-1</t>
  </si>
  <si>
    <t>vodorovná nebo ve spádu do 15° od vodorovné roviny</t>
  </si>
  <si>
    <t>0,40*0,40*6</t>
  </si>
  <si>
    <t>63201</t>
  </si>
  <si>
    <t>D+M podkladní ocel. plotny 400/5-400mm</t>
  </si>
  <si>
    <t>kg</t>
  </si>
  <si>
    <t>Plech 400/5-400mm, 13,74kg/m:</t>
  </si>
  <si>
    <t>Hmotnost 1 ks:13,74*0,40</t>
  </si>
  <si>
    <t>Cena 1 ks-68,00Kč/kg:5,496*68,00</t>
  </si>
  <si>
    <t>6</t>
  </si>
  <si>
    <t xml:space="preserve">  Plech 400/5-400mm, 13,74kg/m : </t>
  </si>
  <si>
    <t xml:space="preserve">  Hmotnost 1ks. 13,74*0,40=5,50kg : </t>
  </si>
  <si>
    <t>5,50*6</t>
  </si>
  <si>
    <t>952901411R00</t>
  </si>
  <si>
    <t>Vyčištění budov a ostatních objektů ostatních objektů (např. kanálů, zásobníků, kůlen apod.) - vynesení zbytků stavebního rumu, kropení a 2 x zametení podlah, oprášení stěn a výplní otvorů jakékoliv výšky podlaží</t>
  </si>
  <si>
    <t>953943122R00</t>
  </si>
  <si>
    <t>Osazování jiných kovových výrobků do betonu (např. kotev) se zajištěním polohy k bednění nebo k výztuži před zabetonováním_x000D_
 přes 1 kg do 5 kg/kus</t>
  </si>
  <si>
    <t>osazování výrobků ostatních jinde neuvedených, bez dodání</t>
  </si>
  <si>
    <t>95001</t>
  </si>
  <si>
    <t>D+M+dopr. kontejneru 4000 AX3 26, vel. 2438*6058mm, s.v.2500mm, RAL 7035, pro obsluhu střediska SSO</t>
  </si>
  <si>
    <t>kompl.</t>
  </si>
  <si>
    <t>95301</t>
  </si>
  <si>
    <t>D+M+revize hasicí přístroj práškový, 6kg, 113B</t>
  </si>
  <si>
    <t>ks</t>
  </si>
  <si>
    <t>Specifikace</t>
  </si>
  <si>
    <t>POL3_0</t>
  </si>
  <si>
    <t>95302</t>
  </si>
  <si>
    <t>D+M bezpečnostní značky a tabulky</t>
  </si>
  <si>
    <t>998151111R00</t>
  </si>
  <si>
    <t>Přesun hmot pro oplocení a objekty zvláštní, zděné vodorovně do 50 m výšky do 10 m</t>
  </si>
  <si>
    <t>t</t>
  </si>
  <si>
    <t>Přesun hmot</t>
  </si>
  <si>
    <t>POL7_</t>
  </si>
  <si>
    <t>na novostavbách a změnách objektů pro oplocení (815 2 JKSo), objekty zvláštní pro chov živočichů (815 3 JKSO), objekty pozemní různé (815 9 JKSO)</t>
  </si>
  <si>
    <t xml:space="preserve">Hmotnosti z položek s pořadovými čísly: : </t>
  </si>
  <si>
    <t xml:space="preserve">7,8,11, : </t>
  </si>
  <si>
    <t>Součet: : 0,71660</t>
  </si>
  <si>
    <t>721176115R00</t>
  </si>
  <si>
    <t>Potrubí HT odpadní svislé vnější průměr D 110 mm, tloušťka stěny 2,7 mm, DN 100</t>
  </si>
  <si>
    <t>m</t>
  </si>
  <si>
    <t>800-721</t>
  </si>
  <si>
    <t>včetně tvarovek, objímek. Bez zednických výpomocí.</t>
  </si>
  <si>
    <t>721194109R00</t>
  </si>
  <si>
    <t>Zřízení přípojek na potrubí D 110  mm, materiál ve specifikaci</t>
  </si>
  <si>
    <t>vyvedení a upevnění odpadních výpustek,</t>
  </si>
  <si>
    <t>721290123R00</t>
  </si>
  <si>
    <t>Zkouška těsnosti kanalizace v objektech kouřem, DN 300</t>
  </si>
  <si>
    <t>998721201R00</t>
  </si>
  <si>
    <t>Přesun hmot pro vnitřní kanalizaci v objektech výšky do 6 m</t>
  </si>
  <si>
    <t>50 m vodorovně, měřeno od těžiště půdorysné plochy skládky do těžiště půdorysné plochy objektu</t>
  </si>
  <si>
    <t>998722201R00</t>
  </si>
  <si>
    <t>Přesun hmot pro vnitřní vodovod v objektech výšky do 6 m</t>
  </si>
  <si>
    <t>vodorovně do 50 m</t>
  </si>
  <si>
    <t>722172412R00</t>
  </si>
  <si>
    <t>Potrubí z plastických hmot polypropylenové potrubí PP-R, D 25 mm, s 3,5 mm, PN 16, polyfúzně svařované, včetně zednických výpomocí</t>
  </si>
  <si>
    <t>včetně tvarovek, bez zednických výpomocí</t>
  </si>
  <si>
    <t>722179191R00</t>
  </si>
  <si>
    <t>Příplatky za malý rozsah za práce malého rozsahu na zakázce do 20 m rozvodu</t>
  </si>
  <si>
    <t>soubor</t>
  </si>
  <si>
    <t>722181215RU1</t>
  </si>
  <si>
    <t>Izolace vodovodního potrubí návleková z trubic z pěnového polyetylenu, tloušťka stěny 25 mm, d 32 mm</t>
  </si>
  <si>
    <t>72223</t>
  </si>
  <si>
    <t>Kulový kohout vnit. záv. G1 PN42-185stC+vypo</t>
  </si>
  <si>
    <t>722280106R00</t>
  </si>
  <si>
    <t>Tlakové zkoušky vodovodního potrubí do DN 32</t>
  </si>
  <si>
    <t>722290234R00</t>
  </si>
  <si>
    <t>Proplach a dezinfekce vodovodního potrubí do DN 80</t>
  </si>
  <si>
    <t>Tlaková hadice s rychlospojkou 3/4", dl. 0,50m</t>
  </si>
  <si>
    <t>767912120R00</t>
  </si>
  <si>
    <t>Montáž oplocení z pletiva ostnatého drátu, ve výšce přes 2 m</t>
  </si>
  <si>
    <t>800-767</t>
  </si>
  <si>
    <t>POL1_7</t>
  </si>
  <si>
    <t>767916110R00</t>
  </si>
  <si>
    <t>Montáž oplocení průběžného_x000D_
 z plechu vlnitého nebo profilvého, o hnotnosti 1 m oplocení 30 kg</t>
  </si>
  <si>
    <t>76701</t>
  </si>
  <si>
    <t>D+M ochranná plechová skříňka 300/400/600mm vč. tep. izolace</t>
  </si>
  <si>
    <t>76702</t>
  </si>
  <si>
    <t>D+M ocel. brána pozink. vel. 6000/2200mm (o.k.+vlnitý plech pozink.+kování+zámek)</t>
  </si>
  <si>
    <t>76703</t>
  </si>
  <si>
    <t>D+M ocel. brána pozink. vel. 5000/2200mm (o.k.+vlnitý plech pozink.+kování+zámek)</t>
  </si>
  <si>
    <t>76704</t>
  </si>
  <si>
    <t>D+M ocel. konstr.pozink. pro oplocení</t>
  </si>
  <si>
    <t>Sloupky vč. víček:410,00</t>
  </si>
  <si>
    <t>Vzpěry:70,10</t>
  </si>
  <si>
    <t>Příčníky:1193,50</t>
  </si>
  <si>
    <t>Sloupky vč. víček : 410,00</t>
  </si>
  <si>
    <t>VZpěry : 70,10</t>
  </si>
  <si>
    <t>Příčníky : 1193,50</t>
  </si>
  <si>
    <t>76705</t>
  </si>
  <si>
    <t>D+M kotevní desky 150/150mm s pracnami pro sloupky pro pevnou část</t>
  </si>
  <si>
    <t>2,00*47</t>
  </si>
  <si>
    <t>76706</t>
  </si>
  <si>
    <t>D+M kotev.desky 150/150mm s pracnou+trubkou rozebíratelná část - 2sloupky</t>
  </si>
  <si>
    <t>2,75*2</t>
  </si>
  <si>
    <t>13838727R</t>
  </si>
  <si>
    <t>plech ocelový válcovaný za studena 10004; tvar plechu vlnitý,vel.vlny100x30 mm; tl.  0,80 mm; povrchová úprava pozinkovaný, povlak 200 g/m2</t>
  </si>
  <si>
    <t>SPCM</t>
  </si>
  <si>
    <t>180*9,00*0,001</t>
  </si>
  <si>
    <t>31478110R</t>
  </si>
  <si>
    <t>drát ostnatý povrch PVC Fluidex zelený; balení po 100 m</t>
  </si>
  <si>
    <t>998767201R00</t>
  </si>
  <si>
    <t>Přesun hmot pro kovové stavební doplňk. konstrukce v objektech výšky do 6 m</t>
  </si>
  <si>
    <t>50 m vodorovně</t>
  </si>
  <si>
    <t>JKSO:</t>
  </si>
  <si>
    <t>822.29</t>
  </si>
  <si>
    <t>komunikace pozemní ostatní</t>
  </si>
  <si>
    <t>JKSO</t>
  </si>
  <si>
    <t xml:space="preserve"> m2</t>
  </si>
  <si>
    <t>kryt (materiál konstrukce krytu) z kameniva obalovaného živicí</t>
  </si>
  <si>
    <t>JKSOChar</t>
  </si>
  <si>
    <t/>
  </si>
  <si>
    <t>JKSOAkce</t>
  </si>
  <si>
    <t>113107305R00</t>
  </si>
  <si>
    <t>Odstranění podkladů nebo krytů z kameniva těženého, v ploše jednotlivě do 50 m2, tloušťka vrstvy 50 mm</t>
  </si>
  <si>
    <t>822-1</t>
  </si>
  <si>
    <t>kanal: : 1,10*9</t>
  </si>
  <si>
    <t>voda: : (1,1*13,2)+(3*1,7)</t>
  </si>
  <si>
    <t>130001101R00</t>
  </si>
  <si>
    <t>v horninách jakékoliv třídy</t>
  </si>
  <si>
    <t>1,1*2</t>
  </si>
  <si>
    <t>132201210R00</t>
  </si>
  <si>
    <t xml:space="preserve">Hloubení rýh šířky přes 60 do 200 cm do 50 m3, v hornině 3, hloubení strojně </t>
  </si>
  <si>
    <t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t>
  </si>
  <si>
    <t>1,78*13,2*1,1</t>
  </si>
  <si>
    <t>1,28*1,2*11,8</t>
  </si>
  <si>
    <t>do 100 m3</t>
  </si>
  <si>
    <t xml:space="preserve">(2,8-1,1)*3*2,6 : </t>
  </si>
  <si>
    <t>13,26</t>
  </si>
  <si>
    <t>za lepivost horniny</t>
  </si>
  <si>
    <t>151101101R00</t>
  </si>
  <si>
    <t>příložné  pro jakoukoliv mezerovitost, hloubky do 2 m</t>
  </si>
  <si>
    <t>voda: : 13,2*1,78*2</t>
  </si>
  <si>
    <t>kan: : 11,8*1,28*2</t>
  </si>
  <si>
    <t>151101111R00</t>
  </si>
  <si>
    <t>příložné , hloubky do 2 m</t>
  </si>
  <si>
    <t>161101101R00</t>
  </si>
  <si>
    <t>z horniny 1 až 4, při hloubce výkopu přes 1 do 2,5 m</t>
  </si>
  <si>
    <t>162201102R00</t>
  </si>
  <si>
    <t>z horniny 1 až 4, na vzdálenost přes 20  do 50 m</t>
  </si>
  <si>
    <t>199000005R00</t>
  </si>
  <si>
    <t>Poplatky za skládku zeminy 1- 4</t>
  </si>
  <si>
    <t>174101101R00</t>
  </si>
  <si>
    <t>jam, šachet, rýh nebo kolem objektů v těchto vykopávkách</t>
  </si>
  <si>
    <t>43,97+13,26-14,35</t>
  </si>
  <si>
    <t>175101101RT2</t>
  </si>
  <si>
    <t>bez prohození sypaniny, s dodáním štěrkopísku frakce 0 - 22 mm</t>
  </si>
  <si>
    <t>451572111R00</t>
  </si>
  <si>
    <t>Lože pod potrubí, stoky a drobné objekty z kameniva drobného těženého 0÷4 mm</t>
  </si>
  <si>
    <t>827-1</t>
  </si>
  <si>
    <t>v otevřeném výkopu,</t>
  </si>
  <si>
    <t>13,20*1,1*0,15</t>
  </si>
  <si>
    <t>452111111R00</t>
  </si>
  <si>
    <t>průřezové plochy do 25 000 mm2</t>
  </si>
  <si>
    <t>452111121R00</t>
  </si>
  <si>
    <t>průřezové plochy přes  25 000 do 50 000 mm2</t>
  </si>
  <si>
    <t>452311151R00</t>
  </si>
  <si>
    <t>desky pod potrubí, stoky a drobné objekty , z betonu prostého třídy C 20/25</t>
  </si>
  <si>
    <t>1,7*1,5*0,15 : 1,7*1,5*0,15</t>
  </si>
  <si>
    <t>452351101R00</t>
  </si>
  <si>
    <t>desek nebo sedlových loží pod potrubí, stoky a drobné objekty</t>
  </si>
  <si>
    <t>(1,70+1,50)*0,15*2</t>
  </si>
  <si>
    <t>59217001R</t>
  </si>
  <si>
    <t>obrubník parkový materiál beton; l = 1000,0 mm; š = 100,0 mm; h = 250,0 mm; barva přírodní</t>
  </si>
  <si>
    <t>564751111R00</t>
  </si>
  <si>
    <t>tloušťka po zhutnění 150 mm</t>
  </si>
  <si>
    <t>566904111R0X</t>
  </si>
  <si>
    <t>Vyspravení podkladu po překopech kam.obal.asfaltem</t>
  </si>
  <si>
    <t>572942112R00</t>
  </si>
  <si>
    <t>litým asfaltem, po zhutnění tloušťky přes  40 do  60 mm</t>
  </si>
  <si>
    <t>817314111R00</t>
  </si>
  <si>
    <t>DN 150 mm</t>
  </si>
  <si>
    <t>831312121RT2</t>
  </si>
  <si>
    <t>DN 150 mm, délky 1000 mm</t>
  </si>
  <si>
    <t>871161121R00</t>
  </si>
  <si>
    <t>z tlakových trubek polyetylenových, vnějšího průměru 32 mm</t>
  </si>
  <si>
    <t>877162121R00</t>
  </si>
  <si>
    <t>Přirážka za 1 spoj elektrotvarovky, vnějšího průměru 32 mm</t>
  </si>
  <si>
    <t>879172199R00</t>
  </si>
  <si>
    <t>za montáž vodovodních přípojek , DN 32-80 mm</t>
  </si>
  <si>
    <t>721100012Rxx</t>
  </si>
  <si>
    <t>Kanalizace vnitřní, PVC, D 125 mm, zemní práce</t>
  </si>
  <si>
    <t>POL2_</t>
  </si>
  <si>
    <t>891163111R00</t>
  </si>
  <si>
    <t>ventilů hlavních pro přípojky, DN 25  mm</t>
  </si>
  <si>
    <t>891319111R00</t>
  </si>
  <si>
    <t>navrtávacích pasů s ventilem Jt 1 Mpa na potrubí z trub osinkocementových, litinových, ocelových nebo plastických hmot, DN 150 mm</t>
  </si>
  <si>
    <t>892233111R00</t>
  </si>
  <si>
    <t>DN od 40 do 70 mm</t>
  </si>
  <si>
    <t>892241111R00</t>
  </si>
  <si>
    <t>DN do 80 mm</t>
  </si>
  <si>
    <t>892571111R00</t>
  </si>
  <si>
    <t>do DN 200 mm</t>
  </si>
  <si>
    <t>892573111R00</t>
  </si>
  <si>
    <t>úsek</t>
  </si>
  <si>
    <t>893152111R00</t>
  </si>
  <si>
    <t>hranaté</t>
  </si>
  <si>
    <t>894432112R00</t>
  </si>
  <si>
    <t>revizních průměr 425 mm</t>
  </si>
  <si>
    <t>899102111R00</t>
  </si>
  <si>
    <t>o hmotnost jednotlivě přes 50  do 100 kg</t>
  </si>
  <si>
    <t>899102111RT2</t>
  </si>
  <si>
    <t>čtyřhranného 600 x 600 mm</t>
  </si>
  <si>
    <t>899623131R00</t>
  </si>
  <si>
    <t>třídy C 8/10</t>
  </si>
  <si>
    <t>899643111R00</t>
  </si>
  <si>
    <t>v otevřeném příkopu</t>
  </si>
  <si>
    <t xml:space="preserve">0,18*11,8 : </t>
  </si>
  <si>
    <t>2,124</t>
  </si>
  <si>
    <t>899711121R00</t>
  </si>
  <si>
    <t>výstražná fólie pro kanalizaci, šířka 22 cm</t>
  </si>
  <si>
    <t>899711122R00</t>
  </si>
  <si>
    <t>výstražná fólie pro kanalizaci, šířka 30 cm</t>
  </si>
  <si>
    <t>286</t>
  </si>
  <si>
    <t>elektrokoleno</t>
  </si>
  <si>
    <t>28697</t>
  </si>
  <si>
    <t>Kanalizační šachta</t>
  </si>
  <si>
    <t>286972</t>
  </si>
  <si>
    <t>Šachta vodoměrná  VŠ HS v. 1500 mm vč.poklopu</t>
  </si>
  <si>
    <t>42273320</t>
  </si>
  <si>
    <t>HAWLE pas navrtávací 150 - 1" závitový</t>
  </si>
  <si>
    <t>552430</t>
  </si>
  <si>
    <t>Poklop 425 kruhový do teleskopu Wavin + prostup DN 100 s utěsněním</t>
  </si>
  <si>
    <t>Chránička  DN 300</t>
  </si>
  <si>
    <t>893</t>
  </si>
  <si>
    <t>Zákrytová deska ŽB + výztuž</t>
  </si>
  <si>
    <t>28613760R</t>
  </si>
  <si>
    <t>trubka plastová vodovodní hladká; HDPE (PE 100); SDR 17,0; PN 10; D = 32,0 mm; s = 2,00 mm; l = 12 000,0 mm</t>
  </si>
  <si>
    <t>42228100R</t>
  </si>
  <si>
    <t>šoupátko pro domovní přípojky pro vodovod; DN 1"; provedení -  na obou stranách s vnitřním závitem; PN 16; L = 120 mm; médium pitná voda; těleso tvárná litina</t>
  </si>
  <si>
    <t>42291010R</t>
  </si>
  <si>
    <t>souprava zemní tuhá šoupátková; pro vodu; DN 50; krycí hloubka 1,5 m</t>
  </si>
  <si>
    <t>422913521R</t>
  </si>
  <si>
    <t>poklop šoupátkový tvárná litina; použití pro vodu; vnitř.pr.D = 123 mm</t>
  </si>
  <si>
    <t>55118031R</t>
  </si>
  <si>
    <t>souprava vodoměrná zpětná klapka, ventily, vodoměrná matka; vodoměr 1"; souprava 1"</t>
  </si>
  <si>
    <t>919735113R00</t>
  </si>
  <si>
    <t>Řezání stávajících krytů nebo podkladů živičných, hloubky přes 100 do 150 mm</t>
  </si>
  <si>
    <t>včetně spotřeby vody</t>
  </si>
  <si>
    <t>(13,20+9,00)*2</t>
  </si>
  <si>
    <t>979081111R00</t>
  </si>
  <si>
    <t>do 1 km</t>
  </si>
  <si>
    <t>Přesun suti</t>
  </si>
  <si>
    <t>POL8_</t>
  </si>
  <si>
    <t xml:space="preserve">Demontážní hmotnosti z položek s pořadovými čísly: : </t>
  </si>
  <si>
    <t xml:space="preserve">1, : </t>
  </si>
  <si>
    <t>Součet: : 3,24720</t>
  </si>
  <si>
    <t>979081121R00</t>
  </si>
  <si>
    <t>příplatek za každý další 1 km</t>
  </si>
  <si>
    <t>979087213R0X</t>
  </si>
  <si>
    <t>Nakládání vybour.hmot na dop.prostředky-komunikace+složení</t>
  </si>
  <si>
    <t>979990113R00</t>
  </si>
  <si>
    <t xml:space="preserve">obalovaný asfalt </t>
  </si>
  <si>
    <t>998276101R00</t>
  </si>
  <si>
    <t>v otevřeném výkopu</t>
  </si>
  <si>
    <t xml:space="preserve">7,13,14,15,16,17,18,19,20,21,22,23,24,27,29,34,35,37,38,39,40,50,51,52,53,54, : </t>
  </si>
  <si>
    <t>Součet: : 63,95576</t>
  </si>
  <si>
    <t>827.1</t>
  </si>
  <si>
    <t>Vodovody trubní</t>
  </si>
  <si>
    <t xml:space="preserve"> m</t>
  </si>
  <si>
    <t>potrubí z trub z plastických hmot a sklolaminátu</t>
  </si>
  <si>
    <t>181101102R00</t>
  </si>
  <si>
    <t>v hornině 1 až 4, se zhutněním</t>
  </si>
  <si>
    <t>565161111R00</t>
  </si>
  <si>
    <t>ACP 16+ až ACP 22+, v pruhu šířky do 3 m, třídy 1, tloušťka po zhutnění 80 mm</t>
  </si>
  <si>
    <t>567132113R00</t>
  </si>
  <si>
    <t>SC C8/10, tloušťka po zhutnění 180 mm</t>
  </si>
  <si>
    <t>573211111R00</t>
  </si>
  <si>
    <t>z asfaltu silničního, v množství od 0,5 do 0,7 kg/m2</t>
  </si>
  <si>
    <t>577141112R00</t>
  </si>
  <si>
    <t>v pruhu šířky do 3 m, ACO 11+ nebo ACO 16+, tloušťky 50 mm, plochy přes 1000 m2</t>
  </si>
  <si>
    <t>911340111R00</t>
  </si>
  <si>
    <t xml:space="preserve"> , výšky 500 mm</t>
  </si>
  <si>
    <t>CTB 501+502 : 2,00*17+1,00*10</t>
  </si>
  <si>
    <t>CTB 503 : 2,00*2+1,00*2</t>
  </si>
  <si>
    <t>919735111R00</t>
  </si>
  <si>
    <t>živičných, hloubky do  50 mm</t>
  </si>
  <si>
    <t>40445000.AR</t>
  </si>
  <si>
    <t>značka dopravní silniční svislá; upravující přenost P6; tvar osmiúhelník; 700 mm; štít z pozink.plechu s dvoj.ohybem,retroref.folie II.tř.; záruka 10 let</t>
  </si>
  <si>
    <t>POL3_</t>
  </si>
  <si>
    <t>40445005.AR</t>
  </si>
  <si>
    <t>značka dopravní silniční svislá; upravující přednost P7; tvar kruh; 500 mm; štít z pozink.plechu s dvoj.ohybem,retroref.folie I.tř.; záruka 7 let</t>
  </si>
  <si>
    <t>40445014.AR</t>
  </si>
  <si>
    <t>značka dopravní silniční svislá; upravující přednost P8; tvar čtverec; 500 mm; štít z pozink.plechu s dvoj.ohybem,retroref.folie I.tř.; záruka 7 let</t>
  </si>
  <si>
    <t>40445020.AR</t>
  </si>
  <si>
    <t>značka dopravní silniční svislá; zákazová B1-B34; tvar kruh; 500 mm; štít z pozink.plechu s dvoj.ohybem,retroref.folie I.tř.; záruka 7 let</t>
  </si>
  <si>
    <t>40445044.AR</t>
  </si>
  <si>
    <t>značka dopravní silniční svislá; informativní provozní IP4b-IP7,IP10; tvar čtverec; 500 mm; štít z pozink.plechu s dvoj.ohybem,retroref.folie I.tř.; záruka 7 let</t>
  </si>
  <si>
    <t>40444934.AR</t>
  </si>
  <si>
    <t>značka dopravní silniční svislá; výstražná A1-A30; tvar trojúhelník; 700 mm; štít z pozink.plechu s dvoj.ohybem okraje,retroref.folie I.tř.; záruka 7 let</t>
  </si>
  <si>
    <t>40445052.AR</t>
  </si>
  <si>
    <t>značka dopravní silniční svislá; informativní provozní IP14-IP25; tvar obdélník svislý; 1000x1500 mm; štít z pozink.plechu s dvoj.ohybem,retroref.folie I.tř.; záruka 7 let</t>
  </si>
  <si>
    <t>RTS 18/ II</t>
  </si>
  <si>
    <t>40445157.AR</t>
  </si>
  <si>
    <t>značka dopravní silniční svislá; dodatková tabule E8; tvar obdélník svislý; 500x150 mm; štít z pozink.plechu s dvoj.ohybem,retroref.folie I.tř.; záruka 7 let</t>
  </si>
  <si>
    <t>404459501R</t>
  </si>
  <si>
    <t>příslušenství k dopr.značení sloupek Fe 60 pozinkovaný, délka 2000 mm</t>
  </si>
  <si>
    <t>9</t>
  </si>
  <si>
    <t>59216140R</t>
  </si>
  <si>
    <t>stěna vodicí běžný díl; beton; š = 440 mm; h = 500,0 mm; l = 2 000 mm</t>
  </si>
  <si>
    <t>59216</t>
  </si>
  <si>
    <t>Spojovací deska průběžná</t>
  </si>
  <si>
    <t>59217</t>
  </si>
  <si>
    <t>Spojovací deska koncová</t>
  </si>
  <si>
    <t>592161410R</t>
  </si>
  <si>
    <t>stěna vodicí běžný díl, šrafovaný; beton; š = 440 mm; h = 500,0 mm; l = 1 000 mm</t>
  </si>
  <si>
    <t>59216141R</t>
  </si>
  <si>
    <t>stěna vodicí běžný díl; beton; š = 440 mm; h = 500,0 mm; l = 1 000 mm</t>
  </si>
  <si>
    <t>592161420R</t>
  </si>
  <si>
    <t>stěna vodicí krajní díl, šrafovaný; beton; š = 440 mm; h = 500,0 mm; l = 2 000 mm</t>
  </si>
  <si>
    <t>914001125R00</t>
  </si>
  <si>
    <t xml:space="preserve">Osazení a montáž svislých dopravních značek značka, na sloupek,sloup, konzolu nebo objekt,  </t>
  </si>
  <si>
    <t>113108405R00</t>
  </si>
  <si>
    <t>živičných, v ploše jednotlivě nad 50 m2, tloušťka vrstvy 50 mm</t>
  </si>
  <si>
    <t>998225111R00</t>
  </si>
  <si>
    <t>jakékoliv délky objektu</t>
  </si>
  <si>
    <t xml:space="preserve">2,3,4,5,6,8,9,10,11,12,13,14,15,17,20,21,22,23,24, : </t>
  </si>
  <si>
    <t>Součet: : 47,50574</t>
  </si>
  <si>
    <t>979990103R00</t>
  </si>
  <si>
    <t>beton do 30x30 cm</t>
  </si>
  <si>
    <t xml:space="preserve">25,27, : </t>
  </si>
  <si>
    <t>Součet: : 11,99000</t>
  </si>
  <si>
    <t>979990112R00</t>
  </si>
  <si>
    <t>979082213R00</t>
  </si>
  <si>
    <t>bez naložení, ale se složením a hrubým urovnáním na vzdálenost do 1 km</t>
  </si>
  <si>
    <t>979082219R00</t>
  </si>
  <si>
    <t>příplatek k ceně za každý další i započatý 1 km přes 1 km</t>
  </si>
  <si>
    <t>914001111R00</t>
  </si>
  <si>
    <t xml:space="preserve">Osazení a montáž svislých dopravních značek sloupek, do betonového základu,  </t>
  </si>
  <si>
    <t>822.2</t>
  </si>
  <si>
    <t>Komunikace pozemní</t>
  </si>
  <si>
    <t>113107330R00</t>
  </si>
  <si>
    <t>z kameniva těženého, v ploše jednotlivě do 50 m2, tloušťka vrstvy 300 mm</t>
  </si>
  <si>
    <t>210100001R00</t>
  </si>
  <si>
    <t>Ukončení vodičů v rozvaděči + zapojení do 2,5 mm2</t>
  </si>
  <si>
    <t>POL1_9</t>
  </si>
  <si>
    <t>210100002R00</t>
  </si>
  <si>
    <t>Ukončení vodičů v rozvaděči + zapojení do 6 mm2</t>
  </si>
  <si>
    <t>210120401R00</t>
  </si>
  <si>
    <t>Jistič vzduch.1pólový do 25 A</t>
  </si>
  <si>
    <t>210160711R00</t>
  </si>
  <si>
    <t>Montáž spínacích hodin</t>
  </si>
  <si>
    <t>210202115R00</t>
  </si>
  <si>
    <t>Montáž svítidla veřejného osvětlení, parkového</t>
  </si>
  <si>
    <t>210204002R00</t>
  </si>
  <si>
    <t>Stožár osvětlovací sadový - ocelový</t>
  </si>
  <si>
    <t>210204201R00</t>
  </si>
  <si>
    <t>Elektrovýzbroj stožáru pro 1 okruh</t>
  </si>
  <si>
    <t>210220022RT1</t>
  </si>
  <si>
    <t>Vedení uzemňovací v zemi FeZn, D 8 - 10 mm včetně drátu FeZn 10 mm</t>
  </si>
  <si>
    <t>210220301RT2</t>
  </si>
  <si>
    <t>Svorka hromosvodová do 2 šroubů /SS, SZ, SO/ včetně dodávky svorky SS</t>
  </si>
  <si>
    <t>210220302RT6</t>
  </si>
  <si>
    <t>Svorka hromosvodová nad 2 šrouby /ST, SJ, SR, atd/ včetně dodávky svorky SP1</t>
  </si>
  <si>
    <t>210810005RT3</t>
  </si>
  <si>
    <t>Kabel CYKY-m 750 V 3 x 1,5 mm2 volně uložený, včetně dodávky CYKY 3Cx1.5</t>
  </si>
  <si>
    <t>210810006RT1</t>
  </si>
  <si>
    <t>Kabel CYKY-m 750 V 3 x 2,5 mm2 volně uložený, včetně dodávky kabelu</t>
  </si>
  <si>
    <t>210810007RT1</t>
  </si>
  <si>
    <t>Kabel CYKY-m 750 V 3 x 4 mm2 volně uložený, včetně dodávky kabelu</t>
  </si>
  <si>
    <t>210810017RT2</t>
  </si>
  <si>
    <t>Kabel CYKY-m 750 V 5 žil 4 až 16 mm, volně uložený, včetně dodávky kabelu 5x6 mm2</t>
  </si>
  <si>
    <t>210950201R00</t>
  </si>
  <si>
    <t>Příplatek na zatahování kabelů váhy do 0,75 kg</t>
  </si>
  <si>
    <t>210100173U00</t>
  </si>
  <si>
    <t>Ukončení kabelů páska žíly 3x4mm2</t>
  </si>
  <si>
    <t>URS</t>
  </si>
  <si>
    <t>210110029U00</t>
  </si>
  <si>
    <t>Mtž čidlo nástěnné venkovní</t>
  </si>
  <si>
    <t>210130151R01</t>
  </si>
  <si>
    <t>Přepínač 1-0-2</t>
  </si>
  <si>
    <t>905R01</t>
  </si>
  <si>
    <t>Hzs-revize provoz.souboru a st.obj. Revize</t>
  </si>
  <si>
    <t>hod</t>
  </si>
  <si>
    <t>900RT3</t>
  </si>
  <si>
    <t>HZS - úpravy ve stávající rozvodné skříni RMS1, Práce v tarifní třídě 6</t>
  </si>
  <si>
    <t>h</t>
  </si>
  <si>
    <t>345220109T</t>
  </si>
  <si>
    <t>Dohlížecí kamerový systém, kamera, přenos dat</t>
  </si>
  <si>
    <t>35822001013R</t>
  </si>
  <si>
    <t>jistič modulární jmen.proud 10,00 A; charakt. B; počet pólů 1; jmenovitá zkratová schopnost/230 V a.c. 10 kA; tepl.okolí -25 do + 55 °C; IP 20</t>
  </si>
  <si>
    <t>35822001015R</t>
  </si>
  <si>
    <t>jistič modulární jmen.proud 16,00 A; charakt. B; počet pólů 1; jmenovitá zkratová schopnost/230 V a.c. 10 kA; tepl.okolí -25 do + 55 °C; IP 20</t>
  </si>
  <si>
    <t>210040021R00</t>
  </si>
  <si>
    <t>Stožár dřevěný impregnovaný - Ip stožár</t>
  </si>
  <si>
    <t>460050004RT1</t>
  </si>
  <si>
    <t>Jáma pro stožár J nepatk. do 8 m, v rovině, hor. 4, ruční výkop jámy</t>
  </si>
  <si>
    <t>460050602RT1</t>
  </si>
  <si>
    <t>Jáma pro skříňě, hornina třídy 3-4, ruční výkop jámy</t>
  </si>
  <si>
    <t>460080002RT1</t>
  </si>
  <si>
    <t>Betonový základ do bednění, uložení betonu do dřevěného bednění</t>
  </si>
  <si>
    <t>34113810R</t>
  </si>
  <si>
    <t>Kabel silový s Al jádrem 1-AES 4x16 mm2</t>
  </si>
  <si>
    <t>35711717T</t>
  </si>
  <si>
    <t>Skříň přípojková plastová SP 100 na sloup NSP1P</t>
  </si>
  <si>
    <t>35713852T</t>
  </si>
  <si>
    <t>Rozvodnice elektroměrové RE 2, pilířové provedení</t>
  </si>
  <si>
    <t>210040521R00</t>
  </si>
  <si>
    <t>Vaz vodičů AlFe - třmenový</t>
  </si>
  <si>
    <t>60838176R</t>
  </si>
  <si>
    <t>sloup dřevěný SM; l = 8000,0 mm; čepový d 160 až 180 mm; impregnace</t>
  </si>
  <si>
    <t>31673553T</t>
  </si>
  <si>
    <t>Stožár osvětlovací sadový, ocelový výšky 5 m nad zemí, žár.zinem, ochranná manžeta, pr. trubek, 133/89/60 mm</t>
  </si>
  <si>
    <t>31672500AT</t>
  </si>
  <si>
    <t>Termoplastická úprava konc. dílu stožáru</t>
  </si>
  <si>
    <t>316786119T</t>
  </si>
  <si>
    <t>Rozvodnice stožárová jednopojistková GURO EKM 2035 1D2</t>
  </si>
  <si>
    <t>345000504</t>
  </si>
  <si>
    <t>Pojistka 6A E27 komplet</t>
  </si>
  <si>
    <t>345000600</t>
  </si>
  <si>
    <t>Trubička smršťovací z/žl RPZ 32/12</t>
  </si>
  <si>
    <t>345732623T</t>
  </si>
  <si>
    <t>Hodiny spínací - týdenní nastavení</t>
  </si>
  <si>
    <t>1C</t>
  </si>
  <si>
    <t>348sla002T</t>
  </si>
  <si>
    <t>Svítidlo LED Guida XS - GXS-3H-WA4</t>
  </si>
  <si>
    <t>35811422T</t>
  </si>
  <si>
    <t>Instalační stykač S25-40</t>
  </si>
  <si>
    <t>35811930T</t>
  </si>
  <si>
    <t>přepínač na lištu dIn 1-0-2</t>
  </si>
  <si>
    <t>35814501T</t>
  </si>
  <si>
    <t>Spínač soumrakový na DIN lištu vč. čidla</t>
  </si>
  <si>
    <t>460010024RT2</t>
  </si>
  <si>
    <t>Vytýčení kabelové trasy v zastavěném prostoru, délka trasy do 500 m, vytyčení inženýrských sítí</t>
  </si>
  <si>
    <t>km</t>
  </si>
  <si>
    <t>460030071RT3</t>
  </si>
  <si>
    <t>Bourání živičných povrchů tl. vrstvy do 5 cm, v ploše nad 10 m2</t>
  </si>
  <si>
    <t>460030081RT1</t>
  </si>
  <si>
    <t>Řezání spáry v asfaltu nebo betonu, v tloušťce vrstvy do 5 cm</t>
  </si>
  <si>
    <t>460050704R00</t>
  </si>
  <si>
    <t>Jáma do 2 m3 pro stožár veřejného osvětlení, hor.4</t>
  </si>
  <si>
    <t>460100044R00</t>
  </si>
  <si>
    <t>Pouzdrový základ "Zelený utopenec" 800x800, v.675</t>
  </si>
  <si>
    <t>460200144RT2</t>
  </si>
  <si>
    <t>Výkop kabelové rýhy 35/60 cm  hor.4, ruční výkop rýhy</t>
  </si>
  <si>
    <t>460420022R00</t>
  </si>
  <si>
    <t>Zřízení kab.lože v rýze do 65 cm z písku 10 cm</t>
  </si>
  <si>
    <t>460490012RT1</t>
  </si>
  <si>
    <t>Zakrytí kabelu výstražnou folií PVC, šířka 33 cm fólie PVC šířka 33 cm</t>
  </si>
  <si>
    <t>460510021RT1</t>
  </si>
  <si>
    <t>Kabelový prostup z plast.trub, DN do 10,5 cm, včetně dodávky trub DN 63</t>
  </si>
  <si>
    <t>460510021RT2</t>
  </si>
  <si>
    <t>Kabelový prostup z plast.trub, DN do 10,5 cm, včetně dodávky trub DN 110</t>
  </si>
  <si>
    <t>460570144R00</t>
  </si>
  <si>
    <t>Zához rýhy 35/60 cm, hornina třídy 4, se zhutněním</t>
  </si>
  <si>
    <t>460600001R00</t>
  </si>
  <si>
    <t>Naložení a odvoz zeminy do vzdálenosti 1km</t>
  </si>
  <si>
    <t>460600002RT1</t>
  </si>
  <si>
    <t>Příplatek za odvoz za každých dalších 1000 m nákladním automobilem</t>
  </si>
  <si>
    <t>171201211S00</t>
  </si>
  <si>
    <t>poplatek za skládku zeminy, skládkovné</t>
  </si>
  <si>
    <t>OPN</t>
  </si>
  <si>
    <t>POL13_0</t>
  </si>
  <si>
    <t>460270032S00</t>
  </si>
  <si>
    <t>Zazdění skříně SS plastové</t>
  </si>
  <si>
    <t>460600061U00</t>
  </si>
  <si>
    <t>Odvoz suti -1km</t>
  </si>
  <si>
    <t>460600071U00</t>
  </si>
  <si>
    <t>Příplatek k odvozu suti ZKD 1km</t>
  </si>
  <si>
    <t>997013801</t>
  </si>
  <si>
    <t>polatek za recyklaci suti</t>
  </si>
  <si>
    <t>460996666</t>
  </si>
  <si>
    <t>Geodetické zaměření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</si>
</sst>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2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sz val="8"/>
      <color indexed="12"/>
      <name val="Arial CE"/>
      <charset val="238"/>
    </font>
    <font>
      <sz val="8"/>
      <color indexed="21"/>
      <name val="Arial CE"/>
      <charset val="238"/>
    </font>
    <font>
      <sz val="8"/>
      <color rgb="FFDE3801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0" fontId="8" fillId="3" borderId="6" xfId="0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left" vertical="center" wrapText="1"/>
    </xf>
    <xf numFmtId="49" fontId="0" fillId="0" borderId="6" xfId="0" applyNumberFormat="1" applyBorder="1" applyAlignment="1">
      <alignment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3" xfId="0" applyNumberFormat="1" applyFont="1" applyBorder="1" applyAlignment="1">
      <alignment horizontal="right" vertical="center" wrapText="1" shrinkToFit="1"/>
    </xf>
    <xf numFmtId="3" fontId="3" fillId="0" borderId="33" xfId="0" applyNumberFormat="1" applyFont="1" applyBorder="1" applyAlignment="1">
      <alignment horizontal="right"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3" xfId="0" applyNumberFormat="1" applyFont="1" applyBorder="1" applyAlignment="1">
      <alignment vertical="center" wrapText="1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3" xfId="0" applyNumberFormat="1" applyBorder="1" applyAlignment="1">
      <alignment vertical="center" wrapText="1" shrinkToFit="1"/>
    </xf>
    <xf numFmtId="3" fontId="0" fillId="3" borderId="37" xfId="0" applyNumberFormat="1" applyFill="1" applyBorder="1" applyAlignment="1">
      <alignment vertical="center" wrapText="1" shrinkToFit="1"/>
    </xf>
    <xf numFmtId="3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0" fontId="16" fillId="0" borderId="0" xfId="0" applyFont="1" applyBorder="1" applyAlignment="1">
      <alignment horizontal="center" vertical="top" shrinkToFit="1"/>
    </xf>
    <xf numFmtId="4" fontId="16" fillId="0" borderId="0" xfId="0" applyNumberFormat="1" applyFont="1" applyBorder="1" applyAlignment="1">
      <alignment vertical="top" shrinkToFit="1"/>
    </xf>
    <xf numFmtId="4" fontId="16" fillId="4" borderId="0" xfId="0" applyNumberFormat="1" applyFont="1" applyFill="1" applyBorder="1" applyAlignment="1" applyProtection="1">
      <alignment vertical="top" shrinkToFit="1"/>
      <protection locked="0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8" fillId="3" borderId="12" xfId="0" applyFont="1" applyFill="1" applyBorder="1" applyAlignment="1">
      <alignment horizontal="center" vertical="top" shrinkToFit="1"/>
    </xf>
    <xf numFmtId="164" fontId="8" fillId="3" borderId="12" xfId="0" applyNumberFormat="1" applyFont="1" applyFill="1" applyBorder="1" applyAlignment="1">
      <alignment vertical="top" shrinkToFit="1"/>
    </xf>
    <xf numFmtId="4" fontId="8" fillId="3" borderId="12" xfId="0" applyNumberFormat="1" applyFont="1" applyFill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0" fontId="16" fillId="0" borderId="42" xfId="0" applyFont="1" applyBorder="1" applyAlignment="1">
      <alignment vertical="top"/>
    </xf>
    <xf numFmtId="49" fontId="16" fillId="0" borderId="43" xfId="0" applyNumberFormat="1" applyFont="1" applyBorder="1" applyAlignment="1">
      <alignment vertical="top"/>
    </xf>
    <xf numFmtId="0" fontId="16" fillId="0" borderId="43" xfId="0" applyFont="1" applyBorder="1" applyAlignment="1">
      <alignment horizontal="center" vertical="top" shrinkToFit="1"/>
    </xf>
    <xf numFmtId="164" fontId="16" fillId="0" borderId="43" xfId="0" applyNumberFormat="1" applyFont="1" applyBorder="1" applyAlignment="1">
      <alignment vertical="top" shrinkToFit="1"/>
    </xf>
    <xf numFmtId="4" fontId="16" fillId="4" borderId="43" xfId="0" applyNumberFormat="1" applyFont="1" applyFill="1" applyBorder="1" applyAlignment="1" applyProtection="1">
      <alignment vertical="top" shrinkToFit="1"/>
      <protection locked="0"/>
    </xf>
    <xf numFmtId="4" fontId="16" fillId="0" borderId="43" xfId="0" applyNumberFormat="1" applyFont="1" applyBorder="1" applyAlignment="1">
      <alignment vertical="top" shrinkToFit="1"/>
    </xf>
    <xf numFmtId="4" fontId="16" fillId="0" borderId="44" xfId="0" applyNumberFormat="1" applyFont="1" applyBorder="1" applyAlignment="1">
      <alignment vertical="top" shrinkToFit="1"/>
    </xf>
    <xf numFmtId="0" fontId="18" fillId="0" borderId="0" xfId="0" applyNumberFormat="1" applyFont="1" applyAlignment="1">
      <alignment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3" xfId="0" applyNumberFormat="1" applyFont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9" fillId="0" borderId="0" xfId="0" applyNumberFormat="1" applyFont="1" applyBorder="1" applyAlignment="1">
      <alignment horizontal="center" vertical="top" wrapText="1" shrinkToFit="1"/>
    </xf>
    <xf numFmtId="164" fontId="19" fillId="0" borderId="0" xfId="0" applyNumberFormat="1" applyFont="1" applyBorder="1" applyAlignment="1">
      <alignment vertical="top" wrapText="1" shrinkToFit="1"/>
    </xf>
    <xf numFmtId="164" fontId="20" fillId="0" borderId="0" xfId="0" applyNumberFormat="1" applyFont="1" applyBorder="1" applyAlignment="1">
      <alignment horizontal="center" vertical="top" wrapText="1" shrinkToFit="1"/>
    </xf>
    <xf numFmtId="164" fontId="20" fillId="0" borderId="0" xfId="0" applyNumberFormat="1" applyFont="1" applyBorder="1" applyAlignment="1">
      <alignment vertical="top" wrapText="1" shrinkToFit="1"/>
    </xf>
    <xf numFmtId="164" fontId="21" fillId="0" borderId="0" xfId="0" applyNumberFormat="1" applyFont="1" applyBorder="1" applyAlignment="1">
      <alignment horizontal="center" vertical="top" wrapText="1" shrinkToFit="1"/>
    </xf>
    <xf numFmtId="164" fontId="21" fillId="0" borderId="0" xfId="0" applyNumberFormat="1" applyFont="1" applyBorder="1" applyAlignment="1">
      <alignment vertical="top" wrapText="1" shrinkToFit="1"/>
    </xf>
    <xf numFmtId="164" fontId="16" fillId="4" borderId="0" xfId="0" applyNumberFormat="1" applyFont="1" applyFill="1" applyBorder="1" applyAlignment="1" applyProtection="1">
      <alignment vertical="top" shrinkToFit="1"/>
      <protection locked="0"/>
    </xf>
    <xf numFmtId="164" fontId="19" fillId="0" borderId="0" xfId="0" quotePrefix="1" applyNumberFormat="1" applyFont="1" applyBorder="1" applyAlignment="1">
      <alignment horizontal="left" vertical="top" wrapText="1"/>
    </xf>
    <xf numFmtId="164" fontId="20" fillId="0" borderId="0" xfId="0" applyNumberFormat="1" applyFont="1" applyBorder="1" applyAlignment="1">
      <alignment horizontal="left" vertical="top" wrapText="1"/>
    </xf>
    <xf numFmtId="164" fontId="20" fillId="0" borderId="0" xfId="0" quotePrefix="1" applyNumberFormat="1" applyFont="1" applyBorder="1" applyAlignment="1">
      <alignment horizontal="left" vertical="top" wrapText="1"/>
    </xf>
    <xf numFmtId="164" fontId="21" fillId="0" borderId="0" xfId="0" quotePrefix="1" applyNumberFormat="1" applyFont="1" applyBorder="1" applyAlignment="1">
      <alignment horizontal="left" vertical="top" wrapText="1"/>
    </xf>
    <xf numFmtId="49" fontId="16" fillId="0" borderId="0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3" fontId="8" fillId="0" borderId="32" xfId="0" applyNumberFormat="1" applyFont="1" applyBorder="1" applyAlignment="1">
      <alignment vertical="center" wrapText="1"/>
    </xf>
    <xf numFmtId="3" fontId="0" fillId="0" borderId="32" xfId="0" applyNumberForma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3" fontId="0" fillId="3" borderId="36" xfId="0" applyNumberFormat="1" applyFill="1" applyBorder="1" applyAlignment="1">
      <alignment vertical="center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49" fontId="8" fillId="0" borderId="18" xfId="0" applyNumberFormat="1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49" fontId="8" fillId="0" borderId="0" xfId="0" applyNumberFormat="1" applyFont="1" applyAlignment="1">
      <alignment horizontal="left" vertical="center" wrapText="1"/>
    </xf>
    <xf numFmtId="0" fontId="0" fillId="0" borderId="0" xfId="0" applyAlignment="1">
      <alignment vertical="center" wrapText="1"/>
    </xf>
    <xf numFmtId="49" fontId="8" fillId="0" borderId="6" xfId="0" applyNumberFormat="1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8" fillId="3" borderId="0" xfId="0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6" fillId="0" borderId="18" xfId="0" applyNumberFormat="1" applyFont="1" applyBorder="1" applyAlignment="1">
      <alignment horizontal="left" vertical="top" wrapText="1"/>
    </xf>
    <xf numFmtId="0" fontId="16" fillId="0" borderId="18" xfId="0" applyNumberFormat="1" applyFont="1" applyBorder="1" applyAlignment="1">
      <alignment vertical="top" wrapText="1"/>
    </xf>
    <xf numFmtId="0" fontId="16" fillId="0" borderId="0" xfId="0" applyNumberFormat="1" applyFont="1" applyBorder="1" applyAlignment="1">
      <alignment horizontal="left" vertical="top" wrapText="1"/>
    </xf>
    <xf numFmtId="0" fontId="16" fillId="0" borderId="0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  <xf numFmtId="0" fontId="0" fillId="0" borderId="18" xfId="0" applyBorder="1" applyAlignment="1">
      <alignment vertical="top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207" t="s">
        <v>39</v>
      </c>
      <c r="B2" s="207"/>
      <c r="C2" s="207"/>
      <c r="D2" s="207"/>
      <c r="E2" s="207"/>
      <c r="F2" s="207"/>
      <c r="G2" s="207"/>
    </row>
  </sheetData>
  <sheetProtection algorithmName="SHA-512" hashValue="xsfg0WcEf0UfDMDqsvV8+Nc2VGqY/5O4yy9usX3TEimuYVpLr9FhuV0+2f2foGGy23KrRjE2r+KWA2YoTrkb/w==" saltValue="+UOba784wVNb8624BWy09Q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82"/>
  <sheetViews>
    <sheetView showGridLines="0" tabSelected="1" topLeftCell="B1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242" t="s">
        <v>41</v>
      </c>
      <c r="C1" s="243"/>
      <c r="D1" s="243"/>
      <c r="E1" s="243"/>
      <c r="F1" s="243"/>
      <c r="G1" s="243"/>
      <c r="H1" s="243"/>
      <c r="I1" s="243"/>
      <c r="J1" s="244"/>
    </row>
    <row r="2" spans="1:15" ht="36" customHeight="1" x14ac:dyDescent="0.2">
      <c r="A2" s="2"/>
      <c r="B2" s="75" t="s">
        <v>22</v>
      </c>
      <c r="C2" s="76"/>
      <c r="D2" s="77" t="s">
        <v>43</v>
      </c>
      <c r="E2" s="248" t="s">
        <v>44</v>
      </c>
      <c r="F2" s="249"/>
      <c r="G2" s="249"/>
      <c r="H2" s="249"/>
      <c r="I2" s="249"/>
      <c r="J2" s="250"/>
      <c r="O2" s="1"/>
    </row>
    <row r="3" spans="1:15" ht="27" hidden="1" customHeight="1" x14ac:dyDescent="0.2">
      <c r="A3" s="2"/>
      <c r="B3" s="78"/>
      <c r="C3" s="76"/>
      <c r="D3" s="79"/>
      <c r="E3" s="251"/>
      <c r="F3" s="252"/>
      <c r="G3" s="252"/>
      <c r="H3" s="252"/>
      <c r="I3" s="252"/>
      <c r="J3" s="253"/>
    </row>
    <row r="4" spans="1:15" ht="23.25" customHeight="1" x14ac:dyDescent="0.2">
      <c r="A4" s="2"/>
      <c r="B4" s="80"/>
      <c r="C4" s="81"/>
      <c r="D4" s="82"/>
      <c r="E4" s="232"/>
      <c r="F4" s="232"/>
      <c r="G4" s="232"/>
      <c r="H4" s="232"/>
      <c r="I4" s="232"/>
      <c r="J4" s="233"/>
    </row>
    <row r="5" spans="1:15" ht="24" customHeight="1" x14ac:dyDescent="0.2">
      <c r="A5" s="2"/>
      <c r="B5" s="31" t="s">
        <v>42</v>
      </c>
      <c r="D5" s="236" t="s">
        <v>45</v>
      </c>
      <c r="E5" s="237"/>
      <c r="F5" s="237"/>
      <c r="G5" s="237"/>
      <c r="H5" s="18" t="s">
        <v>40</v>
      </c>
      <c r="I5" s="84" t="s">
        <v>49</v>
      </c>
      <c r="J5" s="8"/>
    </row>
    <row r="6" spans="1:15" ht="15.75" customHeight="1" x14ac:dyDescent="0.2">
      <c r="A6" s="2"/>
      <c r="B6" s="28"/>
      <c r="C6" s="55"/>
      <c r="D6" s="238" t="s">
        <v>46</v>
      </c>
      <c r="E6" s="239"/>
      <c r="F6" s="239"/>
      <c r="G6" s="239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83" t="s">
        <v>48</v>
      </c>
      <c r="E7" s="240" t="s">
        <v>47</v>
      </c>
      <c r="F7" s="241"/>
      <c r="G7" s="241"/>
      <c r="H7" s="24"/>
      <c r="I7" s="23"/>
      <c r="J7" s="34"/>
    </row>
    <row r="8" spans="1:15" ht="24" hidden="1" customHeight="1" x14ac:dyDescent="0.2">
      <c r="A8" s="2"/>
      <c r="B8" s="31" t="s">
        <v>20</v>
      </c>
      <c r="D8" s="85" t="s">
        <v>50</v>
      </c>
      <c r="H8" s="18" t="s">
        <v>40</v>
      </c>
      <c r="I8" s="84" t="s">
        <v>51</v>
      </c>
      <c r="J8" s="8"/>
    </row>
    <row r="9" spans="1:15" ht="15.75" hidden="1" customHeight="1" x14ac:dyDescent="0.2">
      <c r="A9" s="2"/>
      <c r="B9" s="2"/>
      <c r="D9" s="51"/>
      <c r="H9" s="18" t="s">
        <v>34</v>
      </c>
      <c r="I9" s="84" t="s">
        <v>52</v>
      </c>
      <c r="J9" s="8"/>
    </row>
    <row r="10" spans="1:15" ht="15.75" hidden="1" customHeight="1" x14ac:dyDescent="0.2">
      <c r="A10" s="2"/>
      <c r="B10" s="35"/>
      <c r="C10" s="56"/>
      <c r="D10" s="53"/>
      <c r="E10" s="86" t="s">
        <v>47</v>
      </c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255"/>
      <c r="E11" s="255"/>
      <c r="F11" s="255"/>
      <c r="G11" s="255"/>
      <c r="H11" s="18" t="s">
        <v>40</v>
      </c>
      <c r="I11" s="88"/>
      <c r="J11" s="8"/>
    </row>
    <row r="12" spans="1:15" ht="15.75" customHeight="1" x14ac:dyDescent="0.2">
      <c r="A12" s="2"/>
      <c r="B12" s="28"/>
      <c r="C12" s="55"/>
      <c r="D12" s="231"/>
      <c r="E12" s="231"/>
      <c r="F12" s="231"/>
      <c r="G12" s="231"/>
      <c r="H12" s="18" t="s">
        <v>34</v>
      </c>
      <c r="I12" s="88"/>
      <c r="J12" s="8"/>
    </row>
    <row r="13" spans="1:15" ht="15.75" customHeight="1" x14ac:dyDescent="0.2">
      <c r="A13" s="2"/>
      <c r="B13" s="29"/>
      <c r="C13" s="56"/>
      <c r="D13" s="87"/>
      <c r="E13" s="234"/>
      <c r="F13" s="235"/>
      <c r="G13" s="235"/>
      <c r="H13" s="19"/>
      <c r="I13" s="23"/>
      <c r="J13" s="34"/>
    </row>
    <row r="14" spans="1:15" ht="24" customHeight="1" x14ac:dyDescent="0.2">
      <c r="A14" s="2"/>
      <c r="B14" s="43" t="s">
        <v>21</v>
      </c>
      <c r="C14" s="57"/>
      <c r="D14" s="58"/>
      <c r="E14" s="59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0"/>
      <c r="D15" s="54"/>
      <c r="E15" s="254"/>
      <c r="F15" s="254"/>
      <c r="G15" s="256"/>
      <c r="H15" s="256"/>
      <c r="I15" s="256" t="s">
        <v>29</v>
      </c>
      <c r="J15" s="257"/>
    </row>
    <row r="16" spans="1:15" ht="23.25" customHeight="1" x14ac:dyDescent="0.2">
      <c r="A16" s="141" t="s">
        <v>24</v>
      </c>
      <c r="B16" s="38" t="s">
        <v>24</v>
      </c>
      <c r="C16" s="61"/>
      <c r="D16" s="62"/>
      <c r="E16" s="220"/>
      <c r="F16" s="221"/>
      <c r="G16" s="220"/>
      <c r="H16" s="221"/>
      <c r="I16" s="220">
        <f>SUMIF(F58:F78,A16,I58:I78)+SUMIF(F58:F78,"PSU",I58:I78)</f>
        <v>0</v>
      </c>
      <c r="J16" s="222"/>
    </row>
    <row r="17" spans="1:10" ht="23.25" customHeight="1" x14ac:dyDescent="0.2">
      <c r="A17" s="141" t="s">
        <v>25</v>
      </c>
      <c r="B17" s="38" t="s">
        <v>25</v>
      </c>
      <c r="C17" s="61"/>
      <c r="D17" s="62"/>
      <c r="E17" s="220"/>
      <c r="F17" s="221"/>
      <c r="G17" s="220"/>
      <c r="H17" s="221"/>
      <c r="I17" s="220">
        <f>SUMIF(F58:F78,A17,I58:I78)</f>
        <v>0</v>
      </c>
      <c r="J17" s="222"/>
    </row>
    <row r="18" spans="1:10" ht="23.25" customHeight="1" x14ac:dyDescent="0.2">
      <c r="A18" s="141" t="s">
        <v>26</v>
      </c>
      <c r="B18" s="38" t="s">
        <v>26</v>
      </c>
      <c r="C18" s="61"/>
      <c r="D18" s="62"/>
      <c r="E18" s="220"/>
      <c r="F18" s="221"/>
      <c r="G18" s="220"/>
      <c r="H18" s="221"/>
      <c r="I18" s="220">
        <f>SUMIF(F58:F78,A18,I58:I78)</f>
        <v>0</v>
      </c>
      <c r="J18" s="222"/>
    </row>
    <row r="19" spans="1:10" ht="23.25" customHeight="1" x14ac:dyDescent="0.2">
      <c r="A19" s="141" t="s">
        <v>118</v>
      </c>
      <c r="B19" s="38" t="s">
        <v>27</v>
      </c>
      <c r="C19" s="61"/>
      <c r="D19" s="62"/>
      <c r="E19" s="220"/>
      <c r="F19" s="221"/>
      <c r="G19" s="220"/>
      <c r="H19" s="221"/>
      <c r="I19" s="220">
        <f>SUMIF(F58:F78,A19,I58:I78)</f>
        <v>0</v>
      </c>
      <c r="J19" s="222"/>
    </row>
    <row r="20" spans="1:10" ht="23.25" customHeight="1" x14ac:dyDescent="0.2">
      <c r="A20" s="141" t="s">
        <v>119</v>
      </c>
      <c r="B20" s="38" t="s">
        <v>28</v>
      </c>
      <c r="C20" s="61"/>
      <c r="D20" s="62"/>
      <c r="E20" s="220"/>
      <c r="F20" s="221"/>
      <c r="G20" s="220"/>
      <c r="H20" s="221"/>
      <c r="I20" s="220">
        <f>SUMIF(F58:F78,A20,I58:I78)</f>
        <v>0</v>
      </c>
      <c r="J20" s="222"/>
    </row>
    <row r="21" spans="1:10" ht="23.25" customHeight="1" x14ac:dyDescent="0.2">
      <c r="A21" s="2"/>
      <c r="B21" s="48" t="s">
        <v>29</v>
      </c>
      <c r="C21" s="63"/>
      <c r="D21" s="64"/>
      <c r="E21" s="223"/>
      <c r="F21" s="258"/>
      <c r="G21" s="223"/>
      <c r="H21" s="258"/>
      <c r="I21" s="223">
        <f>SUM(I16:J20)</f>
        <v>0</v>
      </c>
      <c r="J21" s="224"/>
    </row>
    <row r="22" spans="1:10" ht="33" customHeight="1" x14ac:dyDescent="0.2">
      <c r="A22" s="2"/>
      <c r="B22" s="42" t="s">
        <v>33</v>
      </c>
      <c r="C22" s="61"/>
      <c r="D22" s="62"/>
      <c r="E22" s="65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1"/>
      <c r="D23" s="62"/>
      <c r="E23" s="66">
        <v>15</v>
      </c>
      <c r="F23" s="39" t="s">
        <v>0</v>
      </c>
      <c r="G23" s="218">
        <f>ZakladDPHSniVypocet</f>
        <v>0</v>
      </c>
      <c r="H23" s="219"/>
      <c r="I23" s="219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1"/>
      <c r="D24" s="62"/>
      <c r="E24" s="66">
        <f>SazbaDPH1</f>
        <v>15</v>
      </c>
      <c r="F24" s="39" t="s">
        <v>0</v>
      </c>
      <c r="G24" s="216">
        <f>A23</f>
        <v>0</v>
      </c>
      <c r="H24" s="217"/>
      <c r="I24" s="217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1"/>
      <c r="D25" s="62"/>
      <c r="E25" s="66">
        <v>21</v>
      </c>
      <c r="F25" s="39" t="s">
        <v>0</v>
      </c>
      <c r="G25" s="218">
        <f>ZakladDPHZaklVypocet</f>
        <v>0</v>
      </c>
      <c r="H25" s="219"/>
      <c r="I25" s="219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7"/>
      <c r="D26" s="54"/>
      <c r="E26" s="68">
        <f>SazbaDPH2</f>
        <v>21</v>
      </c>
      <c r="F26" s="30" t="s">
        <v>0</v>
      </c>
      <c r="G26" s="245">
        <f>A25</f>
        <v>0</v>
      </c>
      <c r="H26" s="246"/>
      <c r="I26" s="246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69"/>
      <c r="D27" s="70"/>
      <c r="E27" s="69"/>
      <c r="F27" s="16"/>
      <c r="G27" s="247">
        <f>CenaCelkem-(ZakladDPHSni+DPHSni+ZakladDPHZakl+DPHZakl)</f>
        <v>0</v>
      </c>
      <c r="H27" s="247"/>
      <c r="I27" s="247"/>
      <c r="J27" s="41" t="str">
        <f t="shared" si="0"/>
        <v>CZK</v>
      </c>
    </row>
    <row r="28" spans="1:10" ht="27.75" hidden="1" customHeight="1" thickBot="1" x14ac:dyDescent="0.25">
      <c r="A28" s="2"/>
      <c r="B28" s="115" t="s">
        <v>23</v>
      </c>
      <c r="C28" s="116"/>
      <c r="D28" s="116"/>
      <c r="E28" s="117"/>
      <c r="F28" s="118"/>
      <c r="G28" s="226">
        <f>ZakladDPHSniVypocet+ZakladDPHZaklVypocet</f>
        <v>0</v>
      </c>
      <c r="H28" s="226"/>
      <c r="I28" s="226"/>
      <c r="J28" s="119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15" t="s">
        <v>35</v>
      </c>
      <c r="C29" s="120"/>
      <c r="D29" s="120"/>
      <c r="E29" s="120"/>
      <c r="F29" s="121"/>
      <c r="G29" s="225">
        <f>A27</f>
        <v>0</v>
      </c>
      <c r="H29" s="225"/>
      <c r="I29" s="225"/>
      <c r="J29" s="122" t="s">
        <v>76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1" t="s">
        <v>11</v>
      </c>
      <c r="D32" s="72"/>
      <c r="E32" s="72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3"/>
      <c r="D34" s="227"/>
      <c r="E34" s="228"/>
      <c r="G34" s="229"/>
      <c r="H34" s="230"/>
      <c r="I34" s="230"/>
      <c r="J34" s="25"/>
    </row>
    <row r="35" spans="1:10" ht="12.75" customHeight="1" x14ac:dyDescent="0.2">
      <c r="A35" s="2"/>
      <c r="B35" s="2"/>
      <c r="D35" s="215" t="s">
        <v>2</v>
      </c>
      <c r="E35" s="215"/>
      <c r="H35" s="10" t="s">
        <v>3</v>
      </c>
      <c r="J35" s="9"/>
    </row>
    <row r="36" spans="1:10" ht="13.5" customHeight="1" thickBot="1" x14ac:dyDescent="0.25">
      <c r="A36" s="11"/>
      <c r="B36" s="11"/>
      <c r="C36" s="74"/>
      <c r="D36" s="74"/>
      <c r="E36" s="74"/>
      <c r="F36" s="12"/>
      <c r="G36" s="12"/>
      <c r="H36" s="12"/>
      <c r="I36" s="12"/>
      <c r="J36" s="13"/>
    </row>
    <row r="37" spans="1:10" ht="27" customHeight="1" x14ac:dyDescent="0.2">
      <c r="B37" s="92" t="s">
        <v>16</v>
      </c>
      <c r="C37" s="93"/>
      <c r="D37" s="93"/>
      <c r="E37" s="93"/>
      <c r="F37" s="94"/>
      <c r="G37" s="94"/>
      <c r="H37" s="94"/>
      <c r="I37" s="94"/>
      <c r="J37" s="95"/>
    </row>
    <row r="38" spans="1:10" ht="25.5" customHeight="1" x14ac:dyDescent="0.2">
      <c r="A38" s="91" t="s">
        <v>37</v>
      </c>
      <c r="B38" s="96" t="s">
        <v>17</v>
      </c>
      <c r="C38" s="97" t="s">
        <v>5</v>
      </c>
      <c r="D38" s="97"/>
      <c r="E38" s="97"/>
      <c r="F38" s="98" t="str">
        <f>B23</f>
        <v>Základ pro sníženou DPH</v>
      </c>
      <c r="G38" s="98" t="str">
        <f>B25</f>
        <v>Základ pro základní DPH</v>
      </c>
      <c r="H38" s="99" t="s">
        <v>18</v>
      </c>
      <c r="I38" s="99" t="s">
        <v>1</v>
      </c>
      <c r="J38" s="100" t="s">
        <v>0</v>
      </c>
    </row>
    <row r="39" spans="1:10" ht="25.5" hidden="1" customHeight="1" x14ac:dyDescent="0.2">
      <c r="A39" s="91">
        <v>1</v>
      </c>
      <c r="B39" s="101" t="s">
        <v>53</v>
      </c>
      <c r="C39" s="211"/>
      <c r="D39" s="211"/>
      <c r="E39" s="211"/>
      <c r="F39" s="102">
        <f>'00 CAD-035_00 Pol'!AE21+'01 CAD-035_01 Pol'!AE107+'02 CAD-035_02 Pol'!AE113+'03 CAD-035_03 Pol'!AE69+'04 CAD-035_04 Pol'!AE76</f>
        <v>0</v>
      </c>
      <c r="G39" s="103">
        <f>'00 CAD-035_00 Pol'!AF21+'01 CAD-035_01 Pol'!AF107+'02 CAD-035_02 Pol'!AF113+'03 CAD-035_03 Pol'!AF69+'04 CAD-035_04 Pol'!AF76</f>
        <v>0</v>
      </c>
      <c r="H39" s="104">
        <f t="shared" ref="H39:H50" si="1">(F39*SazbaDPH1/100)+(G39*SazbaDPH2/100)</f>
        <v>0</v>
      </c>
      <c r="I39" s="104">
        <f t="shared" ref="I39:I50" si="2">F39+G39+H39</f>
        <v>0</v>
      </c>
      <c r="J39" s="105" t="str">
        <f t="shared" ref="J39:J50" si="3">IF(CenaCelkemVypocet=0,"",I39/CenaCelkemVypocet*100)</f>
        <v/>
      </c>
    </row>
    <row r="40" spans="1:10" ht="25.5" customHeight="1" x14ac:dyDescent="0.2">
      <c r="A40" s="91">
        <v>2</v>
      </c>
      <c r="B40" s="106"/>
      <c r="C40" s="210" t="s">
        <v>54</v>
      </c>
      <c r="D40" s="210"/>
      <c r="E40" s="210"/>
      <c r="F40" s="107"/>
      <c r="G40" s="108"/>
      <c r="H40" s="108">
        <f t="shared" si="1"/>
        <v>0</v>
      </c>
      <c r="I40" s="108">
        <f t="shared" si="2"/>
        <v>0</v>
      </c>
      <c r="J40" s="109" t="str">
        <f t="shared" si="3"/>
        <v/>
      </c>
    </row>
    <row r="41" spans="1:10" ht="25.5" customHeight="1" x14ac:dyDescent="0.2">
      <c r="A41" s="91">
        <v>2</v>
      </c>
      <c r="B41" s="106" t="s">
        <v>55</v>
      </c>
      <c r="C41" s="210" t="s">
        <v>56</v>
      </c>
      <c r="D41" s="210"/>
      <c r="E41" s="210"/>
      <c r="F41" s="107">
        <f>'00 CAD-035_00 Pol'!AE21</f>
        <v>0</v>
      </c>
      <c r="G41" s="108">
        <f>'00 CAD-035_00 Pol'!AF21</f>
        <v>0</v>
      </c>
      <c r="H41" s="108">
        <f t="shared" si="1"/>
        <v>0</v>
      </c>
      <c r="I41" s="108">
        <f t="shared" si="2"/>
        <v>0</v>
      </c>
      <c r="J41" s="109" t="str">
        <f t="shared" si="3"/>
        <v/>
      </c>
    </row>
    <row r="42" spans="1:10" ht="25.5" customHeight="1" x14ac:dyDescent="0.2">
      <c r="A42" s="91">
        <v>3</v>
      </c>
      <c r="B42" s="110" t="s">
        <v>57</v>
      </c>
      <c r="C42" s="211" t="s">
        <v>58</v>
      </c>
      <c r="D42" s="211"/>
      <c r="E42" s="211"/>
      <c r="F42" s="111">
        <f>'00 CAD-035_00 Pol'!AE21</f>
        <v>0</v>
      </c>
      <c r="G42" s="104">
        <f>'00 CAD-035_00 Pol'!AF21</f>
        <v>0</v>
      </c>
      <c r="H42" s="104">
        <f t="shared" si="1"/>
        <v>0</v>
      </c>
      <c r="I42" s="104">
        <f t="shared" si="2"/>
        <v>0</v>
      </c>
      <c r="J42" s="105" t="str">
        <f t="shared" si="3"/>
        <v/>
      </c>
    </row>
    <row r="43" spans="1:10" ht="25.5" customHeight="1" x14ac:dyDescent="0.2">
      <c r="A43" s="91">
        <v>2</v>
      </c>
      <c r="B43" s="106" t="s">
        <v>59</v>
      </c>
      <c r="C43" s="210" t="s">
        <v>60</v>
      </c>
      <c r="D43" s="210"/>
      <c r="E43" s="210"/>
      <c r="F43" s="107">
        <f>'01 CAD-035_01 Pol'!AE107</f>
        <v>0</v>
      </c>
      <c r="G43" s="108">
        <f>'01 CAD-035_01 Pol'!AF107</f>
        <v>0</v>
      </c>
      <c r="H43" s="108">
        <f t="shared" si="1"/>
        <v>0</v>
      </c>
      <c r="I43" s="108">
        <f t="shared" si="2"/>
        <v>0</v>
      </c>
      <c r="J43" s="109" t="str">
        <f t="shared" si="3"/>
        <v/>
      </c>
    </row>
    <row r="44" spans="1:10" ht="25.5" customHeight="1" x14ac:dyDescent="0.2">
      <c r="A44" s="91">
        <v>3</v>
      </c>
      <c r="B44" s="110" t="s">
        <v>61</v>
      </c>
      <c r="C44" s="211" t="s">
        <v>62</v>
      </c>
      <c r="D44" s="211"/>
      <c r="E44" s="211"/>
      <c r="F44" s="111">
        <f>'01 CAD-035_01 Pol'!AE107</f>
        <v>0</v>
      </c>
      <c r="G44" s="104">
        <f>'01 CAD-035_01 Pol'!AF107</f>
        <v>0</v>
      </c>
      <c r="H44" s="104">
        <f t="shared" si="1"/>
        <v>0</v>
      </c>
      <c r="I44" s="104">
        <f t="shared" si="2"/>
        <v>0</v>
      </c>
      <c r="J44" s="105" t="str">
        <f t="shared" si="3"/>
        <v/>
      </c>
    </row>
    <row r="45" spans="1:10" ht="25.5" customHeight="1" x14ac:dyDescent="0.2">
      <c r="A45" s="91">
        <v>2</v>
      </c>
      <c r="B45" s="106" t="s">
        <v>63</v>
      </c>
      <c r="C45" s="210" t="s">
        <v>64</v>
      </c>
      <c r="D45" s="210"/>
      <c r="E45" s="210"/>
      <c r="F45" s="107">
        <f>'02 CAD-035_02 Pol'!AE113</f>
        <v>0</v>
      </c>
      <c r="G45" s="108">
        <f>'02 CAD-035_02 Pol'!AF113</f>
        <v>0</v>
      </c>
      <c r="H45" s="108">
        <f t="shared" si="1"/>
        <v>0</v>
      </c>
      <c r="I45" s="108">
        <f t="shared" si="2"/>
        <v>0</v>
      </c>
      <c r="J45" s="109" t="str">
        <f t="shared" si="3"/>
        <v/>
      </c>
    </row>
    <row r="46" spans="1:10" ht="25.5" customHeight="1" x14ac:dyDescent="0.2">
      <c r="A46" s="91">
        <v>3</v>
      </c>
      <c r="B46" s="110" t="s">
        <v>65</v>
      </c>
      <c r="C46" s="211" t="s">
        <v>66</v>
      </c>
      <c r="D46" s="211"/>
      <c r="E46" s="211"/>
      <c r="F46" s="111">
        <f>'02 CAD-035_02 Pol'!AE113</f>
        <v>0</v>
      </c>
      <c r="G46" s="104">
        <f>'02 CAD-035_02 Pol'!AF113</f>
        <v>0</v>
      </c>
      <c r="H46" s="104">
        <f t="shared" si="1"/>
        <v>0</v>
      </c>
      <c r="I46" s="104">
        <f t="shared" si="2"/>
        <v>0</v>
      </c>
      <c r="J46" s="105" t="str">
        <f t="shared" si="3"/>
        <v/>
      </c>
    </row>
    <row r="47" spans="1:10" ht="25.5" customHeight="1" x14ac:dyDescent="0.2">
      <c r="A47" s="91">
        <v>2</v>
      </c>
      <c r="B47" s="106" t="s">
        <v>67</v>
      </c>
      <c r="C47" s="210" t="s">
        <v>68</v>
      </c>
      <c r="D47" s="210"/>
      <c r="E47" s="210"/>
      <c r="F47" s="107">
        <f>'03 CAD-035_03 Pol'!AE69</f>
        <v>0</v>
      </c>
      <c r="G47" s="108">
        <f>'03 CAD-035_03 Pol'!AF69</f>
        <v>0</v>
      </c>
      <c r="H47" s="108">
        <f t="shared" si="1"/>
        <v>0</v>
      </c>
      <c r="I47" s="108">
        <f t="shared" si="2"/>
        <v>0</v>
      </c>
      <c r="J47" s="109" t="str">
        <f t="shared" si="3"/>
        <v/>
      </c>
    </row>
    <row r="48" spans="1:10" ht="25.5" customHeight="1" x14ac:dyDescent="0.2">
      <c r="A48" s="91">
        <v>3</v>
      </c>
      <c r="B48" s="110" t="s">
        <v>69</v>
      </c>
      <c r="C48" s="211" t="s">
        <v>70</v>
      </c>
      <c r="D48" s="211"/>
      <c r="E48" s="211"/>
      <c r="F48" s="111">
        <f>'03 CAD-035_03 Pol'!AE69</f>
        <v>0</v>
      </c>
      <c r="G48" s="104">
        <f>'03 CAD-035_03 Pol'!AF69</f>
        <v>0</v>
      </c>
      <c r="H48" s="104">
        <f t="shared" si="1"/>
        <v>0</v>
      </c>
      <c r="I48" s="104">
        <f t="shared" si="2"/>
        <v>0</v>
      </c>
      <c r="J48" s="105" t="str">
        <f t="shared" si="3"/>
        <v/>
      </c>
    </row>
    <row r="49" spans="1:10" ht="25.5" customHeight="1" x14ac:dyDescent="0.2">
      <c r="A49" s="91">
        <v>2</v>
      </c>
      <c r="B49" s="106" t="s">
        <v>71</v>
      </c>
      <c r="C49" s="210" t="s">
        <v>72</v>
      </c>
      <c r="D49" s="210"/>
      <c r="E49" s="210"/>
      <c r="F49" s="107">
        <f>'04 CAD-035_04 Pol'!AE76</f>
        <v>0</v>
      </c>
      <c r="G49" s="108">
        <f>'04 CAD-035_04 Pol'!AF76</f>
        <v>0</v>
      </c>
      <c r="H49" s="108">
        <f t="shared" si="1"/>
        <v>0</v>
      </c>
      <c r="I49" s="108">
        <f t="shared" si="2"/>
        <v>0</v>
      </c>
      <c r="J49" s="109" t="str">
        <f t="shared" si="3"/>
        <v/>
      </c>
    </row>
    <row r="50" spans="1:10" ht="25.5" customHeight="1" x14ac:dyDescent="0.2">
      <c r="A50" s="91">
        <v>3</v>
      </c>
      <c r="B50" s="110" t="s">
        <v>73</v>
      </c>
      <c r="C50" s="211" t="s">
        <v>74</v>
      </c>
      <c r="D50" s="211"/>
      <c r="E50" s="211"/>
      <c r="F50" s="111">
        <f>'04 CAD-035_04 Pol'!AE76</f>
        <v>0</v>
      </c>
      <c r="G50" s="104">
        <f>'04 CAD-035_04 Pol'!AF76</f>
        <v>0</v>
      </c>
      <c r="H50" s="104">
        <f t="shared" si="1"/>
        <v>0</v>
      </c>
      <c r="I50" s="104">
        <f t="shared" si="2"/>
        <v>0</v>
      </c>
      <c r="J50" s="105" t="str">
        <f t="shared" si="3"/>
        <v/>
      </c>
    </row>
    <row r="51" spans="1:10" ht="25.5" customHeight="1" x14ac:dyDescent="0.2">
      <c r="A51" s="91"/>
      <c r="B51" s="212" t="s">
        <v>75</v>
      </c>
      <c r="C51" s="213"/>
      <c r="D51" s="213"/>
      <c r="E51" s="214"/>
      <c r="F51" s="112">
        <f>SUMIF(A39:A50,"=1",F39:F50)</f>
        <v>0</v>
      </c>
      <c r="G51" s="113">
        <f>SUMIF(A39:A50,"=1",G39:G50)</f>
        <v>0</v>
      </c>
      <c r="H51" s="113">
        <f>SUMIF(A39:A50,"=1",H39:H50)</f>
        <v>0</v>
      </c>
      <c r="I51" s="113">
        <f>SUMIF(A39:A50,"=1",I39:I50)</f>
        <v>0</v>
      </c>
      <c r="J51" s="114">
        <f>SUMIF(A39:A50,"=1",J39:J50)</f>
        <v>0</v>
      </c>
    </row>
    <row r="55" spans="1:10" ht="15.75" x14ac:dyDescent="0.25">
      <c r="B55" s="123" t="s">
        <v>77</v>
      </c>
    </row>
    <row r="57" spans="1:10" ht="25.5" customHeight="1" x14ac:dyDescent="0.2">
      <c r="A57" s="125"/>
      <c r="B57" s="128" t="s">
        <v>17</v>
      </c>
      <c r="C57" s="128" t="s">
        <v>5</v>
      </c>
      <c r="D57" s="129"/>
      <c r="E57" s="129"/>
      <c r="F57" s="130" t="s">
        <v>78</v>
      </c>
      <c r="G57" s="130"/>
      <c r="H57" s="130"/>
      <c r="I57" s="130" t="s">
        <v>29</v>
      </c>
      <c r="J57" s="130" t="s">
        <v>0</v>
      </c>
    </row>
    <row r="58" spans="1:10" ht="36.75" customHeight="1" x14ac:dyDescent="0.2">
      <c r="A58" s="126"/>
      <c r="B58" s="131" t="s">
        <v>79</v>
      </c>
      <c r="C58" s="208" t="s">
        <v>80</v>
      </c>
      <c r="D58" s="209"/>
      <c r="E58" s="209"/>
      <c r="F58" s="137" t="s">
        <v>24</v>
      </c>
      <c r="G58" s="138"/>
      <c r="H58" s="138"/>
      <c r="I58" s="138">
        <f>'01 CAD-035_01 Pol'!G8+'02 CAD-035_02 Pol'!G8+'03 CAD-035_03 Pol'!G8+'04 CAD-035_04 Pol'!G8</f>
        <v>0</v>
      </c>
      <c r="J58" s="135" t="str">
        <f>IF(I79=0,"",I58/I79*100)</f>
        <v/>
      </c>
    </row>
    <row r="59" spans="1:10" ht="36.75" customHeight="1" x14ac:dyDescent="0.2">
      <c r="A59" s="126"/>
      <c r="B59" s="131" t="s">
        <v>81</v>
      </c>
      <c r="C59" s="208" t="s">
        <v>82</v>
      </c>
      <c r="D59" s="209"/>
      <c r="E59" s="209"/>
      <c r="F59" s="137" t="s">
        <v>24</v>
      </c>
      <c r="G59" s="138"/>
      <c r="H59" s="138"/>
      <c r="I59" s="138">
        <f>'01 CAD-035_01 Pol'!G20</f>
        <v>0</v>
      </c>
      <c r="J59" s="135" t="str">
        <f>IF(I79=0,"",I59/I79*100)</f>
        <v/>
      </c>
    </row>
    <row r="60" spans="1:10" ht="36.75" customHeight="1" x14ac:dyDescent="0.2">
      <c r="A60" s="126"/>
      <c r="B60" s="131" t="s">
        <v>83</v>
      </c>
      <c r="C60" s="208" t="s">
        <v>84</v>
      </c>
      <c r="D60" s="209"/>
      <c r="E60" s="209"/>
      <c r="F60" s="137" t="s">
        <v>24</v>
      </c>
      <c r="G60" s="138"/>
      <c r="H60" s="138"/>
      <c r="I60" s="138">
        <f>'01 CAD-035_01 Pol'!G30</f>
        <v>0</v>
      </c>
      <c r="J60" s="135" t="str">
        <f>IF(I79=0,"",I60/I79*100)</f>
        <v/>
      </c>
    </row>
    <row r="61" spans="1:10" ht="36.75" customHeight="1" x14ac:dyDescent="0.2">
      <c r="A61" s="126"/>
      <c r="B61" s="131" t="s">
        <v>85</v>
      </c>
      <c r="C61" s="208" t="s">
        <v>86</v>
      </c>
      <c r="D61" s="209"/>
      <c r="E61" s="209"/>
      <c r="F61" s="137" t="s">
        <v>24</v>
      </c>
      <c r="G61" s="138"/>
      <c r="H61" s="138"/>
      <c r="I61" s="138">
        <f>'02 CAD-035_02 Pol'!G34</f>
        <v>0</v>
      </c>
      <c r="J61" s="135" t="str">
        <f>IF(I79=0,"",I61/I79*100)</f>
        <v/>
      </c>
    </row>
    <row r="62" spans="1:10" ht="36.75" customHeight="1" x14ac:dyDescent="0.2">
      <c r="A62" s="126"/>
      <c r="B62" s="131" t="s">
        <v>87</v>
      </c>
      <c r="C62" s="208" t="s">
        <v>88</v>
      </c>
      <c r="D62" s="209"/>
      <c r="E62" s="209"/>
      <c r="F62" s="137" t="s">
        <v>24</v>
      </c>
      <c r="G62" s="138"/>
      <c r="H62" s="138"/>
      <c r="I62" s="138">
        <f>'02 CAD-035_02 Pol'!G45+'03 CAD-035_03 Pol'!G10</f>
        <v>0</v>
      </c>
      <c r="J62" s="135" t="str">
        <f>IF(I79=0,"",I62/I79*100)</f>
        <v/>
      </c>
    </row>
    <row r="63" spans="1:10" ht="36.75" customHeight="1" x14ac:dyDescent="0.2">
      <c r="A63" s="126"/>
      <c r="B63" s="131" t="s">
        <v>89</v>
      </c>
      <c r="C63" s="208" t="s">
        <v>90</v>
      </c>
      <c r="D63" s="209"/>
      <c r="E63" s="209"/>
      <c r="F63" s="137" t="s">
        <v>24</v>
      </c>
      <c r="G63" s="138"/>
      <c r="H63" s="138"/>
      <c r="I63" s="138">
        <f>'01 CAD-035_01 Pol'!G34</f>
        <v>0</v>
      </c>
      <c r="J63" s="135" t="str">
        <f>IF(I79=0,"",I63/I79*100)</f>
        <v/>
      </c>
    </row>
    <row r="64" spans="1:10" ht="36.75" customHeight="1" x14ac:dyDescent="0.2">
      <c r="A64" s="126"/>
      <c r="B64" s="131" t="s">
        <v>91</v>
      </c>
      <c r="C64" s="208" t="s">
        <v>92</v>
      </c>
      <c r="D64" s="209"/>
      <c r="E64" s="209"/>
      <c r="F64" s="137" t="s">
        <v>24</v>
      </c>
      <c r="G64" s="138"/>
      <c r="H64" s="138"/>
      <c r="I64" s="138">
        <f>'02 CAD-035_02 Pol'!G49+'02 CAD-035_02 Pol'!G57</f>
        <v>0</v>
      </c>
      <c r="J64" s="135" t="str">
        <f>IF(I79=0,"",I64/I79*100)</f>
        <v/>
      </c>
    </row>
    <row r="65" spans="1:10" ht="36.75" customHeight="1" x14ac:dyDescent="0.2">
      <c r="A65" s="126"/>
      <c r="B65" s="131" t="s">
        <v>93</v>
      </c>
      <c r="C65" s="208" t="s">
        <v>94</v>
      </c>
      <c r="D65" s="209"/>
      <c r="E65" s="209"/>
      <c r="F65" s="137" t="s">
        <v>24</v>
      </c>
      <c r="G65" s="138"/>
      <c r="H65" s="138"/>
      <c r="I65" s="138">
        <f>'02 CAD-035_02 Pol'!G86+'03 CAD-035_03 Pol'!G15+'03 CAD-035_03 Pol'!G40+'03 CAD-035_03 Pol'!G66</f>
        <v>0</v>
      </c>
      <c r="J65" s="135" t="str">
        <f>IF(I79=0,"",I65/I79*100)</f>
        <v/>
      </c>
    </row>
    <row r="66" spans="1:10" ht="36.75" customHeight="1" x14ac:dyDescent="0.2">
      <c r="A66" s="126"/>
      <c r="B66" s="131" t="s">
        <v>95</v>
      </c>
      <c r="C66" s="208" t="s">
        <v>96</v>
      </c>
      <c r="D66" s="209"/>
      <c r="E66" s="209"/>
      <c r="F66" s="137" t="s">
        <v>24</v>
      </c>
      <c r="G66" s="138"/>
      <c r="H66" s="138"/>
      <c r="I66" s="138">
        <f>'01 CAD-035_01 Pol'!G50</f>
        <v>0</v>
      </c>
      <c r="J66" s="135" t="str">
        <f>IF(I79=0,"",I66/I79*100)</f>
        <v/>
      </c>
    </row>
    <row r="67" spans="1:10" ht="36.75" customHeight="1" x14ac:dyDescent="0.2">
      <c r="A67" s="126"/>
      <c r="B67" s="131" t="s">
        <v>97</v>
      </c>
      <c r="C67" s="208" t="s">
        <v>98</v>
      </c>
      <c r="D67" s="209"/>
      <c r="E67" s="209"/>
      <c r="F67" s="137" t="s">
        <v>24</v>
      </c>
      <c r="G67" s="138"/>
      <c r="H67" s="138"/>
      <c r="I67" s="138">
        <f>'03 CAD-035_03 Pol'!G38+'03 CAD-035_03 Pol'!G42</f>
        <v>0</v>
      </c>
      <c r="J67" s="135" t="str">
        <f>IF(I79=0,"",I67/I79*100)</f>
        <v/>
      </c>
    </row>
    <row r="68" spans="1:10" ht="36.75" customHeight="1" x14ac:dyDescent="0.2">
      <c r="A68" s="126"/>
      <c r="B68" s="131" t="s">
        <v>99</v>
      </c>
      <c r="C68" s="208" t="s">
        <v>100</v>
      </c>
      <c r="D68" s="209"/>
      <c r="E68" s="209"/>
      <c r="F68" s="137" t="s">
        <v>24</v>
      </c>
      <c r="G68" s="138"/>
      <c r="H68" s="138"/>
      <c r="I68" s="138">
        <f>'01 CAD-035_01 Pol'!G57+'02 CAD-035_02 Pol'!G107+'03 CAD-035_03 Pol'!G44</f>
        <v>0</v>
      </c>
      <c r="J68" s="135" t="str">
        <f>IF(I79=0,"",I68/I79*100)</f>
        <v/>
      </c>
    </row>
    <row r="69" spans="1:10" ht="36.75" customHeight="1" x14ac:dyDescent="0.2">
      <c r="A69" s="126"/>
      <c r="B69" s="131" t="s">
        <v>101</v>
      </c>
      <c r="C69" s="208" t="s">
        <v>102</v>
      </c>
      <c r="D69" s="209"/>
      <c r="E69" s="209"/>
      <c r="F69" s="137" t="s">
        <v>25</v>
      </c>
      <c r="G69" s="138"/>
      <c r="H69" s="138"/>
      <c r="I69" s="138">
        <f>'01 CAD-035_01 Pol'!G63+'02 CAD-035_02 Pol'!G55</f>
        <v>0</v>
      </c>
      <c r="J69" s="135" t="str">
        <f>IF(I79=0,"",I69/I79*100)</f>
        <v/>
      </c>
    </row>
    <row r="70" spans="1:10" ht="36.75" customHeight="1" x14ac:dyDescent="0.2">
      <c r="A70" s="126"/>
      <c r="B70" s="131" t="s">
        <v>103</v>
      </c>
      <c r="C70" s="208" t="s">
        <v>104</v>
      </c>
      <c r="D70" s="209"/>
      <c r="E70" s="209"/>
      <c r="F70" s="137" t="s">
        <v>25</v>
      </c>
      <c r="G70" s="138"/>
      <c r="H70" s="138"/>
      <c r="I70" s="138">
        <f>'01 CAD-035_01 Pol'!G71</f>
        <v>0</v>
      </c>
      <c r="J70" s="135" t="str">
        <f>IF(I79=0,"",I70/I79*100)</f>
        <v/>
      </c>
    </row>
    <row r="71" spans="1:10" ht="36.75" customHeight="1" x14ac:dyDescent="0.2">
      <c r="A71" s="126"/>
      <c r="B71" s="131" t="s">
        <v>105</v>
      </c>
      <c r="C71" s="208" t="s">
        <v>106</v>
      </c>
      <c r="D71" s="209"/>
      <c r="E71" s="209"/>
      <c r="F71" s="137" t="s">
        <v>25</v>
      </c>
      <c r="G71" s="138"/>
      <c r="H71" s="138"/>
      <c r="I71" s="138">
        <f>'01 CAD-035_01 Pol'!G82</f>
        <v>0</v>
      </c>
      <c r="J71" s="135" t="str">
        <f>IF(I79=0,"",I71/I79*100)</f>
        <v/>
      </c>
    </row>
    <row r="72" spans="1:10" ht="36.75" customHeight="1" x14ac:dyDescent="0.2">
      <c r="A72" s="126"/>
      <c r="B72" s="131" t="s">
        <v>107</v>
      </c>
      <c r="C72" s="208" t="s">
        <v>108</v>
      </c>
      <c r="D72" s="209"/>
      <c r="E72" s="209"/>
      <c r="F72" s="137" t="s">
        <v>26</v>
      </c>
      <c r="G72" s="138"/>
      <c r="H72" s="138"/>
      <c r="I72" s="138">
        <f>'04 CAD-035_04 Pol'!G10</f>
        <v>0</v>
      </c>
      <c r="J72" s="135" t="str">
        <f>IF(I79=0,"",I72/I79*100)</f>
        <v/>
      </c>
    </row>
    <row r="73" spans="1:10" ht="36.75" customHeight="1" x14ac:dyDescent="0.2">
      <c r="A73" s="126"/>
      <c r="B73" s="131" t="s">
        <v>109</v>
      </c>
      <c r="C73" s="208" t="s">
        <v>110</v>
      </c>
      <c r="D73" s="209"/>
      <c r="E73" s="209"/>
      <c r="F73" s="137" t="s">
        <v>26</v>
      </c>
      <c r="G73" s="138"/>
      <c r="H73" s="138"/>
      <c r="I73" s="138">
        <f>'04 CAD-035_04 Pol'!G34</f>
        <v>0</v>
      </c>
      <c r="J73" s="135" t="str">
        <f>IF(I79=0,"",I73/I79*100)</f>
        <v/>
      </c>
    </row>
    <row r="74" spans="1:10" ht="36.75" customHeight="1" x14ac:dyDescent="0.2">
      <c r="A74" s="126"/>
      <c r="B74" s="131" t="s">
        <v>111</v>
      </c>
      <c r="C74" s="208" t="s">
        <v>112</v>
      </c>
      <c r="D74" s="209"/>
      <c r="E74" s="209"/>
      <c r="F74" s="137" t="s">
        <v>26</v>
      </c>
      <c r="G74" s="138"/>
      <c r="H74" s="138"/>
      <c r="I74" s="138">
        <f>'04 CAD-035_04 Pol'!G44</f>
        <v>0</v>
      </c>
      <c r="J74" s="135" t="str">
        <f>IF(I79=0,"",I74/I79*100)</f>
        <v/>
      </c>
    </row>
    <row r="75" spans="1:10" ht="36.75" customHeight="1" x14ac:dyDescent="0.2">
      <c r="A75" s="126"/>
      <c r="B75" s="131" t="s">
        <v>113</v>
      </c>
      <c r="C75" s="208" t="s">
        <v>114</v>
      </c>
      <c r="D75" s="209"/>
      <c r="E75" s="209"/>
      <c r="F75" s="137" t="s">
        <v>26</v>
      </c>
      <c r="G75" s="138"/>
      <c r="H75" s="138"/>
      <c r="I75" s="138">
        <f>'04 CAD-035_04 Pol'!G55</f>
        <v>0</v>
      </c>
      <c r="J75" s="135" t="str">
        <f>IF(I79=0,"",I75/I79*100)</f>
        <v/>
      </c>
    </row>
    <row r="76" spans="1:10" ht="36.75" customHeight="1" x14ac:dyDescent="0.2">
      <c r="A76" s="126"/>
      <c r="B76" s="131" t="s">
        <v>115</v>
      </c>
      <c r="C76" s="208" t="s">
        <v>116</v>
      </c>
      <c r="D76" s="209"/>
      <c r="E76" s="209"/>
      <c r="F76" s="137" t="s">
        <v>117</v>
      </c>
      <c r="G76" s="138"/>
      <c r="H76" s="138"/>
      <c r="I76" s="138">
        <f>'02 CAD-035_02 Pol'!G90+'03 CAD-035_03 Pol'!G49</f>
        <v>0</v>
      </c>
      <c r="J76" s="135" t="str">
        <f>IF(I79=0,"",I76/I79*100)</f>
        <v/>
      </c>
    </row>
    <row r="77" spans="1:10" ht="36.75" customHeight="1" x14ac:dyDescent="0.2">
      <c r="A77" s="126"/>
      <c r="B77" s="131" t="s">
        <v>118</v>
      </c>
      <c r="C77" s="208" t="s">
        <v>27</v>
      </c>
      <c r="D77" s="209"/>
      <c r="E77" s="209"/>
      <c r="F77" s="137" t="s">
        <v>118</v>
      </c>
      <c r="G77" s="138"/>
      <c r="H77" s="138"/>
      <c r="I77" s="138">
        <f>'00 CAD-035_00 Pol'!G8</f>
        <v>0</v>
      </c>
      <c r="J77" s="135" t="str">
        <f>IF(I79=0,"",I77/I79*100)</f>
        <v/>
      </c>
    </row>
    <row r="78" spans="1:10" ht="36.75" customHeight="1" x14ac:dyDescent="0.2">
      <c r="A78" s="126"/>
      <c r="B78" s="131" t="s">
        <v>119</v>
      </c>
      <c r="C78" s="208" t="s">
        <v>28</v>
      </c>
      <c r="D78" s="209"/>
      <c r="E78" s="209"/>
      <c r="F78" s="137" t="s">
        <v>119</v>
      </c>
      <c r="G78" s="138"/>
      <c r="H78" s="138"/>
      <c r="I78" s="138">
        <f>'00 CAD-035_00 Pol'!G13</f>
        <v>0</v>
      </c>
      <c r="J78" s="135" t="str">
        <f>IF(I79=0,"",I78/I79*100)</f>
        <v/>
      </c>
    </row>
    <row r="79" spans="1:10" ht="25.5" customHeight="1" x14ac:dyDescent="0.2">
      <c r="A79" s="127"/>
      <c r="B79" s="132" t="s">
        <v>1</v>
      </c>
      <c r="C79" s="133"/>
      <c r="D79" s="134"/>
      <c r="E79" s="134"/>
      <c r="F79" s="139"/>
      <c r="G79" s="140"/>
      <c r="H79" s="140"/>
      <c r="I79" s="140">
        <f>SUM(I58:I78)</f>
        <v>0</v>
      </c>
      <c r="J79" s="136">
        <f>SUM(J58:J78)</f>
        <v>0</v>
      </c>
    </row>
    <row r="80" spans="1:10" x14ac:dyDescent="0.2">
      <c r="F80" s="89"/>
      <c r="G80" s="89"/>
      <c r="H80" s="89"/>
      <c r="I80" s="89"/>
      <c r="J80" s="90"/>
    </row>
    <row r="81" spans="6:10" x14ac:dyDescent="0.2">
      <c r="F81" s="89"/>
      <c r="G81" s="89"/>
      <c r="H81" s="89"/>
      <c r="I81" s="89"/>
      <c r="J81" s="90"/>
    </row>
    <row r="82" spans="6:10" x14ac:dyDescent="0.2">
      <c r="F82" s="89"/>
      <c r="G82" s="89"/>
      <c r="H82" s="89"/>
      <c r="I82" s="89"/>
      <c r="J82" s="90"/>
    </row>
  </sheetData>
  <sheetProtection algorithmName="SHA-512" hashValue="FChlZnp07G/W9jD2l8nhylPQjmGj0aKt3B5XO0dxoqnz/Z50UoKSyhFsprgO+W/G+M2lxCJ6aV2OBcnbmOrcsg==" saltValue="cfZHookcA5zP2pErS7QaQg==" spinCount="100000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75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B51:E51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5:E75"/>
    <mergeCell ref="C76:E76"/>
    <mergeCell ref="C77:E77"/>
    <mergeCell ref="C78:E78"/>
    <mergeCell ref="C70:E70"/>
    <mergeCell ref="C71:E71"/>
    <mergeCell ref="C72:E72"/>
    <mergeCell ref="C73:E73"/>
    <mergeCell ref="C74:E74"/>
  </mergeCells>
  <phoneticPr fontId="0" type="noConversion"/>
  <pageMargins left="0.39370078740157483" right="0.19685039370078741" top="0.59055118110236227" bottom="0.39370078740157483" header="0" footer="0.19685039370078741"/>
  <pageSetup paperSize="9" scale="9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59" t="s">
        <v>6</v>
      </c>
      <c r="B1" s="259"/>
      <c r="C1" s="260"/>
      <c r="D1" s="259"/>
      <c r="E1" s="259"/>
      <c r="F1" s="259"/>
      <c r="G1" s="259"/>
    </row>
    <row r="2" spans="1:7" ht="24.95" customHeight="1" x14ac:dyDescent="0.2">
      <c r="A2" s="50" t="s">
        <v>7</v>
      </c>
      <c r="B2" s="49"/>
      <c r="C2" s="261"/>
      <c r="D2" s="261"/>
      <c r="E2" s="261"/>
      <c r="F2" s="261"/>
      <c r="G2" s="262"/>
    </row>
    <row r="3" spans="1:7" ht="24.95" customHeight="1" x14ac:dyDescent="0.2">
      <c r="A3" s="50" t="s">
        <v>8</v>
      </c>
      <c r="B3" s="49"/>
      <c r="C3" s="261"/>
      <c r="D3" s="261"/>
      <c r="E3" s="261"/>
      <c r="F3" s="261"/>
      <c r="G3" s="262"/>
    </row>
    <row r="4" spans="1:7" ht="24.95" customHeight="1" x14ac:dyDescent="0.2">
      <c r="A4" s="50" t="s">
        <v>9</v>
      </c>
      <c r="B4" s="49"/>
      <c r="C4" s="261"/>
      <c r="D4" s="261"/>
      <c r="E4" s="261"/>
      <c r="F4" s="261"/>
      <c r="G4" s="262"/>
    </row>
    <row r="5" spans="1:7" x14ac:dyDescent="0.2">
      <c r="B5" s="4"/>
      <c r="C5" s="5"/>
      <c r="D5" s="6"/>
    </row>
  </sheetData>
  <sheetProtection algorithmName="SHA-512" hashValue="WlQ5PG81Dh5s2+j2e773pybsJkaaJ8LW7J1lqT1e6MyjxNFccb+qg0uc59tlD84eX3Dat5CiEktCVxyAciar1g==" saltValue="+ckSR0bmqV6cr6hk6GM8pA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60C12-C25A-47ED-B3A7-90F8D4AB1510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4" customWidth="1"/>
    <col min="3" max="3" width="63.28515625" style="12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63" t="s">
        <v>120</v>
      </c>
      <c r="B1" s="263"/>
      <c r="C1" s="263"/>
      <c r="D1" s="263"/>
      <c r="E1" s="263"/>
      <c r="F1" s="263"/>
      <c r="G1" s="263"/>
      <c r="AG1" t="s">
        <v>121</v>
      </c>
    </row>
    <row r="2" spans="1:60" ht="24.95" customHeight="1" x14ac:dyDescent="0.2">
      <c r="A2" s="142" t="s">
        <v>7</v>
      </c>
      <c r="B2" s="49" t="s">
        <v>43</v>
      </c>
      <c r="C2" s="264" t="s">
        <v>44</v>
      </c>
      <c r="D2" s="265"/>
      <c r="E2" s="265"/>
      <c r="F2" s="265"/>
      <c r="G2" s="266"/>
      <c r="AG2" t="s">
        <v>122</v>
      </c>
    </row>
    <row r="3" spans="1:60" ht="24.95" customHeight="1" x14ac:dyDescent="0.2">
      <c r="A3" s="142" t="s">
        <v>8</v>
      </c>
      <c r="B3" s="49" t="s">
        <v>55</v>
      </c>
      <c r="C3" s="264" t="s">
        <v>56</v>
      </c>
      <c r="D3" s="265"/>
      <c r="E3" s="265"/>
      <c r="F3" s="265"/>
      <c r="G3" s="266"/>
      <c r="AC3" s="124" t="s">
        <v>122</v>
      </c>
      <c r="AG3" t="s">
        <v>123</v>
      </c>
    </row>
    <row r="4" spans="1:60" ht="24.95" customHeight="1" x14ac:dyDescent="0.2">
      <c r="A4" s="143" t="s">
        <v>9</v>
      </c>
      <c r="B4" s="144" t="s">
        <v>57</v>
      </c>
      <c r="C4" s="267" t="s">
        <v>58</v>
      </c>
      <c r="D4" s="268"/>
      <c r="E4" s="268"/>
      <c r="F4" s="268"/>
      <c r="G4" s="269"/>
      <c r="AG4" t="s">
        <v>124</v>
      </c>
    </row>
    <row r="5" spans="1:60" x14ac:dyDescent="0.2">
      <c r="D5" s="10"/>
    </row>
    <row r="6" spans="1:60" ht="38.25" x14ac:dyDescent="0.2">
      <c r="A6" s="146" t="s">
        <v>125</v>
      </c>
      <c r="B6" s="148" t="s">
        <v>126</v>
      </c>
      <c r="C6" s="148" t="s">
        <v>127</v>
      </c>
      <c r="D6" s="147" t="s">
        <v>128</v>
      </c>
      <c r="E6" s="146" t="s">
        <v>129</v>
      </c>
      <c r="F6" s="145" t="s">
        <v>130</v>
      </c>
      <c r="G6" s="146" t="s">
        <v>29</v>
      </c>
      <c r="H6" s="149" t="s">
        <v>30</v>
      </c>
      <c r="I6" s="149" t="s">
        <v>131</v>
      </c>
      <c r="J6" s="149" t="s">
        <v>31</v>
      </c>
      <c r="K6" s="149" t="s">
        <v>132</v>
      </c>
      <c r="L6" s="149" t="s">
        <v>133</v>
      </c>
      <c r="M6" s="149" t="s">
        <v>134</v>
      </c>
      <c r="N6" s="149" t="s">
        <v>135</v>
      </c>
      <c r="O6" s="149" t="s">
        <v>136</v>
      </c>
      <c r="P6" s="149" t="s">
        <v>137</v>
      </c>
      <c r="Q6" s="149" t="s">
        <v>138</v>
      </c>
      <c r="R6" s="149" t="s">
        <v>139</v>
      </c>
      <c r="S6" s="149" t="s">
        <v>140</v>
      </c>
      <c r="T6" s="149" t="s">
        <v>141</v>
      </c>
      <c r="U6" s="149" t="s">
        <v>142</v>
      </c>
      <c r="V6" s="149" t="s">
        <v>143</v>
      </c>
      <c r="W6" s="149" t="s">
        <v>144</v>
      </c>
      <c r="X6" s="149" t="s">
        <v>145</v>
      </c>
    </row>
    <row r="7" spans="1:60" hidden="1" x14ac:dyDescent="0.2">
      <c r="A7" s="3"/>
      <c r="B7" s="4"/>
      <c r="C7" s="4"/>
      <c r="D7" s="6"/>
      <c r="E7" s="151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</row>
    <row r="8" spans="1:60" x14ac:dyDescent="0.2">
      <c r="A8" s="163" t="s">
        <v>146</v>
      </c>
      <c r="B8" s="164" t="s">
        <v>118</v>
      </c>
      <c r="C8" s="189" t="s">
        <v>27</v>
      </c>
      <c r="D8" s="165"/>
      <c r="E8" s="166"/>
      <c r="F8" s="167"/>
      <c r="G8" s="167">
        <f>SUMIF(AG9:AG12,"&lt;&gt;NOR",G9:G12)</f>
        <v>0</v>
      </c>
      <c r="H8" s="167"/>
      <c r="I8" s="167">
        <f>SUM(I9:I12)</f>
        <v>0</v>
      </c>
      <c r="J8" s="167"/>
      <c r="K8" s="167">
        <f>SUM(K9:K12)</f>
        <v>0</v>
      </c>
      <c r="L8" s="167"/>
      <c r="M8" s="167">
        <f>SUM(M9:M12)</f>
        <v>0</v>
      </c>
      <c r="N8" s="167"/>
      <c r="O8" s="167">
        <f>SUM(O9:O12)</f>
        <v>0</v>
      </c>
      <c r="P8" s="167"/>
      <c r="Q8" s="167">
        <f>SUM(Q9:Q12)</f>
        <v>0</v>
      </c>
      <c r="R8" s="167"/>
      <c r="S8" s="167"/>
      <c r="T8" s="168"/>
      <c r="U8" s="162"/>
      <c r="V8" s="162">
        <f>SUM(V9:V12)</f>
        <v>0</v>
      </c>
      <c r="W8" s="162"/>
      <c r="X8" s="162"/>
      <c r="AG8" t="s">
        <v>147</v>
      </c>
    </row>
    <row r="9" spans="1:60" outlineLevel="1" x14ac:dyDescent="0.2">
      <c r="A9" s="180">
        <v>1</v>
      </c>
      <c r="B9" s="181" t="s">
        <v>148</v>
      </c>
      <c r="C9" s="190" t="s">
        <v>149</v>
      </c>
      <c r="D9" s="182" t="s">
        <v>150</v>
      </c>
      <c r="E9" s="183">
        <v>1</v>
      </c>
      <c r="F9" s="184"/>
      <c r="G9" s="185">
        <f>ROUND(E9*F9,2)</f>
        <v>0</v>
      </c>
      <c r="H9" s="184"/>
      <c r="I9" s="185">
        <f>ROUND(E9*H9,2)</f>
        <v>0</v>
      </c>
      <c r="J9" s="184"/>
      <c r="K9" s="185">
        <f>ROUND(E9*J9,2)</f>
        <v>0</v>
      </c>
      <c r="L9" s="185">
        <v>21</v>
      </c>
      <c r="M9" s="185">
        <f>G9*(1+L9/100)</f>
        <v>0</v>
      </c>
      <c r="N9" s="185">
        <v>0</v>
      </c>
      <c r="O9" s="185">
        <f>ROUND(E9*N9,2)</f>
        <v>0</v>
      </c>
      <c r="P9" s="185">
        <v>0</v>
      </c>
      <c r="Q9" s="185">
        <f>ROUND(E9*P9,2)</f>
        <v>0</v>
      </c>
      <c r="R9" s="185"/>
      <c r="S9" s="185" t="s">
        <v>151</v>
      </c>
      <c r="T9" s="186" t="s">
        <v>152</v>
      </c>
      <c r="U9" s="160">
        <v>0</v>
      </c>
      <c r="V9" s="160">
        <f>ROUND(E9*U9,2)</f>
        <v>0</v>
      </c>
      <c r="W9" s="160"/>
      <c r="X9" s="160" t="s">
        <v>153</v>
      </c>
      <c r="Y9" s="150"/>
      <c r="Z9" s="150"/>
      <c r="AA9" s="150"/>
      <c r="AB9" s="150"/>
      <c r="AC9" s="150"/>
      <c r="AD9" s="150"/>
      <c r="AE9" s="150"/>
      <c r="AF9" s="150"/>
      <c r="AG9" s="150" t="s">
        <v>154</v>
      </c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</row>
    <row r="10" spans="1:60" outlineLevel="1" x14ac:dyDescent="0.2">
      <c r="A10" s="180">
        <v>2</v>
      </c>
      <c r="B10" s="181" t="s">
        <v>155</v>
      </c>
      <c r="C10" s="190" t="s">
        <v>156</v>
      </c>
      <c r="D10" s="182" t="s">
        <v>150</v>
      </c>
      <c r="E10" s="183">
        <v>1</v>
      </c>
      <c r="F10" s="184"/>
      <c r="G10" s="185">
        <f>ROUND(E10*F10,2)</f>
        <v>0</v>
      </c>
      <c r="H10" s="184"/>
      <c r="I10" s="185">
        <f>ROUND(E10*H10,2)</f>
        <v>0</v>
      </c>
      <c r="J10" s="184"/>
      <c r="K10" s="185">
        <f>ROUND(E10*J10,2)</f>
        <v>0</v>
      </c>
      <c r="L10" s="185">
        <v>21</v>
      </c>
      <c r="M10" s="185">
        <f>G10*(1+L10/100)</f>
        <v>0</v>
      </c>
      <c r="N10" s="185">
        <v>0</v>
      </c>
      <c r="O10" s="185">
        <f>ROUND(E10*N10,2)</f>
        <v>0</v>
      </c>
      <c r="P10" s="185">
        <v>0</v>
      </c>
      <c r="Q10" s="185">
        <f>ROUND(E10*P10,2)</f>
        <v>0</v>
      </c>
      <c r="R10" s="185"/>
      <c r="S10" s="185" t="s">
        <v>151</v>
      </c>
      <c r="T10" s="186" t="s">
        <v>152</v>
      </c>
      <c r="U10" s="160">
        <v>0</v>
      </c>
      <c r="V10" s="160">
        <f>ROUND(E10*U10,2)</f>
        <v>0</v>
      </c>
      <c r="W10" s="160"/>
      <c r="X10" s="160" t="s">
        <v>153</v>
      </c>
      <c r="Y10" s="150"/>
      <c r="Z10" s="150"/>
      <c r="AA10" s="150"/>
      <c r="AB10" s="150"/>
      <c r="AC10" s="150"/>
      <c r="AD10" s="150"/>
      <c r="AE10" s="150"/>
      <c r="AF10" s="150"/>
      <c r="AG10" s="150" t="s">
        <v>154</v>
      </c>
      <c r="AH10" s="150"/>
      <c r="AI10" s="150"/>
      <c r="AJ10" s="150"/>
      <c r="AK10" s="150"/>
      <c r="AL10" s="150"/>
      <c r="AM10" s="150"/>
      <c r="AN10" s="150"/>
      <c r="AO10" s="150"/>
      <c r="AP10" s="150"/>
      <c r="AQ10" s="150"/>
      <c r="AR10" s="150"/>
      <c r="AS10" s="150"/>
      <c r="AT10" s="150"/>
      <c r="AU10" s="150"/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150"/>
      <c r="BG10" s="150"/>
      <c r="BH10" s="150"/>
    </row>
    <row r="11" spans="1:60" outlineLevel="1" x14ac:dyDescent="0.2">
      <c r="A11" s="180">
        <v>3</v>
      </c>
      <c r="B11" s="181" t="s">
        <v>157</v>
      </c>
      <c r="C11" s="190" t="s">
        <v>158</v>
      </c>
      <c r="D11" s="182" t="s">
        <v>150</v>
      </c>
      <c r="E11" s="183">
        <v>1</v>
      </c>
      <c r="F11" s="184"/>
      <c r="G11" s="185">
        <f>ROUND(E11*F11,2)</f>
        <v>0</v>
      </c>
      <c r="H11" s="184"/>
      <c r="I11" s="185">
        <f>ROUND(E11*H11,2)</f>
        <v>0</v>
      </c>
      <c r="J11" s="184"/>
      <c r="K11" s="185">
        <f>ROUND(E11*J11,2)</f>
        <v>0</v>
      </c>
      <c r="L11" s="185">
        <v>21</v>
      </c>
      <c r="M11" s="185">
        <f>G11*(1+L11/100)</f>
        <v>0</v>
      </c>
      <c r="N11" s="185">
        <v>0</v>
      </c>
      <c r="O11" s="185">
        <f>ROUND(E11*N11,2)</f>
        <v>0</v>
      </c>
      <c r="P11" s="185">
        <v>0</v>
      </c>
      <c r="Q11" s="185">
        <f>ROUND(E11*P11,2)</f>
        <v>0</v>
      </c>
      <c r="R11" s="185"/>
      <c r="S11" s="185" t="s">
        <v>151</v>
      </c>
      <c r="T11" s="186" t="s">
        <v>152</v>
      </c>
      <c r="U11" s="160">
        <v>0</v>
      </c>
      <c r="V11" s="160">
        <f>ROUND(E11*U11,2)</f>
        <v>0</v>
      </c>
      <c r="W11" s="160"/>
      <c r="X11" s="160" t="s">
        <v>153</v>
      </c>
      <c r="Y11" s="150"/>
      <c r="Z11" s="150"/>
      <c r="AA11" s="150"/>
      <c r="AB11" s="150"/>
      <c r="AC11" s="150"/>
      <c r="AD11" s="150"/>
      <c r="AE11" s="150"/>
      <c r="AF11" s="150"/>
      <c r="AG11" s="150" t="s">
        <v>154</v>
      </c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</row>
    <row r="12" spans="1:60" outlineLevel="1" x14ac:dyDescent="0.2">
      <c r="A12" s="180">
        <v>4</v>
      </c>
      <c r="B12" s="181" t="s">
        <v>159</v>
      </c>
      <c r="C12" s="190" t="s">
        <v>160</v>
      </c>
      <c r="D12" s="182" t="s">
        <v>150</v>
      </c>
      <c r="E12" s="183">
        <v>1</v>
      </c>
      <c r="F12" s="184"/>
      <c r="G12" s="185">
        <f>ROUND(E12*F12,2)</f>
        <v>0</v>
      </c>
      <c r="H12" s="184"/>
      <c r="I12" s="185">
        <f>ROUND(E12*H12,2)</f>
        <v>0</v>
      </c>
      <c r="J12" s="184"/>
      <c r="K12" s="185">
        <f>ROUND(E12*J12,2)</f>
        <v>0</v>
      </c>
      <c r="L12" s="185">
        <v>21</v>
      </c>
      <c r="M12" s="185">
        <f>G12*(1+L12/100)</f>
        <v>0</v>
      </c>
      <c r="N12" s="185">
        <v>0</v>
      </c>
      <c r="O12" s="185">
        <f>ROUND(E12*N12,2)</f>
        <v>0</v>
      </c>
      <c r="P12" s="185">
        <v>0</v>
      </c>
      <c r="Q12" s="185">
        <f>ROUND(E12*P12,2)</f>
        <v>0</v>
      </c>
      <c r="R12" s="185"/>
      <c r="S12" s="185" t="s">
        <v>161</v>
      </c>
      <c r="T12" s="186" t="s">
        <v>152</v>
      </c>
      <c r="U12" s="160">
        <v>0</v>
      </c>
      <c r="V12" s="160">
        <f>ROUND(E12*U12,2)</f>
        <v>0</v>
      </c>
      <c r="W12" s="160"/>
      <c r="X12" s="160" t="s">
        <v>153</v>
      </c>
      <c r="Y12" s="150"/>
      <c r="Z12" s="150"/>
      <c r="AA12" s="150"/>
      <c r="AB12" s="150"/>
      <c r="AC12" s="150"/>
      <c r="AD12" s="150"/>
      <c r="AE12" s="150"/>
      <c r="AF12" s="150"/>
      <c r="AG12" s="150" t="s">
        <v>154</v>
      </c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</row>
    <row r="13" spans="1:60" x14ac:dyDescent="0.2">
      <c r="A13" s="163" t="s">
        <v>146</v>
      </c>
      <c r="B13" s="164" t="s">
        <v>119</v>
      </c>
      <c r="C13" s="189" t="s">
        <v>28</v>
      </c>
      <c r="D13" s="165"/>
      <c r="E13" s="166"/>
      <c r="F13" s="167"/>
      <c r="G13" s="167">
        <f>SUMIF(AG14:AG19,"&lt;&gt;NOR",G14:G19)</f>
        <v>0</v>
      </c>
      <c r="H13" s="167"/>
      <c r="I13" s="167">
        <f>SUM(I14:I19)</f>
        <v>0</v>
      </c>
      <c r="J13" s="167"/>
      <c r="K13" s="167">
        <f>SUM(K14:K19)</f>
        <v>0</v>
      </c>
      <c r="L13" s="167"/>
      <c r="M13" s="167">
        <f>SUM(M14:M19)</f>
        <v>0</v>
      </c>
      <c r="N13" s="167"/>
      <c r="O13" s="167">
        <f>SUM(O14:O19)</f>
        <v>0</v>
      </c>
      <c r="P13" s="167"/>
      <c r="Q13" s="167">
        <f>SUM(Q14:Q19)</f>
        <v>0</v>
      </c>
      <c r="R13" s="167"/>
      <c r="S13" s="167"/>
      <c r="T13" s="168"/>
      <c r="U13" s="162"/>
      <c r="V13" s="162">
        <f>SUM(V14:V19)</f>
        <v>0</v>
      </c>
      <c r="W13" s="162"/>
      <c r="X13" s="162"/>
      <c r="AG13" t="s">
        <v>147</v>
      </c>
    </row>
    <row r="14" spans="1:60" outlineLevel="1" x14ac:dyDescent="0.2">
      <c r="A14" s="180">
        <v>5</v>
      </c>
      <c r="B14" s="181" t="s">
        <v>162</v>
      </c>
      <c r="C14" s="190" t="s">
        <v>163</v>
      </c>
      <c r="D14" s="182" t="s">
        <v>150</v>
      </c>
      <c r="E14" s="183">
        <v>1</v>
      </c>
      <c r="F14" s="184"/>
      <c r="G14" s="185">
        <f>ROUND(E14*F14,2)</f>
        <v>0</v>
      </c>
      <c r="H14" s="184"/>
      <c r="I14" s="185">
        <f>ROUND(E14*H14,2)</f>
        <v>0</v>
      </c>
      <c r="J14" s="184"/>
      <c r="K14" s="185">
        <f>ROUND(E14*J14,2)</f>
        <v>0</v>
      </c>
      <c r="L14" s="185">
        <v>21</v>
      </c>
      <c r="M14" s="185">
        <f>G14*(1+L14/100)</f>
        <v>0</v>
      </c>
      <c r="N14" s="185">
        <v>0</v>
      </c>
      <c r="O14" s="185">
        <f>ROUND(E14*N14,2)</f>
        <v>0</v>
      </c>
      <c r="P14" s="185">
        <v>0</v>
      </c>
      <c r="Q14" s="185">
        <f>ROUND(E14*P14,2)</f>
        <v>0</v>
      </c>
      <c r="R14" s="185"/>
      <c r="S14" s="185" t="s">
        <v>151</v>
      </c>
      <c r="T14" s="186" t="s">
        <v>152</v>
      </c>
      <c r="U14" s="160">
        <v>0</v>
      </c>
      <c r="V14" s="160">
        <f>ROUND(E14*U14,2)</f>
        <v>0</v>
      </c>
      <c r="W14" s="160"/>
      <c r="X14" s="160" t="s">
        <v>153</v>
      </c>
      <c r="Y14" s="150"/>
      <c r="Z14" s="150"/>
      <c r="AA14" s="150"/>
      <c r="AB14" s="150"/>
      <c r="AC14" s="150"/>
      <c r="AD14" s="150"/>
      <c r="AE14" s="150"/>
      <c r="AF14" s="150"/>
      <c r="AG14" s="150" t="s">
        <v>154</v>
      </c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</row>
    <row r="15" spans="1:60" outlineLevel="1" x14ac:dyDescent="0.2">
      <c r="A15" s="180">
        <v>6</v>
      </c>
      <c r="B15" s="181" t="s">
        <v>164</v>
      </c>
      <c r="C15" s="190" t="s">
        <v>165</v>
      </c>
      <c r="D15" s="182" t="s">
        <v>150</v>
      </c>
      <c r="E15" s="183">
        <v>1</v>
      </c>
      <c r="F15" s="184"/>
      <c r="G15" s="185">
        <f>ROUND(E15*F15,2)</f>
        <v>0</v>
      </c>
      <c r="H15" s="184"/>
      <c r="I15" s="185">
        <f>ROUND(E15*H15,2)</f>
        <v>0</v>
      </c>
      <c r="J15" s="184"/>
      <c r="K15" s="185">
        <f>ROUND(E15*J15,2)</f>
        <v>0</v>
      </c>
      <c r="L15" s="185">
        <v>21</v>
      </c>
      <c r="M15" s="185">
        <f>G15*(1+L15/100)</f>
        <v>0</v>
      </c>
      <c r="N15" s="185">
        <v>0</v>
      </c>
      <c r="O15" s="185">
        <f>ROUND(E15*N15,2)</f>
        <v>0</v>
      </c>
      <c r="P15" s="185">
        <v>0</v>
      </c>
      <c r="Q15" s="185">
        <f>ROUND(E15*P15,2)</f>
        <v>0</v>
      </c>
      <c r="R15" s="185"/>
      <c r="S15" s="185" t="s">
        <v>151</v>
      </c>
      <c r="T15" s="186" t="s">
        <v>152</v>
      </c>
      <c r="U15" s="160">
        <v>0</v>
      </c>
      <c r="V15" s="160">
        <f>ROUND(E15*U15,2)</f>
        <v>0</v>
      </c>
      <c r="W15" s="160"/>
      <c r="X15" s="160" t="s">
        <v>153</v>
      </c>
      <c r="Y15" s="150"/>
      <c r="Z15" s="150"/>
      <c r="AA15" s="150"/>
      <c r="AB15" s="150"/>
      <c r="AC15" s="150"/>
      <c r="AD15" s="150"/>
      <c r="AE15" s="150"/>
      <c r="AF15" s="150"/>
      <c r="AG15" s="150" t="s">
        <v>154</v>
      </c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</row>
    <row r="16" spans="1:60" outlineLevel="1" x14ac:dyDescent="0.2">
      <c r="A16" s="180">
        <v>7</v>
      </c>
      <c r="B16" s="181" t="s">
        <v>166</v>
      </c>
      <c r="C16" s="190" t="s">
        <v>167</v>
      </c>
      <c r="D16" s="182" t="s">
        <v>150</v>
      </c>
      <c r="E16" s="183">
        <v>1</v>
      </c>
      <c r="F16" s="184"/>
      <c r="G16" s="185">
        <f>ROUND(E16*F16,2)</f>
        <v>0</v>
      </c>
      <c r="H16" s="184"/>
      <c r="I16" s="185">
        <f>ROUND(E16*H16,2)</f>
        <v>0</v>
      </c>
      <c r="J16" s="184"/>
      <c r="K16" s="185">
        <f>ROUND(E16*J16,2)</f>
        <v>0</v>
      </c>
      <c r="L16" s="185">
        <v>21</v>
      </c>
      <c r="M16" s="185">
        <f>G16*(1+L16/100)</f>
        <v>0</v>
      </c>
      <c r="N16" s="185">
        <v>0</v>
      </c>
      <c r="O16" s="185">
        <f>ROUND(E16*N16,2)</f>
        <v>0</v>
      </c>
      <c r="P16" s="185">
        <v>0</v>
      </c>
      <c r="Q16" s="185">
        <f>ROUND(E16*P16,2)</f>
        <v>0</v>
      </c>
      <c r="R16" s="185"/>
      <c r="S16" s="185" t="s">
        <v>151</v>
      </c>
      <c r="T16" s="186" t="s">
        <v>152</v>
      </c>
      <c r="U16" s="160">
        <v>0</v>
      </c>
      <c r="V16" s="160">
        <f>ROUND(E16*U16,2)</f>
        <v>0</v>
      </c>
      <c r="W16" s="160"/>
      <c r="X16" s="160" t="s">
        <v>153</v>
      </c>
      <c r="Y16" s="150"/>
      <c r="Z16" s="150"/>
      <c r="AA16" s="150"/>
      <c r="AB16" s="150"/>
      <c r="AC16" s="150"/>
      <c r="AD16" s="150"/>
      <c r="AE16" s="150"/>
      <c r="AF16" s="150"/>
      <c r="AG16" s="150" t="s">
        <v>154</v>
      </c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</row>
    <row r="17" spans="1:60" outlineLevel="1" x14ac:dyDescent="0.2">
      <c r="A17" s="180">
        <v>8</v>
      </c>
      <c r="B17" s="181" t="s">
        <v>168</v>
      </c>
      <c r="C17" s="190" t="s">
        <v>169</v>
      </c>
      <c r="D17" s="182" t="s">
        <v>150</v>
      </c>
      <c r="E17" s="183">
        <v>1</v>
      </c>
      <c r="F17" s="184"/>
      <c r="G17" s="185">
        <f>ROUND(E17*F17,2)</f>
        <v>0</v>
      </c>
      <c r="H17" s="184"/>
      <c r="I17" s="185">
        <f>ROUND(E17*H17,2)</f>
        <v>0</v>
      </c>
      <c r="J17" s="184"/>
      <c r="K17" s="185">
        <f>ROUND(E17*J17,2)</f>
        <v>0</v>
      </c>
      <c r="L17" s="185">
        <v>21</v>
      </c>
      <c r="M17" s="185">
        <f>G17*(1+L17/100)</f>
        <v>0</v>
      </c>
      <c r="N17" s="185">
        <v>0</v>
      </c>
      <c r="O17" s="185">
        <f>ROUND(E17*N17,2)</f>
        <v>0</v>
      </c>
      <c r="P17" s="185">
        <v>0</v>
      </c>
      <c r="Q17" s="185">
        <f>ROUND(E17*P17,2)</f>
        <v>0</v>
      </c>
      <c r="R17" s="185"/>
      <c r="S17" s="185" t="s">
        <v>151</v>
      </c>
      <c r="T17" s="186" t="s">
        <v>152</v>
      </c>
      <c r="U17" s="160">
        <v>0</v>
      </c>
      <c r="V17" s="160">
        <f>ROUND(E17*U17,2)</f>
        <v>0</v>
      </c>
      <c r="W17" s="160"/>
      <c r="X17" s="160" t="s">
        <v>153</v>
      </c>
      <c r="Y17" s="150"/>
      <c r="Z17" s="150"/>
      <c r="AA17" s="150"/>
      <c r="AB17" s="150"/>
      <c r="AC17" s="150"/>
      <c r="AD17" s="150"/>
      <c r="AE17" s="150"/>
      <c r="AF17" s="150"/>
      <c r="AG17" s="150" t="s">
        <v>154</v>
      </c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</row>
    <row r="18" spans="1:60" outlineLevel="1" x14ac:dyDescent="0.2">
      <c r="A18" s="173">
        <v>9</v>
      </c>
      <c r="B18" s="174" t="s">
        <v>170</v>
      </c>
      <c r="C18" s="191" t="s">
        <v>171</v>
      </c>
      <c r="D18" s="175" t="s">
        <v>150</v>
      </c>
      <c r="E18" s="176">
        <v>1</v>
      </c>
      <c r="F18" s="177"/>
      <c r="G18" s="178">
        <f>ROUND(E18*F18,2)</f>
        <v>0</v>
      </c>
      <c r="H18" s="177"/>
      <c r="I18" s="178">
        <f>ROUND(E18*H18,2)</f>
        <v>0</v>
      </c>
      <c r="J18" s="177"/>
      <c r="K18" s="178">
        <f>ROUND(E18*J18,2)</f>
        <v>0</v>
      </c>
      <c r="L18" s="178">
        <v>21</v>
      </c>
      <c r="M18" s="178">
        <f>G18*(1+L18/100)</f>
        <v>0</v>
      </c>
      <c r="N18" s="178">
        <v>0</v>
      </c>
      <c r="O18" s="178">
        <f>ROUND(E18*N18,2)</f>
        <v>0</v>
      </c>
      <c r="P18" s="178">
        <v>0</v>
      </c>
      <c r="Q18" s="178">
        <f>ROUND(E18*P18,2)</f>
        <v>0</v>
      </c>
      <c r="R18" s="178"/>
      <c r="S18" s="178" t="s">
        <v>151</v>
      </c>
      <c r="T18" s="179" t="s">
        <v>152</v>
      </c>
      <c r="U18" s="160">
        <v>0</v>
      </c>
      <c r="V18" s="160">
        <f>ROUND(E18*U18,2)</f>
        <v>0</v>
      </c>
      <c r="W18" s="160"/>
      <c r="X18" s="160" t="s">
        <v>153</v>
      </c>
      <c r="Y18" s="150"/>
      <c r="Z18" s="150"/>
      <c r="AA18" s="150"/>
      <c r="AB18" s="150"/>
      <c r="AC18" s="150"/>
      <c r="AD18" s="150"/>
      <c r="AE18" s="150"/>
      <c r="AF18" s="150"/>
      <c r="AG18" s="150" t="s">
        <v>154</v>
      </c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</row>
    <row r="19" spans="1:60" outlineLevel="1" x14ac:dyDescent="0.2">
      <c r="A19" s="157"/>
      <c r="B19" s="158"/>
      <c r="C19" s="270" t="s">
        <v>172</v>
      </c>
      <c r="D19" s="271"/>
      <c r="E19" s="271"/>
      <c r="F19" s="271"/>
      <c r="G19" s="271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50"/>
      <c r="Z19" s="150"/>
      <c r="AA19" s="150"/>
      <c r="AB19" s="150"/>
      <c r="AC19" s="150"/>
      <c r="AD19" s="150"/>
      <c r="AE19" s="150"/>
      <c r="AF19" s="150"/>
      <c r="AG19" s="150" t="s">
        <v>173</v>
      </c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87" t="str">
        <f>C19</f>
        <v>Náklady na provedení skutečného zaměření stavby v rozsahu nezbytném pro zápis změny do katastru nemovitostí.</v>
      </c>
      <c r="BB19" s="150"/>
      <c r="BC19" s="150"/>
      <c r="BD19" s="150"/>
      <c r="BE19" s="150"/>
      <c r="BF19" s="150"/>
      <c r="BG19" s="150"/>
      <c r="BH19" s="150"/>
    </row>
    <row r="20" spans="1:60" x14ac:dyDescent="0.2">
      <c r="A20" s="3"/>
      <c r="B20" s="4"/>
      <c r="C20" s="192"/>
      <c r="D20" s="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AE20">
        <v>15</v>
      </c>
      <c r="AF20">
        <v>21</v>
      </c>
      <c r="AG20" t="s">
        <v>133</v>
      </c>
    </row>
    <row r="21" spans="1:60" x14ac:dyDescent="0.2">
      <c r="A21" s="153"/>
      <c r="B21" s="154" t="s">
        <v>29</v>
      </c>
      <c r="C21" s="193"/>
      <c r="D21" s="155"/>
      <c r="E21" s="156"/>
      <c r="F21" s="156"/>
      <c r="G21" s="188">
        <f>G8+G13</f>
        <v>0</v>
      </c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AE21">
        <f>SUMIF(L7:L19,AE20,G7:G19)</f>
        <v>0</v>
      </c>
      <c r="AF21">
        <f>SUMIF(L7:L19,AF20,G7:G19)</f>
        <v>0</v>
      </c>
      <c r="AG21" t="s">
        <v>174</v>
      </c>
    </row>
    <row r="22" spans="1:60" x14ac:dyDescent="0.2">
      <c r="C22" s="194"/>
      <c r="D22" s="10"/>
      <c r="AG22" t="s">
        <v>175</v>
      </c>
    </row>
    <row r="23" spans="1:60" x14ac:dyDescent="0.2">
      <c r="D23" s="10"/>
    </row>
    <row r="24" spans="1:60" x14ac:dyDescent="0.2">
      <c r="D24" s="10"/>
    </row>
    <row r="25" spans="1:60" x14ac:dyDescent="0.2">
      <c r="D25" s="10"/>
    </row>
    <row r="26" spans="1:60" x14ac:dyDescent="0.2">
      <c r="D26" s="10"/>
    </row>
    <row r="27" spans="1:60" x14ac:dyDescent="0.2">
      <c r="D27" s="10"/>
    </row>
    <row r="28" spans="1:60" x14ac:dyDescent="0.2">
      <c r="D28" s="10"/>
    </row>
    <row r="29" spans="1:60" x14ac:dyDescent="0.2">
      <c r="D29" s="10"/>
    </row>
    <row r="30" spans="1:60" x14ac:dyDescent="0.2">
      <c r="D30" s="10"/>
    </row>
    <row r="31" spans="1:60" x14ac:dyDescent="0.2">
      <c r="D31" s="10"/>
    </row>
    <row r="32" spans="1:60" x14ac:dyDescent="0.2">
      <c r="D32" s="10"/>
    </row>
    <row r="33" spans="4:4" x14ac:dyDescent="0.2">
      <c r="D33" s="10"/>
    </row>
    <row r="34" spans="4:4" x14ac:dyDescent="0.2">
      <c r="D34" s="10"/>
    </row>
    <row r="35" spans="4:4" x14ac:dyDescent="0.2">
      <c r="D35" s="10"/>
    </row>
    <row r="36" spans="4:4" x14ac:dyDescent="0.2">
      <c r="D36" s="10"/>
    </row>
    <row r="37" spans="4:4" x14ac:dyDescent="0.2">
      <c r="D37" s="10"/>
    </row>
    <row r="38" spans="4:4" x14ac:dyDescent="0.2">
      <c r="D38" s="10"/>
    </row>
    <row r="39" spans="4:4" x14ac:dyDescent="0.2">
      <c r="D39" s="10"/>
    </row>
    <row r="40" spans="4:4" x14ac:dyDescent="0.2">
      <c r="D40" s="10"/>
    </row>
    <row r="41" spans="4:4" x14ac:dyDescent="0.2">
      <c r="D41" s="10"/>
    </row>
    <row r="42" spans="4:4" x14ac:dyDescent="0.2">
      <c r="D42" s="10"/>
    </row>
    <row r="43" spans="4:4" x14ac:dyDescent="0.2">
      <c r="D43" s="10"/>
    </row>
    <row r="44" spans="4:4" x14ac:dyDescent="0.2">
      <c r="D44" s="10"/>
    </row>
    <row r="45" spans="4:4" x14ac:dyDescent="0.2">
      <c r="D45" s="10"/>
    </row>
    <row r="46" spans="4:4" x14ac:dyDescent="0.2">
      <c r="D46" s="10"/>
    </row>
    <row r="47" spans="4:4" x14ac:dyDescent="0.2">
      <c r="D47" s="10"/>
    </row>
    <row r="48" spans="4:4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eRqyE1WOTqZktQSpFe0QK+Ulr9z/FUZR++LTJZ7Z+1DTqgsp6pBy70U6B6wavICTnayWKNzEEQyJSR6nzsPICg==" saltValue="kny+y4spe9985G7C33cq6A==" spinCount="100000" sheet="1"/>
  <mergeCells count="5">
    <mergeCell ref="A1:G1"/>
    <mergeCell ref="C2:G2"/>
    <mergeCell ref="C3:G3"/>
    <mergeCell ref="C4:G4"/>
    <mergeCell ref="C19:G19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6A67F-35C1-41AF-AAFE-97F8BCF02A62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4" customWidth="1"/>
    <col min="3" max="3" width="63.28515625" style="12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63" t="s">
        <v>120</v>
      </c>
      <c r="B1" s="263"/>
      <c r="C1" s="263"/>
      <c r="D1" s="263"/>
      <c r="E1" s="263"/>
      <c r="F1" s="263"/>
      <c r="G1" s="263"/>
      <c r="AG1" t="s">
        <v>121</v>
      </c>
    </row>
    <row r="2" spans="1:60" ht="24.95" customHeight="1" x14ac:dyDescent="0.2">
      <c r="A2" s="142" t="s">
        <v>7</v>
      </c>
      <c r="B2" s="49" t="s">
        <v>43</v>
      </c>
      <c r="C2" s="264" t="s">
        <v>44</v>
      </c>
      <c r="D2" s="265"/>
      <c r="E2" s="265"/>
      <c r="F2" s="265"/>
      <c r="G2" s="266"/>
      <c r="AG2" t="s">
        <v>122</v>
      </c>
    </row>
    <row r="3" spans="1:60" ht="24.95" customHeight="1" x14ac:dyDescent="0.2">
      <c r="A3" s="142" t="s">
        <v>8</v>
      </c>
      <c r="B3" s="49" t="s">
        <v>59</v>
      </c>
      <c r="C3" s="264" t="s">
        <v>60</v>
      </c>
      <c r="D3" s="265"/>
      <c r="E3" s="265"/>
      <c r="F3" s="265"/>
      <c r="G3" s="266"/>
      <c r="AC3" s="124" t="s">
        <v>122</v>
      </c>
      <c r="AG3" t="s">
        <v>123</v>
      </c>
    </row>
    <row r="4" spans="1:60" ht="24.95" customHeight="1" x14ac:dyDescent="0.2">
      <c r="A4" s="143" t="s">
        <v>9</v>
      </c>
      <c r="B4" s="144" t="s">
        <v>61</v>
      </c>
      <c r="C4" s="267" t="s">
        <v>62</v>
      </c>
      <c r="D4" s="268"/>
      <c r="E4" s="268"/>
      <c r="F4" s="268"/>
      <c r="G4" s="269"/>
      <c r="AG4" t="s">
        <v>124</v>
      </c>
    </row>
    <row r="5" spans="1:60" x14ac:dyDescent="0.2">
      <c r="D5" s="10"/>
    </row>
    <row r="6" spans="1:60" ht="38.25" x14ac:dyDescent="0.2">
      <c r="A6" s="146" t="s">
        <v>125</v>
      </c>
      <c r="B6" s="148" t="s">
        <v>126</v>
      </c>
      <c r="C6" s="148" t="s">
        <v>127</v>
      </c>
      <c r="D6" s="147" t="s">
        <v>128</v>
      </c>
      <c r="E6" s="146" t="s">
        <v>129</v>
      </c>
      <c r="F6" s="145" t="s">
        <v>130</v>
      </c>
      <c r="G6" s="146" t="s">
        <v>29</v>
      </c>
      <c r="H6" s="149" t="s">
        <v>30</v>
      </c>
      <c r="I6" s="149" t="s">
        <v>131</v>
      </c>
      <c r="J6" s="149" t="s">
        <v>31</v>
      </c>
      <c r="K6" s="149" t="s">
        <v>132</v>
      </c>
      <c r="L6" s="149" t="s">
        <v>133</v>
      </c>
      <c r="M6" s="149" t="s">
        <v>134</v>
      </c>
      <c r="N6" s="149" t="s">
        <v>135</v>
      </c>
      <c r="O6" s="149" t="s">
        <v>136</v>
      </c>
      <c r="P6" s="149" t="s">
        <v>137</v>
      </c>
      <c r="Q6" s="149" t="s">
        <v>138</v>
      </c>
      <c r="R6" s="149" t="s">
        <v>139</v>
      </c>
      <c r="S6" s="149" t="s">
        <v>140</v>
      </c>
      <c r="T6" s="149" t="s">
        <v>141</v>
      </c>
      <c r="U6" s="149" t="s">
        <v>142</v>
      </c>
      <c r="V6" s="149" t="s">
        <v>143</v>
      </c>
      <c r="W6" s="149" t="s">
        <v>144</v>
      </c>
      <c r="X6" s="149" t="s">
        <v>145</v>
      </c>
    </row>
    <row r="7" spans="1:60" hidden="1" x14ac:dyDescent="0.2">
      <c r="A7" s="3"/>
      <c r="B7" s="4"/>
      <c r="C7" s="4"/>
      <c r="D7" s="6"/>
      <c r="E7" s="151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</row>
    <row r="8" spans="1:60" x14ac:dyDescent="0.2">
      <c r="A8" s="163" t="s">
        <v>146</v>
      </c>
      <c r="B8" s="164" t="s">
        <v>79</v>
      </c>
      <c r="C8" s="189" t="s">
        <v>80</v>
      </c>
      <c r="D8" s="165"/>
      <c r="E8" s="166"/>
      <c r="F8" s="167"/>
      <c r="G8" s="167">
        <f>SUMIF(AG9:AG19,"&lt;&gt;NOR",G9:G19)</f>
        <v>0</v>
      </c>
      <c r="H8" s="167"/>
      <c r="I8" s="167">
        <f>SUM(I9:I19)</f>
        <v>0</v>
      </c>
      <c r="J8" s="167"/>
      <c r="K8" s="167">
        <f>SUM(K9:K19)</f>
        <v>0</v>
      </c>
      <c r="L8" s="167"/>
      <c r="M8" s="167">
        <f>SUM(M9:M19)</f>
        <v>0</v>
      </c>
      <c r="N8" s="167"/>
      <c r="O8" s="167">
        <f>SUM(O9:O19)</f>
        <v>0</v>
      </c>
      <c r="P8" s="167"/>
      <c r="Q8" s="167">
        <f>SUM(Q9:Q19)</f>
        <v>0</v>
      </c>
      <c r="R8" s="167"/>
      <c r="S8" s="167"/>
      <c r="T8" s="168"/>
      <c r="U8" s="162"/>
      <c r="V8" s="162">
        <f>SUM(V9:V19)</f>
        <v>15.06</v>
      </c>
      <c r="W8" s="162"/>
      <c r="X8" s="162"/>
      <c r="AG8" t="s">
        <v>147</v>
      </c>
    </row>
    <row r="9" spans="1:60" ht="22.5" outlineLevel="1" x14ac:dyDescent="0.2">
      <c r="A9" s="173">
        <v>1</v>
      </c>
      <c r="B9" s="174" t="s">
        <v>176</v>
      </c>
      <c r="C9" s="191" t="s">
        <v>177</v>
      </c>
      <c r="D9" s="175" t="s">
        <v>178</v>
      </c>
      <c r="E9" s="176">
        <v>4.1520000000000001</v>
      </c>
      <c r="F9" s="177"/>
      <c r="G9" s="178">
        <f>ROUND(E9*F9,2)</f>
        <v>0</v>
      </c>
      <c r="H9" s="177"/>
      <c r="I9" s="178">
        <f>ROUND(E9*H9,2)</f>
        <v>0</v>
      </c>
      <c r="J9" s="177"/>
      <c r="K9" s="178">
        <f>ROUND(E9*J9,2)</f>
        <v>0</v>
      </c>
      <c r="L9" s="178">
        <v>21</v>
      </c>
      <c r="M9" s="178">
        <f>G9*(1+L9/100)</f>
        <v>0</v>
      </c>
      <c r="N9" s="178">
        <v>0</v>
      </c>
      <c r="O9" s="178">
        <f>ROUND(E9*N9,2)</f>
        <v>0</v>
      </c>
      <c r="P9" s="178">
        <v>0</v>
      </c>
      <c r="Q9" s="178">
        <f>ROUND(E9*P9,2)</f>
        <v>0</v>
      </c>
      <c r="R9" s="178" t="s">
        <v>179</v>
      </c>
      <c r="S9" s="178" t="s">
        <v>151</v>
      </c>
      <c r="T9" s="179" t="s">
        <v>151</v>
      </c>
      <c r="U9" s="160">
        <v>3.13</v>
      </c>
      <c r="V9" s="160">
        <f>ROUND(E9*U9,2)</f>
        <v>13</v>
      </c>
      <c r="W9" s="160"/>
      <c r="X9" s="160" t="s">
        <v>180</v>
      </c>
      <c r="Y9" s="150"/>
      <c r="Z9" s="150"/>
      <c r="AA9" s="150"/>
      <c r="AB9" s="150"/>
      <c r="AC9" s="150"/>
      <c r="AD9" s="150"/>
      <c r="AE9" s="150"/>
      <c r="AF9" s="150"/>
      <c r="AG9" s="150" t="s">
        <v>181</v>
      </c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</row>
    <row r="10" spans="1:60" ht="33.75" outlineLevel="1" x14ac:dyDescent="0.2">
      <c r="A10" s="157"/>
      <c r="B10" s="158"/>
      <c r="C10" s="272" t="s">
        <v>182</v>
      </c>
      <c r="D10" s="273"/>
      <c r="E10" s="273"/>
      <c r="F10" s="273"/>
      <c r="G10" s="273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50"/>
      <c r="Z10" s="150"/>
      <c r="AA10" s="150"/>
      <c r="AB10" s="150"/>
      <c r="AC10" s="150"/>
      <c r="AD10" s="150"/>
      <c r="AE10" s="150"/>
      <c r="AF10" s="150"/>
      <c r="AG10" s="150" t="s">
        <v>183</v>
      </c>
      <c r="AH10" s="150"/>
      <c r="AI10" s="150"/>
      <c r="AJ10" s="150"/>
      <c r="AK10" s="150"/>
      <c r="AL10" s="150"/>
      <c r="AM10" s="150"/>
      <c r="AN10" s="150"/>
      <c r="AO10" s="150"/>
      <c r="AP10" s="150"/>
      <c r="AQ10" s="150"/>
      <c r="AR10" s="150"/>
      <c r="AS10" s="150"/>
      <c r="AT10" s="150"/>
      <c r="AU10" s="150"/>
      <c r="AV10" s="150"/>
      <c r="AW10" s="150"/>
      <c r="AX10" s="150"/>
      <c r="AY10" s="150"/>
      <c r="AZ10" s="150"/>
      <c r="BA10" s="187" t="str">
        <f>C10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10" s="150"/>
      <c r="BC10" s="150"/>
      <c r="BD10" s="150"/>
      <c r="BE10" s="150"/>
      <c r="BF10" s="150"/>
      <c r="BG10" s="150"/>
      <c r="BH10" s="150"/>
    </row>
    <row r="11" spans="1:60" outlineLevel="1" x14ac:dyDescent="0.2">
      <c r="A11" s="157"/>
      <c r="B11" s="158"/>
      <c r="C11" s="202" t="s">
        <v>184</v>
      </c>
      <c r="D11" s="195"/>
      <c r="E11" s="196">
        <v>0.9</v>
      </c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50"/>
      <c r="Z11" s="150"/>
      <c r="AA11" s="150"/>
      <c r="AB11" s="150"/>
      <c r="AC11" s="150"/>
      <c r="AD11" s="150"/>
      <c r="AE11" s="150"/>
      <c r="AF11" s="150"/>
      <c r="AG11" s="150" t="s">
        <v>185</v>
      </c>
      <c r="AH11" s="150">
        <v>0</v>
      </c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</row>
    <row r="12" spans="1:60" outlineLevel="1" x14ac:dyDescent="0.2">
      <c r="A12" s="157"/>
      <c r="B12" s="158"/>
      <c r="C12" s="202" t="s">
        <v>186</v>
      </c>
      <c r="D12" s="195"/>
      <c r="E12" s="196">
        <v>2.5920000000000001</v>
      </c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50"/>
      <c r="Z12" s="150"/>
      <c r="AA12" s="150"/>
      <c r="AB12" s="150"/>
      <c r="AC12" s="150"/>
      <c r="AD12" s="150"/>
      <c r="AE12" s="150"/>
      <c r="AF12" s="150"/>
      <c r="AG12" s="150" t="s">
        <v>185</v>
      </c>
      <c r="AH12" s="150">
        <v>0</v>
      </c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</row>
    <row r="13" spans="1:60" outlineLevel="1" x14ac:dyDescent="0.2">
      <c r="A13" s="157"/>
      <c r="B13" s="158"/>
      <c r="C13" s="202" t="s">
        <v>187</v>
      </c>
      <c r="D13" s="195"/>
      <c r="E13" s="196">
        <v>0.66</v>
      </c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50"/>
      <c r="Z13" s="150"/>
      <c r="AA13" s="150"/>
      <c r="AB13" s="150"/>
      <c r="AC13" s="150"/>
      <c r="AD13" s="150"/>
      <c r="AE13" s="150"/>
      <c r="AF13" s="150"/>
      <c r="AG13" s="150" t="s">
        <v>185</v>
      </c>
      <c r="AH13" s="150">
        <v>0</v>
      </c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</row>
    <row r="14" spans="1:60" ht="22.5" outlineLevel="1" x14ac:dyDescent="0.2">
      <c r="A14" s="173">
        <v>2</v>
      </c>
      <c r="B14" s="174" t="s">
        <v>188</v>
      </c>
      <c r="C14" s="191" t="s">
        <v>189</v>
      </c>
      <c r="D14" s="175" t="s">
        <v>178</v>
      </c>
      <c r="E14" s="176">
        <v>4.1520000000000001</v>
      </c>
      <c r="F14" s="177"/>
      <c r="G14" s="178">
        <f>ROUND(E14*F14,2)</f>
        <v>0</v>
      </c>
      <c r="H14" s="177"/>
      <c r="I14" s="178">
        <f>ROUND(E14*H14,2)</f>
        <v>0</v>
      </c>
      <c r="J14" s="177"/>
      <c r="K14" s="178">
        <f>ROUND(E14*J14,2)</f>
        <v>0</v>
      </c>
      <c r="L14" s="178">
        <v>21</v>
      </c>
      <c r="M14" s="178">
        <f>G14*(1+L14/100)</f>
        <v>0</v>
      </c>
      <c r="N14" s="178">
        <v>0</v>
      </c>
      <c r="O14" s="178">
        <f>ROUND(E14*N14,2)</f>
        <v>0</v>
      </c>
      <c r="P14" s="178">
        <v>0</v>
      </c>
      <c r="Q14" s="178">
        <f>ROUND(E14*P14,2)</f>
        <v>0</v>
      </c>
      <c r="R14" s="178" t="s">
        <v>179</v>
      </c>
      <c r="S14" s="178" t="s">
        <v>151</v>
      </c>
      <c r="T14" s="179" t="s">
        <v>151</v>
      </c>
      <c r="U14" s="160">
        <v>0.47399999999999998</v>
      </c>
      <c r="V14" s="160">
        <f>ROUND(E14*U14,2)</f>
        <v>1.97</v>
      </c>
      <c r="W14" s="160"/>
      <c r="X14" s="160" t="s">
        <v>180</v>
      </c>
      <c r="Y14" s="150"/>
      <c r="Z14" s="150"/>
      <c r="AA14" s="150"/>
      <c r="AB14" s="150"/>
      <c r="AC14" s="150"/>
      <c r="AD14" s="150"/>
      <c r="AE14" s="150"/>
      <c r="AF14" s="150"/>
      <c r="AG14" s="150" t="s">
        <v>181</v>
      </c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</row>
    <row r="15" spans="1:60" ht="33.75" outlineLevel="1" x14ac:dyDescent="0.2">
      <c r="A15" s="157"/>
      <c r="B15" s="158"/>
      <c r="C15" s="272" t="s">
        <v>182</v>
      </c>
      <c r="D15" s="273"/>
      <c r="E15" s="273"/>
      <c r="F15" s="273"/>
      <c r="G15" s="273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50"/>
      <c r="Z15" s="150"/>
      <c r="AA15" s="150"/>
      <c r="AB15" s="150"/>
      <c r="AC15" s="150"/>
      <c r="AD15" s="150"/>
      <c r="AE15" s="150"/>
      <c r="AF15" s="150"/>
      <c r="AG15" s="150" t="s">
        <v>183</v>
      </c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87" t="str">
        <f>C15</f>
        <v>zapažených i nezapažených se svislým přemístění výkopku a urovnáním dna do předepsaného profilu a spádu, s případným nutným přemístěním výkopku ve výkopišti, s přehozením výkopku na přilehlém terénu na vzdálenost do 5 m od hrany šachty nebo s naložením na dopravní prostředek,</v>
      </c>
      <c r="BB15" s="150"/>
      <c r="BC15" s="150"/>
      <c r="BD15" s="150"/>
      <c r="BE15" s="150"/>
      <c r="BF15" s="150"/>
      <c r="BG15" s="150"/>
      <c r="BH15" s="150"/>
    </row>
    <row r="16" spans="1:60" ht="22.5" outlineLevel="1" x14ac:dyDescent="0.2">
      <c r="A16" s="173">
        <v>3</v>
      </c>
      <c r="B16" s="174" t="s">
        <v>190</v>
      </c>
      <c r="C16" s="191" t="s">
        <v>191</v>
      </c>
      <c r="D16" s="175" t="s">
        <v>178</v>
      </c>
      <c r="E16" s="176">
        <v>4.1520000000000001</v>
      </c>
      <c r="F16" s="177"/>
      <c r="G16" s="178">
        <f>ROUND(E16*F16,2)</f>
        <v>0</v>
      </c>
      <c r="H16" s="177"/>
      <c r="I16" s="178">
        <f>ROUND(E16*H16,2)</f>
        <v>0</v>
      </c>
      <c r="J16" s="177"/>
      <c r="K16" s="178">
        <f>ROUND(E16*J16,2)</f>
        <v>0</v>
      </c>
      <c r="L16" s="178">
        <v>21</v>
      </c>
      <c r="M16" s="178">
        <f>G16*(1+L16/100)</f>
        <v>0</v>
      </c>
      <c r="N16" s="178">
        <v>0</v>
      </c>
      <c r="O16" s="178">
        <f>ROUND(E16*N16,2)</f>
        <v>0</v>
      </c>
      <c r="P16" s="178">
        <v>0</v>
      </c>
      <c r="Q16" s="178">
        <f>ROUND(E16*P16,2)</f>
        <v>0</v>
      </c>
      <c r="R16" s="178" t="s">
        <v>179</v>
      </c>
      <c r="S16" s="178" t="s">
        <v>151</v>
      </c>
      <c r="T16" s="179" t="s">
        <v>151</v>
      </c>
      <c r="U16" s="160">
        <v>1.0999999999999999E-2</v>
      </c>
      <c r="V16" s="160">
        <f>ROUND(E16*U16,2)</f>
        <v>0.05</v>
      </c>
      <c r="W16" s="160"/>
      <c r="X16" s="160" t="s">
        <v>180</v>
      </c>
      <c r="Y16" s="150"/>
      <c r="Z16" s="150"/>
      <c r="AA16" s="150"/>
      <c r="AB16" s="150"/>
      <c r="AC16" s="150"/>
      <c r="AD16" s="150"/>
      <c r="AE16" s="150"/>
      <c r="AF16" s="150"/>
      <c r="AG16" s="150" t="s">
        <v>181</v>
      </c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</row>
    <row r="17" spans="1:60" outlineLevel="1" x14ac:dyDescent="0.2">
      <c r="A17" s="157"/>
      <c r="B17" s="158"/>
      <c r="C17" s="272" t="s">
        <v>192</v>
      </c>
      <c r="D17" s="273"/>
      <c r="E17" s="273"/>
      <c r="F17" s="273"/>
      <c r="G17" s="273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50"/>
      <c r="Z17" s="150"/>
      <c r="AA17" s="150"/>
      <c r="AB17" s="150"/>
      <c r="AC17" s="150"/>
      <c r="AD17" s="150"/>
      <c r="AE17" s="150"/>
      <c r="AF17" s="150"/>
      <c r="AG17" s="150" t="s">
        <v>183</v>
      </c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</row>
    <row r="18" spans="1:60" ht="22.5" outlineLevel="1" x14ac:dyDescent="0.2">
      <c r="A18" s="180">
        <v>4</v>
      </c>
      <c r="B18" s="181" t="s">
        <v>193</v>
      </c>
      <c r="C18" s="190" t="s">
        <v>194</v>
      </c>
      <c r="D18" s="182" t="s">
        <v>178</v>
      </c>
      <c r="E18" s="183">
        <v>4.1520000000000001</v>
      </c>
      <c r="F18" s="184"/>
      <c r="G18" s="185">
        <f>ROUND(E18*F18,2)</f>
        <v>0</v>
      </c>
      <c r="H18" s="184"/>
      <c r="I18" s="185">
        <f>ROUND(E18*H18,2)</f>
        <v>0</v>
      </c>
      <c r="J18" s="184"/>
      <c r="K18" s="185">
        <f>ROUND(E18*J18,2)</f>
        <v>0</v>
      </c>
      <c r="L18" s="185">
        <v>21</v>
      </c>
      <c r="M18" s="185">
        <f>G18*(1+L18/100)</f>
        <v>0</v>
      </c>
      <c r="N18" s="185">
        <v>0</v>
      </c>
      <c r="O18" s="185">
        <f>ROUND(E18*N18,2)</f>
        <v>0</v>
      </c>
      <c r="P18" s="185">
        <v>0</v>
      </c>
      <c r="Q18" s="185">
        <f>ROUND(E18*P18,2)</f>
        <v>0</v>
      </c>
      <c r="R18" s="185" t="s">
        <v>179</v>
      </c>
      <c r="S18" s="185" t="s">
        <v>151</v>
      </c>
      <c r="T18" s="186" t="s">
        <v>151</v>
      </c>
      <c r="U18" s="160">
        <v>8.9999999999999993E-3</v>
      </c>
      <c r="V18" s="160">
        <f>ROUND(E18*U18,2)</f>
        <v>0.04</v>
      </c>
      <c r="W18" s="160"/>
      <c r="X18" s="160" t="s">
        <v>180</v>
      </c>
      <c r="Y18" s="150"/>
      <c r="Z18" s="150"/>
      <c r="AA18" s="150"/>
      <c r="AB18" s="150"/>
      <c r="AC18" s="150"/>
      <c r="AD18" s="150"/>
      <c r="AE18" s="150"/>
      <c r="AF18" s="150"/>
      <c r="AG18" s="150" t="s">
        <v>181</v>
      </c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</row>
    <row r="19" spans="1:60" outlineLevel="1" x14ac:dyDescent="0.2">
      <c r="A19" s="180">
        <v>5</v>
      </c>
      <c r="B19" s="181" t="s">
        <v>195</v>
      </c>
      <c r="C19" s="190" t="s">
        <v>196</v>
      </c>
      <c r="D19" s="182" t="s">
        <v>178</v>
      </c>
      <c r="E19" s="183">
        <v>4.1520000000000001</v>
      </c>
      <c r="F19" s="184"/>
      <c r="G19" s="185">
        <f>ROUND(E19*F19,2)</f>
        <v>0</v>
      </c>
      <c r="H19" s="184"/>
      <c r="I19" s="185">
        <f>ROUND(E19*H19,2)</f>
        <v>0</v>
      </c>
      <c r="J19" s="184"/>
      <c r="K19" s="185">
        <f>ROUND(E19*J19,2)</f>
        <v>0</v>
      </c>
      <c r="L19" s="185">
        <v>21</v>
      </c>
      <c r="M19" s="185">
        <f>G19*(1+L19/100)</f>
        <v>0</v>
      </c>
      <c r="N19" s="185">
        <v>0</v>
      </c>
      <c r="O19" s="185">
        <f>ROUND(E19*N19,2)</f>
        <v>0</v>
      </c>
      <c r="P19" s="185">
        <v>0</v>
      </c>
      <c r="Q19" s="185">
        <f>ROUND(E19*P19,2)</f>
        <v>0</v>
      </c>
      <c r="R19" s="185" t="s">
        <v>179</v>
      </c>
      <c r="S19" s="185" t="s">
        <v>151</v>
      </c>
      <c r="T19" s="186" t="s">
        <v>151</v>
      </c>
      <c r="U19" s="160">
        <v>0</v>
      </c>
      <c r="V19" s="160">
        <f>ROUND(E19*U19,2)</f>
        <v>0</v>
      </c>
      <c r="W19" s="160"/>
      <c r="X19" s="160" t="s">
        <v>180</v>
      </c>
      <c r="Y19" s="150"/>
      <c r="Z19" s="150"/>
      <c r="AA19" s="150"/>
      <c r="AB19" s="150"/>
      <c r="AC19" s="150"/>
      <c r="AD19" s="150"/>
      <c r="AE19" s="150"/>
      <c r="AF19" s="150"/>
      <c r="AG19" s="150" t="s">
        <v>197</v>
      </c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50"/>
      <c r="BB19" s="150"/>
      <c r="BC19" s="150"/>
      <c r="BD19" s="150"/>
      <c r="BE19" s="150"/>
      <c r="BF19" s="150"/>
      <c r="BG19" s="150"/>
      <c r="BH19" s="150"/>
    </row>
    <row r="20" spans="1:60" x14ac:dyDescent="0.2">
      <c r="A20" s="163" t="s">
        <v>146</v>
      </c>
      <c r="B20" s="164" t="s">
        <v>81</v>
      </c>
      <c r="C20" s="189" t="s">
        <v>82</v>
      </c>
      <c r="D20" s="165"/>
      <c r="E20" s="166"/>
      <c r="F20" s="167"/>
      <c r="G20" s="167">
        <f>SUMIF(AG21:AG29,"&lt;&gt;NOR",G21:G29)</f>
        <v>0</v>
      </c>
      <c r="H20" s="167"/>
      <c r="I20" s="167">
        <f>SUM(I21:I29)</f>
        <v>0</v>
      </c>
      <c r="J20" s="167"/>
      <c r="K20" s="167">
        <f>SUM(K21:K29)</f>
        <v>0</v>
      </c>
      <c r="L20" s="167"/>
      <c r="M20" s="167">
        <f>SUM(M21:M29)</f>
        <v>0</v>
      </c>
      <c r="N20" s="167"/>
      <c r="O20" s="167">
        <f>SUM(O21:O29)</f>
        <v>12.62</v>
      </c>
      <c r="P20" s="167"/>
      <c r="Q20" s="167">
        <f>SUM(Q21:Q29)</f>
        <v>0</v>
      </c>
      <c r="R20" s="167"/>
      <c r="S20" s="167"/>
      <c r="T20" s="168"/>
      <c r="U20" s="162"/>
      <c r="V20" s="162">
        <f>SUM(V21:V29)</f>
        <v>41.51</v>
      </c>
      <c r="W20" s="162"/>
      <c r="X20" s="162"/>
      <c r="AG20" t="s">
        <v>147</v>
      </c>
    </row>
    <row r="21" spans="1:60" ht="22.5" outlineLevel="1" x14ac:dyDescent="0.2">
      <c r="A21" s="173">
        <v>6</v>
      </c>
      <c r="B21" s="174" t="s">
        <v>198</v>
      </c>
      <c r="C21" s="191" t="s">
        <v>199</v>
      </c>
      <c r="D21" s="175" t="s">
        <v>178</v>
      </c>
      <c r="E21" s="176">
        <v>4.29732</v>
      </c>
      <c r="F21" s="177"/>
      <c r="G21" s="178">
        <f>ROUND(E21*F21,2)</f>
        <v>0</v>
      </c>
      <c r="H21" s="177"/>
      <c r="I21" s="178">
        <f>ROUND(E21*H21,2)</f>
        <v>0</v>
      </c>
      <c r="J21" s="177"/>
      <c r="K21" s="178">
        <f>ROUND(E21*J21,2)</f>
        <v>0</v>
      </c>
      <c r="L21" s="178">
        <v>21</v>
      </c>
      <c r="M21" s="178">
        <f>G21*(1+L21/100)</f>
        <v>0</v>
      </c>
      <c r="N21" s="178">
        <v>2.93634</v>
      </c>
      <c r="O21" s="178">
        <f>ROUND(E21*N21,2)</f>
        <v>12.62</v>
      </c>
      <c r="P21" s="178">
        <v>0</v>
      </c>
      <c r="Q21" s="178">
        <f>ROUND(E21*P21,2)</f>
        <v>0</v>
      </c>
      <c r="R21" s="178" t="s">
        <v>200</v>
      </c>
      <c r="S21" s="178" t="s">
        <v>151</v>
      </c>
      <c r="T21" s="179" t="s">
        <v>151</v>
      </c>
      <c r="U21" s="160">
        <v>9.66</v>
      </c>
      <c r="V21" s="160">
        <f>ROUND(E21*U21,2)</f>
        <v>41.51</v>
      </c>
      <c r="W21" s="160"/>
      <c r="X21" s="160" t="s">
        <v>201</v>
      </c>
      <c r="Y21" s="150"/>
      <c r="Z21" s="150"/>
      <c r="AA21" s="150"/>
      <c r="AB21" s="150"/>
      <c r="AC21" s="150"/>
      <c r="AD21" s="150"/>
      <c r="AE21" s="150"/>
      <c r="AF21" s="150"/>
      <c r="AG21" s="150" t="s">
        <v>202</v>
      </c>
      <c r="AH21" s="150"/>
      <c r="AI21" s="150"/>
      <c r="AJ21" s="150"/>
      <c r="AK21" s="150"/>
      <c r="AL21" s="150"/>
      <c r="AM21" s="150"/>
      <c r="AN21" s="150"/>
      <c r="AO21" s="150"/>
      <c r="AP21" s="150"/>
      <c r="AQ21" s="150"/>
      <c r="AR21" s="150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  <c r="BG21" s="150"/>
      <c r="BH21" s="150"/>
    </row>
    <row r="22" spans="1:60" outlineLevel="1" x14ac:dyDescent="0.2">
      <c r="A22" s="157"/>
      <c r="B22" s="158"/>
      <c r="C22" s="272" t="s">
        <v>203</v>
      </c>
      <c r="D22" s="273"/>
      <c r="E22" s="273"/>
      <c r="F22" s="273"/>
      <c r="G22" s="273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50"/>
      <c r="Z22" s="150"/>
      <c r="AA22" s="150"/>
      <c r="AB22" s="150"/>
      <c r="AC22" s="150"/>
      <c r="AD22" s="150"/>
      <c r="AE22" s="150"/>
      <c r="AF22" s="150"/>
      <c r="AG22" s="150" t="s">
        <v>183</v>
      </c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</row>
    <row r="23" spans="1:60" outlineLevel="1" x14ac:dyDescent="0.2">
      <c r="A23" s="157"/>
      <c r="B23" s="158"/>
      <c r="C23" s="203" t="s">
        <v>204</v>
      </c>
      <c r="D23" s="197"/>
      <c r="E23" s="198"/>
      <c r="F23" s="160"/>
      <c r="G23" s="160"/>
      <c r="H23" s="160"/>
      <c r="I23" s="160"/>
      <c r="J23" s="160"/>
      <c r="K23" s="160"/>
      <c r="L23" s="160"/>
      <c r="M23" s="160"/>
      <c r="N23" s="160"/>
      <c r="O23" s="160"/>
      <c r="P23" s="160"/>
      <c r="Q23" s="160"/>
      <c r="R23" s="160"/>
      <c r="S23" s="160"/>
      <c r="T23" s="160"/>
      <c r="U23" s="160"/>
      <c r="V23" s="160"/>
      <c r="W23" s="160"/>
      <c r="X23" s="160"/>
      <c r="Y23" s="150"/>
      <c r="Z23" s="150"/>
      <c r="AA23" s="150"/>
      <c r="AB23" s="150"/>
      <c r="AC23" s="150"/>
      <c r="AD23" s="150"/>
      <c r="AE23" s="150"/>
      <c r="AF23" s="150"/>
      <c r="AG23" s="150" t="s">
        <v>185</v>
      </c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  <c r="BG23" s="150"/>
      <c r="BH23" s="150"/>
    </row>
    <row r="24" spans="1:60" outlineLevel="1" x14ac:dyDescent="0.2">
      <c r="A24" s="157"/>
      <c r="B24" s="158"/>
      <c r="C24" s="204" t="s">
        <v>205</v>
      </c>
      <c r="D24" s="197"/>
      <c r="E24" s="198">
        <v>0.9</v>
      </c>
      <c r="F24" s="160"/>
      <c r="G24" s="160"/>
      <c r="H24" s="160"/>
      <c r="I24" s="160"/>
      <c r="J24" s="160"/>
      <c r="K24" s="160"/>
      <c r="L24" s="160"/>
      <c r="M24" s="160"/>
      <c r="N24" s="160"/>
      <c r="O24" s="160"/>
      <c r="P24" s="160"/>
      <c r="Q24" s="160"/>
      <c r="R24" s="160"/>
      <c r="S24" s="160"/>
      <c r="T24" s="160"/>
      <c r="U24" s="160"/>
      <c r="V24" s="160"/>
      <c r="W24" s="160"/>
      <c r="X24" s="160"/>
      <c r="Y24" s="150"/>
      <c r="Z24" s="150"/>
      <c r="AA24" s="150"/>
      <c r="AB24" s="150"/>
      <c r="AC24" s="150"/>
      <c r="AD24" s="150"/>
      <c r="AE24" s="150"/>
      <c r="AF24" s="150"/>
      <c r="AG24" s="150" t="s">
        <v>185</v>
      </c>
      <c r="AH24" s="150">
        <v>2</v>
      </c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  <c r="BG24" s="150"/>
      <c r="BH24" s="150"/>
    </row>
    <row r="25" spans="1:60" outlineLevel="1" x14ac:dyDescent="0.2">
      <c r="A25" s="157"/>
      <c r="B25" s="158"/>
      <c r="C25" s="204" t="s">
        <v>206</v>
      </c>
      <c r="D25" s="197"/>
      <c r="E25" s="198">
        <v>2.5920000000000001</v>
      </c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50"/>
      <c r="Z25" s="150"/>
      <c r="AA25" s="150"/>
      <c r="AB25" s="150"/>
      <c r="AC25" s="150"/>
      <c r="AD25" s="150"/>
      <c r="AE25" s="150"/>
      <c r="AF25" s="150"/>
      <c r="AG25" s="150" t="s">
        <v>185</v>
      </c>
      <c r="AH25" s="150">
        <v>2</v>
      </c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</row>
    <row r="26" spans="1:60" outlineLevel="1" x14ac:dyDescent="0.2">
      <c r="A26" s="157"/>
      <c r="B26" s="158"/>
      <c r="C26" s="204" t="s">
        <v>207</v>
      </c>
      <c r="D26" s="197"/>
      <c r="E26" s="198">
        <v>0.66</v>
      </c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50"/>
      <c r="Z26" s="150"/>
      <c r="AA26" s="150"/>
      <c r="AB26" s="150"/>
      <c r="AC26" s="150"/>
      <c r="AD26" s="150"/>
      <c r="AE26" s="150"/>
      <c r="AF26" s="150"/>
      <c r="AG26" s="150" t="s">
        <v>185</v>
      </c>
      <c r="AH26" s="150">
        <v>2</v>
      </c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150"/>
    </row>
    <row r="27" spans="1:60" outlineLevel="1" x14ac:dyDescent="0.2">
      <c r="A27" s="157"/>
      <c r="B27" s="158"/>
      <c r="C27" s="205" t="s">
        <v>208</v>
      </c>
      <c r="D27" s="199"/>
      <c r="E27" s="200">
        <v>4.1520000000000001</v>
      </c>
      <c r="F27" s="160"/>
      <c r="G27" s="160"/>
      <c r="H27" s="160"/>
      <c r="I27" s="160"/>
      <c r="J27" s="160"/>
      <c r="K27" s="160"/>
      <c r="L27" s="160"/>
      <c r="M27" s="160"/>
      <c r="N27" s="160"/>
      <c r="O27" s="160"/>
      <c r="P27" s="160"/>
      <c r="Q27" s="160"/>
      <c r="R27" s="160"/>
      <c r="S27" s="160"/>
      <c r="T27" s="160"/>
      <c r="U27" s="160"/>
      <c r="V27" s="160"/>
      <c r="W27" s="160"/>
      <c r="X27" s="160"/>
      <c r="Y27" s="150"/>
      <c r="Z27" s="150"/>
      <c r="AA27" s="150"/>
      <c r="AB27" s="150"/>
      <c r="AC27" s="150"/>
      <c r="AD27" s="150"/>
      <c r="AE27" s="150"/>
      <c r="AF27" s="150"/>
      <c r="AG27" s="150" t="s">
        <v>185</v>
      </c>
      <c r="AH27" s="150">
        <v>3</v>
      </c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</row>
    <row r="28" spans="1:60" outlineLevel="1" x14ac:dyDescent="0.2">
      <c r="A28" s="157"/>
      <c r="B28" s="158"/>
      <c r="C28" s="203" t="s">
        <v>209</v>
      </c>
      <c r="D28" s="197"/>
      <c r="E28" s="198"/>
      <c r="F28" s="160"/>
      <c r="G28" s="160"/>
      <c r="H28" s="160"/>
      <c r="I28" s="160"/>
      <c r="J28" s="160"/>
      <c r="K28" s="160"/>
      <c r="L28" s="160"/>
      <c r="M28" s="160"/>
      <c r="N28" s="160"/>
      <c r="O28" s="160"/>
      <c r="P28" s="160"/>
      <c r="Q28" s="160"/>
      <c r="R28" s="160"/>
      <c r="S28" s="160"/>
      <c r="T28" s="160"/>
      <c r="U28" s="160"/>
      <c r="V28" s="160"/>
      <c r="W28" s="160"/>
      <c r="X28" s="160"/>
      <c r="Y28" s="150"/>
      <c r="Z28" s="150"/>
      <c r="AA28" s="150"/>
      <c r="AB28" s="150"/>
      <c r="AC28" s="150"/>
      <c r="AD28" s="150"/>
      <c r="AE28" s="150"/>
      <c r="AF28" s="150"/>
      <c r="AG28" s="150" t="s">
        <v>185</v>
      </c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</row>
    <row r="29" spans="1:60" outlineLevel="1" x14ac:dyDescent="0.2">
      <c r="A29" s="157"/>
      <c r="B29" s="158"/>
      <c r="C29" s="202" t="s">
        <v>210</v>
      </c>
      <c r="D29" s="195"/>
      <c r="E29" s="196">
        <v>4.29732</v>
      </c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50"/>
      <c r="Z29" s="150"/>
      <c r="AA29" s="150"/>
      <c r="AB29" s="150"/>
      <c r="AC29" s="150"/>
      <c r="AD29" s="150"/>
      <c r="AE29" s="150"/>
      <c r="AF29" s="150"/>
      <c r="AG29" s="150" t="s">
        <v>185</v>
      </c>
      <c r="AH29" s="150">
        <v>0</v>
      </c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  <c r="BG29" s="150"/>
      <c r="BH29" s="150"/>
    </row>
    <row r="30" spans="1:60" x14ac:dyDescent="0.2">
      <c r="A30" s="163" t="s">
        <v>146</v>
      </c>
      <c r="B30" s="164" t="s">
        <v>83</v>
      </c>
      <c r="C30" s="189" t="s">
        <v>84</v>
      </c>
      <c r="D30" s="165"/>
      <c r="E30" s="166"/>
      <c r="F30" s="167"/>
      <c r="G30" s="167">
        <f>SUMIF(AG31:AG33,"&lt;&gt;NOR",G31:G33)</f>
        <v>0</v>
      </c>
      <c r="H30" s="167"/>
      <c r="I30" s="167">
        <f>SUM(I31:I33)</f>
        <v>0</v>
      </c>
      <c r="J30" s="167"/>
      <c r="K30" s="167">
        <f>SUM(K31:K33)</f>
        <v>0</v>
      </c>
      <c r="L30" s="167"/>
      <c r="M30" s="167">
        <f>SUM(M31:M33)</f>
        <v>0</v>
      </c>
      <c r="N30" s="167"/>
      <c r="O30" s="167">
        <f>SUM(O31:O33)</f>
        <v>0.44</v>
      </c>
      <c r="P30" s="167"/>
      <c r="Q30" s="167">
        <f>SUM(Q31:Q33)</f>
        <v>0</v>
      </c>
      <c r="R30" s="167"/>
      <c r="S30" s="167"/>
      <c r="T30" s="168"/>
      <c r="U30" s="162"/>
      <c r="V30" s="162">
        <f>SUM(V31:V33)</f>
        <v>32.76</v>
      </c>
      <c r="W30" s="162"/>
      <c r="X30" s="162"/>
      <c r="AG30" t="s">
        <v>147</v>
      </c>
    </row>
    <row r="31" spans="1:60" ht="22.5" outlineLevel="1" x14ac:dyDescent="0.2">
      <c r="A31" s="173">
        <v>7</v>
      </c>
      <c r="B31" s="174" t="s">
        <v>211</v>
      </c>
      <c r="C31" s="191" t="s">
        <v>212</v>
      </c>
      <c r="D31" s="175" t="s">
        <v>213</v>
      </c>
      <c r="E31" s="176">
        <v>63</v>
      </c>
      <c r="F31" s="177"/>
      <c r="G31" s="178">
        <f>ROUND(E31*F31,2)</f>
        <v>0</v>
      </c>
      <c r="H31" s="177"/>
      <c r="I31" s="178">
        <f>ROUND(E31*H31,2)</f>
        <v>0</v>
      </c>
      <c r="J31" s="177"/>
      <c r="K31" s="178">
        <f>ROUND(E31*J31,2)</f>
        <v>0</v>
      </c>
      <c r="L31" s="178">
        <v>21</v>
      </c>
      <c r="M31" s="178">
        <f>G31*(1+L31/100)</f>
        <v>0</v>
      </c>
      <c r="N31" s="178">
        <v>7.0200000000000002E-3</v>
      </c>
      <c r="O31" s="178">
        <f>ROUND(E31*N31,2)</f>
        <v>0.44</v>
      </c>
      <c r="P31" s="178">
        <v>0</v>
      </c>
      <c r="Q31" s="178">
        <f>ROUND(E31*P31,2)</f>
        <v>0</v>
      </c>
      <c r="R31" s="178" t="s">
        <v>214</v>
      </c>
      <c r="S31" s="178" t="s">
        <v>151</v>
      </c>
      <c r="T31" s="179" t="s">
        <v>151</v>
      </c>
      <c r="U31" s="160">
        <v>0.52</v>
      </c>
      <c r="V31" s="160">
        <f>ROUND(E31*U31,2)</f>
        <v>32.76</v>
      </c>
      <c r="W31" s="160"/>
      <c r="X31" s="160" t="s">
        <v>180</v>
      </c>
      <c r="Y31" s="150"/>
      <c r="Z31" s="150"/>
      <c r="AA31" s="150"/>
      <c r="AB31" s="150"/>
      <c r="AC31" s="150"/>
      <c r="AD31" s="150"/>
      <c r="AE31" s="150"/>
      <c r="AF31" s="150"/>
      <c r="AG31" s="150" t="s">
        <v>181</v>
      </c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</row>
    <row r="32" spans="1:60" outlineLevel="1" x14ac:dyDescent="0.2">
      <c r="A32" s="157"/>
      <c r="B32" s="158"/>
      <c r="C32" s="272" t="s">
        <v>215</v>
      </c>
      <c r="D32" s="273"/>
      <c r="E32" s="273"/>
      <c r="F32" s="273"/>
      <c r="G32" s="273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50"/>
      <c r="Z32" s="150"/>
      <c r="AA32" s="150"/>
      <c r="AB32" s="150"/>
      <c r="AC32" s="150"/>
      <c r="AD32" s="150"/>
      <c r="AE32" s="150"/>
      <c r="AF32" s="150"/>
      <c r="AG32" s="150" t="s">
        <v>183</v>
      </c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  <c r="BG32" s="150"/>
      <c r="BH32" s="150"/>
    </row>
    <row r="33" spans="1:60" outlineLevel="1" x14ac:dyDescent="0.2">
      <c r="A33" s="157"/>
      <c r="B33" s="158"/>
      <c r="C33" s="202" t="s">
        <v>216</v>
      </c>
      <c r="D33" s="195"/>
      <c r="E33" s="196">
        <v>63</v>
      </c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50"/>
      <c r="Z33" s="150"/>
      <c r="AA33" s="150"/>
      <c r="AB33" s="150"/>
      <c r="AC33" s="150"/>
      <c r="AD33" s="150"/>
      <c r="AE33" s="150"/>
      <c r="AF33" s="150"/>
      <c r="AG33" s="150" t="s">
        <v>185</v>
      </c>
      <c r="AH33" s="150">
        <v>0</v>
      </c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</row>
    <row r="34" spans="1:60" x14ac:dyDescent="0.2">
      <c r="A34" s="163" t="s">
        <v>146</v>
      </c>
      <c r="B34" s="164" t="s">
        <v>89</v>
      </c>
      <c r="C34" s="189" t="s">
        <v>90</v>
      </c>
      <c r="D34" s="165"/>
      <c r="E34" s="166"/>
      <c r="F34" s="167"/>
      <c r="G34" s="167">
        <f>SUMIF(AG35:AG49,"&lt;&gt;NOR",G35:G49)</f>
        <v>0</v>
      </c>
      <c r="H34" s="167"/>
      <c r="I34" s="167">
        <f>SUM(I35:I49)</f>
        <v>0</v>
      </c>
      <c r="J34" s="167"/>
      <c r="K34" s="167">
        <f>SUM(K35:K49)</f>
        <v>0</v>
      </c>
      <c r="L34" s="167"/>
      <c r="M34" s="167">
        <f>SUM(M35:M49)</f>
        <v>0</v>
      </c>
      <c r="N34" s="167"/>
      <c r="O34" s="167">
        <f>SUM(O35:O49)</f>
        <v>0.27</v>
      </c>
      <c r="P34" s="167"/>
      <c r="Q34" s="167">
        <f>SUM(Q35:Q49)</f>
        <v>0</v>
      </c>
      <c r="R34" s="167"/>
      <c r="S34" s="167"/>
      <c r="T34" s="168"/>
      <c r="U34" s="162"/>
      <c r="V34" s="162">
        <f>SUM(V35:V49)</f>
        <v>0.49</v>
      </c>
      <c r="W34" s="162"/>
      <c r="X34" s="162"/>
      <c r="AG34" t="s">
        <v>147</v>
      </c>
    </row>
    <row r="35" spans="1:60" ht="33.75" outlineLevel="1" x14ac:dyDescent="0.2">
      <c r="A35" s="173">
        <v>8</v>
      </c>
      <c r="B35" s="174" t="s">
        <v>217</v>
      </c>
      <c r="C35" s="191" t="s">
        <v>218</v>
      </c>
      <c r="D35" s="175" t="s">
        <v>219</v>
      </c>
      <c r="E35" s="176">
        <v>0.96</v>
      </c>
      <c r="F35" s="177"/>
      <c r="G35" s="178">
        <f>ROUND(E35*F35,2)</f>
        <v>0</v>
      </c>
      <c r="H35" s="177"/>
      <c r="I35" s="178">
        <f>ROUND(E35*H35,2)</f>
        <v>0</v>
      </c>
      <c r="J35" s="177"/>
      <c r="K35" s="178">
        <f>ROUND(E35*J35,2)</f>
        <v>0</v>
      </c>
      <c r="L35" s="178">
        <v>21</v>
      </c>
      <c r="M35" s="178">
        <f>G35*(1+L35/100)</f>
        <v>0</v>
      </c>
      <c r="N35" s="178">
        <v>0.27827000000000002</v>
      </c>
      <c r="O35" s="178">
        <f>ROUND(E35*N35,2)</f>
        <v>0.27</v>
      </c>
      <c r="P35" s="178">
        <v>0</v>
      </c>
      <c r="Q35" s="178">
        <f>ROUND(E35*P35,2)</f>
        <v>0</v>
      </c>
      <c r="R35" s="178" t="s">
        <v>220</v>
      </c>
      <c r="S35" s="178" t="s">
        <v>151</v>
      </c>
      <c r="T35" s="179" t="s">
        <v>151</v>
      </c>
      <c r="U35" s="160">
        <v>0.50800000000000001</v>
      </c>
      <c r="V35" s="160">
        <f>ROUND(E35*U35,2)</f>
        <v>0.49</v>
      </c>
      <c r="W35" s="160"/>
      <c r="X35" s="160" t="s">
        <v>180</v>
      </c>
      <c r="Y35" s="150"/>
      <c r="Z35" s="150"/>
      <c r="AA35" s="150"/>
      <c r="AB35" s="150"/>
      <c r="AC35" s="150"/>
      <c r="AD35" s="150"/>
      <c r="AE35" s="150"/>
      <c r="AF35" s="150"/>
      <c r="AG35" s="150" t="s">
        <v>181</v>
      </c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</row>
    <row r="36" spans="1:60" outlineLevel="1" x14ac:dyDescent="0.2">
      <c r="A36" s="157"/>
      <c r="B36" s="158"/>
      <c r="C36" s="272" t="s">
        <v>221</v>
      </c>
      <c r="D36" s="273"/>
      <c r="E36" s="273"/>
      <c r="F36" s="273"/>
      <c r="G36" s="273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50"/>
      <c r="Z36" s="150"/>
      <c r="AA36" s="150"/>
      <c r="AB36" s="150"/>
      <c r="AC36" s="150"/>
      <c r="AD36" s="150"/>
      <c r="AE36" s="150"/>
      <c r="AF36" s="150"/>
      <c r="AG36" s="150" t="s">
        <v>183</v>
      </c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</row>
    <row r="37" spans="1:60" outlineLevel="1" x14ac:dyDescent="0.2">
      <c r="A37" s="157"/>
      <c r="B37" s="158"/>
      <c r="C37" s="202" t="s">
        <v>222</v>
      </c>
      <c r="D37" s="195"/>
      <c r="E37" s="196">
        <v>0.96</v>
      </c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50"/>
      <c r="Z37" s="150"/>
      <c r="AA37" s="150"/>
      <c r="AB37" s="150"/>
      <c r="AC37" s="150"/>
      <c r="AD37" s="150"/>
      <c r="AE37" s="150"/>
      <c r="AF37" s="150"/>
      <c r="AG37" s="150" t="s">
        <v>185</v>
      </c>
      <c r="AH37" s="150">
        <v>0</v>
      </c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  <c r="BH37" s="150"/>
    </row>
    <row r="38" spans="1:60" outlineLevel="1" x14ac:dyDescent="0.2">
      <c r="A38" s="173">
        <v>9</v>
      </c>
      <c r="B38" s="174" t="s">
        <v>223</v>
      </c>
      <c r="C38" s="191" t="s">
        <v>224</v>
      </c>
      <c r="D38" s="175" t="s">
        <v>225</v>
      </c>
      <c r="E38" s="176">
        <v>33</v>
      </c>
      <c r="F38" s="177"/>
      <c r="G38" s="178">
        <f>ROUND(E38*F38,2)</f>
        <v>0</v>
      </c>
      <c r="H38" s="177"/>
      <c r="I38" s="178">
        <f>ROUND(E38*H38,2)</f>
        <v>0</v>
      </c>
      <c r="J38" s="177"/>
      <c r="K38" s="178">
        <f>ROUND(E38*J38,2)</f>
        <v>0</v>
      </c>
      <c r="L38" s="178">
        <v>21</v>
      </c>
      <c r="M38" s="178">
        <f>G38*(1+L38/100)</f>
        <v>0</v>
      </c>
      <c r="N38" s="178">
        <v>0</v>
      </c>
      <c r="O38" s="178">
        <f>ROUND(E38*N38,2)</f>
        <v>0</v>
      </c>
      <c r="P38" s="178">
        <v>0</v>
      </c>
      <c r="Q38" s="178">
        <f>ROUND(E38*P38,2)</f>
        <v>0</v>
      </c>
      <c r="R38" s="178"/>
      <c r="S38" s="178" t="s">
        <v>161</v>
      </c>
      <c r="T38" s="179" t="s">
        <v>152</v>
      </c>
      <c r="U38" s="160">
        <v>0</v>
      </c>
      <c r="V38" s="160">
        <f>ROUND(E38*U38,2)</f>
        <v>0</v>
      </c>
      <c r="W38" s="160"/>
      <c r="X38" s="160" t="s">
        <v>180</v>
      </c>
      <c r="Y38" s="150"/>
      <c r="Z38" s="150"/>
      <c r="AA38" s="150"/>
      <c r="AB38" s="150"/>
      <c r="AC38" s="150"/>
      <c r="AD38" s="150"/>
      <c r="AE38" s="150"/>
      <c r="AF38" s="150"/>
      <c r="AG38" s="150" t="s">
        <v>181</v>
      </c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  <c r="BG38" s="150"/>
      <c r="BH38" s="150"/>
    </row>
    <row r="39" spans="1:60" outlineLevel="1" x14ac:dyDescent="0.2">
      <c r="A39" s="157"/>
      <c r="B39" s="158"/>
      <c r="C39" s="270" t="s">
        <v>204</v>
      </c>
      <c r="D39" s="271"/>
      <c r="E39" s="271"/>
      <c r="F39" s="271"/>
      <c r="G39" s="271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0"/>
      <c r="T39" s="160"/>
      <c r="U39" s="160"/>
      <c r="V39" s="160"/>
      <c r="W39" s="160"/>
      <c r="X39" s="160"/>
      <c r="Y39" s="150"/>
      <c r="Z39" s="150"/>
      <c r="AA39" s="150"/>
      <c r="AB39" s="150"/>
      <c r="AC39" s="150"/>
      <c r="AD39" s="150"/>
      <c r="AE39" s="150"/>
      <c r="AF39" s="150"/>
      <c r="AG39" s="150" t="s">
        <v>173</v>
      </c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</row>
    <row r="40" spans="1:60" outlineLevel="1" x14ac:dyDescent="0.2">
      <c r="A40" s="157"/>
      <c r="B40" s="158"/>
      <c r="C40" s="276" t="s">
        <v>226</v>
      </c>
      <c r="D40" s="277"/>
      <c r="E40" s="277"/>
      <c r="F40" s="277"/>
      <c r="G40" s="277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0"/>
      <c r="T40" s="160"/>
      <c r="U40" s="160"/>
      <c r="V40" s="160"/>
      <c r="W40" s="160"/>
      <c r="X40" s="160"/>
      <c r="Y40" s="150"/>
      <c r="Z40" s="150"/>
      <c r="AA40" s="150"/>
      <c r="AB40" s="150"/>
      <c r="AC40" s="150"/>
      <c r="AD40" s="150"/>
      <c r="AE40" s="150"/>
      <c r="AF40" s="150"/>
      <c r="AG40" s="150" t="s">
        <v>173</v>
      </c>
      <c r="AH40" s="150"/>
      <c r="AI40" s="150"/>
      <c r="AJ40" s="150"/>
      <c r="AK40" s="150"/>
      <c r="AL40" s="150"/>
      <c r="AM40" s="150"/>
      <c r="AN40" s="150"/>
      <c r="AO40" s="150"/>
      <c r="AP40" s="150"/>
      <c r="AQ40" s="150"/>
      <c r="AR40" s="150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50"/>
    </row>
    <row r="41" spans="1:60" outlineLevel="1" x14ac:dyDescent="0.2">
      <c r="A41" s="157"/>
      <c r="B41" s="158"/>
      <c r="C41" s="276" t="s">
        <v>227</v>
      </c>
      <c r="D41" s="277"/>
      <c r="E41" s="277"/>
      <c r="F41" s="277"/>
      <c r="G41" s="277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50"/>
      <c r="Z41" s="150"/>
      <c r="AA41" s="150"/>
      <c r="AB41" s="150"/>
      <c r="AC41" s="150"/>
      <c r="AD41" s="150"/>
      <c r="AE41" s="150"/>
      <c r="AF41" s="150"/>
      <c r="AG41" s="150" t="s">
        <v>173</v>
      </c>
      <c r="AH41" s="150"/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0"/>
      <c r="BH41" s="150"/>
    </row>
    <row r="42" spans="1:60" outlineLevel="1" x14ac:dyDescent="0.2">
      <c r="A42" s="157"/>
      <c r="B42" s="158"/>
      <c r="C42" s="276" t="s">
        <v>228</v>
      </c>
      <c r="D42" s="277"/>
      <c r="E42" s="277"/>
      <c r="F42" s="277"/>
      <c r="G42" s="277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0"/>
      <c r="T42" s="160"/>
      <c r="U42" s="160"/>
      <c r="V42" s="160"/>
      <c r="W42" s="160"/>
      <c r="X42" s="160"/>
      <c r="Y42" s="150"/>
      <c r="Z42" s="150"/>
      <c r="AA42" s="150"/>
      <c r="AB42" s="150"/>
      <c r="AC42" s="150"/>
      <c r="AD42" s="150"/>
      <c r="AE42" s="150"/>
      <c r="AF42" s="150"/>
      <c r="AG42" s="150" t="s">
        <v>173</v>
      </c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  <c r="AT42" s="150"/>
      <c r="AU42" s="150"/>
      <c r="AV42" s="150"/>
      <c r="AW42" s="150"/>
      <c r="AX42" s="150"/>
      <c r="AY42" s="150"/>
      <c r="AZ42" s="150"/>
      <c r="BA42" s="150"/>
      <c r="BB42" s="150"/>
      <c r="BC42" s="150"/>
      <c r="BD42" s="150"/>
      <c r="BE42" s="150"/>
      <c r="BF42" s="150"/>
      <c r="BG42" s="150"/>
      <c r="BH42" s="150"/>
    </row>
    <row r="43" spans="1:60" outlineLevel="1" x14ac:dyDescent="0.2">
      <c r="A43" s="157"/>
      <c r="B43" s="158"/>
      <c r="C43" s="276" t="s">
        <v>209</v>
      </c>
      <c r="D43" s="277"/>
      <c r="E43" s="277"/>
      <c r="F43" s="277"/>
      <c r="G43" s="277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50"/>
      <c r="Z43" s="150"/>
      <c r="AA43" s="150"/>
      <c r="AB43" s="150"/>
      <c r="AC43" s="150"/>
      <c r="AD43" s="150"/>
      <c r="AE43" s="150"/>
      <c r="AF43" s="150"/>
      <c r="AG43" s="150" t="s">
        <v>173</v>
      </c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150"/>
      <c r="BD43" s="150"/>
      <c r="BE43" s="150"/>
      <c r="BF43" s="150"/>
      <c r="BG43" s="150"/>
      <c r="BH43" s="150"/>
    </row>
    <row r="44" spans="1:60" outlineLevel="1" x14ac:dyDescent="0.2">
      <c r="A44" s="157"/>
      <c r="B44" s="158"/>
      <c r="C44" s="276" t="s">
        <v>229</v>
      </c>
      <c r="D44" s="277"/>
      <c r="E44" s="277"/>
      <c r="F44" s="277"/>
      <c r="G44" s="277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50"/>
      <c r="Z44" s="150"/>
      <c r="AA44" s="150"/>
      <c r="AB44" s="150"/>
      <c r="AC44" s="150"/>
      <c r="AD44" s="150"/>
      <c r="AE44" s="150"/>
      <c r="AF44" s="150"/>
      <c r="AG44" s="150" t="s">
        <v>173</v>
      </c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  <c r="AT44" s="150"/>
      <c r="AU44" s="150"/>
      <c r="AV44" s="150"/>
      <c r="AW44" s="150"/>
      <c r="AX44" s="150"/>
      <c r="AY44" s="150"/>
      <c r="AZ44" s="150"/>
      <c r="BA44" s="150"/>
      <c r="BB44" s="150"/>
      <c r="BC44" s="150"/>
      <c r="BD44" s="150"/>
      <c r="BE44" s="150"/>
      <c r="BF44" s="150"/>
      <c r="BG44" s="150"/>
      <c r="BH44" s="150"/>
    </row>
    <row r="45" spans="1:60" outlineLevel="1" x14ac:dyDescent="0.2">
      <c r="A45" s="157"/>
      <c r="B45" s="158"/>
      <c r="C45" s="203" t="s">
        <v>204</v>
      </c>
      <c r="D45" s="197"/>
      <c r="E45" s="198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0"/>
      <c r="T45" s="160"/>
      <c r="U45" s="160"/>
      <c r="V45" s="160"/>
      <c r="W45" s="160"/>
      <c r="X45" s="160"/>
      <c r="Y45" s="150"/>
      <c r="Z45" s="150"/>
      <c r="AA45" s="150"/>
      <c r="AB45" s="150"/>
      <c r="AC45" s="150"/>
      <c r="AD45" s="150"/>
      <c r="AE45" s="150"/>
      <c r="AF45" s="150"/>
      <c r="AG45" s="150" t="s">
        <v>185</v>
      </c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  <c r="AT45" s="150"/>
      <c r="AU45" s="150"/>
      <c r="AV45" s="150"/>
      <c r="AW45" s="150"/>
      <c r="AX45" s="150"/>
      <c r="AY45" s="150"/>
      <c r="AZ45" s="150"/>
      <c r="BA45" s="150"/>
      <c r="BB45" s="150"/>
      <c r="BC45" s="150"/>
      <c r="BD45" s="150"/>
      <c r="BE45" s="150"/>
      <c r="BF45" s="150"/>
      <c r="BG45" s="150"/>
      <c r="BH45" s="150"/>
    </row>
    <row r="46" spans="1:60" outlineLevel="1" x14ac:dyDescent="0.2">
      <c r="A46" s="157"/>
      <c r="B46" s="158"/>
      <c r="C46" s="204" t="s">
        <v>230</v>
      </c>
      <c r="D46" s="197"/>
      <c r="E46" s="198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50"/>
      <c r="Z46" s="150"/>
      <c r="AA46" s="150"/>
      <c r="AB46" s="150"/>
      <c r="AC46" s="150"/>
      <c r="AD46" s="150"/>
      <c r="AE46" s="150"/>
      <c r="AF46" s="150"/>
      <c r="AG46" s="150" t="s">
        <v>185</v>
      </c>
      <c r="AH46" s="150">
        <v>2</v>
      </c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</row>
    <row r="47" spans="1:60" outlineLevel="1" x14ac:dyDescent="0.2">
      <c r="A47" s="157"/>
      <c r="B47" s="158"/>
      <c r="C47" s="204" t="s">
        <v>231</v>
      </c>
      <c r="D47" s="197"/>
      <c r="E47" s="198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50"/>
      <c r="Z47" s="150"/>
      <c r="AA47" s="150"/>
      <c r="AB47" s="150"/>
      <c r="AC47" s="150"/>
      <c r="AD47" s="150"/>
      <c r="AE47" s="150"/>
      <c r="AF47" s="150"/>
      <c r="AG47" s="150" t="s">
        <v>185</v>
      </c>
      <c r="AH47" s="150">
        <v>2</v>
      </c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</row>
    <row r="48" spans="1:60" outlineLevel="1" x14ac:dyDescent="0.2">
      <c r="A48" s="157"/>
      <c r="B48" s="158"/>
      <c r="C48" s="203" t="s">
        <v>209</v>
      </c>
      <c r="D48" s="197"/>
      <c r="E48" s="198"/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50"/>
      <c r="Z48" s="150"/>
      <c r="AA48" s="150"/>
      <c r="AB48" s="150"/>
      <c r="AC48" s="150"/>
      <c r="AD48" s="150"/>
      <c r="AE48" s="150"/>
      <c r="AF48" s="150"/>
      <c r="AG48" s="150" t="s">
        <v>185</v>
      </c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</row>
    <row r="49" spans="1:60" outlineLevel="1" x14ac:dyDescent="0.2">
      <c r="A49" s="157"/>
      <c r="B49" s="158"/>
      <c r="C49" s="202" t="s">
        <v>232</v>
      </c>
      <c r="D49" s="195"/>
      <c r="E49" s="196">
        <v>33</v>
      </c>
      <c r="F49" s="160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50"/>
      <c r="Z49" s="150"/>
      <c r="AA49" s="150"/>
      <c r="AB49" s="150"/>
      <c r="AC49" s="150"/>
      <c r="AD49" s="150"/>
      <c r="AE49" s="150"/>
      <c r="AF49" s="150"/>
      <c r="AG49" s="150" t="s">
        <v>185</v>
      </c>
      <c r="AH49" s="150">
        <v>0</v>
      </c>
      <c r="AI49" s="150"/>
      <c r="AJ49" s="150"/>
      <c r="AK49" s="150"/>
      <c r="AL49" s="150"/>
      <c r="AM49" s="150"/>
      <c r="AN49" s="150"/>
      <c r="AO49" s="150"/>
      <c r="AP49" s="150"/>
      <c r="AQ49" s="150"/>
      <c r="AR49" s="150"/>
      <c r="AS49" s="150"/>
      <c r="AT49" s="150"/>
      <c r="AU49" s="150"/>
      <c r="AV49" s="150"/>
      <c r="AW49" s="150"/>
      <c r="AX49" s="150"/>
      <c r="AY49" s="150"/>
      <c r="AZ49" s="150"/>
      <c r="BA49" s="150"/>
      <c r="BB49" s="150"/>
      <c r="BC49" s="150"/>
      <c r="BD49" s="150"/>
      <c r="BE49" s="150"/>
      <c r="BF49" s="150"/>
      <c r="BG49" s="150"/>
      <c r="BH49" s="150"/>
    </row>
    <row r="50" spans="1:60" x14ac:dyDescent="0.2">
      <c r="A50" s="163" t="s">
        <v>146</v>
      </c>
      <c r="B50" s="164" t="s">
        <v>95</v>
      </c>
      <c r="C50" s="189" t="s">
        <v>96</v>
      </c>
      <c r="D50" s="165"/>
      <c r="E50" s="166"/>
      <c r="F50" s="167"/>
      <c r="G50" s="167">
        <f>SUMIF(AG51:AG56,"&lt;&gt;NOR",G51:G56)</f>
        <v>0</v>
      </c>
      <c r="H50" s="167"/>
      <c r="I50" s="167">
        <f>SUM(I51:I56)</f>
        <v>0</v>
      </c>
      <c r="J50" s="167"/>
      <c r="K50" s="167">
        <f>SUM(K51:K56)</f>
        <v>0</v>
      </c>
      <c r="L50" s="167"/>
      <c r="M50" s="167">
        <f>SUM(M51:M56)</f>
        <v>0</v>
      </c>
      <c r="N50" s="167"/>
      <c r="O50" s="167">
        <f>SUM(O51:O56)</f>
        <v>0.01</v>
      </c>
      <c r="P50" s="167"/>
      <c r="Q50" s="167">
        <f>SUM(Q51:Q56)</f>
        <v>0</v>
      </c>
      <c r="R50" s="167"/>
      <c r="S50" s="167"/>
      <c r="T50" s="168"/>
      <c r="U50" s="162"/>
      <c r="V50" s="162">
        <f>SUM(V51:V56)</f>
        <v>107.60000000000001</v>
      </c>
      <c r="W50" s="162"/>
      <c r="X50" s="162"/>
      <c r="AG50" t="s">
        <v>147</v>
      </c>
    </row>
    <row r="51" spans="1:60" ht="33.75" outlineLevel="1" x14ac:dyDescent="0.2">
      <c r="A51" s="180">
        <v>10</v>
      </c>
      <c r="B51" s="181" t="s">
        <v>233</v>
      </c>
      <c r="C51" s="190" t="s">
        <v>234</v>
      </c>
      <c r="D51" s="182" t="s">
        <v>219</v>
      </c>
      <c r="E51" s="183">
        <v>636</v>
      </c>
      <c r="F51" s="184"/>
      <c r="G51" s="185">
        <f>ROUND(E51*F51,2)</f>
        <v>0</v>
      </c>
      <c r="H51" s="184"/>
      <c r="I51" s="185">
        <f>ROUND(E51*H51,2)</f>
        <v>0</v>
      </c>
      <c r="J51" s="184"/>
      <c r="K51" s="185">
        <f>ROUND(E51*J51,2)</f>
        <v>0</v>
      </c>
      <c r="L51" s="185">
        <v>21</v>
      </c>
      <c r="M51" s="185">
        <f>G51*(1+L51/100)</f>
        <v>0</v>
      </c>
      <c r="N51" s="185">
        <v>0</v>
      </c>
      <c r="O51" s="185">
        <f>ROUND(E51*N51,2)</f>
        <v>0</v>
      </c>
      <c r="P51" s="185">
        <v>0</v>
      </c>
      <c r="Q51" s="185">
        <f>ROUND(E51*P51,2)</f>
        <v>0</v>
      </c>
      <c r="R51" s="185" t="s">
        <v>220</v>
      </c>
      <c r="S51" s="185" t="s">
        <v>151</v>
      </c>
      <c r="T51" s="186" t="s">
        <v>151</v>
      </c>
      <c r="U51" s="160">
        <v>0.13900000000000001</v>
      </c>
      <c r="V51" s="160">
        <f>ROUND(E51*U51,2)</f>
        <v>88.4</v>
      </c>
      <c r="W51" s="160"/>
      <c r="X51" s="160" t="s">
        <v>180</v>
      </c>
      <c r="Y51" s="150"/>
      <c r="Z51" s="150"/>
      <c r="AA51" s="150"/>
      <c r="AB51" s="150"/>
      <c r="AC51" s="150"/>
      <c r="AD51" s="150"/>
      <c r="AE51" s="150"/>
      <c r="AF51" s="150"/>
      <c r="AG51" s="150" t="s">
        <v>181</v>
      </c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  <c r="AU51" s="150"/>
      <c r="AV51" s="150"/>
      <c r="AW51" s="150"/>
      <c r="AX51" s="150"/>
      <c r="AY51" s="150"/>
      <c r="AZ51" s="150"/>
      <c r="BA51" s="150"/>
      <c r="BB51" s="150"/>
      <c r="BC51" s="150"/>
      <c r="BD51" s="150"/>
      <c r="BE51" s="150"/>
      <c r="BF51" s="150"/>
      <c r="BG51" s="150"/>
      <c r="BH51" s="150"/>
    </row>
    <row r="52" spans="1:60" ht="33.75" outlineLevel="1" x14ac:dyDescent="0.2">
      <c r="A52" s="173">
        <v>11</v>
      </c>
      <c r="B52" s="174" t="s">
        <v>235</v>
      </c>
      <c r="C52" s="191" t="s">
        <v>236</v>
      </c>
      <c r="D52" s="175" t="s">
        <v>213</v>
      </c>
      <c r="E52" s="176">
        <v>48</v>
      </c>
      <c r="F52" s="177"/>
      <c r="G52" s="178">
        <f>ROUND(E52*F52,2)</f>
        <v>0</v>
      </c>
      <c r="H52" s="177"/>
      <c r="I52" s="178">
        <f>ROUND(E52*H52,2)</f>
        <v>0</v>
      </c>
      <c r="J52" s="177"/>
      <c r="K52" s="178">
        <f>ROUND(E52*J52,2)</f>
        <v>0</v>
      </c>
      <c r="L52" s="178">
        <v>21</v>
      </c>
      <c r="M52" s="178">
        <f>G52*(1+L52/100)</f>
        <v>0</v>
      </c>
      <c r="N52" s="178">
        <v>1.4999999999999999E-4</v>
      </c>
      <c r="O52" s="178">
        <f>ROUND(E52*N52,2)</f>
        <v>0.01</v>
      </c>
      <c r="P52" s="178">
        <v>0</v>
      </c>
      <c r="Q52" s="178">
        <f>ROUND(E52*P52,2)</f>
        <v>0</v>
      </c>
      <c r="R52" s="178" t="s">
        <v>220</v>
      </c>
      <c r="S52" s="178" t="s">
        <v>151</v>
      </c>
      <c r="T52" s="179" t="s">
        <v>151</v>
      </c>
      <c r="U52" s="160">
        <v>0.4</v>
      </c>
      <c r="V52" s="160">
        <f>ROUND(E52*U52,2)</f>
        <v>19.2</v>
      </c>
      <c r="W52" s="160"/>
      <c r="X52" s="160" t="s">
        <v>180</v>
      </c>
      <c r="Y52" s="150"/>
      <c r="Z52" s="150"/>
      <c r="AA52" s="150"/>
      <c r="AB52" s="150"/>
      <c r="AC52" s="150"/>
      <c r="AD52" s="150"/>
      <c r="AE52" s="150"/>
      <c r="AF52" s="150"/>
      <c r="AG52" s="150" t="s">
        <v>181</v>
      </c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</row>
    <row r="53" spans="1:60" outlineLevel="1" x14ac:dyDescent="0.2">
      <c r="A53" s="157"/>
      <c r="B53" s="158"/>
      <c r="C53" s="272" t="s">
        <v>237</v>
      </c>
      <c r="D53" s="273"/>
      <c r="E53" s="273"/>
      <c r="F53" s="273"/>
      <c r="G53" s="273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50"/>
      <c r="Z53" s="150"/>
      <c r="AA53" s="150"/>
      <c r="AB53" s="150"/>
      <c r="AC53" s="150"/>
      <c r="AD53" s="150"/>
      <c r="AE53" s="150"/>
      <c r="AF53" s="150"/>
      <c r="AG53" s="150" t="s">
        <v>183</v>
      </c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  <c r="AU53" s="150"/>
      <c r="AV53" s="150"/>
      <c r="AW53" s="150"/>
      <c r="AX53" s="150"/>
      <c r="AY53" s="150"/>
      <c r="AZ53" s="150"/>
      <c r="BA53" s="150"/>
      <c r="BB53" s="150"/>
      <c r="BC53" s="150"/>
      <c r="BD53" s="150"/>
      <c r="BE53" s="150"/>
      <c r="BF53" s="150"/>
      <c r="BG53" s="150"/>
      <c r="BH53" s="150"/>
    </row>
    <row r="54" spans="1:60" ht="22.5" outlineLevel="1" x14ac:dyDescent="0.2">
      <c r="A54" s="180">
        <v>12</v>
      </c>
      <c r="B54" s="181" t="s">
        <v>238</v>
      </c>
      <c r="C54" s="190" t="s">
        <v>239</v>
      </c>
      <c r="D54" s="182" t="s">
        <v>240</v>
      </c>
      <c r="E54" s="183">
        <v>1</v>
      </c>
      <c r="F54" s="184"/>
      <c r="G54" s="185">
        <f>ROUND(E54*F54,2)</f>
        <v>0</v>
      </c>
      <c r="H54" s="184"/>
      <c r="I54" s="185">
        <f>ROUND(E54*H54,2)</f>
        <v>0</v>
      </c>
      <c r="J54" s="184"/>
      <c r="K54" s="185">
        <f>ROUND(E54*J54,2)</f>
        <v>0</v>
      </c>
      <c r="L54" s="185">
        <v>21</v>
      </c>
      <c r="M54" s="185">
        <f>G54*(1+L54/100)</f>
        <v>0</v>
      </c>
      <c r="N54" s="185">
        <v>0</v>
      </c>
      <c r="O54" s="185">
        <f>ROUND(E54*N54,2)</f>
        <v>0</v>
      </c>
      <c r="P54" s="185">
        <v>0</v>
      </c>
      <c r="Q54" s="185">
        <f>ROUND(E54*P54,2)</f>
        <v>0</v>
      </c>
      <c r="R54" s="185"/>
      <c r="S54" s="185" t="s">
        <v>161</v>
      </c>
      <c r="T54" s="186" t="s">
        <v>152</v>
      </c>
      <c r="U54" s="160">
        <v>0</v>
      </c>
      <c r="V54" s="160">
        <f>ROUND(E54*U54,2)</f>
        <v>0</v>
      </c>
      <c r="W54" s="160"/>
      <c r="X54" s="160" t="s">
        <v>180</v>
      </c>
      <c r="Y54" s="150"/>
      <c r="Z54" s="150"/>
      <c r="AA54" s="150"/>
      <c r="AB54" s="150"/>
      <c r="AC54" s="150"/>
      <c r="AD54" s="150"/>
      <c r="AE54" s="150"/>
      <c r="AF54" s="150"/>
      <c r="AG54" s="150" t="s">
        <v>197</v>
      </c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  <c r="BC54" s="150"/>
      <c r="BD54" s="150"/>
      <c r="BE54" s="150"/>
      <c r="BF54" s="150"/>
      <c r="BG54" s="150"/>
      <c r="BH54" s="150"/>
    </row>
    <row r="55" spans="1:60" outlineLevel="1" x14ac:dyDescent="0.2">
      <c r="A55" s="180">
        <v>13</v>
      </c>
      <c r="B55" s="181" t="s">
        <v>241</v>
      </c>
      <c r="C55" s="190" t="s">
        <v>242</v>
      </c>
      <c r="D55" s="182" t="s">
        <v>243</v>
      </c>
      <c r="E55" s="183">
        <v>3</v>
      </c>
      <c r="F55" s="184"/>
      <c r="G55" s="185">
        <f>ROUND(E55*F55,2)</f>
        <v>0</v>
      </c>
      <c r="H55" s="184"/>
      <c r="I55" s="185">
        <f>ROUND(E55*H55,2)</f>
        <v>0</v>
      </c>
      <c r="J55" s="184"/>
      <c r="K55" s="185">
        <f>ROUND(E55*J55,2)</f>
        <v>0</v>
      </c>
      <c r="L55" s="185">
        <v>21</v>
      </c>
      <c r="M55" s="185">
        <f>G55*(1+L55/100)</f>
        <v>0</v>
      </c>
      <c r="N55" s="185">
        <v>0</v>
      </c>
      <c r="O55" s="185">
        <f>ROUND(E55*N55,2)</f>
        <v>0</v>
      </c>
      <c r="P55" s="185">
        <v>0</v>
      </c>
      <c r="Q55" s="185">
        <f>ROUND(E55*P55,2)</f>
        <v>0</v>
      </c>
      <c r="R55" s="185"/>
      <c r="S55" s="185" t="s">
        <v>161</v>
      </c>
      <c r="T55" s="186" t="s">
        <v>152</v>
      </c>
      <c r="U55" s="160">
        <v>0</v>
      </c>
      <c r="V55" s="160">
        <f>ROUND(E55*U55,2)</f>
        <v>0</v>
      </c>
      <c r="W55" s="160"/>
      <c r="X55" s="160" t="s">
        <v>244</v>
      </c>
      <c r="Y55" s="150"/>
      <c r="Z55" s="150"/>
      <c r="AA55" s="150"/>
      <c r="AB55" s="150"/>
      <c r="AC55" s="150"/>
      <c r="AD55" s="150"/>
      <c r="AE55" s="150"/>
      <c r="AF55" s="150"/>
      <c r="AG55" s="150" t="s">
        <v>245</v>
      </c>
      <c r="AH55" s="150"/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150"/>
      <c r="AY55" s="150"/>
      <c r="AZ55" s="150"/>
      <c r="BA55" s="150"/>
      <c r="BB55" s="150"/>
      <c r="BC55" s="150"/>
      <c r="BD55" s="150"/>
      <c r="BE55" s="150"/>
      <c r="BF55" s="150"/>
      <c r="BG55" s="150"/>
      <c r="BH55" s="150"/>
    </row>
    <row r="56" spans="1:60" outlineLevel="1" x14ac:dyDescent="0.2">
      <c r="A56" s="180">
        <v>14</v>
      </c>
      <c r="B56" s="181" t="s">
        <v>246</v>
      </c>
      <c r="C56" s="190" t="s">
        <v>247</v>
      </c>
      <c r="D56" s="182" t="s">
        <v>243</v>
      </c>
      <c r="E56" s="183">
        <v>10</v>
      </c>
      <c r="F56" s="184"/>
      <c r="G56" s="185">
        <f>ROUND(E56*F56,2)</f>
        <v>0</v>
      </c>
      <c r="H56" s="184"/>
      <c r="I56" s="185">
        <f>ROUND(E56*H56,2)</f>
        <v>0</v>
      </c>
      <c r="J56" s="184"/>
      <c r="K56" s="185">
        <f>ROUND(E56*J56,2)</f>
        <v>0</v>
      </c>
      <c r="L56" s="185">
        <v>21</v>
      </c>
      <c r="M56" s="185">
        <f>G56*(1+L56/100)</f>
        <v>0</v>
      </c>
      <c r="N56" s="185">
        <v>0</v>
      </c>
      <c r="O56" s="185">
        <f>ROUND(E56*N56,2)</f>
        <v>0</v>
      </c>
      <c r="P56" s="185">
        <v>0</v>
      </c>
      <c r="Q56" s="185">
        <f>ROUND(E56*P56,2)</f>
        <v>0</v>
      </c>
      <c r="R56" s="185"/>
      <c r="S56" s="185" t="s">
        <v>161</v>
      </c>
      <c r="T56" s="186" t="s">
        <v>152</v>
      </c>
      <c r="U56" s="160">
        <v>0</v>
      </c>
      <c r="V56" s="160">
        <f>ROUND(E56*U56,2)</f>
        <v>0</v>
      </c>
      <c r="W56" s="160"/>
      <c r="X56" s="160" t="s">
        <v>180</v>
      </c>
      <c r="Y56" s="150"/>
      <c r="Z56" s="150"/>
      <c r="AA56" s="150"/>
      <c r="AB56" s="150"/>
      <c r="AC56" s="150"/>
      <c r="AD56" s="150"/>
      <c r="AE56" s="150"/>
      <c r="AF56" s="150"/>
      <c r="AG56" s="150" t="s">
        <v>197</v>
      </c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</row>
    <row r="57" spans="1:60" x14ac:dyDescent="0.2">
      <c r="A57" s="163" t="s">
        <v>146</v>
      </c>
      <c r="B57" s="164" t="s">
        <v>99</v>
      </c>
      <c r="C57" s="189" t="s">
        <v>100</v>
      </c>
      <c r="D57" s="165"/>
      <c r="E57" s="166"/>
      <c r="F57" s="167"/>
      <c r="G57" s="167">
        <f>SUMIF(AG58:AG62,"&lt;&gt;NOR",G58:G62)</f>
        <v>0</v>
      </c>
      <c r="H57" s="167"/>
      <c r="I57" s="167">
        <f>SUM(I58:I62)</f>
        <v>0</v>
      </c>
      <c r="J57" s="167"/>
      <c r="K57" s="167">
        <f>SUM(K58:K62)</f>
        <v>0</v>
      </c>
      <c r="L57" s="167"/>
      <c r="M57" s="167">
        <f>SUM(M58:M62)</f>
        <v>0</v>
      </c>
      <c r="N57" s="167"/>
      <c r="O57" s="167">
        <f>SUM(O58:O62)</f>
        <v>0</v>
      </c>
      <c r="P57" s="167"/>
      <c r="Q57" s="167">
        <f>SUM(Q58:Q62)</f>
        <v>0</v>
      </c>
      <c r="R57" s="167"/>
      <c r="S57" s="167"/>
      <c r="T57" s="168"/>
      <c r="U57" s="162"/>
      <c r="V57" s="162">
        <f>SUM(V58:V62)</f>
        <v>0.82</v>
      </c>
      <c r="W57" s="162"/>
      <c r="X57" s="162"/>
      <c r="AG57" t="s">
        <v>147</v>
      </c>
    </row>
    <row r="58" spans="1:60" outlineLevel="1" x14ac:dyDescent="0.2">
      <c r="A58" s="173">
        <v>15</v>
      </c>
      <c r="B58" s="174" t="s">
        <v>248</v>
      </c>
      <c r="C58" s="191" t="s">
        <v>249</v>
      </c>
      <c r="D58" s="175" t="s">
        <v>250</v>
      </c>
      <c r="E58" s="176">
        <v>0.71660000000000001</v>
      </c>
      <c r="F58" s="177"/>
      <c r="G58" s="178">
        <f>ROUND(E58*F58,2)</f>
        <v>0</v>
      </c>
      <c r="H58" s="177"/>
      <c r="I58" s="178">
        <f>ROUND(E58*H58,2)</f>
        <v>0</v>
      </c>
      <c r="J58" s="177"/>
      <c r="K58" s="178">
        <f>ROUND(E58*J58,2)</f>
        <v>0</v>
      </c>
      <c r="L58" s="178">
        <v>21</v>
      </c>
      <c r="M58" s="178">
        <f>G58*(1+L58/100)</f>
        <v>0</v>
      </c>
      <c r="N58" s="178">
        <v>0</v>
      </c>
      <c r="O58" s="178">
        <f>ROUND(E58*N58,2)</f>
        <v>0</v>
      </c>
      <c r="P58" s="178">
        <v>0</v>
      </c>
      <c r="Q58" s="178">
        <f>ROUND(E58*P58,2)</f>
        <v>0</v>
      </c>
      <c r="R58" s="178" t="s">
        <v>214</v>
      </c>
      <c r="S58" s="178" t="s">
        <v>151</v>
      </c>
      <c r="T58" s="179" t="s">
        <v>151</v>
      </c>
      <c r="U58" s="160">
        <v>1.1419999999999999</v>
      </c>
      <c r="V58" s="160">
        <f>ROUND(E58*U58,2)</f>
        <v>0.82</v>
      </c>
      <c r="W58" s="160"/>
      <c r="X58" s="160" t="s">
        <v>251</v>
      </c>
      <c r="Y58" s="150"/>
      <c r="Z58" s="150"/>
      <c r="AA58" s="150"/>
      <c r="AB58" s="150"/>
      <c r="AC58" s="150"/>
      <c r="AD58" s="150"/>
      <c r="AE58" s="150"/>
      <c r="AF58" s="150"/>
      <c r="AG58" s="150" t="s">
        <v>252</v>
      </c>
      <c r="AH58" s="150"/>
      <c r="AI58" s="150"/>
      <c r="AJ58" s="150"/>
      <c r="AK58" s="150"/>
      <c r="AL58" s="150"/>
      <c r="AM58" s="150"/>
      <c r="AN58" s="150"/>
      <c r="AO58" s="150"/>
      <c r="AP58" s="150"/>
      <c r="AQ58" s="150"/>
      <c r="AR58" s="150"/>
      <c r="AS58" s="150"/>
      <c r="AT58" s="150"/>
      <c r="AU58" s="150"/>
      <c r="AV58" s="150"/>
      <c r="AW58" s="150"/>
      <c r="AX58" s="150"/>
      <c r="AY58" s="150"/>
      <c r="AZ58" s="150"/>
      <c r="BA58" s="150"/>
      <c r="BB58" s="150"/>
      <c r="BC58" s="150"/>
      <c r="BD58" s="150"/>
      <c r="BE58" s="150"/>
      <c r="BF58" s="150"/>
      <c r="BG58" s="150"/>
      <c r="BH58" s="150"/>
    </row>
    <row r="59" spans="1:60" ht="22.5" outlineLevel="1" x14ac:dyDescent="0.2">
      <c r="A59" s="157"/>
      <c r="B59" s="158"/>
      <c r="C59" s="272" t="s">
        <v>253</v>
      </c>
      <c r="D59" s="273"/>
      <c r="E59" s="273"/>
      <c r="F59" s="273"/>
      <c r="G59" s="273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50"/>
      <c r="Z59" s="150"/>
      <c r="AA59" s="150"/>
      <c r="AB59" s="150"/>
      <c r="AC59" s="150"/>
      <c r="AD59" s="150"/>
      <c r="AE59" s="150"/>
      <c r="AF59" s="150"/>
      <c r="AG59" s="150" t="s">
        <v>183</v>
      </c>
      <c r="AH59" s="150"/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87" t="str">
        <f>C59</f>
        <v>na novostavbách a změnách objektů pro oplocení (815 2 JKSo), objekty zvláštní pro chov živočichů (815 3 JKSO), objekty pozemní různé (815 9 JKSO)</v>
      </c>
      <c r="BB59" s="150"/>
      <c r="BC59" s="150"/>
      <c r="BD59" s="150"/>
      <c r="BE59" s="150"/>
      <c r="BF59" s="150"/>
      <c r="BG59" s="150"/>
      <c r="BH59" s="150"/>
    </row>
    <row r="60" spans="1:60" outlineLevel="1" x14ac:dyDescent="0.2">
      <c r="A60" s="157"/>
      <c r="B60" s="158"/>
      <c r="C60" s="202" t="s">
        <v>254</v>
      </c>
      <c r="D60" s="195"/>
      <c r="E60" s="196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50"/>
      <c r="Z60" s="150"/>
      <c r="AA60" s="150"/>
      <c r="AB60" s="150"/>
      <c r="AC60" s="150"/>
      <c r="AD60" s="150"/>
      <c r="AE60" s="150"/>
      <c r="AF60" s="150"/>
      <c r="AG60" s="150" t="s">
        <v>185</v>
      </c>
      <c r="AH60" s="150">
        <v>0</v>
      </c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</row>
    <row r="61" spans="1:60" outlineLevel="1" x14ac:dyDescent="0.2">
      <c r="A61" s="157"/>
      <c r="B61" s="158"/>
      <c r="C61" s="202" t="s">
        <v>255</v>
      </c>
      <c r="D61" s="195"/>
      <c r="E61" s="196"/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50"/>
      <c r="Z61" s="150"/>
      <c r="AA61" s="150"/>
      <c r="AB61" s="150"/>
      <c r="AC61" s="150"/>
      <c r="AD61" s="150"/>
      <c r="AE61" s="150"/>
      <c r="AF61" s="150"/>
      <c r="AG61" s="150" t="s">
        <v>185</v>
      </c>
      <c r="AH61" s="150">
        <v>0</v>
      </c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</row>
    <row r="62" spans="1:60" outlineLevel="1" x14ac:dyDescent="0.2">
      <c r="A62" s="157"/>
      <c r="B62" s="158"/>
      <c r="C62" s="202" t="s">
        <v>256</v>
      </c>
      <c r="D62" s="195"/>
      <c r="E62" s="196">
        <v>0.71660000000000001</v>
      </c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0"/>
      <c r="V62" s="160"/>
      <c r="W62" s="160"/>
      <c r="X62" s="160"/>
      <c r="Y62" s="150"/>
      <c r="Z62" s="150"/>
      <c r="AA62" s="150"/>
      <c r="AB62" s="150"/>
      <c r="AC62" s="150"/>
      <c r="AD62" s="150"/>
      <c r="AE62" s="150"/>
      <c r="AF62" s="150"/>
      <c r="AG62" s="150" t="s">
        <v>185</v>
      </c>
      <c r="AH62" s="150">
        <v>0</v>
      </c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150"/>
      <c r="AT62" s="150"/>
      <c r="AU62" s="150"/>
      <c r="AV62" s="150"/>
      <c r="AW62" s="150"/>
      <c r="AX62" s="150"/>
      <c r="AY62" s="150"/>
      <c r="AZ62" s="150"/>
      <c r="BA62" s="150"/>
      <c r="BB62" s="150"/>
      <c r="BC62" s="150"/>
      <c r="BD62" s="150"/>
      <c r="BE62" s="150"/>
      <c r="BF62" s="150"/>
      <c r="BG62" s="150"/>
      <c r="BH62" s="150"/>
    </row>
    <row r="63" spans="1:60" x14ac:dyDescent="0.2">
      <c r="A63" s="163" t="s">
        <v>146</v>
      </c>
      <c r="B63" s="164" t="s">
        <v>101</v>
      </c>
      <c r="C63" s="189" t="s">
        <v>102</v>
      </c>
      <c r="D63" s="165"/>
      <c r="E63" s="166"/>
      <c r="F63" s="167"/>
      <c r="G63" s="167">
        <f>SUMIF(AG64:AG70,"&lt;&gt;NOR",G64:G70)</f>
        <v>0</v>
      </c>
      <c r="H63" s="167"/>
      <c r="I63" s="167">
        <f>SUM(I64:I70)</f>
        <v>0</v>
      </c>
      <c r="J63" s="167"/>
      <c r="K63" s="167">
        <f>SUM(K64:K70)</f>
        <v>0</v>
      </c>
      <c r="L63" s="167"/>
      <c r="M63" s="167">
        <f>SUM(M64:M70)</f>
        <v>0</v>
      </c>
      <c r="N63" s="167"/>
      <c r="O63" s="167">
        <f>SUM(O64:O70)</f>
        <v>0</v>
      </c>
      <c r="P63" s="167"/>
      <c r="Q63" s="167">
        <f>SUM(Q64:Q70)</f>
        <v>0</v>
      </c>
      <c r="R63" s="167"/>
      <c r="S63" s="167"/>
      <c r="T63" s="168"/>
      <c r="U63" s="162"/>
      <c r="V63" s="162">
        <f>SUM(V64:V70)</f>
        <v>0.69000000000000006</v>
      </c>
      <c r="W63" s="162"/>
      <c r="X63" s="162"/>
      <c r="AG63" t="s">
        <v>147</v>
      </c>
    </row>
    <row r="64" spans="1:60" outlineLevel="1" x14ac:dyDescent="0.2">
      <c r="A64" s="173">
        <v>16</v>
      </c>
      <c r="B64" s="174" t="s">
        <v>257</v>
      </c>
      <c r="C64" s="191" t="s">
        <v>258</v>
      </c>
      <c r="D64" s="175" t="s">
        <v>259</v>
      </c>
      <c r="E64" s="176">
        <v>0.5</v>
      </c>
      <c r="F64" s="177"/>
      <c r="G64" s="178">
        <f>ROUND(E64*F64,2)</f>
        <v>0</v>
      </c>
      <c r="H64" s="177"/>
      <c r="I64" s="178">
        <f>ROUND(E64*H64,2)</f>
        <v>0</v>
      </c>
      <c r="J64" s="177"/>
      <c r="K64" s="178">
        <f>ROUND(E64*J64,2)</f>
        <v>0</v>
      </c>
      <c r="L64" s="178">
        <v>21</v>
      </c>
      <c r="M64" s="178">
        <f>G64*(1+L64/100)</f>
        <v>0</v>
      </c>
      <c r="N64" s="178">
        <v>1.31E-3</v>
      </c>
      <c r="O64" s="178">
        <f>ROUND(E64*N64,2)</f>
        <v>0</v>
      </c>
      <c r="P64" s="178">
        <v>0</v>
      </c>
      <c r="Q64" s="178">
        <f>ROUND(E64*P64,2)</f>
        <v>0</v>
      </c>
      <c r="R64" s="178" t="s">
        <v>260</v>
      </c>
      <c r="S64" s="178" t="s">
        <v>151</v>
      </c>
      <c r="T64" s="179" t="s">
        <v>151</v>
      </c>
      <c r="U64" s="160">
        <v>0.79700000000000004</v>
      </c>
      <c r="V64" s="160">
        <f>ROUND(E64*U64,2)</f>
        <v>0.4</v>
      </c>
      <c r="W64" s="160"/>
      <c r="X64" s="160" t="s">
        <v>180</v>
      </c>
      <c r="Y64" s="150"/>
      <c r="Z64" s="150"/>
      <c r="AA64" s="150"/>
      <c r="AB64" s="150"/>
      <c r="AC64" s="150"/>
      <c r="AD64" s="150"/>
      <c r="AE64" s="150"/>
      <c r="AF64" s="150"/>
      <c r="AG64" s="150" t="s">
        <v>197</v>
      </c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</row>
    <row r="65" spans="1:60" outlineLevel="1" x14ac:dyDescent="0.2">
      <c r="A65" s="157"/>
      <c r="B65" s="158"/>
      <c r="C65" s="272" t="s">
        <v>261</v>
      </c>
      <c r="D65" s="273"/>
      <c r="E65" s="273"/>
      <c r="F65" s="273"/>
      <c r="G65" s="273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50"/>
      <c r="Z65" s="150"/>
      <c r="AA65" s="150"/>
      <c r="AB65" s="150"/>
      <c r="AC65" s="150"/>
      <c r="AD65" s="150"/>
      <c r="AE65" s="150"/>
      <c r="AF65" s="150"/>
      <c r="AG65" s="150" t="s">
        <v>183</v>
      </c>
      <c r="AH65" s="150"/>
      <c r="AI65" s="150"/>
      <c r="AJ65" s="150"/>
      <c r="AK65" s="150"/>
      <c r="AL65" s="150"/>
      <c r="AM65" s="150"/>
      <c r="AN65" s="150"/>
      <c r="AO65" s="150"/>
      <c r="AP65" s="150"/>
      <c r="AQ65" s="150"/>
      <c r="AR65" s="150"/>
      <c r="AS65" s="150"/>
      <c r="AT65" s="150"/>
      <c r="AU65" s="150"/>
      <c r="AV65" s="150"/>
      <c r="AW65" s="150"/>
      <c r="AX65" s="150"/>
      <c r="AY65" s="150"/>
      <c r="AZ65" s="150"/>
      <c r="BA65" s="150"/>
      <c r="BB65" s="150"/>
      <c r="BC65" s="150"/>
      <c r="BD65" s="150"/>
      <c r="BE65" s="150"/>
      <c r="BF65" s="150"/>
      <c r="BG65" s="150"/>
      <c r="BH65" s="150"/>
    </row>
    <row r="66" spans="1:60" outlineLevel="1" x14ac:dyDescent="0.2">
      <c r="A66" s="173">
        <v>17</v>
      </c>
      <c r="B66" s="174" t="s">
        <v>262</v>
      </c>
      <c r="C66" s="191" t="s">
        <v>263</v>
      </c>
      <c r="D66" s="175" t="s">
        <v>213</v>
      </c>
      <c r="E66" s="176">
        <v>1</v>
      </c>
      <c r="F66" s="177"/>
      <c r="G66" s="178">
        <f>ROUND(E66*F66,2)</f>
        <v>0</v>
      </c>
      <c r="H66" s="177"/>
      <c r="I66" s="178">
        <f>ROUND(E66*H66,2)</f>
        <v>0</v>
      </c>
      <c r="J66" s="177"/>
      <c r="K66" s="178">
        <f>ROUND(E66*J66,2)</f>
        <v>0</v>
      </c>
      <c r="L66" s="178">
        <v>21</v>
      </c>
      <c r="M66" s="178">
        <f>G66*(1+L66/100)</f>
        <v>0</v>
      </c>
      <c r="N66" s="178">
        <v>0</v>
      </c>
      <c r="O66" s="178">
        <f>ROUND(E66*N66,2)</f>
        <v>0</v>
      </c>
      <c r="P66" s="178">
        <v>0</v>
      </c>
      <c r="Q66" s="178">
        <f>ROUND(E66*P66,2)</f>
        <v>0</v>
      </c>
      <c r="R66" s="178" t="s">
        <v>260</v>
      </c>
      <c r="S66" s="178" t="s">
        <v>151</v>
      </c>
      <c r="T66" s="179" t="s">
        <v>151</v>
      </c>
      <c r="U66" s="160">
        <v>0.25900000000000001</v>
      </c>
      <c r="V66" s="160">
        <f>ROUND(E66*U66,2)</f>
        <v>0.26</v>
      </c>
      <c r="W66" s="160"/>
      <c r="X66" s="160" t="s">
        <v>180</v>
      </c>
      <c r="Y66" s="150"/>
      <c r="Z66" s="150"/>
      <c r="AA66" s="150"/>
      <c r="AB66" s="150"/>
      <c r="AC66" s="150"/>
      <c r="AD66" s="150"/>
      <c r="AE66" s="150"/>
      <c r="AF66" s="150"/>
      <c r="AG66" s="150" t="s">
        <v>197</v>
      </c>
      <c r="AH66" s="150"/>
      <c r="AI66" s="150"/>
      <c r="AJ66" s="150"/>
      <c r="AK66" s="150"/>
      <c r="AL66" s="150"/>
      <c r="AM66" s="150"/>
      <c r="AN66" s="150"/>
      <c r="AO66" s="150"/>
      <c r="AP66" s="150"/>
      <c r="AQ66" s="150"/>
      <c r="AR66" s="150"/>
      <c r="AS66" s="150"/>
      <c r="AT66" s="150"/>
      <c r="AU66" s="150"/>
      <c r="AV66" s="150"/>
      <c r="AW66" s="150"/>
      <c r="AX66" s="150"/>
      <c r="AY66" s="150"/>
      <c r="AZ66" s="150"/>
      <c r="BA66" s="150"/>
      <c r="BB66" s="150"/>
      <c r="BC66" s="150"/>
      <c r="BD66" s="150"/>
      <c r="BE66" s="150"/>
      <c r="BF66" s="150"/>
      <c r="BG66" s="150"/>
      <c r="BH66" s="150"/>
    </row>
    <row r="67" spans="1:60" outlineLevel="1" x14ac:dyDescent="0.2">
      <c r="A67" s="157"/>
      <c r="B67" s="158"/>
      <c r="C67" s="272" t="s">
        <v>264</v>
      </c>
      <c r="D67" s="273"/>
      <c r="E67" s="273"/>
      <c r="F67" s="273"/>
      <c r="G67" s="273"/>
      <c r="H67" s="160"/>
      <c r="I67" s="160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60"/>
      <c r="V67" s="160"/>
      <c r="W67" s="160"/>
      <c r="X67" s="160"/>
      <c r="Y67" s="150"/>
      <c r="Z67" s="150"/>
      <c r="AA67" s="150"/>
      <c r="AB67" s="150"/>
      <c r="AC67" s="150"/>
      <c r="AD67" s="150"/>
      <c r="AE67" s="150"/>
      <c r="AF67" s="150"/>
      <c r="AG67" s="150" t="s">
        <v>183</v>
      </c>
      <c r="AH67" s="150"/>
      <c r="AI67" s="150"/>
      <c r="AJ67" s="150"/>
      <c r="AK67" s="150"/>
      <c r="AL67" s="150"/>
      <c r="AM67" s="150"/>
      <c r="AN67" s="150"/>
      <c r="AO67" s="150"/>
      <c r="AP67" s="150"/>
      <c r="AQ67" s="150"/>
      <c r="AR67" s="150"/>
      <c r="AS67" s="150"/>
      <c r="AT67" s="150"/>
      <c r="AU67" s="150"/>
      <c r="AV67" s="150"/>
      <c r="AW67" s="150"/>
      <c r="AX67" s="150"/>
      <c r="AY67" s="150"/>
      <c r="AZ67" s="150"/>
      <c r="BA67" s="150"/>
      <c r="BB67" s="150"/>
      <c r="BC67" s="150"/>
      <c r="BD67" s="150"/>
      <c r="BE67" s="150"/>
      <c r="BF67" s="150"/>
      <c r="BG67" s="150"/>
      <c r="BH67" s="150"/>
    </row>
    <row r="68" spans="1:60" outlineLevel="1" x14ac:dyDescent="0.2">
      <c r="A68" s="173">
        <v>18</v>
      </c>
      <c r="B68" s="174" t="s">
        <v>265</v>
      </c>
      <c r="C68" s="191" t="s">
        <v>266</v>
      </c>
      <c r="D68" s="175" t="s">
        <v>259</v>
      </c>
      <c r="E68" s="176">
        <v>0.5</v>
      </c>
      <c r="F68" s="177"/>
      <c r="G68" s="178">
        <f>ROUND(E68*F68,2)</f>
        <v>0</v>
      </c>
      <c r="H68" s="177"/>
      <c r="I68" s="178">
        <f>ROUND(E68*H68,2)</f>
        <v>0</v>
      </c>
      <c r="J68" s="177"/>
      <c r="K68" s="178">
        <f>ROUND(E68*J68,2)</f>
        <v>0</v>
      </c>
      <c r="L68" s="178">
        <v>21</v>
      </c>
      <c r="M68" s="178">
        <f>G68*(1+L68/100)</f>
        <v>0</v>
      </c>
      <c r="N68" s="178">
        <v>0</v>
      </c>
      <c r="O68" s="178">
        <f>ROUND(E68*N68,2)</f>
        <v>0</v>
      </c>
      <c r="P68" s="178">
        <v>0</v>
      </c>
      <c r="Q68" s="178">
        <f>ROUND(E68*P68,2)</f>
        <v>0</v>
      </c>
      <c r="R68" s="178" t="s">
        <v>260</v>
      </c>
      <c r="S68" s="178" t="s">
        <v>151</v>
      </c>
      <c r="T68" s="179" t="s">
        <v>151</v>
      </c>
      <c r="U68" s="160">
        <v>5.8999999999999997E-2</v>
      </c>
      <c r="V68" s="160">
        <f>ROUND(E68*U68,2)</f>
        <v>0.03</v>
      </c>
      <c r="W68" s="160"/>
      <c r="X68" s="160" t="s">
        <v>180</v>
      </c>
      <c r="Y68" s="150"/>
      <c r="Z68" s="150"/>
      <c r="AA68" s="150"/>
      <c r="AB68" s="150"/>
      <c r="AC68" s="150"/>
      <c r="AD68" s="150"/>
      <c r="AE68" s="150"/>
      <c r="AF68" s="150"/>
      <c r="AG68" s="150" t="s">
        <v>197</v>
      </c>
      <c r="AH68" s="150"/>
      <c r="AI68" s="150"/>
      <c r="AJ68" s="150"/>
      <c r="AK68" s="150"/>
      <c r="AL68" s="150"/>
      <c r="AM68" s="150"/>
      <c r="AN68" s="150"/>
      <c r="AO68" s="150"/>
      <c r="AP68" s="150"/>
      <c r="AQ68" s="150"/>
      <c r="AR68" s="150"/>
      <c r="AS68" s="150"/>
      <c r="AT68" s="150"/>
      <c r="AU68" s="150"/>
      <c r="AV68" s="150"/>
      <c r="AW68" s="150"/>
      <c r="AX68" s="150"/>
      <c r="AY68" s="150"/>
      <c r="AZ68" s="150"/>
      <c r="BA68" s="150"/>
      <c r="BB68" s="150"/>
      <c r="BC68" s="150"/>
      <c r="BD68" s="150"/>
      <c r="BE68" s="150"/>
      <c r="BF68" s="150"/>
      <c r="BG68" s="150"/>
      <c r="BH68" s="150"/>
    </row>
    <row r="69" spans="1:60" outlineLevel="1" x14ac:dyDescent="0.2">
      <c r="A69" s="157">
        <v>19</v>
      </c>
      <c r="B69" s="158" t="s">
        <v>267</v>
      </c>
      <c r="C69" s="206" t="s">
        <v>268</v>
      </c>
      <c r="D69" s="159" t="s">
        <v>0</v>
      </c>
      <c r="E69" s="201"/>
      <c r="F69" s="161"/>
      <c r="G69" s="160">
        <f>ROUND(E69*F69,2)</f>
        <v>0</v>
      </c>
      <c r="H69" s="161"/>
      <c r="I69" s="160">
        <f>ROUND(E69*H69,2)</f>
        <v>0</v>
      </c>
      <c r="J69" s="161"/>
      <c r="K69" s="160">
        <f>ROUND(E69*J69,2)</f>
        <v>0</v>
      </c>
      <c r="L69" s="160">
        <v>21</v>
      </c>
      <c r="M69" s="160">
        <f>G69*(1+L69/100)</f>
        <v>0</v>
      </c>
      <c r="N69" s="160">
        <v>0</v>
      </c>
      <c r="O69" s="160">
        <f>ROUND(E69*N69,2)</f>
        <v>0</v>
      </c>
      <c r="P69" s="160">
        <v>0</v>
      </c>
      <c r="Q69" s="160">
        <f>ROUND(E69*P69,2)</f>
        <v>0</v>
      </c>
      <c r="R69" s="160" t="s">
        <v>260</v>
      </c>
      <c r="S69" s="160" t="s">
        <v>151</v>
      </c>
      <c r="T69" s="160" t="s">
        <v>151</v>
      </c>
      <c r="U69" s="160">
        <v>0</v>
      </c>
      <c r="V69" s="160">
        <f>ROUND(E69*U69,2)</f>
        <v>0</v>
      </c>
      <c r="W69" s="160"/>
      <c r="X69" s="160" t="s">
        <v>251</v>
      </c>
      <c r="Y69" s="150"/>
      <c r="Z69" s="150"/>
      <c r="AA69" s="150"/>
      <c r="AB69" s="150"/>
      <c r="AC69" s="150"/>
      <c r="AD69" s="150"/>
      <c r="AE69" s="150"/>
      <c r="AF69" s="150"/>
      <c r="AG69" s="150" t="s">
        <v>252</v>
      </c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150"/>
      <c r="AT69" s="150"/>
      <c r="AU69" s="150"/>
      <c r="AV69" s="150"/>
      <c r="AW69" s="150"/>
      <c r="AX69" s="150"/>
      <c r="AY69" s="150"/>
      <c r="AZ69" s="150"/>
      <c r="BA69" s="150"/>
      <c r="BB69" s="150"/>
      <c r="BC69" s="150"/>
      <c r="BD69" s="150"/>
      <c r="BE69" s="150"/>
      <c r="BF69" s="150"/>
      <c r="BG69" s="150"/>
      <c r="BH69" s="150"/>
    </row>
    <row r="70" spans="1:60" outlineLevel="1" x14ac:dyDescent="0.2">
      <c r="A70" s="157"/>
      <c r="B70" s="158"/>
      <c r="C70" s="274" t="s">
        <v>269</v>
      </c>
      <c r="D70" s="275"/>
      <c r="E70" s="275"/>
      <c r="F70" s="275"/>
      <c r="G70" s="275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0"/>
      <c r="S70" s="160"/>
      <c r="T70" s="160"/>
      <c r="U70" s="160"/>
      <c r="V70" s="160"/>
      <c r="W70" s="160"/>
      <c r="X70" s="160"/>
      <c r="Y70" s="150"/>
      <c r="Z70" s="150"/>
      <c r="AA70" s="150"/>
      <c r="AB70" s="150"/>
      <c r="AC70" s="150"/>
      <c r="AD70" s="150"/>
      <c r="AE70" s="150"/>
      <c r="AF70" s="150"/>
      <c r="AG70" s="150" t="s">
        <v>183</v>
      </c>
      <c r="AH70" s="150"/>
      <c r="AI70" s="150"/>
      <c r="AJ70" s="150"/>
      <c r="AK70" s="150"/>
      <c r="AL70" s="150"/>
      <c r="AM70" s="150"/>
      <c r="AN70" s="150"/>
      <c r="AO70" s="150"/>
      <c r="AP70" s="150"/>
      <c r="AQ70" s="150"/>
      <c r="AR70" s="150"/>
      <c r="AS70" s="150"/>
      <c r="AT70" s="150"/>
      <c r="AU70" s="150"/>
      <c r="AV70" s="150"/>
      <c r="AW70" s="150"/>
      <c r="AX70" s="150"/>
      <c r="AY70" s="150"/>
      <c r="AZ70" s="150"/>
      <c r="BA70" s="150"/>
      <c r="BB70" s="150"/>
      <c r="BC70" s="150"/>
      <c r="BD70" s="150"/>
      <c r="BE70" s="150"/>
      <c r="BF70" s="150"/>
      <c r="BG70" s="150"/>
      <c r="BH70" s="150"/>
    </row>
    <row r="71" spans="1:60" x14ac:dyDescent="0.2">
      <c r="A71" s="153" t="s">
        <v>146</v>
      </c>
      <c r="B71" s="154" t="s">
        <v>103</v>
      </c>
      <c r="C71" s="193" t="s">
        <v>104</v>
      </c>
      <c r="D71" s="169"/>
      <c r="E71" s="170"/>
      <c r="F71" s="171"/>
      <c r="G71" s="171">
        <f>SUMIF(AG72:AG81,"&lt;&gt;NOR",G72:G81)</f>
        <v>0</v>
      </c>
      <c r="H71" s="171"/>
      <c r="I71" s="171">
        <f>SUM(I72:I81)</f>
        <v>0</v>
      </c>
      <c r="J71" s="171"/>
      <c r="K71" s="171">
        <f>SUM(K72:K81)</f>
        <v>0</v>
      </c>
      <c r="L71" s="171"/>
      <c r="M71" s="171">
        <f>SUM(M72:M81)</f>
        <v>0</v>
      </c>
      <c r="N71" s="171"/>
      <c r="O71" s="171">
        <f>SUM(O72:O81)</f>
        <v>0</v>
      </c>
      <c r="P71" s="171"/>
      <c r="Q71" s="171">
        <f>SUM(Q72:Q81)</f>
        <v>0</v>
      </c>
      <c r="R71" s="171"/>
      <c r="S71" s="171"/>
      <c r="T71" s="172"/>
      <c r="U71" s="162"/>
      <c r="V71" s="162">
        <f>SUM(V72:V81)</f>
        <v>1.08</v>
      </c>
      <c r="W71" s="162"/>
      <c r="X71" s="162"/>
      <c r="AG71" t="s">
        <v>147</v>
      </c>
    </row>
    <row r="72" spans="1:60" outlineLevel="1" x14ac:dyDescent="0.2">
      <c r="A72" s="157">
        <v>20</v>
      </c>
      <c r="B72" s="158" t="s">
        <v>270</v>
      </c>
      <c r="C72" s="206" t="s">
        <v>271</v>
      </c>
      <c r="D72" s="159" t="s">
        <v>0</v>
      </c>
      <c r="E72" s="201"/>
      <c r="F72" s="161"/>
      <c r="G72" s="160">
        <f>ROUND(E72*F72,2)</f>
        <v>0</v>
      </c>
      <c r="H72" s="161"/>
      <c r="I72" s="160">
        <f>ROUND(E72*H72,2)</f>
        <v>0</v>
      </c>
      <c r="J72" s="161"/>
      <c r="K72" s="160">
        <f>ROUND(E72*J72,2)</f>
        <v>0</v>
      </c>
      <c r="L72" s="160">
        <v>21</v>
      </c>
      <c r="M72" s="160">
        <f>G72*(1+L72/100)</f>
        <v>0</v>
      </c>
      <c r="N72" s="160">
        <v>0</v>
      </c>
      <c r="O72" s="160">
        <f>ROUND(E72*N72,2)</f>
        <v>0</v>
      </c>
      <c r="P72" s="160">
        <v>0</v>
      </c>
      <c r="Q72" s="160">
        <f>ROUND(E72*P72,2)</f>
        <v>0</v>
      </c>
      <c r="R72" s="160" t="s">
        <v>260</v>
      </c>
      <c r="S72" s="160" t="s">
        <v>151</v>
      </c>
      <c r="T72" s="160" t="s">
        <v>151</v>
      </c>
      <c r="U72" s="160">
        <v>0</v>
      </c>
      <c r="V72" s="160">
        <f>ROUND(E72*U72,2)</f>
        <v>0</v>
      </c>
      <c r="W72" s="160"/>
      <c r="X72" s="160" t="s">
        <v>251</v>
      </c>
      <c r="Y72" s="150"/>
      <c r="Z72" s="150"/>
      <c r="AA72" s="150"/>
      <c r="AB72" s="150"/>
      <c r="AC72" s="150"/>
      <c r="AD72" s="150"/>
      <c r="AE72" s="150"/>
      <c r="AF72" s="150"/>
      <c r="AG72" s="150" t="s">
        <v>252</v>
      </c>
      <c r="AH72" s="150"/>
      <c r="AI72" s="150"/>
      <c r="AJ72" s="150"/>
      <c r="AK72" s="150"/>
      <c r="AL72" s="150"/>
      <c r="AM72" s="150"/>
      <c r="AN72" s="150"/>
      <c r="AO72" s="150"/>
      <c r="AP72" s="150"/>
      <c r="AQ72" s="150"/>
      <c r="AR72" s="150"/>
      <c r="AS72" s="150"/>
      <c r="AT72" s="150"/>
      <c r="AU72" s="150"/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50"/>
      <c r="BG72" s="150"/>
      <c r="BH72" s="150"/>
    </row>
    <row r="73" spans="1:60" outlineLevel="1" x14ac:dyDescent="0.2">
      <c r="A73" s="157"/>
      <c r="B73" s="158"/>
      <c r="C73" s="274" t="s">
        <v>272</v>
      </c>
      <c r="D73" s="275"/>
      <c r="E73" s="275"/>
      <c r="F73" s="275"/>
      <c r="G73" s="275"/>
      <c r="H73" s="160"/>
      <c r="I73" s="160"/>
      <c r="J73" s="160"/>
      <c r="K73" s="160"/>
      <c r="L73" s="160"/>
      <c r="M73" s="160"/>
      <c r="N73" s="160"/>
      <c r="O73" s="160"/>
      <c r="P73" s="160"/>
      <c r="Q73" s="160"/>
      <c r="R73" s="160"/>
      <c r="S73" s="160"/>
      <c r="T73" s="160"/>
      <c r="U73" s="160"/>
      <c r="V73" s="160"/>
      <c r="W73" s="160"/>
      <c r="X73" s="160"/>
      <c r="Y73" s="150"/>
      <c r="Z73" s="150"/>
      <c r="AA73" s="150"/>
      <c r="AB73" s="150"/>
      <c r="AC73" s="150"/>
      <c r="AD73" s="150"/>
      <c r="AE73" s="150"/>
      <c r="AF73" s="150"/>
      <c r="AG73" s="150" t="s">
        <v>183</v>
      </c>
      <c r="AH73" s="150"/>
      <c r="AI73" s="150"/>
      <c r="AJ73" s="150"/>
      <c r="AK73" s="150"/>
      <c r="AL73" s="150"/>
      <c r="AM73" s="150"/>
      <c r="AN73" s="150"/>
      <c r="AO73" s="150"/>
      <c r="AP73" s="150"/>
      <c r="AQ73" s="150"/>
      <c r="AR73" s="150"/>
      <c r="AS73" s="150"/>
      <c r="AT73" s="150"/>
      <c r="AU73" s="150"/>
      <c r="AV73" s="150"/>
      <c r="AW73" s="150"/>
      <c r="AX73" s="150"/>
      <c r="AY73" s="150"/>
      <c r="AZ73" s="150"/>
      <c r="BA73" s="150"/>
      <c r="BB73" s="150"/>
      <c r="BC73" s="150"/>
      <c r="BD73" s="150"/>
      <c r="BE73" s="150"/>
      <c r="BF73" s="150"/>
      <c r="BG73" s="150"/>
      <c r="BH73" s="150"/>
    </row>
    <row r="74" spans="1:60" ht="22.5" outlineLevel="1" x14ac:dyDescent="0.2">
      <c r="A74" s="173">
        <v>21</v>
      </c>
      <c r="B74" s="174" t="s">
        <v>273</v>
      </c>
      <c r="C74" s="191" t="s">
        <v>274</v>
      </c>
      <c r="D74" s="175" t="s">
        <v>259</v>
      </c>
      <c r="E74" s="176">
        <v>0.5</v>
      </c>
      <c r="F74" s="177"/>
      <c r="G74" s="178">
        <f>ROUND(E74*F74,2)</f>
        <v>0</v>
      </c>
      <c r="H74" s="177"/>
      <c r="I74" s="178">
        <f>ROUND(E74*H74,2)</f>
        <v>0</v>
      </c>
      <c r="J74" s="177"/>
      <c r="K74" s="178">
        <f>ROUND(E74*J74,2)</f>
        <v>0</v>
      </c>
      <c r="L74" s="178">
        <v>21</v>
      </c>
      <c r="M74" s="178">
        <f>G74*(1+L74/100)</f>
        <v>0</v>
      </c>
      <c r="N74" s="178">
        <v>5.8E-4</v>
      </c>
      <c r="O74" s="178">
        <f>ROUND(E74*N74,2)</f>
        <v>0</v>
      </c>
      <c r="P74" s="178">
        <v>0</v>
      </c>
      <c r="Q74" s="178">
        <f>ROUND(E74*P74,2)</f>
        <v>0</v>
      </c>
      <c r="R74" s="178" t="s">
        <v>260</v>
      </c>
      <c r="S74" s="178" t="s">
        <v>151</v>
      </c>
      <c r="T74" s="179" t="s">
        <v>151</v>
      </c>
      <c r="U74" s="160">
        <v>0.6159</v>
      </c>
      <c r="V74" s="160">
        <f>ROUND(E74*U74,2)</f>
        <v>0.31</v>
      </c>
      <c r="W74" s="160"/>
      <c r="X74" s="160" t="s">
        <v>180</v>
      </c>
      <c r="Y74" s="150"/>
      <c r="Z74" s="150"/>
      <c r="AA74" s="150"/>
      <c r="AB74" s="150"/>
      <c r="AC74" s="150"/>
      <c r="AD74" s="150"/>
      <c r="AE74" s="150"/>
      <c r="AF74" s="150"/>
      <c r="AG74" s="150" t="s">
        <v>197</v>
      </c>
      <c r="AH74" s="150"/>
      <c r="AI74" s="150"/>
      <c r="AJ74" s="150"/>
      <c r="AK74" s="150"/>
      <c r="AL74" s="150"/>
      <c r="AM74" s="150"/>
      <c r="AN74" s="150"/>
      <c r="AO74" s="150"/>
      <c r="AP74" s="150"/>
      <c r="AQ74" s="150"/>
      <c r="AR74" s="150"/>
      <c r="AS74" s="150"/>
      <c r="AT74" s="150"/>
      <c r="AU74" s="150"/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50"/>
      <c r="BG74" s="150"/>
      <c r="BH74" s="150"/>
    </row>
    <row r="75" spans="1:60" outlineLevel="1" x14ac:dyDescent="0.2">
      <c r="A75" s="157"/>
      <c r="B75" s="158"/>
      <c r="C75" s="272" t="s">
        <v>275</v>
      </c>
      <c r="D75" s="273"/>
      <c r="E75" s="273"/>
      <c r="F75" s="273"/>
      <c r="G75" s="273"/>
      <c r="H75" s="160"/>
      <c r="I75" s="160"/>
      <c r="J75" s="160"/>
      <c r="K75" s="160"/>
      <c r="L75" s="160"/>
      <c r="M75" s="160"/>
      <c r="N75" s="160"/>
      <c r="O75" s="160"/>
      <c r="P75" s="160"/>
      <c r="Q75" s="160"/>
      <c r="R75" s="160"/>
      <c r="S75" s="160"/>
      <c r="T75" s="160"/>
      <c r="U75" s="160"/>
      <c r="V75" s="160"/>
      <c r="W75" s="160"/>
      <c r="X75" s="160"/>
      <c r="Y75" s="150"/>
      <c r="Z75" s="150"/>
      <c r="AA75" s="150"/>
      <c r="AB75" s="150"/>
      <c r="AC75" s="150"/>
      <c r="AD75" s="150"/>
      <c r="AE75" s="150"/>
      <c r="AF75" s="150"/>
      <c r="AG75" s="150" t="s">
        <v>183</v>
      </c>
      <c r="AH75" s="150"/>
      <c r="AI75" s="150"/>
      <c r="AJ75" s="150"/>
      <c r="AK75" s="150"/>
      <c r="AL75" s="150"/>
      <c r="AM75" s="150"/>
      <c r="AN75" s="150"/>
      <c r="AO75" s="150"/>
      <c r="AP75" s="150"/>
      <c r="AQ75" s="150"/>
      <c r="AR75" s="150"/>
      <c r="AS75" s="150"/>
      <c r="AT75" s="150"/>
      <c r="AU75" s="150"/>
      <c r="AV75" s="150"/>
      <c r="AW75" s="150"/>
      <c r="AX75" s="150"/>
      <c r="AY75" s="150"/>
      <c r="AZ75" s="150"/>
      <c r="BA75" s="150"/>
      <c r="BB75" s="150"/>
      <c r="BC75" s="150"/>
      <c r="BD75" s="150"/>
      <c r="BE75" s="150"/>
      <c r="BF75" s="150"/>
      <c r="BG75" s="150"/>
      <c r="BH75" s="150"/>
    </row>
    <row r="76" spans="1:60" outlineLevel="1" x14ac:dyDescent="0.2">
      <c r="A76" s="180">
        <v>22</v>
      </c>
      <c r="B76" s="181" t="s">
        <v>276</v>
      </c>
      <c r="C76" s="190" t="s">
        <v>277</v>
      </c>
      <c r="D76" s="182" t="s">
        <v>278</v>
      </c>
      <c r="E76" s="183">
        <v>1</v>
      </c>
      <c r="F76" s="184"/>
      <c r="G76" s="185">
        <f t="shared" ref="G76:G81" si="0">ROUND(E76*F76,2)</f>
        <v>0</v>
      </c>
      <c r="H76" s="184"/>
      <c r="I76" s="185">
        <f t="shared" ref="I76:I81" si="1">ROUND(E76*H76,2)</f>
        <v>0</v>
      </c>
      <c r="J76" s="184"/>
      <c r="K76" s="185">
        <f t="shared" ref="K76:K81" si="2">ROUND(E76*J76,2)</f>
        <v>0</v>
      </c>
      <c r="L76" s="185">
        <v>21</v>
      </c>
      <c r="M76" s="185">
        <f t="shared" ref="M76:M81" si="3">G76*(1+L76/100)</f>
        <v>0</v>
      </c>
      <c r="N76" s="185">
        <v>0</v>
      </c>
      <c r="O76" s="185">
        <f t="shared" ref="O76:O81" si="4">ROUND(E76*N76,2)</f>
        <v>0</v>
      </c>
      <c r="P76" s="185">
        <v>0</v>
      </c>
      <c r="Q76" s="185">
        <f t="shared" ref="Q76:Q81" si="5">ROUND(E76*P76,2)</f>
        <v>0</v>
      </c>
      <c r="R76" s="185" t="s">
        <v>260</v>
      </c>
      <c r="S76" s="185" t="s">
        <v>151</v>
      </c>
      <c r="T76" s="186" t="s">
        <v>151</v>
      </c>
      <c r="U76" s="160">
        <v>0.65566000000000002</v>
      </c>
      <c r="V76" s="160">
        <f t="shared" ref="V76:V81" si="6">ROUND(E76*U76,2)</f>
        <v>0.66</v>
      </c>
      <c r="W76" s="160"/>
      <c r="X76" s="160" t="s">
        <v>180</v>
      </c>
      <c r="Y76" s="150"/>
      <c r="Z76" s="150"/>
      <c r="AA76" s="150"/>
      <c r="AB76" s="150"/>
      <c r="AC76" s="150"/>
      <c r="AD76" s="150"/>
      <c r="AE76" s="150"/>
      <c r="AF76" s="150"/>
      <c r="AG76" s="150" t="s">
        <v>197</v>
      </c>
      <c r="AH76" s="150"/>
      <c r="AI76" s="150"/>
      <c r="AJ76" s="150"/>
      <c r="AK76" s="150"/>
      <c r="AL76" s="150"/>
      <c r="AM76" s="150"/>
      <c r="AN76" s="150"/>
      <c r="AO76" s="150"/>
      <c r="AP76" s="150"/>
      <c r="AQ76" s="150"/>
      <c r="AR76" s="150"/>
      <c r="AS76" s="150"/>
      <c r="AT76" s="150"/>
      <c r="AU76" s="150"/>
      <c r="AV76" s="150"/>
      <c r="AW76" s="150"/>
      <c r="AX76" s="150"/>
      <c r="AY76" s="150"/>
      <c r="AZ76" s="150"/>
      <c r="BA76" s="150"/>
      <c r="BB76" s="150"/>
      <c r="BC76" s="150"/>
      <c r="BD76" s="150"/>
      <c r="BE76" s="150"/>
      <c r="BF76" s="150"/>
      <c r="BG76" s="150"/>
      <c r="BH76" s="150"/>
    </row>
    <row r="77" spans="1:60" ht="22.5" outlineLevel="1" x14ac:dyDescent="0.2">
      <c r="A77" s="180">
        <v>23</v>
      </c>
      <c r="B77" s="181" t="s">
        <v>279</v>
      </c>
      <c r="C77" s="190" t="s">
        <v>280</v>
      </c>
      <c r="D77" s="182" t="s">
        <v>259</v>
      </c>
      <c r="E77" s="183">
        <v>0.5</v>
      </c>
      <c r="F77" s="184"/>
      <c r="G77" s="185">
        <f t="shared" si="0"/>
        <v>0</v>
      </c>
      <c r="H77" s="184"/>
      <c r="I77" s="185">
        <f t="shared" si="1"/>
        <v>0</v>
      </c>
      <c r="J77" s="184"/>
      <c r="K77" s="185">
        <f t="shared" si="2"/>
        <v>0</v>
      </c>
      <c r="L77" s="185">
        <v>21</v>
      </c>
      <c r="M77" s="185">
        <f t="shared" si="3"/>
        <v>0</v>
      </c>
      <c r="N77" s="185">
        <v>8.0000000000000007E-5</v>
      </c>
      <c r="O77" s="185">
        <f t="shared" si="4"/>
        <v>0</v>
      </c>
      <c r="P77" s="185">
        <v>0</v>
      </c>
      <c r="Q77" s="185">
        <f t="shared" si="5"/>
        <v>0</v>
      </c>
      <c r="R77" s="185" t="s">
        <v>260</v>
      </c>
      <c r="S77" s="185" t="s">
        <v>151</v>
      </c>
      <c r="T77" s="186" t="s">
        <v>151</v>
      </c>
      <c r="U77" s="160">
        <v>0.14199999999999999</v>
      </c>
      <c r="V77" s="160">
        <f t="shared" si="6"/>
        <v>7.0000000000000007E-2</v>
      </c>
      <c r="W77" s="160"/>
      <c r="X77" s="160" t="s">
        <v>180</v>
      </c>
      <c r="Y77" s="150"/>
      <c r="Z77" s="150"/>
      <c r="AA77" s="150"/>
      <c r="AB77" s="150"/>
      <c r="AC77" s="150"/>
      <c r="AD77" s="150"/>
      <c r="AE77" s="150"/>
      <c r="AF77" s="150"/>
      <c r="AG77" s="150" t="s">
        <v>197</v>
      </c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150"/>
      <c r="AU77" s="150"/>
      <c r="AV77" s="150"/>
      <c r="AW77" s="150"/>
      <c r="AX77" s="150"/>
      <c r="AY77" s="150"/>
      <c r="AZ77" s="150"/>
      <c r="BA77" s="150"/>
      <c r="BB77" s="150"/>
      <c r="BC77" s="150"/>
      <c r="BD77" s="150"/>
      <c r="BE77" s="150"/>
      <c r="BF77" s="150"/>
      <c r="BG77" s="150"/>
      <c r="BH77" s="150"/>
    </row>
    <row r="78" spans="1:60" outlineLevel="1" x14ac:dyDescent="0.2">
      <c r="A78" s="180">
        <v>24</v>
      </c>
      <c r="B78" s="181" t="s">
        <v>281</v>
      </c>
      <c r="C78" s="190" t="s">
        <v>282</v>
      </c>
      <c r="D78" s="182" t="s">
        <v>243</v>
      </c>
      <c r="E78" s="183">
        <v>1</v>
      </c>
      <c r="F78" s="184"/>
      <c r="G78" s="185">
        <f t="shared" si="0"/>
        <v>0</v>
      </c>
      <c r="H78" s="184"/>
      <c r="I78" s="185">
        <f t="shared" si="1"/>
        <v>0</v>
      </c>
      <c r="J78" s="184"/>
      <c r="K78" s="185">
        <f t="shared" si="2"/>
        <v>0</v>
      </c>
      <c r="L78" s="185">
        <v>21</v>
      </c>
      <c r="M78" s="185">
        <f t="shared" si="3"/>
        <v>0</v>
      </c>
      <c r="N78" s="185">
        <v>0</v>
      </c>
      <c r="O78" s="185">
        <f t="shared" si="4"/>
        <v>0</v>
      </c>
      <c r="P78" s="185">
        <v>0</v>
      </c>
      <c r="Q78" s="185">
        <f t="shared" si="5"/>
        <v>0</v>
      </c>
      <c r="R78" s="185"/>
      <c r="S78" s="185" t="s">
        <v>161</v>
      </c>
      <c r="T78" s="186" t="s">
        <v>152</v>
      </c>
      <c r="U78" s="160">
        <v>0</v>
      </c>
      <c r="V78" s="160">
        <f t="shared" si="6"/>
        <v>0</v>
      </c>
      <c r="W78" s="160"/>
      <c r="X78" s="160" t="s">
        <v>180</v>
      </c>
      <c r="Y78" s="150"/>
      <c r="Z78" s="150"/>
      <c r="AA78" s="150"/>
      <c r="AB78" s="150"/>
      <c r="AC78" s="150"/>
      <c r="AD78" s="150"/>
      <c r="AE78" s="150"/>
      <c r="AF78" s="150"/>
      <c r="AG78" s="150" t="s">
        <v>197</v>
      </c>
      <c r="AH78" s="150"/>
      <c r="AI78" s="150"/>
      <c r="AJ78" s="150"/>
      <c r="AK78" s="150"/>
      <c r="AL78" s="150"/>
      <c r="AM78" s="150"/>
      <c r="AN78" s="150"/>
      <c r="AO78" s="150"/>
      <c r="AP78" s="150"/>
      <c r="AQ78" s="150"/>
      <c r="AR78" s="150"/>
      <c r="AS78" s="150"/>
      <c r="AT78" s="150"/>
      <c r="AU78" s="150"/>
      <c r="AV78" s="150"/>
      <c r="AW78" s="150"/>
      <c r="AX78" s="150"/>
      <c r="AY78" s="150"/>
      <c r="AZ78" s="150"/>
      <c r="BA78" s="150"/>
      <c r="BB78" s="150"/>
      <c r="BC78" s="150"/>
      <c r="BD78" s="150"/>
      <c r="BE78" s="150"/>
      <c r="BF78" s="150"/>
      <c r="BG78" s="150"/>
      <c r="BH78" s="150"/>
    </row>
    <row r="79" spans="1:60" outlineLevel="1" x14ac:dyDescent="0.2">
      <c r="A79" s="180">
        <v>25</v>
      </c>
      <c r="B79" s="181" t="s">
        <v>283</v>
      </c>
      <c r="C79" s="190" t="s">
        <v>284</v>
      </c>
      <c r="D79" s="182" t="s">
        <v>259</v>
      </c>
      <c r="E79" s="183">
        <v>0.5</v>
      </c>
      <c r="F79" s="184"/>
      <c r="G79" s="185">
        <f t="shared" si="0"/>
        <v>0</v>
      </c>
      <c r="H79" s="184"/>
      <c r="I79" s="185">
        <f t="shared" si="1"/>
        <v>0</v>
      </c>
      <c r="J79" s="184"/>
      <c r="K79" s="185">
        <f t="shared" si="2"/>
        <v>0</v>
      </c>
      <c r="L79" s="185">
        <v>21</v>
      </c>
      <c r="M79" s="185">
        <f t="shared" si="3"/>
        <v>0</v>
      </c>
      <c r="N79" s="185">
        <v>0</v>
      </c>
      <c r="O79" s="185">
        <f t="shared" si="4"/>
        <v>0</v>
      </c>
      <c r="P79" s="185">
        <v>0</v>
      </c>
      <c r="Q79" s="185">
        <f t="shared" si="5"/>
        <v>0</v>
      </c>
      <c r="R79" s="185" t="s">
        <v>260</v>
      </c>
      <c r="S79" s="185" t="s">
        <v>151</v>
      </c>
      <c r="T79" s="186" t="s">
        <v>151</v>
      </c>
      <c r="U79" s="160">
        <v>2.9000000000000001E-2</v>
      </c>
      <c r="V79" s="160">
        <f t="shared" si="6"/>
        <v>0.01</v>
      </c>
      <c r="W79" s="160"/>
      <c r="X79" s="160" t="s">
        <v>180</v>
      </c>
      <c r="Y79" s="150"/>
      <c r="Z79" s="150"/>
      <c r="AA79" s="150"/>
      <c r="AB79" s="150"/>
      <c r="AC79" s="150"/>
      <c r="AD79" s="150"/>
      <c r="AE79" s="150"/>
      <c r="AF79" s="150"/>
      <c r="AG79" s="150" t="s">
        <v>197</v>
      </c>
      <c r="AH79" s="150"/>
      <c r="AI79" s="150"/>
      <c r="AJ79" s="150"/>
      <c r="AK79" s="150"/>
      <c r="AL79" s="150"/>
      <c r="AM79" s="150"/>
      <c r="AN79" s="150"/>
      <c r="AO79" s="150"/>
      <c r="AP79" s="150"/>
      <c r="AQ79" s="150"/>
      <c r="AR79" s="150"/>
      <c r="AS79" s="150"/>
      <c r="AT79" s="150"/>
      <c r="AU79" s="150"/>
      <c r="AV79" s="150"/>
      <c r="AW79" s="150"/>
      <c r="AX79" s="150"/>
      <c r="AY79" s="150"/>
      <c r="AZ79" s="150"/>
      <c r="BA79" s="150"/>
      <c r="BB79" s="150"/>
      <c r="BC79" s="150"/>
      <c r="BD79" s="150"/>
      <c r="BE79" s="150"/>
      <c r="BF79" s="150"/>
      <c r="BG79" s="150"/>
      <c r="BH79" s="150"/>
    </row>
    <row r="80" spans="1:60" outlineLevel="1" x14ac:dyDescent="0.2">
      <c r="A80" s="180">
        <v>26</v>
      </c>
      <c r="B80" s="181" t="s">
        <v>285</v>
      </c>
      <c r="C80" s="190" t="s">
        <v>286</v>
      </c>
      <c r="D80" s="182" t="s">
        <v>259</v>
      </c>
      <c r="E80" s="183">
        <v>0.5</v>
      </c>
      <c r="F80" s="184"/>
      <c r="G80" s="185">
        <f t="shared" si="0"/>
        <v>0</v>
      </c>
      <c r="H80" s="184"/>
      <c r="I80" s="185">
        <f t="shared" si="1"/>
        <v>0</v>
      </c>
      <c r="J80" s="184"/>
      <c r="K80" s="185">
        <f t="shared" si="2"/>
        <v>0</v>
      </c>
      <c r="L80" s="185">
        <v>21</v>
      </c>
      <c r="M80" s="185">
        <f t="shared" si="3"/>
        <v>0</v>
      </c>
      <c r="N80" s="185">
        <v>1.0000000000000001E-5</v>
      </c>
      <c r="O80" s="185">
        <f t="shared" si="4"/>
        <v>0</v>
      </c>
      <c r="P80" s="185">
        <v>0</v>
      </c>
      <c r="Q80" s="185">
        <f t="shared" si="5"/>
        <v>0</v>
      </c>
      <c r="R80" s="185" t="s">
        <v>260</v>
      </c>
      <c r="S80" s="185" t="s">
        <v>151</v>
      </c>
      <c r="T80" s="186" t="s">
        <v>151</v>
      </c>
      <c r="U80" s="160">
        <v>6.2E-2</v>
      </c>
      <c r="V80" s="160">
        <f t="shared" si="6"/>
        <v>0.03</v>
      </c>
      <c r="W80" s="160"/>
      <c r="X80" s="160" t="s">
        <v>180</v>
      </c>
      <c r="Y80" s="150"/>
      <c r="Z80" s="150"/>
      <c r="AA80" s="150"/>
      <c r="AB80" s="150"/>
      <c r="AC80" s="150"/>
      <c r="AD80" s="150"/>
      <c r="AE80" s="150"/>
      <c r="AF80" s="150"/>
      <c r="AG80" s="150" t="s">
        <v>197</v>
      </c>
      <c r="AH80" s="150"/>
      <c r="AI80" s="150"/>
      <c r="AJ80" s="150"/>
      <c r="AK80" s="150"/>
      <c r="AL80" s="150"/>
      <c r="AM80" s="150"/>
      <c r="AN80" s="150"/>
      <c r="AO80" s="150"/>
      <c r="AP80" s="150"/>
      <c r="AQ80" s="150"/>
      <c r="AR80" s="150"/>
      <c r="AS80" s="150"/>
      <c r="AT80" s="150"/>
      <c r="AU80" s="150"/>
      <c r="AV80" s="150"/>
      <c r="AW80" s="150"/>
      <c r="AX80" s="150"/>
      <c r="AY80" s="150"/>
      <c r="AZ80" s="150"/>
      <c r="BA80" s="150"/>
      <c r="BB80" s="150"/>
      <c r="BC80" s="150"/>
      <c r="BD80" s="150"/>
      <c r="BE80" s="150"/>
      <c r="BF80" s="150"/>
      <c r="BG80" s="150"/>
      <c r="BH80" s="150"/>
    </row>
    <row r="81" spans="1:60" outlineLevel="1" x14ac:dyDescent="0.2">
      <c r="A81" s="180">
        <v>27</v>
      </c>
      <c r="B81" s="181" t="s">
        <v>103</v>
      </c>
      <c r="C81" s="190" t="s">
        <v>287</v>
      </c>
      <c r="D81" s="182" t="s">
        <v>243</v>
      </c>
      <c r="E81" s="183">
        <v>1</v>
      </c>
      <c r="F81" s="184"/>
      <c r="G81" s="185">
        <f t="shared" si="0"/>
        <v>0</v>
      </c>
      <c r="H81" s="184"/>
      <c r="I81" s="185">
        <f t="shared" si="1"/>
        <v>0</v>
      </c>
      <c r="J81" s="184"/>
      <c r="K81" s="185">
        <f t="shared" si="2"/>
        <v>0</v>
      </c>
      <c r="L81" s="185">
        <v>21</v>
      </c>
      <c r="M81" s="185">
        <f t="shared" si="3"/>
        <v>0</v>
      </c>
      <c r="N81" s="185">
        <v>0</v>
      </c>
      <c r="O81" s="185">
        <f t="shared" si="4"/>
        <v>0</v>
      </c>
      <c r="P81" s="185">
        <v>0</v>
      </c>
      <c r="Q81" s="185">
        <f t="shared" si="5"/>
        <v>0</v>
      </c>
      <c r="R81" s="185"/>
      <c r="S81" s="185" t="s">
        <v>161</v>
      </c>
      <c r="T81" s="186" t="s">
        <v>152</v>
      </c>
      <c r="U81" s="160">
        <v>0</v>
      </c>
      <c r="V81" s="160">
        <f t="shared" si="6"/>
        <v>0</v>
      </c>
      <c r="W81" s="160"/>
      <c r="X81" s="160" t="s">
        <v>180</v>
      </c>
      <c r="Y81" s="150"/>
      <c r="Z81" s="150"/>
      <c r="AA81" s="150"/>
      <c r="AB81" s="150"/>
      <c r="AC81" s="150"/>
      <c r="AD81" s="150"/>
      <c r="AE81" s="150"/>
      <c r="AF81" s="150"/>
      <c r="AG81" s="150" t="s">
        <v>197</v>
      </c>
      <c r="AH81" s="150"/>
      <c r="AI81" s="150"/>
      <c r="AJ81" s="150"/>
      <c r="AK81" s="150"/>
      <c r="AL81" s="150"/>
      <c r="AM81" s="150"/>
      <c r="AN81" s="150"/>
      <c r="AO81" s="150"/>
      <c r="AP81" s="150"/>
      <c r="AQ81" s="150"/>
      <c r="AR81" s="150"/>
      <c r="AS81" s="150"/>
      <c r="AT81" s="150"/>
      <c r="AU81" s="150"/>
      <c r="AV81" s="150"/>
      <c r="AW81" s="150"/>
      <c r="AX81" s="150"/>
      <c r="AY81" s="150"/>
      <c r="AZ81" s="150"/>
      <c r="BA81" s="150"/>
      <c r="BB81" s="150"/>
      <c r="BC81" s="150"/>
      <c r="BD81" s="150"/>
      <c r="BE81" s="150"/>
      <c r="BF81" s="150"/>
      <c r="BG81" s="150"/>
      <c r="BH81" s="150"/>
    </row>
    <row r="82" spans="1:60" x14ac:dyDescent="0.2">
      <c r="A82" s="163" t="s">
        <v>146</v>
      </c>
      <c r="B82" s="164" t="s">
        <v>105</v>
      </c>
      <c r="C82" s="189" t="s">
        <v>106</v>
      </c>
      <c r="D82" s="165"/>
      <c r="E82" s="166"/>
      <c r="F82" s="167"/>
      <c r="G82" s="167">
        <f>SUMIF(AG83:AG105,"&lt;&gt;NOR",G83:G105)</f>
        <v>0</v>
      </c>
      <c r="H82" s="167"/>
      <c r="I82" s="167">
        <f>SUM(I83:I105)</f>
        <v>0</v>
      </c>
      <c r="J82" s="167"/>
      <c r="K82" s="167">
        <f>SUM(K83:K105)</f>
        <v>0</v>
      </c>
      <c r="L82" s="167"/>
      <c r="M82" s="167">
        <f>SUM(M83:M105)</f>
        <v>0</v>
      </c>
      <c r="N82" s="167"/>
      <c r="O82" s="167">
        <f>SUM(O83:O105)</f>
        <v>1.7200000000000002</v>
      </c>
      <c r="P82" s="167"/>
      <c r="Q82" s="167">
        <f>SUM(Q83:Q105)</f>
        <v>0</v>
      </c>
      <c r="R82" s="167"/>
      <c r="S82" s="167"/>
      <c r="T82" s="168"/>
      <c r="U82" s="162"/>
      <c r="V82" s="162">
        <f>SUM(V83:V105)</f>
        <v>47.28</v>
      </c>
      <c r="W82" s="162"/>
      <c r="X82" s="162"/>
      <c r="AG82" t="s">
        <v>147</v>
      </c>
    </row>
    <row r="83" spans="1:60" outlineLevel="1" x14ac:dyDescent="0.2">
      <c r="A83" s="180">
        <v>28</v>
      </c>
      <c r="B83" s="181" t="s">
        <v>288</v>
      </c>
      <c r="C83" s="190" t="s">
        <v>289</v>
      </c>
      <c r="D83" s="182" t="s">
        <v>259</v>
      </c>
      <c r="E83" s="183">
        <v>124.4</v>
      </c>
      <c r="F83" s="184"/>
      <c r="G83" s="185">
        <f t="shared" ref="G83:G88" si="7">ROUND(E83*F83,2)</f>
        <v>0</v>
      </c>
      <c r="H83" s="184"/>
      <c r="I83" s="185">
        <f t="shared" ref="I83:I88" si="8">ROUND(E83*H83,2)</f>
        <v>0</v>
      </c>
      <c r="J83" s="184"/>
      <c r="K83" s="185">
        <f t="shared" ref="K83:K88" si="9">ROUND(E83*J83,2)</f>
        <v>0</v>
      </c>
      <c r="L83" s="185">
        <v>21</v>
      </c>
      <c r="M83" s="185">
        <f t="shared" ref="M83:M88" si="10">G83*(1+L83/100)</f>
        <v>0</v>
      </c>
      <c r="N83" s="185">
        <v>0</v>
      </c>
      <c r="O83" s="185">
        <f t="shared" ref="O83:O88" si="11">ROUND(E83*N83,2)</f>
        <v>0</v>
      </c>
      <c r="P83" s="185">
        <v>0</v>
      </c>
      <c r="Q83" s="185">
        <f t="shared" ref="Q83:Q88" si="12">ROUND(E83*P83,2)</f>
        <v>0</v>
      </c>
      <c r="R83" s="185" t="s">
        <v>290</v>
      </c>
      <c r="S83" s="185" t="s">
        <v>151</v>
      </c>
      <c r="T83" s="186" t="s">
        <v>151</v>
      </c>
      <c r="U83" s="160">
        <v>0.04</v>
      </c>
      <c r="V83" s="160">
        <f t="shared" ref="V83:V88" si="13">ROUND(E83*U83,2)</f>
        <v>4.9800000000000004</v>
      </c>
      <c r="W83" s="160"/>
      <c r="X83" s="160" t="s">
        <v>180</v>
      </c>
      <c r="Y83" s="150"/>
      <c r="Z83" s="150"/>
      <c r="AA83" s="150"/>
      <c r="AB83" s="150"/>
      <c r="AC83" s="150"/>
      <c r="AD83" s="150"/>
      <c r="AE83" s="150"/>
      <c r="AF83" s="150"/>
      <c r="AG83" s="150" t="s">
        <v>291</v>
      </c>
      <c r="AH83" s="150"/>
      <c r="AI83" s="150"/>
      <c r="AJ83" s="150"/>
      <c r="AK83" s="150"/>
      <c r="AL83" s="150"/>
      <c r="AM83" s="150"/>
      <c r="AN83" s="150"/>
      <c r="AO83" s="150"/>
      <c r="AP83" s="150"/>
      <c r="AQ83" s="150"/>
      <c r="AR83" s="150"/>
      <c r="AS83" s="150"/>
      <c r="AT83" s="150"/>
      <c r="AU83" s="150"/>
      <c r="AV83" s="150"/>
      <c r="AW83" s="150"/>
      <c r="AX83" s="150"/>
      <c r="AY83" s="150"/>
      <c r="AZ83" s="150"/>
      <c r="BA83" s="150"/>
      <c r="BB83" s="150"/>
      <c r="BC83" s="150"/>
      <c r="BD83" s="150"/>
      <c r="BE83" s="150"/>
      <c r="BF83" s="150"/>
      <c r="BG83" s="150"/>
      <c r="BH83" s="150"/>
    </row>
    <row r="84" spans="1:60" ht="22.5" outlineLevel="1" x14ac:dyDescent="0.2">
      <c r="A84" s="180">
        <v>29</v>
      </c>
      <c r="B84" s="181" t="s">
        <v>292</v>
      </c>
      <c r="C84" s="190" t="s">
        <v>293</v>
      </c>
      <c r="D84" s="182" t="s">
        <v>259</v>
      </c>
      <c r="E84" s="183">
        <v>124.4</v>
      </c>
      <c r="F84" s="184"/>
      <c r="G84" s="185">
        <f t="shared" si="7"/>
        <v>0</v>
      </c>
      <c r="H84" s="184"/>
      <c r="I84" s="185">
        <f t="shared" si="8"/>
        <v>0</v>
      </c>
      <c r="J84" s="184"/>
      <c r="K84" s="185">
        <f t="shared" si="9"/>
        <v>0</v>
      </c>
      <c r="L84" s="185">
        <v>21</v>
      </c>
      <c r="M84" s="185">
        <f t="shared" si="10"/>
        <v>0</v>
      </c>
      <c r="N84" s="185">
        <v>8.1999999999999998E-4</v>
      </c>
      <c r="O84" s="185">
        <f t="shared" si="11"/>
        <v>0.1</v>
      </c>
      <c r="P84" s="185">
        <v>0</v>
      </c>
      <c r="Q84" s="185">
        <f t="shared" si="12"/>
        <v>0</v>
      </c>
      <c r="R84" s="185" t="s">
        <v>290</v>
      </c>
      <c r="S84" s="185" t="s">
        <v>151</v>
      </c>
      <c r="T84" s="186" t="s">
        <v>151</v>
      </c>
      <c r="U84" s="160">
        <v>0.34</v>
      </c>
      <c r="V84" s="160">
        <f t="shared" si="13"/>
        <v>42.3</v>
      </c>
      <c r="W84" s="160"/>
      <c r="X84" s="160" t="s">
        <v>180</v>
      </c>
      <c r="Y84" s="150"/>
      <c r="Z84" s="150"/>
      <c r="AA84" s="150"/>
      <c r="AB84" s="150"/>
      <c r="AC84" s="150"/>
      <c r="AD84" s="150"/>
      <c r="AE84" s="150"/>
      <c r="AF84" s="150"/>
      <c r="AG84" s="150" t="s">
        <v>291</v>
      </c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150"/>
      <c r="AU84" s="150"/>
      <c r="AV84" s="150"/>
      <c r="AW84" s="150"/>
      <c r="AX84" s="150"/>
      <c r="AY84" s="150"/>
      <c r="AZ84" s="150"/>
      <c r="BA84" s="150"/>
      <c r="BB84" s="150"/>
      <c r="BC84" s="150"/>
      <c r="BD84" s="150"/>
      <c r="BE84" s="150"/>
      <c r="BF84" s="150"/>
      <c r="BG84" s="150"/>
      <c r="BH84" s="150"/>
    </row>
    <row r="85" spans="1:60" outlineLevel="1" x14ac:dyDescent="0.2">
      <c r="A85" s="180">
        <v>30</v>
      </c>
      <c r="B85" s="181" t="s">
        <v>294</v>
      </c>
      <c r="C85" s="190" t="s">
        <v>295</v>
      </c>
      <c r="D85" s="182" t="s">
        <v>240</v>
      </c>
      <c r="E85" s="183">
        <v>1</v>
      </c>
      <c r="F85" s="184"/>
      <c r="G85" s="185">
        <f t="shared" si="7"/>
        <v>0</v>
      </c>
      <c r="H85" s="184"/>
      <c r="I85" s="185">
        <f t="shared" si="8"/>
        <v>0</v>
      </c>
      <c r="J85" s="184"/>
      <c r="K85" s="185">
        <f t="shared" si="9"/>
        <v>0</v>
      </c>
      <c r="L85" s="185">
        <v>21</v>
      </c>
      <c r="M85" s="185">
        <f t="shared" si="10"/>
        <v>0</v>
      </c>
      <c r="N85" s="185">
        <v>0</v>
      </c>
      <c r="O85" s="185">
        <f t="shared" si="11"/>
        <v>0</v>
      </c>
      <c r="P85" s="185">
        <v>0</v>
      </c>
      <c r="Q85" s="185">
        <f t="shared" si="12"/>
        <v>0</v>
      </c>
      <c r="R85" s="185"/>
      <c r="S85" s="185" t="s">
        <v>161</v>
      </c>
      <c r="T85" s="186" t="s">
        <v>152</v>
      </c>
      <c r="U85" s="160">
        <v>0</v>
      </c>
      <c r="V85" s="160">
        <f t="shared" si="13"/>
        <v>0</v>
      </c>
      <c r="W85" s="160"/>
      <c r="X85" s="160" t="s">
        <v>180</v>
      </c>
      <c r="Y85" s="150"/>
      <c r="Z85" s="150"/>
      <c r="AA85" s="150"/>
      <c r="AB85" s="150"/>
      <c r="AC85" s="150"/>
      <c r="AD85" s="150"/>
      <c r="AE85" s="150"/>
      <c r="AF85" s="150"/>
      <c r="AG85" s="150" t="s">
        <v>291</v>
      </c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  <c r="AT85" s="150"/>
      <c r="AU85" s="150"/>
      <c r="AV85" s="150"/>
      <c r="AW85" s="150"/>
      <c r="AX85" s="150"/>
      <c r="AY85" s="150"/>
      <c r="AZ85" s="150"/>
      <c r="BA85" s="150"/>
      <c r="BB85" s="150"/>
      <c r="BC85" s="150"/>
      <c r="BD85" s="150"/>
      <c r="BE85" s="150"/>
      <c r="BF85" s="150"/>
      <c r="BG85" s="150"/>
      <c r="BH85" s="150"/>
    </row>
    <row r="86" spans="1:60" outlineLevel="1" x14ac:dyDescent="0.2">
      <c r="A86" s="180">
        <v>31</v>
      </c>
      <c r="B86" s="181" t="s">
        <v>296</v>
      </c>
      <c r="C86" s="190" t="s">
        <v>297</v>
      </c>
      <c r="D86" s="182" t="s">
        <v>240</v>
      </c>
      <c r="E86" s="183">
        <v>1</v>
      </c>
      <c r="F86" s="184"/>
      <c r="G86" s="185">
        <f t="shared" si="7"/>
        <v>0</v>
      </c>
      <c r="H86" s="184"/>
      <c r="I86" s="185">
        <f t="shared" si="8"/>
        <v>0</v>
      </c>
      <c r="J86" s="184"/>
      <c r="K86" s="185">
        <f t="shared" si="9"/>
        <v>0</v>
      </c>
      <c r="L86" s="185">
        <v>21</v>
      </c>
      <c r="M86" s="185">
        <f t="shared" si="10"/>
        <v>0</v>
      </c>
      <c r="N86" s="185">
        <v>0</v>
      </c>
      <c r="O86" s="185">
        <f t="shared" si="11"/>
        <v>0</v>
      </c>
      <c r="P86" s="185">
        <v>0</v>
      </c>
      <c r="Q86" s="185">
        <f t="shared" si="12"/>
        <v>0</v>
      </c>
      <c r="R86" s="185"/>
      <c r="S86" s="185" t="s">
        <v>161</v>
      </c>
      <c r="T86" s="186" t="s">
        <v>152</v>
      </c>
      <c r="U86" s="160">
        <v>0</v>
      </c>
      <c r="V86" s="160">
        <f t="shared" si="13"/>
        <v>0</v>
      </c>
      <c r="W86" s="160"/>
      <c r="X86" s="160" t="s">
        <v>180</v>
      </c>
      <c r="Y86" s="150"/>
      <c r="Z86" s="150"/>
      <c r="AA86" s="150"/>
      <c r="AB86" s="150"/>
      <c r="AC86" s="150"/>
      <c r="AD86" s="150"/>
      <c r="AE86" s="150"/>
      <c r="AF86" s="150"/>
      <c r="AG86" s="150" t="s">
        <v>291</v>
      </c>
      <c r="AH86" s="150"/>
      <c r="AI86" s="150"/>
      <c r="AJ86" s="150"/>
      <c r="AK86" s="150"/>
      <c r="AL86" s="150"/>
      <c r="AM86" s="150"/>
      <c r="AN86" s="150"/>
      <c r="AO86" s="150"/>
      <c r="AP86" s="150"/>
      <c r="AQ86" s="150"/>
      <c r="AR86" s="150"/>
      <c r="AS86" s="150"/>
      <c r="AT86" s="150"/>
      <c r="AU86" s="150"/>
      <c r="AV86" s="150"/>
      <c r="AW86" s="150"/>
      <c r="AX86" s="150"/>
      <c r="AY86" s="150"/>
      <c r="AZ86" s="150"/>
      <c r="BA86" s="150"/>
      <c r="BB86" s="150"/>
      <c r="BC86" s="150"/>
      <c r="BD86" s="150"/>
      <c r="BE86" s="150"/>
      <c r="BF86" s="150"/>
      <c r="BG86" s="150"/>
      <c r="BH86" s="150"/>
    </row>
    <row r="87" spans="1:60" outlineLevel="1" x14ac:dyDescent="0.2">
      <c r="A87" s="180">
        <v>32</v>
      </c>
      <c r="B87" s="181" t="s">
        <v>298</v>
      </c>
      <c r="C87" s="190" t="s">
        <v>299</v>
      </c>
      <c r="D87" s="182" t="s">
        <v>240</v>
      </c>
      <c r="E87" s="183">
        <v>1</v>
      </c>
      <c r="F87" s="184"/>
      <c r="G87" s="185">
        <f t="shared" si="7"/>
        <v>0</v>
      </c>
      <c r="H87" s="184"/>
      <c r="I87" s="185">
        <f t="shared" si="8"/>
        <v>0</v>
      </c>
      <c r="J87" s="184"/>
      <c r="K87" s="185">
        <f t="shared" si="9"/>
        <v>0</v>
      </c>
      <c r="L87" s="185">
        <v>21</v>
      </c>
      <c r="M87" s="185">
        <f t="shared" si="10"/>
        <v>0</v>
      </c>
      <c r="N87" s="185">
        <v>0</v>
      </c>
      <c r="O87" s="185">
        <f t="shared" si="11"/>
        <v>0</v>
      </c>
      <c r="P87" s="185">
        <v>0</v>
      </c>
      <c r="Q87" s="185">
        <f t="shared" si="12"/>
        <v>0</v>
      </c>
      <c r="R87" s="185"/>
      <c r="S87" s="185" t="s">
        <v>161</v>
      </c>
      <c r="T87" s="186" t="s">
        <v>152</v>
      </c>
      <c r="U87" s="160">
        <v>0</v>
      </c>
      <c r="V87" s="160">
        <f t="shared" si="13"/>
        <v>0</v>
      </c>
      <c r="W87" s="160"/>
      <c r="X87" s="160" t="s">
        <v>180</v>
      </c>
      <c r="Y87" s="150"/>
      <c r="Z87" s="150"/>
      <c r="AA87" s="150"/>
      <c r="AB87" s="150"/>
      <c r="AC87" s="150"/>
      <c r="AD87" s="150"/>
      <c r="AE87" s="150"/>
      <c r="AF87" s="150"/>
      <c r="AG87" s="150" t="s">
        <v>291</v>
      </c>
      <c r="AH87" s="150"/>
      <c r="AI87" s="150"/>
      <c r="AJ87" s="150"/>
      <c r="AK87" s="150"/>
      <c r="AL87" s="150"/>
      <c r="AM87" s="150"/>
      <c r="AN87" s="150"/>
      <c r="AO87" s="150"/>
      <c r="AP87" s="150"/>
      <c r="AQ87" s="150"/>
      <c r="AR87" s="150"/>
      <c r="AS87" s="150"/>
      <c r="AT87" s="150"/>
      <c r="AU87" s="150"/>
      <c r="AV87" s="150"/>
      <c r="AW87" s="150"/>
      <c r="AX87" s="150"/>
      <c r="AY87" s="150"/>
      <c r="AZ87" s="150"/>
      <c r="BA87" s="150"/>
      <c r="BB87" s="150"/>
      <c r="BC87" s="150"/>
      <c r="BD87" s="150"/>
      <c r="BE87" s="150"/>
      <c r="BF87" s="150"/>
      <c r="BG87" s="150"/>
      <c r="BH87" s="150"/>
    </row>
    <row r="88" spans="1:60" outlineLevel="1" x14ac:dyDescent="0.2">
      <c r="A88" s="173">
        <v>33</v>
      </c>
      <c r="B88" s="174" t="s">
        <v>300</v>
      </c>
      <c r="C88" s="191" t="s">
        <v>301</v>
      </c>
      <c r="D88" s="175" t="s">
        <v>225</v>
      </c>
      <c r="E88" s="176">
        <v>1673.6</v>
      </c>
      <c r="F88" s="177"/>
      <c r="G88" s="178">
        <f t="shared" si="7"/>
        <v>0</v>
      </c>
      <c r="H88" s="177"/>
      <c r="I88" s="178">
        <f t="shared" si="8"/>
        <v>0</v>
      </c>
      <c r="J88" s="177"/>
      <c r="K88" s="178">
        <f t="shared" si="9"/>
        <v>0</v>
      </c>
      <c r="L88" s="178">
        <v>21</v>
      </c>
      <c r="M88" s="178">
        <f t="shared" si="10"/>
        <v>0</v>
      </c>
      <c r="N88" s="178">
        <v>0</v>
      </c>
      <c r="O88" s="178">
        <f t="shared" si="11"/>
        <v>0</v>
      </c>
      <c r="P88" s="178">
        <v>0</v>
      </c>
      <c r="Q88" s="178">
        <f t="shared" si="12"/>
        <v>0</v>
      </c>
      <c r="R88" s="178"/>
      <c r="S88" s="178" t="s">
        <v>161</v>
      </c>
      <c r="T88" s="179" t="s">
        <v>152</v>
      </c>
      <c r="U88" s="160">
        <v>0</v>
      </c>
      <c r="V88" s="160">
        <f t="shared" si="13"/>
        <v>0</v>
      </c>
      <c r="W88" s="160"/>
      <c r="X88" s="160" t="s">
        <v>180</v>
      </c>
      <c r="Y88" s="150"/>
      <c r="Z88" s="150"/>
      <c r="AA88" s="150"/>
      <c r="AB88" s="150"/>
      <c r="AC88" s="150"/>
      <c r="AD88" s="150"/>
      <c r="AE88" s="150"/>
      <c r="AF88" s="150"/>
      <c r="AG88" s="150" t="s">
        <v>291</v>
      </c>
      <c r="AH88" s="150"/>
      <c r="AI88" s="150"/>
      <c r="AJ88" s="150"/>
      <c r="AK88" s="150"/>
      <c r="AL88" s="150"/>
      <c r="AM88" s="150"/>
      <c r="AN88" s="150"/>
      <c r="AO88" s="150"/>
      <c r="AP88" s="150"/>
      <c r="AQ88" s="150"/>
      <c r="AR88" s="150"/>
      <c r="AS88" s="150"/>
      <c r="AT88" s="150"/>
      <c r="AU88" s="150"/>
      <c r="AV88" s="150"/>
      <c r="AW88" s="150"/>
      <c r="AX88" s="150"/>
      <c r="AY88" s="150"/>
      <c r="AZ88" s="150"/>
      <c r="BA88" s="150"/>
      <c r="BB88" s="150"/>
      <c r="BC88" s="150"/>
      <c r="BD88" s="150"/>
      <c r="BE88" s="150"/>
      <c r="BF88" s="150"/>
      <c r="BG88" s="150"/>
      <c r="BH88" s="150"/>
    </row>
    <row r="89" spans="1:60" outlineLevel="1" x14ac:dyDescent="0.2">
      <c r="A89" s="157"/>
      <c r="B89" s="158"/>
      <c r="C89" s="270" t="s">
        <v>302</v>
      </c>
      <c r="D89" s="271"/>
      <c r="E89" s="271"/>
      <c r="F89" s="271"/>
      <c r="G89" s="271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50"/>
      <c r="Z89" s="150"/>
      <c r="AA89" s="150"/>
      <c r="AB89" s="150"/>
      <c r="AC89" s="150"/>
      <c r="AD89" s="150"/>
      <c r="AE89" s="150"/>
      <c r="AF89" s="150"/>
      <c r="AG89" s="150" t="s">
        <v>173</v>
      </c>
      <c r="AH89" s="150"/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50"/>
      <c r="AT89" s="150"/>
      <c r="AU89" s="150"/>
      <c r="AV89" s="150"/>
      <c r="AW89" s="150"/>
      <c r="AX89" s="150"/>
      <c r="AY89" s="150"/>
      <c r="AZ89" s="150"/>
      <c r="BA89" s="150"/>
      <c r="BB89" s="150"/>
      <c r="BC89" s="150"/>
      <c r="BD89" s="150"/>
      <c r="BE89" s="150"/>
      <c r="BF89" s="150"/>
      <c r="BG89" s="150"/>
      <c r="BH89" s="150"/>
    </row>
    <row r="90" spans="1:60" outlineLevel="1" x14ac:dyDescent="0.2">
      <c r="A90" s="157"/>
      <c r="B90" s="158"/>
      <c r="C90" s="276" t="s">
        <v>303</v>
      </c>
      <c r="D90" s="277"/>
      <c r="E90" s="277"/>
      <c r="F90" s="277"/>
      <c r="G90" s="277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0"/>
      <c r="T90" s="160"/>
      <c r="U90" s="160"/>
      <c r="V90" s="160"/>
      <c r="W90" s="160"/>
      <c r="X90" s="160"/>
      <c r="Y90" s="150"/>
      <c r="Z90" s="150"/>
      <c r="AA90" s="150"/>
      <c r="AB90" s="150"/>
      <c r="AC90" s="150"/>
      <c r="AD90" s="150"/>
      <c r="AE90" s="150"/>
      <c r="AF90" s="150"/>
      <c r="AG90" s="150" t="s">
        <v>173</v>
      </c>
      <c r="AH90" s="150"/>
      <c r="AI90" s="150"/>
      <c r="AJ90" s="150"/>
      <c r="AK90" s="150"/>
      <c r="AL90" s="150"/>
      <c r="AM90" s="150"/>
      <c r="AN90" s="150"/>
      <c r="AO90" s="150"/>
      <c r="AP90" s="150"/>
      <c r="AQ90" s="150"/>
      <c r="AR90" s="150"/>
      <c r="AS90" s="150"/>
      <c r="AT90" s="150"/>
      <c r="AU90" s="150"/>
      <c r="AV90" s="150"/>
      <c r="AW90" s="150"/>
      <c r="AX90" s="150"/>
      <c r="AY90" s="150"/>
      <c r="AZ90" s="150"/>
      <c r="BA90" s="150"/>
      <c r="BB90" s="150"/>
      <c r="BC90" s="150"/>
      <c r="BD90" s="150"/>
      <c r="BE90" s="150"/>
      <c r="BF90" s="150"/>
      <c r="BG90" s="150"/>
      <c r="BH90" s="150"/>
    </row>
    <row r="91" spans="1:60" outlineLevel="1" x14ac:dyDescent="0.2">
      <c r="A91" s="157"/>
      <c r="B91" s="158"/>
      <c r="C91" s="276" t="s">
        <v>304</v>
      </c>
      <c r="D91" s="277"/>
      <c r="E91" s="277"/>
      <c r="F91" s="277"/>
      <c r="G91" s="277"/>
      <c r="H91" s="160"/>
      <c r="I91" s="160"/>
      <c r="J91" s="160"/>
      <c r="K91" s="160"/>
      <c r="L91" s="160"/>
      <c r="M91" s="160"/>
      <c r="N91" s="160"/>
      <c r="O91" s="160"/>
      <c r="P91" s="160"/>
      <c r="Q91" s="160"/>
      <c r="R91" s="160"/>
      <c r="S91" s="160"/>
      <c r="T91" s="160"/>
      <c r="U91" s="160"/>
      <c r="V91" s="160"/>
      <c r="W91" s="160"/>
      <c r="X91" s="160"/>
      <c r="Y91" s="150"/>
      <c r="Z91" s="150"/>
      <c r="AA91" s="150"/>
      <c r="AB91" s="150"/>
      <c r="AC91" s="150"/>
      <c r="AD91" s="150"/>
      <c r="AE91" s="150"/>
      <c r="AF91" s="150"/>
      <c r="AG91" s="150" t="s">
        <v>173</v>
      </c>
      <c r="AH91" s="150"/>
      <c r="AI91" s="150"/>
      <c r="AJ91" s="150"/>
      <c r="AK91" s="150"/>
      <c r="AL91" s="150"/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0"/>
      <c r="BC91" s="150"/>
      <c r="BD91" s="150"/>
      <c r="BE91" s="150"/>
      <c r="BF91" s="150"/>
      <c r="BG91" s="150"/>
      <c r="BH91" s="150"/>
    </row>
    <row r="92" spans="1:60" outlineLevel="1" x14ac:dyDescent="0.2">
      <c r="A92" s="157"/>
      <c r="B92" s="158"/>
      <c r="C92" s="202" t="s">
        <v>305</v>
      </c>
      <c r="D92" s="195"/>
      <c r="E92" s="196">
        <v>410</v>
      </c>
      <c r="F92" s="160"/>
      <c r="G92" s="160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  <c r="V92" s="160"/>
      <c r="W92" s="160"/>
      <c r="X92" s="160"/>
      <c r="Y92" s="150"/>
      <c r="Z92" s="150"/>
      <c r="AA92" s="150"/>
      <c r="AB92" s="150"/>
      <c r="AC92" s="150"/>
      <c r="AD92" s="150"/>
      <c r="AE92" s="150"/>
      <c r="AF92" s="150"/>
      <c r="AG92" s="150" t="s">
        <v>185</v>
      </c>
      <c r="AH92" s="150">
        <v>0</v>
      </c>
      <c r="AI92" s="150"/>
      <c r="AJ92" s="150"/>
      <c r="AK92" s="150"/>
      <c r="AL92" s="150"/>
      <c r="AM92" s="150"/>
      <c r="AN92" s="150"/>
      <c r="AO92" s="150"/>
      <c r="AP92" s="150"/>
      <c r="AQ92" s="150"/>
      <c r="AR92" s="150"/>
      <c r="AS92" s="150"/>
      <c r="AT92" s="150"/>
      <c r="AU92" s="150"/>
      <c r="AV92" s="150"/>
      <c r="AW92" s="150"/>
      <c r="AX92" s="150"/>
      <c r="AY92" s="150"/>
      <c r="AZ92" s="150"/>
      <c r="BA92" s="150"/>
      <c r="BB92" s="150"/>
      <c r="BC92" s="150"/>
      <c r="BD92" s="150"/>
      <c r="BE92" s="150"/>
      <c r="BF92" s="150"/>
      <c r="BG92" s="150"/>
      <c r="BH92" s="150"/>
    </row>
    <row r="93" spans="1:60" outlineLevel="1" x14ac:dyDescent="0.2">
      <c r="A93" s="157"/>
      <c r="B93" s="158"/>
      <c r="C93" s="202" t="s">
        <v>306</v>
      </c>
      <c r="D93" s="195"/>
      <c r="E93" s="196">
        <v>70.099999999999994</v>
      </c>
      <c r="F93" s="160"/>
      <c r="G93" s="160"/>
      <c r="H93" s="160"/>
      <c r="I93" s="160"/>
      <c r="J93" s="160"/>
      <c r="K93" s="16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50"/>
      <c r="Z93" s="150"/>
      <c r="AA93" s="150"/>
      <c r="AB93" s="150"/>
      <c r="AC93" s="150"/>
      <c r="AD93" s="150"/>
      <c r="AE93" s="150"/>
      <c r="AF93" s="150"/>
      <c r="AG93" s="150" t="s">
        <v>185</v>
      </c>
      <c r="AH93" s="150">
        <v>0</v>
      </c>
      <c r="AI93" s="150"/>
      <c r="AJ93" s="150"/>
      <c r="AK93" s="150"/>
      <c r="AL93" s="150"/>
      <c r="AM93" s="150"/>
      <c r="AN93" s="150"/>
      <c r="AO93" s="150"/>
      <c r="AP93" s="150"/>
      <c r="AQ93" s="150"/>
      <c r="AR93" s="150"/>
      <c r="AS93" s="150"/>
      <c r="AT93" s="150"/>
      <c r="AU93" s="150"/>
      <c r="AV93" s="150"/>
      <c r="AW93" s="150"/>
      <c r="AX93" s="150"/>
      <c r="AY93" s="150"/>
      <c r="AZ93" s="150"/>
      <c r="BA93" s="150"/>
      <c r="BB93" s="150"/>
      <c r="BC93" s="150"/>
      <c r="BD93" s="150"/>
      <c r="BE93" s="150"/>
      <c r="BF93" s="150"/>
      <c r="BG93" s="150"/>
      <c r="BH93" s="150"/>
    </row>
    <row r="94" spans="1:60" outlineLevel="1" x14ac:dyDescent="0.2">
      <c r="A94" s="157"/>
      <c r="B94" s="158"/>
      <c r="C94" s="202" t="s">
        <v>307</v>
      </c>
      <c r="D94" s="195"/>
      <c r="E94" s="196">
        <v>1193.5</v>
      </c>
      <c r="F94" s="160"/>
      <c r="G94" s="160"/>
      <c r="H94" s="160"/>
      <c r="I94" s="160"/>
      <c r="J94" s="160"/>
      <c r="K94" s="160"/>
      <c r="L94" s="160"/>
      <c r="M94" s="160"/>
      <c r="N94" s="160"/>
      <c r="O94" s="160"/>
      <c r="P94" s="160"/>
      <c r="Q94" s="160"/>
      <c r="R94" s="160"/>
      <c r="S94" s="160"/>
      <c r="T94" s="160"/>
      <c r="U94" s="160"/>
      <c r="V94" s="160"/>
      <c r="W94" s="160"/>
      <c r="X94" s="160"/>
      <c r="Y94" s="150"/>
      <c r="Z94" s="150"/>
      <c r="AA94" s="150"/>
      <c r="AB94" s="150"/>
      <c r="AC94" s="150"/>
      <c r="AD94" s="150"/>
      <c r="AE94" s="150"/>
      <c r="AF94" s="150"/>
      <c r="AG94" s="150" t="s">
        <v>185</v>
      </c>
      <c r="AH94" s="150">
        <v>0</v>
      </c>
      <c r="AI94" s="150"/>
      <c r="AJ94" s="150"/>
      <c r="AK94" s="150"/>
      <c r="AL94" s="150"/>
      <c r="AM94" s="150"/>
      <c r="AN94" s="150"/>
      <c r="AO94" s="150"/>
      <c r="AP94" s="150"/>
      <c r="AQ94" s="150"/>
      <c r="AR94" s="150"/>
      <c r="AS94" s="150"/>
      <c r="AT94" s="150"/>
      <c r="AU94" s="150"/>
      <c r="AV94" s="150"/>
      <c r="AW94" s="150"/>
      <c r="AX94" s="150"/>
      <c r="AY94" s="150"/>
      <c r="AZ94" s="150"/>
      <c r="BA94" s="150"/>
      <c r="BB94" s="150"/>
      <c r="BC94" s="150"/>
      <c r="BD94" s="150"/>
      <c r="BE94" s="150"/>
      <c r="BF94" s="150"/>
      <c r="BG94" s="150"/>
      <c r="BH94" s="150"/>
    </row>
    <row r="95" spans="1:60" outlineLevel="1" x14ac:dyDescent="0.2">
      <c r="A95" s="173">
        <v>34</v>
      </c>
      <c r="B95" s="174" t="s">
        <v>308</v>
      </c>
      <c r="C95" s="191" t="s">
        <v>309</v>
      </c>
      <c r="D95" s="175" t="s">
        <v>225</v>
      </c>
      <c r="E95" s="176">
        <v>94</v>
      </c>
      <c r="F95" s="177"/>
      <c r="G95" s="178">
        <f>ROUND(E95*F95,2)</f>
        <v>0</v>
      </c>
      <c r="H95" s="177"/>
      <c r="I95" s="178">
        <f>ROUND(E95*H95,2)</f>
        <v>0</v>
      </c>
      <c r="J95" s="177"/>
      <c r="K95" s="178">
        <f>ROUND(E95*J95,2)</f>
        <v>0</v>
      </c>
      <c r="L95" s="178">
        <v>21</v>
      </c>
      <c r="M95" s="178">
        <f>G95*(1+L95/100)</f>
        <v>0</v>
      </c>
      <c r="N95" s="178">
        <v>0</v>
      </c>
      <c r="O95" s="178">
        <f>ROUND(E95*N95,2)</f>
        <v>0</v>
      </c>
      <c r="P95" s="178">
        <v>0</v>
      </c>
      <c r="Q95" s="178">
        <f>ROUND(E95*P95,2)</f>
        <v>0</v>
      </c>
      <c r="R95" s="178"/>
      <c r="S95" s="178" t="s">
        <v>161</v>
      </c>
      <c r="T95" s="179" t="s">
        <v>152</v>
      </c>
      <c r="U95" s="160">
        <v>0</v>
      </c>
      <c r="V95" s="160">
        <f>ROUND(E95*U95,2)</f>
        <v>0</v>
      </c>
      <c r="W95" s="160"/>
      <c r="X95" s="160" t="s">
        <v>180</v>
      </c>
      <c r="Y95" s="150"/>
      <c r="Z95" s="150"/>
      <c r="AA95" s="150"/>
      <c r="AB95" s="150"/>
      <c r="AC95" s="150"/>
      <c r="AD95" s="150"/>
      <c r="AE95" s="150"/>
      <c r="AF95" s="150"/>
      <c r="AG95" s="150" t="s">
        <v>291</v>
      </c>
      <c r="AH95" s="150"/>
      <c r="AI95" s="150"/>
      <c r="AJ95" s="150"/>
      <c r="AK95" s="150"/>
      <c r="AL95" s="150"/>
      <c r="AM95" s="150"/>
      <c r="AN95" s="150"/>
      <c r="AO95" s="150"/>
      <c r="AP95" s="150"/>
      <c r="AQ95" s="150"/>
      <c r="AR95" s="150"/>
      <c r="AS95" s="150"/>
      <c r="AT95" s="150"/>
      <c r="AU95" s="150"/>
      <c r="AV95" s="150"/>
      <c r="AW95" s="150"/>
      <c r="AX95" s="150"/>
      <c r="AY95" s="150"/>
      <c r="AZ95" s="150"/>
      <c r="BA95" s="150"/>
      <c r="BB95" s="150"/>
      <c r="BC95" s="150"/>
      <c r="BD95" s="150"/>
      <c r="BE95" s="150"/>
      <c r="BF95" s="150"/>
      <c r="BG95" s="150"/>
      <c r="BH95" s="150"/>
    </row>
    <row r="96" spans="1:60" outlineLevel="1" x14ac:dyDescent="0.2">
      <c r="A96" s="157"/>
      <c r="B96" s="158"/>
      <c r="C96" s="270" t="s">
        <v>310</v>
      </c>
      <c r="D96" s="271"/>
      <c r="E96" s="271"/>
      <c r="F96" s="271"/>
      <c r="G96" s="271"/>
      <c r="H96" s="160"/>
      <c r="I96" s="160"/>
      <c r="J96" s="160"/>
      <c r="K96" s="160"/>
      <c r="L96" s="160"/>
      <c r="M96" s="160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160"/>
      <c r="Y96" s="150"/>
      <c r="Z96" s="150"/>
      <c r="AA96" s="150"/>
      <c r="AB96" s="150"/>
      <c r="AC96" s="150"/>
      <c r="AD96" s="150"/>
      <c r="AE96" s="150"/>
      <c r="AF96" s="150"/>
      <c r="AG96" s="150" t="s">
        <v>173</v>
      </c>
      <c r="AH96" s="150"/>
      <c r="AI96" s="150"/>
      <c r="AJ96" s="150"/>
      <c r="AK96" s="150"/>
      <c r="AL96" s="150"/>
      <c r="AM96" s="150"/>
      <c r="AN96" s="150"/>
      <c r="AO96" s="150"/>
      <c r="AP96" s="150"/>
      <c r="AQ96" s="150"/>
      <c r="AR96" s="150"/>
      <c r="AS96" s="150"/>
      <c r="AT96" s="150"/>
      <c r="AU96" s="150"/>
      <c r="AV96" s="150"/>
      <c r="AW96" s="150"/>
      <c r="AX96" s="150"/>
      <c r="AY96" s="150"/>
      <c r="AZ96" s="150"/>
      <c r="BA96" s="150"/>
      <c r="BB96" s="150"/>
      <c r="BC96" s="150"/>
      <c r="BD96" s="150"/>
      <c r="BE96" s="150"/>
      <c r="BF96" s="150"/>
      <c r="BG96" s="150"/>
      <c r="BH96" s="150"/>
    </row>
    <row r="97" spans="1:60" outlineLevel="1" x14ac:dyDescent="0.2">
      <c r="A97" s="157"/>
      <c r="B97" s="158"/>
      <c r="C97" s="202" t="s">
        <v>310</v>
      </c>
      <c r="D97" s="195"/>
      <c r="E97" s="196">
        <v>94</v>
      </c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50"/>
      <c r="Z97" s="150"/>
      <c r="AA97" s="150"/>
      <c r="AB97" s="150"/>
      <c r="AC97" s="150"/>
      <c r="AD97" s="150"/>
      <c r="AE97" s="150"/>
      <c r="AF97" s="150"/>
      <c r="AG97" s="150" t="s">
        <v>185</v>
      </c>
      <c r="AH97" s="150">
        <v>0</v>
      </c>
      <c r="AI97" s="150"/>
      <c r="AJ97" s="150"/>
      <c r="AK97" s="150"/>
      <c r="AL97" s="150"/>
      <c r="AM97" s="150"/>
      <c r="AN97" s="150"/>
      <c r="AO97" s="150"/>
      <c r="AP97" s="150"/>
      <c r="AQ97" s="150"/>
      <c r="AR97" s="150"/>
      <c r="AS97" s="150"/>
      <c r="AT97" s="150"/>
      <c r="AU97" s="150"/>
      <c r="AV97" s="150"/>
      <c r="AW97" s="150"/>
      <c r="AX97" s="150"/>
      <c r="AY97" s="150"/>
      <c r="AZ97" s="150"/>
      <c r="BA97" s="150"/>
      <c r="BB97" s="150"/>
      <c r="BC97" s="150"/>
      <c r="BD97" s="150"/>
      <c r="BE97" s="150"/>
      <c r="BF97" s="150"/>
      <c r="BG97" s="150"/>
      <c r="BH97" s="150"/>
    </row>
    <row r="98" spans="1:60" outlineLevel="1" x14ac:dyDescent="0.2">
      <c r="A98" s="173">
        <v>35</v>
      </c>
      <c r="B98" s="174" t="s">
        <v>311</v>
      </c>
      <c r="C98" s="191" t="s">
        <v>312</v>
      </c>
      <c r="D98" s="175" t="s">
        <v>225</v>
      </c>
      <c r="E98" s="176">
        <v>5.5</v>
      </c>
      <c r="F98" s="177"/>
      <c r="G98" s="178">
        <f>ROUND(E98*F98,2)</f>
        <v>0</v>
      </c>
      <c r="H98" s="177"/>
      <c r="I98" s="178">
        <f>ROUND(E98*H98,2)</f>
        <v>0</v>
      </c>
      <c r="J98" s="177"/>
      <c r="K98" s="178">
        <f>ROUND(E98*J98,2)</f>
        <v>0</v>
      </c>
      <c r="L98" s="178">
        <v>21</v>
      </c>
      <c r="M98" s="178">
        <f>G98*(1+L98/100)</f>
        <v>0</v>
      </c>
      <c r="N98" s="178">
        <v>0</v>
      </c>
      <c r="O98" s="178">
        <f>ROUND(E98*N98,2)</f>
        <v>0</v>
      </c>
      <c r="P98" s="178">
        <v>0</v>
      </c>
      <c r="Q98" s="178">
        <f>ROUND(E98*P98,2)</f>
        <v>0</v>
      </c>
      <c r="R98" s="178"/>
      <c r="S98" s="178" t="s">
        <v>161</v>
      </c>
      <c r="T98" s="179" t="s">
        <v>152</v>
      </c>
      <c r="U98" s="160">
        <v>0</v>
      </c>
      <c r="V98" s="160">
        <f>ROUND(E98*U98,2)</f>
        <v>0</v>
      </c>
      <c r="W98" s="160"/>
      <c r="X98" s="160" t="s">
        <v>180</v>
      </c>
      <c r="Y98" s="150"/>
      <c r="Z98" s="150"/>
      <c r="AA98" s="150"/>
      <c r="AB98" s="150"/>
      <c r="AC98" s="150"/>
      <c r="AD98" s="150"/>
      <c r="AE98" s="150"/>
      <c r="AF98" s="150"/>
      <c r="AG98" s="150" t="s">
        <v>291</v>
      </c>
      <c r="AH98" s="150"/>
      <c r="AI98" s="150"/>
      <c r="AJ98" s="150"/>
      <c r="AK98" s="150"/>
      <c r="AL98" s="150"/>
      <c r="AM98" s="150"/>
      <c r="AN98" s="150"/>
      <c r="AO98" s="150"/>
      <c r="AP98" s="150"/>
      <c r="AQ98" s="150"/>
      <c r="AR98" s="150"/>
      <c r="AS98" s="150"/>
      <c r="AT98" s="150"/>
      <c r="AU98" s="150"/>
      <c r="AV98" s="150"/>
      <c r="AW98" s="150"/>
      <c r="AX98" s="150"/>
      <c r="AY98" s="150"/>
      <c r="AZ98" s="150"/>
      <c r="BA98" s="150"/>
      <c r="BB98" s="150"/>
      <c r="BC98" s="150"/>
      <c r="BD98" s="150"/>
      <c r="BE98" s="150"/>
      <c r="BF98" s="150"/>
      <c r="BG98" s="150"/>
      <c r="BH98" s="150"/>
    </row>
    <row r="99" spans="1:60" outlineLevel="1" x14ac:dyDescent="0.2">
      <c r="A99" s="157"/>
      <c r="B99" s="158"/>
      <c r="C99" s="270" t="s">
        <v>313</v>
      </c>
      <c r="D99" s="271"/>
      <c r="E99" s="271"/>
      <c r="F99" s="271"/>
      <c r="G99" s="271"/>
      <c r="H99" s="160"/>
      <c r="I99" s="160"/>
      <c r="J99" s="160"/>
      <c r="K99" s="160"/>
      <c r="L99" s="160"/>
      <c r="M99" s="160"/>
      <c r="N99" s="160"/>
      <c r="O99" s="160"/>
      <c r="P99" s="160"/>
      <c r="Q99" s="160"/>
      <c r="R99" s="160"/>
      <c r="S99" s="160"/>
      <c r="T99" s="160"/>
      <c r="U99" s="160"/>
      <c r="V99" s="160"/>
      <c r="W99" s="160"/>
      <c r="X99" s="160"/>
      <c r="Y99" s="150"/>
      <c r="Z99" s="150"/>
      <c r="AA99" s="150"/>
      <c r="AB99" s="150"/>
      <c r="AC99" s="150"/>
      <c r="AD99" s="150"/>
      <c r="AE99" s="150"/>
      <c r="AF99" s="150"/>
      <c r="AG99" s="150" t="s">
        <v>173</v>
      </c>
      <c r="AH99" s="150"/>
      <c r="AI99" s="150"/>
      <c r="AJ99" s="150"/>
      <c r="AK99" s="150"/>
      <c r="AL99" s="150"/>
      <c r="AM99" s="150"/>
      <c r="AN99" s="150"/>
      <c r="AO99" s="150"/>
      <c r="AP99" s="150"/>
      <c r="AQ99" s="150"/>
      <c r="AR99" s="150"/>
      <c r="AS99" s="150"/>
      <c r="AT99" s="150"/>
      <c r="AU99" s="150"/>
      <c r="AV99" s="150"/>
      <c r="AW99" s="150"/>
      <c r="AX99" s="150"/>
      <c r="AY99" s="150"/>
      <c r="AZ99" s="150"/>
      <c r="BA99" s="150"/>
      <c r="BB99" s="150"/>
      <c r="BC99" s="150"/>
      <c r="BD99" s="150"/>
      <c r="BE99" s="150"/>
      <c r="BF99" s="150"/>
      <c r="BG99" s="150"/>
      <c r="BH99" s="150"/>
    </row>
    <row r="100" spans="1:60" outlineLevel="1" x14ac:dyDescent="0.2">
      <c r="A100" s="157"/>
      <c r="B100" s="158"/>
      <c r="C100" s="202" t="s">
        <v>313</v>
      </c>
      <c r="D100" s="195"/>
      <c r="E100" s="196">
        <v>5.5</v>
      </c>
      <c r="F100" s="160"/>
      <c r="G100" s="160"/>
      <c r="H100" s="160"/>
      <c r="I100" s="160"/>
      <c r="J100" s="160"/>
      <c r="K100" s="160"/>
      <c r="L100" s="160"/>
      <c r="M100" s="160"/>
      <c r="N100" s="160"/>
      <c r="O100" s="160"/>
      <c r="P100" s="160"/>
      <c r="Q100" s="160"/>
      <c r="R100" s="160"/>
      <c r="S100" s="160"/>
      <c r="T100" s="160"/>
      <c r="U100" s="160"/>
      <c r="V100" s="160"/>
      <c r="W100" s="160"/>
      <c r="X100" s="160"/>
      <c r="Y100" s="150"/>
      <c r="Z100" s="150"/>
      <c r="AA100" s="150"/>
      <c r="AB100" s="150"/>
      <c r="AC100" s="150"/>
      <c r="AD100" s="150"/>
      <c r="AE100" s="150"/>
      <c r="AF100" s="150"/>
      <c r="AG100" s="150" t="s">
        <v>185</v>
      </c>
      <c r="AH100" s="150">
        <v>0</v>
      </c>
      <c r="AI100" s="150"/>
      <c r="AJ100" s="150"/>
      <c r="AK100" s="150"/>
      <c r="AL100" s="150"/>
      <c r="AM100" s="150"/>
      <c r="AN100" s="150"/>
      <c r="AO100" s="150"/>
      <c r="AP100" s="150"/>
      <c r="AQ100" s="150"/>
      <c r="AR100" s="150"/>
      <c r="AS100" s="150"/>
      <c r="AT100" s="150"/>
      <c r="AU100" s="150"/>
      <c r="AV100" s="150"/>
      <c r="AW100" s="150"/>
      <c r="AX100" s="150"/>
      <c r="AY100" s="150"/>
      <c r="AZ100" s="150"/>
      <c r="BA100" s="150"/>
      <c r="BB100" s="150"/>
      <c r="BC100" s="150"/>
      <c r="BD100" s="150"/>
      <c r="BE100" s="150"/>
      <c r="BF100" s="150"/>
      <c r="BG100" s="150"/>
      <c r="BH100" s="150"/>
    </row>
    <row r="101" spans="1:60" ht="22.5" outlineLevel="1" x14ac:dyDescent="0.2">
      <c r="A101" s="173">
        <v>36</v>
      </c>
      <c r="B101" s="174" t="s">
        <v>314</v>
      </c>
      <c r="C101" s="191" t="s">
        <v>315</v>
      </c>
      <c r="D101" s="175" t="s">
        <v>250</v>
      </c>
      <c r="E101" s="176">
        <v>1.62</v>
      </c>
      <c r="F101" s="177"/>
      <c r="G101" s="178">
        <f>ROUND(E101*F101,2)</f>
        <v>0</v>
      </c>
      <c r="H101" s="177"/>
      <c r="I101" s="178">
        <f>ROUND(E101*H101,2)</f>
        <v>0</v>
      </c>
      <c r="J101" s="177"/>
      <c r="K101" s="178">
        <f>ROUND(E101*J101,2)</f>
        <v>0</v>
      </c>
      <c r="L101" s="178">
        <v>21</v>
      </c>
      <c r="M101" s="178">
        <f>G101*(1+L101/100)</f>
        <v>0</v>
      </c>
      <c r="N101" s="178">
        <v>1</v>
      </c>
      <c r="O101" s="178">
        <f>ROUND(E101*N101,2)</f>
        <v>1.62</v>
      </c>
      <c r="P101" s="178">
        <v>0</v>
      </c>
      <c r="Q101" s="178">
        <f>ROUND(E101*P101,2)</f>
        <v>0</v>
      </c>
      <c r="R101" s="178" t="s">
        <v>316</v>
      </c>
      <c r="S101" s="178" t="s">
        <v>151</v>
      </c>
      <c r="T101" s="179" t="s">
        <v>151</v>
      </c>
      <c r="U101" s="160">
        <v>0</v>
      </c>
      <c r="V101" s="160">
        <f>ROUND(E101*U101,2)</f>
        <v>0</v>
      </c>
      <c r="W101" s="160"/>
      <c r="X101" s="160" t="s">
        <v>244</v>
      </c>
      <c r="Y101" s="150"/>
      <c r="Z101" s="150"/>
      <c r="AA101" s="150"/>
      <c r="AB101" s="150"/>
      <c r="AC101" s="150"/>
      <c r="AD101" s="150"/>
      <c r="AE101" s="150"/>
      <c r="AF101" s="150"/>
      <c r="AG101" s="150" t="s">
        <v>245</v>
      </c>
      <c r="AH101" s="150"/>
      <c r="AI101" s="150"/>
      <c r="AJ101" s="150"/>
      <c r="AK101" s="150"/>
      <c r="AL101" s="150"/>
      <c r="AM101" s="150"/>
      <c r="AN101" s="150"/>
      <c r="AO101" s="150"/>
      <c r="AP101" s="150"/>
      <c r="AQ101" s="150"/>
      <c r="AR101" s="150"/>
      <c r="AS101" s="150"/>
      <c r="AT101" s="150"/>
      <c r="AU101" s="150"/>
      <c r="AV101" s="150"/>
      <c r="AW101" s="150"/>
      <c r="AX101" s="150"/>
      <c r="AY101" s="150"/>
      <c r="AZ101" s="150"/>
      <c r="BA101" s="150"/>
      <c r="BB101" s="150"/>
      <c r="BC101" s="150"/>
      <c r="BD101" s="150"/>
      <c r="BE101" s="150"/>
      <c r="BF101" s="150"/>
      <c r="BG101" s="150"/>
      <c r="BH101" s="150"/>
    </row>
    <row r="102" spans="1:60" outlineLevel="1" x14ac:dyDescent="0.2">
      <c r="A102" s="157"/>
      <c r="B102" s="158"/>
      <c r="C102" s="202" t="s">
        <v>317</v>
      </c>
      <c r="D102" s="195"/>
      <c r="E102" s="196">
        <v>1.62</v>
      </c>
      <c r="F102" s="160"/>
      <c r="G102" s="160"/>
      <c r="H102" s="160"/>
      <c r="I102" s="160"/>
      <c r="J102" s="160"/>
      <c r="K102" s="160"/>
      <c r="L102" s="160"/>
      <c r="M102" s="160"/>
      <c r="N102" s="160"/>
      <c r="O102" s="160"/>
      <c r="P102" s="160"/>
      <c r="Q102" s="160"/>
      <c r="R102" s="160"/>
      <c r="S102" s="160"/>
      <c r="T102" s="160"/>
      <c r="U102" s="160"/>
      <c r="V102" s="160"/>
      <c r="W102" s="160"/>
      <c r="X102" s="160"/>
      <c r="Y102" s="150"/>
      <c r="Z102" s="150"/>
      <c r="AA102" s="150"/>
      <c r="AB102" s="150"/>
      <c r="AC102" s="150"/>
      <c r="AD102" s="150"/>
      <c r="AE102" s="150"/>
      <c r="AF102" s="150"/>
      <c r="AG102" s="150" t="s">
        <v>185</v>
      </c>
      <c r="AH102" s="150">
        <v>0</v>
      </c>
      <c r="AI102" s="150"/>
      <c r="AJ102" s="150"/>
      <c r="AK102" s="150"/>
      <c r="AL102" s="150"/>
      <c r="AM102" s="150"/>
      <c r="AN102" s="150"/>
      <c r="AO102" s="150"/>
      <c r="AP102" s="150"/>
      <c r="AQ102" s="150"/>
      <c r="AR102" s="150"/>
      <c r="AS102" s="150"/>
      <c r="AT102" s="150"/>
      <c r="AU102" s="150"/>
      <c r="AV102" s="150"/>
      <c r="AW102" s="150"/>
      <c r="AX102" s="150"/>
      <c r="AY102" s="150"/>
      <c r="AZ102" s="150"/>
      <c r="BA102" s="150"/>
      <c r="BB102" s="150"/>
      <c r="BC102" s="150"/>
      <c r="BD102" s="150"/>
      <c r="BE102" s="150"/>
      <c r="BF102" s="150"/>
      <c r="BG102" s="150"/>
      <c r="BH102" s="150"/>
    </row>
    <row r="103" spans="1:60" outlineLevel="1" x14ac:dyDescent="0.2">
      <c r="A103" s="180">
        <v>37</v>
      </c>
      <c r="B103" s="181" t="s">
        <v>318</v>
      </c>
      <c r="C103" s="190" t="s">
        <v>319</v>
      </c>
      <c r="D103" s="182" t="s">
        <v>259</v>
      </c>
      <c r="E103" s="183">
        <v>124.4</v>
      </c>
      <c r="F103" s="184"/>
      <c r="G103" s="185">
        <f>ROUND(E103*F103,2)</f>
        <v>0</v>
      </c>
      <c r="H103" s="184"/>
      <c r="I103" s="185">
        <f>ROUND(E103*H103,2)</f>
        <v>0</v>
      </c>
      <c r="J103" s="184"/>
      <c r="K103" s="185">
        <f>ROUND(E103*J103,2)</f>
        <v>0</v>
      </c>
      <c r="L103" s="185">
        <v>21</v>
      </c>
      <c r="M103" s="185">
        <f>G103*(1+L103/100)</f>
        <v>0</v>
      </c>
      <c r="N103" s="185">
        <v>0</v>
      </c>
      <c r="O103" s="185">
        <f>ROUND(E103*N103,2)</f>
        <v>0</v>
      </c>
      <c r="P103" s="185">
        <v>0</v>
      </c>
      <c r="Q103" s="185">
        <f>ROUND(E103*P103,2)</f>
        <v>0</v>
      </c>
      <c r="R103" s="185" t="s">
        <v>316</v>
      </c>
      <c r="S103" s="185" t="s">
        <v>151</v>
      </c>
      <c r="T103" s="186" t="s">
        <v>151</v>
      </c>
      <c r="U103" s="160">
        <v>0</v>
      </c>
      <c r="V103" s="160">
        <f>ROUND(E103*U103,2)</f>
        <v>0</v>
      </c>
      <c r="W103" s="160"/>
      <c r="X103" s="160" t="s">
        <v>244</v>
      </c>
      <c r="Y103" s="150"/>
      <c r="Z103" s="150"/>
      <c r="AA103" s="150"/>
      <c r="AB103" s="150"/>
      <c r="AC103" s="150"/>
      <c r="AD103" s="150"/>
      <c r="AE103" s="150"/>
      <c r="AF103" s="150"/>
      <c r="AG103" s="150" t="s">
        <v>245</v>
      </c>
      <c r="AH103" s="150"/>
      <c r="AI103" s="150"/>
      <c r="AJ103" s="150"/>
      <c r="AK103" s="150"/>
      <c r="AL103" s="150"/>
      <c r="AM103" s="150"/>
      <c r="AN103" s="150"/>
      <c r="AO103" s="150"/>
      <c r="AP103" s="150"/>
      <c r="AQ103" s="150"/>
      <c r="AR103" s="150"/>
      <c r="AS103" s="150"/>
      <c r="AT103" s="150"/>
      <c r="AU103" s="150"/>
      <c r="AV103" s="150"/>
      <c r="AW103" s="150"/>
      <c r="AX103" s="150"/>
      <c r="AY103" s="150"/>
      <c r="AZ103" s="150"/>
      <c r="BA103" s="150"/>
      <c r="BB103" s="150"/>
      <c r="BC103" s="150"/>
      <c r="BD103" s="150"/>
      <c r="BE103" s="150"/>
      <c r="BF103" s="150"/>
      <c r="BG103" s="150"/>
      <c r="BH103" s="150"/>
    </row>
    <row r="104" spans="1:60" outlineLevel="1" x14ac:dyDescent="0.2">
      <c r="A104" s="173">
        <v>38</v>
      </c>
      <c r="B104" s="174" t="s">
        <v>320</v>
      </c>
      <c r="C104" s="191" t="s">
        <v>321</v>
      </c>
      <c r="D104" s="175" t="s">
        <v>0</v>
      </c>
      <c r="E104" s="176">
        <v>4499.3159999999998</v>
      </c>
      <c r="F104" s="177"/>
      <c r="G104" s="178">
        <f>ROUND(E104*F104,2)</f>
        <v>0</v>
      </c>
      <c r="H104" s="177"/>
      <c r="I104" s="178">
        <f>ROUND(E104*H104,2)</f>
        <v>0</v>
      </c>
      <c r="J104" s="177"/>
      <c r="K104" s="178">
        <f>ROUND(E104*J104,2)</f>
        <v>0</v>
      </c>
      <c r="L104" s="178">
        <v>21</v>
      </c>
      <c r="M104" s="178">
        <f>G104*(1+L104/100)</f>
        <v>0</v>
      </c>
      <c r="N104" s="178">
        <v>0</v>
      </c>
      <c r="O104" s="178">
        <f>ROUND(E104*N104,2)</f>
        <v>0</v>
      </c>
      <c r="P104" s="178">
        <v>0</v>
      </c>
      <c r="Q104" s="178">
        <f>ROUND(E104*P104,2)</f>
        <v>0</v>
      </c>
      <c r="R104" s="178" t="s">
        <v>290</v>
      </c>
      <c r="S104" s="178" t="s">
        <v>151</v>
      </c>
      <c r="T104" s="179" t="s">
        <v>151</v>
      </c>
      <c r="U104" s="160">
        <v>0</v>
      </c>
      <c r="V104" s="160">
        <f>ROUND(E104*U104,2)</f>
        <v>0</v>
      </c>
      <c r="W104" s="160"/>
      <c r="X104" s="160" t="s">
        <v>180</v>
      </c>
      <c r="Y104" s="150"/>
      <c r="Z104" s="150"/>
      <c r="AA104" s="150"/>
      <c r="AB104" s="150"/>
      <c r="AC104" s="150"/>
      <c r="AD104" s="150"/>
      <c r="AE104" s="150"/>
      <c r="AF104" s="150"/>
      <c r="AG104" s="150" t="s">
        <v>291</v>
      </c>
      <c r="AH104" s="150"/>
      <c r="AI104" s="150"/>
      <c r="AJ104" s="150"/>
      <c r="AK104" s="150"/>
      <c r="AL104" s="150"/>
      <c r="AM104" s="150"/>
      <c r="AN104" s="150"/>
      <c r="AO104" s="150"/>
      <c r="AP104" s="150"/>
      <c r="AQ104" s="150"/>
      <c r="AR104" s="150"/>
      <c r="AS104" s="150"/>
      <c r="AT104" s="150"/>
      <c r="AU104" s="150"/>
      <c r="AV104" s="150"/>
      <c r="AW104" s="150"/>
      <c r="AX104" s="150"/>
      <c r="AY104" s="150"/>
      <c r="AZ104" s="150"/>
      <c r="BA104" s="150"/>
      <c r="BB104" s="150"/>
      <c r="BC104" s="150"/>
      <c r="BD104" s="150"/>
      <c r="BE104" s="150"/>
      <c r="BF104" s="150"/>
      <c r="BG104" s="150"/>
      <c r="BH104" s="150"/>
    </row>
    <row r="105" spans="1:60" outlineLevel="1" x14ac:dyDescent="0.2">
      <c r="A105" s="157"/>
      <c r="B105" s="158"/>
      <c r="C105" s="272" t="s">
        <v>322</v>
      </c>
      <c r="D105" s="273"/>
      <c r="E105" s="273"/>
      <c r="F105" s="273"/>
      <c r="G105" s="273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50"/>
      <c r="Z105" s="150"/>
      <c r="AA105" s="150"/>
      <c r="AB105" s="150"/>
      <c r="AC105" s="150"/>
      <c r="AD105" s="150"/>
      <c r="AE105" s="150"/>
      <c r="AF105" s="150"/>
      <c r="AG105" s="150" t="s">
        <v>183</v>
      </c>
      <c r="AH105" s="150"/>
      <c r="AI105" s="150"/>
      <c r="AJ105" s="150"/>
      <c r="AK105" s="150"/>
      <c r="AL105" s="150"/>
      <c r="AM105" s="150"/>
      <c r="AN105" s="150"/>
      <c r="AO105" s="150"/>
      <c r="AP105" s="150"/>
      <c r="AQ105" s="150"/>
      <c r="AR105" s="150"/>
      <c r="AS105" s="150"/>
      <c r="AT105" s="150"/>
      <c r="AU105" s="150"/>
      <c r="AV105" s="150"/>
      <c r="AW105" s="150"/>
      <c r="AX105" s="150"/>
      <c r="AY105" s="150"/>
      <c r="AZ105" s="150"/>
      <c r="BA105" s="150"/>
      <c r="BB105" s="150"/>
      <c r="BC105" s="150"/>
      <c r="BD105" s="150"/>
      <c r="BE105" s="150"/>
      <c r="BF105" s="150"/>
      <c r="BG105" s="150"/>
      <c r="BH105" s="150"/>
    </row>
    <row r="106" spans="1:60" x14ac:dyDescent="0.2">
      <c r="A106" s="3"/>
      <c r="B106" s="4"/>
      <c r="C106" s="192"/>
      <c r="D106" s="6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AE106">
        <v>15</v>
      </c>
      <c r="AF106">
        <v>21</v>
      </c>
      <c r="AG106" t="s">
        <v>133</v>
      </c>
    </row>
    <row r="107" spans="1:60" x14ac:dyDescent="0.2">
      <c r="A107" s="153"/>
      <c r="B107" s="154" t="s">
        <v>29</v>
      </c>
      <c r="C107" s="193"/>
      <c r="D107" s="155"/>
      <c r="E107" s="156"/>
      <c r="F107" s="156"/>
      <c r="G107" s="188">
        <f>G8+G20+G30+G34+G50+G57+G63+G71+G82</f>
        <v>0</v>
      </c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AE107">
        <f>SUMIF(L7:L105,AE106,G7:G105)</f>
        <v>0</v>
      </c>
      <c r="AF107">
        <f>SUMIF(L7:L105,AF106,G7:G105)</f>
        <v>0</v>
      </c>
      <c r="AG107" t="s">
        <v>174</v>
      </c>
    </row>
    <row r="108" spans="1:60" x14ac:dyDescent="0.2">
      <c r="A108" s="278" t="s">
        <v>323</v>
      </c>
      <c r="B108" s="278"/>
      <c r="C108" s="192"/>
      <c r="D108" s="6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</row>
    <row r="109" spans="1:60" x14ac:dyDescent="0.2">
      <c r="A109" s="3"/>
      <c r="B109" s="4" t="s">
        <v>324</v>
      </c>
      <c r="C109" s="192" t="s">
        <v>325</v>
      </c>
      <c r="D109" s="6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AG109" t="s">
        <v>326</v>
      </c>
    </row>
    <row r="110" spans="1:60" x14ac:dyDescent="0.2">
      <c r="A110" s="3"/>
      <c r="B110" s="4" t="s">
        <v>327</v>
      </c>
      <c r="C110" s="192" t="s">
        <v>328</v>
      </c>
      <c r="D110" s="6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AG110" t="s">
        <v>329</v>
      </c>
    </row>
    <row r="111" spans="1:60" x14ac:dyDescent="0.2">
      <c r="A111" s="3"/>
      <c r="B111" s="4"/>
      <c r="C111" s="192" t="s">
        <v>330</v>
      </c>
      <c r="D111" s="6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AG111" t="s">
        <v>331</v>
      </c>
    </row>
    <row r="112" spans="1:60" x14ac:dyDescent="0.2">
      <c r="A112" s="3"/>
      <c r="B112" s="4"/>
      <c r="C112" s="192"/>
      <c r="D112" s="6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</row>
    <row r="113" spans="3:33" x14ac:dyDescent="0.2">
      <c r="C113" s="194"/>
      <c r="D113" s="10"/>
      <c r="AG113" t="s">
        <v>175</v>
      </c>
    </row>
    <row r="114" spans="3:33" x14ac:dyDescent="0.2">
      <c r="D114" s="10"/>
    </row>
    <row r="115" spans="3:33" x14ac:dyDescent="0.2">
      <c r="D115" s="10"/>
    </row>
    <row r="116" spans="3:33" x14ac:dyDescent="0.2">
      <c r="D116" s="10"/>
    </row>
    <row r="117" spans="3:33" x14ac:dyDescent="0.2">
      <c r="D117" s="10"/>
    </row>
    <row r="118" spans="3:33" x14ac:dyDescent="0.2">
      <c r="D118" s="10"/>
    </row>
    <row r="119" spans="3:33" x14ac:dyDescent="0.2">
      <c r="D119" s="10"/>
    </row>
    <row r="120" spans="3:33" x14ac:dyDescent="0.2">
      <c r="D120" s="10"/>
    </row>
    <row r="121" spans="3:33" x14ac:dyDescent="0.2">
      <c r="D121" s="10"/>
    </row>
    <row r="122" spans="3:33" x14ac:dyDescent="0.2">
      <c r="D122" s="10"/>
    </row>
    <row r="123" spans="3:33" x14ac:dyDescent="0.2">
      <c r="D123" s="10"/>
    </row>
    <row r="124" spans="3:33" x14ac:dyDescent="0.2">
      <c r="D124" s="10"/>
    </row>
    <row r="125" spans="3:33" x14ac:dyDescent="0.2">
      <c r="D125" s="10"/>
    </row>
    <row r="126" spans="3:33" x14ac:dyDescent="0.2">
      <c r="D126" s="10"/>
    </row>
    <row r="127" spans="3:33" x14ac:dyDescent="0.2">
      <c r="D127" s="10"/>
    </row>
    <row r="128" spans="3:33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NNuR4kGZxagStRu7558ithDVz7oHOGoWXgO3wfz6KDr2ewYZYindKWT5HKGxLD0yuZXt1hoP4T1U6wcmIoNeUw==" saltValue="gAgakfUtXApi5coL3dBSDw==" spinCount="100000" sheet="1"/>
  <mergeCells count="30">
    <mergeCell ref="A1:G1"/>
    <mergeCell ref="C2:G2"/>
    <mergeCell ref="C3:G3"/>
    <mergeCell ref="C4:G4"/>
    <mergeCell ref="A108:B108"/>
    <mergeCell ref="C10:G10"/>
    <mergeCell ref="C15:G15"/>
    <mergeCell ref="C17:G17"/>
    <mergeCell ref="C22:G22"/>
    <mergeCell ref="C32:G32"/>
    <mergeCell ref="C70:G70"/>
    <mergeCell ref="C36:G36"/>
    <mergeCell ref="C39:G39"/>
    <mergeCell ref="C40:G40"/>
    <mergeCell ref="C41:G41"/>
    <mergeCell ref="C42:G42"/>
    <mergeCell ref="C43:G43"/>
    <mergeCell ref="C44:G44"/>
    <mergeCell ref="C53:G53"/>
    <mergeCell ref="C59:G59"/>
    <mergeCell ref="C65:G65"/>
    <mergeCell ref="C67:G67"/>
    <mergeCell ref="C99:G99"/>
    <mergeCell ref="C105:G105"/>
    <mergeCell ref="C73:G73"/>
    <mergeCell ref="C75:G75"/>
    <mergeCell ref="C89:G89"/>
    <mergeCell ref="C90:G90"/>
    <mergeCell ref="C91:G91"/>
    <mergeCell ref="C96:G96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ED7EE-9590-4A67-B46D-C41F6E9E403A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4" customWidth="1"/>
    <col min="3" max="3" width="63.28515625" style="12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63" t="s">
        <v>120</v>
      </c>
      <c r="B1" s="263"/>
      <c r="C1" s="263"/>
      <c r="D1" s="263"/>
      <c r="E1" s="263"/>
      <c r="F1" s="263"/>
      <c r="G1" s="263"/>
      <c r="AG1" t="s">
        <v>121</v>
      </c>
    </row>
    <row r="2" spans="1:60" ht="24.95" customHeight="1" x14ac:dyDescent="0.2">
      <c r="A2" s="142" t="s">
        <v>7</v>
      </c>
      <c r="B2" s="49" t="s">
        <v>43</v>
      </c>
      <c r="C2" s="264" t="s">
        <v>44</v>
      </c>
      <c r="D2" s="265"/>
      <c r="E2" s="265"/>
      <c r="F2" s="265"/>
      <c r="G2" s="266"/>
      <c r="AG2" t="s">
        <v>122</v>
      </c>
    </row>
    <row r="3" spans="1:60" ht="24.95" customHeight="1" x14ac:dyDescent="0.2">
      <c r="A3" s="142" t="s">
        <v>8</v>
      </c>
      <c r="B3" s="49" t="s">
        <v>63</v>
      </c>
      <c r="C3" s="264" t="s">
        <v>64</v>
      </c>
      <c r="D3" s="265"/>
      <c r="E3" s="265"/>
      <c r="F3" s="265"/>
      <c r="G3" s="266"/>
      <c r="AC3" s="124" t="s">
        <v>122</v>
      </c>
      <c r="AG3" t="s">
        <v>123</v>
      </c>
    </row>
    <row r="4" spans="1:60" ht="24.95" customHeight="1" x14ac:dyDescent="0.2">
      <c r="A4" s="143" t="s">
        <v>9</v>
      </c>
      <c r="B4" s="144" t="s">
        <v>65</v>
      </c>
      <c r="C4" s="267" t="s">
        <v>66</v>
      </c>
      <c r="D4" s="268"/>
      <c r="E4" s="268"/>
      <c r="F4" s="268"/>
      <c r="G4" s="269"/>
      <c r="AG4" t="s">
        <v>124</v>
      </c>
    </row>
    <row r="5" spans="1:60" x14ac:dyDescent="0.2">
      <c r="D5" s="10"/>
    </row>
    <row r="6" spans="1:60" ht="38.25" x14ac:dyDescent="0.2">
      <c r="A6" s="146" t="s">
        <v>125</v>
      </c>
      <c r="B6" s="148" t="s">
        <v>126</v>
      </c>
      <c r="C6" s="148" t="s">
        <v>127</v>
      </c>
      <c r="D6" s="147" t="s">
        <v>128</v>
      </c>
      <c r="E6" s="146" t="s">
        <v>129</v>
      </c>
      <c r="F6" s="145" t="s">
        <v>130</v>
      </c>
      <c r="G6" s="146" t="s">
        <v>29</v>
      </c>
      <c r="H6" s="149" t="s">
        <v>30</v>
      </c>
      <c r="I6" s="149" t="s">
        <v>131</v>
      </c>
      <c r="J6" s="149" t="s">
        <v>31</v>
      </c>
      <c r="K6" s="149" t="s">
        <v>132</v>
      </c>
      <c r="L6" s="149" t="s">
        <v>133</v>
      </c>
      <c r="M6" s="149" t="s">
        <v>134</v>
      </c>
      <c r="N6" s="149" t="s">
        <v>135</v>
      </c>
      <c r="O6" s="149" t="s">
        <v>136</v>
      </c>
      <c r="P6" s="149" t="s">
        <v>137</v>
      </c>
      <c r="Q6" s="149" t="s">
        <v>138</v>
      </c>
      <c r="R6" s="149" t="s">
        <v>139</v>
      </c>
      <c r="S6" s="149" t="s">
        <v>140</v>
      </c>
      <c r="T6" s="149" t="s">
        <v>141</v>
      </c>
      <c r="U6" s="149" t="s">
        <v>142</v>
      </c>
      <c r="V6" s="149" t="s">
        <v>143</v>
      </c>
      <c r="W6" s="149" t="s">
        <v>144</v>
      </c>
      <c r="X6" s="149" t="s">
        <v>145</v>
      </c>
    </row>
    <row r="7" spans="1:60" hidden="1" x14ac:dyDescent="0.2">
      <c r="A7" s="3"/>
      <c r="B7" s="4"/>
      <c r="C7" s="4"/>
      <c r="D7" s="6"/>
      <c r="E7" s="151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</row>
    <row r="8" spans="1:60" x14ac:dyDescent="0.2">
      <c r="A8" s="163" t="s">
        <v>146</v>
      </c>
      <c r="B8" s="164" t="s">
        <v>79</v>
      </c>
      <c r="C8" s="189" t="s">
        <v>80</v>
      </c>
      <c r="D8" s="165"/>
      <c r="E8" s="166"/>
      <c r="F8" s="167"/>
      <c r="G8" s="167">
        <f>SUMIF(AG9:AG33,"&lt;&gt;NOR",G9:G33)</f>
        <v>0</v>
      </c>
      <c r="H8" s="167"/>
      <c r="I8" s="167">
        <f>SUM(I9:I33)</f>
        <v>0</v>
      </c>
      <c r="J8" s="167"/>
      <c r="K8" s="167">
        <f>SUM(K9:K33)</f>
        <v>0</v>
      </c>
      <c r="L8" s="167"/>
      <c r="M8" s="167">
        <f>SUM(M9:M33)</f>
        <v>0</v>
      </c>
      <c r="N8" s="167"/>
      <c r="O8" s="167">
        <f>SUM(O9:O33)</f>
        <v>7.99</v>
      </c>
      <c r="P8" s="167"/>
      <c r="Q8" s="167">
        <f>SUM(Q9:Q33)</f>
        <v>3.25</v>
      </c>
      <c r="R8" s="167"/>
      <c r="S8" s="167"/>
      <c r="T8" s="168"/>
      <c r="U8" s="162"/>
      <c r="V8" s="162">
        <f>SUM(V9:V33)</f>
        <v>145.57000000000002</v>
      </c>
      <c r="W8" s="162"/>
      <c r="X8" s="162"/>
      <c r="AG8" t="s">
        <v>147</v>
      </c>
    </row>
    <row r="9" spans="1:60" ht="22.5" outlineLevel="1" x14ac:dyDescent="0.2">
      <c r="A9" s="173">
        <v>1</v>
      </c>
      <c r="B9" s="174" t="s">
        <v>332</v>
      </c>
      <c r="C9" s="191" t="s">
        <v>333</v>
      </c>
      <c r="D9" s="175" t="s">
        <v>219</v>
      </c>
      <c r="E9" s="176">
        <v>29.52</v>
      </c>
      <c r="F9" s="177"/>
      <c r="G9" s="178">
        <f>ROUND(E9*F9,2)</f>
        <v>0</v>
      </c>
      <c r="H9" s="177"/>
      <c r="I9" s="178">
        <f>ROUND(E9*H9,2)</f>
        <v>0</v>
      </c>
      <c r="J9" s="177"/>
      <c r="K9" s="178">
        <f>ROUND(E9*J9,2)</f>
        <v>0</v>
      </c>
      <c r="L9" s="178">
        <v>21</v>
      </c>
      <c r="M9" s="178">
        <f>G9*(1+L9/100)</f>
        <v>0</v>
      </c>
      <c r="N9" s="178">
        <v>0</v>
      </c>
      <c r="O9" s="178">
        <f>ROUND(E9*N9,2)</f>
        <v>0</v>
      </c>
      <c r="P9" s="178">
        <v>0.11</v>
      </c>
      <c r="Q9" s="178">
        <f>ROUND(E9*P9,2)</f>
        <v>3.25</v>
      </c>
      <c r="R9" s="178" t="s">
        <v>334</v>
      </c>
      <c r="S9" s="178" t="s">
        <v>151</v>
      </c>
      <c r="T9" s="179" t="s">
        <v>151</v>
      </c>
      <c r="U9" s="160">
        <v>0.1255</v>
      </c>
      <c r="V9" s="160">
        <f>ROUND(E9*U9,2)</f>
        <v>3.7</v>
      </c>
      <c r="W9" s="160"/>
      <c r="X9" s="160" t="s">
        <v>180</v>
      </c>
      <c r="Y9" s="150"/>
      <c r="Z9" s="150"/>
      <c r="AA9" s="150"/>
      <c r="AB9" s="150"/>
      <c r="AC9" s="150"/>
      <c r="AD9" s="150"/>
      <c r="AE9" s="150"/>
      <c r="AF9" s="150"/>
      <c r="AG9" s="150" t="s">
        <v>181</v>
      </c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</row>
    <row r="10" spans="1:60" outlineLevel="1" x14ac:dyDescent="0.2">
      <c r="A10" s="157"/>
      <c r="B10" s="158"/>
      <c r="C10" s="202" t="s">
        <v>335</v>
      </c>
      <c r="D10" s="195"/>
      <c r="E10" s="196">
        <v>9.9</v>
      </c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50"/>
      <c r="Z10" s="150"/>
      <c r="AA10" s="150"/>
      <c r="AB10" s="150"/>
      <c r="AC10" s="150"/>
      <c r="AD10" s="150"/>
      <c r="AE10" s="150"/>
      <c r="AF10" s="150"/>
      <c r="AG10" s="150" t="s">
        <v>185</v>
      </c>
      <c r="AH10" s="150">
        <v>0</v>
      </c>
      <c r="AI10" s="150"/>
      <c r="AJ10" s="150"/>
      <c r="AK10" s="150"/>
      <c r="AL10" s="150"/>
      <c r="AM10" s="150"/>
      <c r="AN10" s="150"/>
      <c r="AO10" s="150"/>
      <c r="AP10" s="150"/>
      <c r="AQ10" s="150"/>
      <c r="AR10" s="150"/>
      <c r="AS10" s="150"/>
      <c r="AT10" s="150"/>
      <c r="AU10" s="150"/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150"/>
      <c r="BG10" s="150"/>
      <c r="BH10" s="150"/>
    </row>
    <row r="11" spans="1:60" outlineLevel="1" x14ac:dyDescent="0.2">
      <c r="A11" s="157"/>
      <c r="B11" s="158"/>
      <c r="C11" s="202" t="s">
        <v>336</v>
      </c>
      <c r="D11" s="195"/>
      <c r="E11" s="196">
        <v>19.62</v>
      </c>
      <c r="F11" s="160"/>
      <c r="G11" s="160"/>
      <c r="H11" s="160"/>
      <c r="I11" s="160"/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50"/>
      <c r="Z11" s="150"/>
      <c r="AA11" s="150"/>
      <c r="AB11" s="150"/>
      <c r="AC11" s="150"/>
      <c r="AD11" s="150"/>
      <c r="AE11" s="150"/>
      <c r="AF11" s="150"/>
      <c r="AG11" s="150" t="s">
        <v>185</v>
      </c>
      <c r="AH11" s="150">
        <v>0</v>
      </c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</row>
    <row r="12" spans="1:60" outlineLevel="1" x14ac:dyDescent="0.2">
      <c r="A12" s="173">
        <v>2</v>
      </c>
      <c r="B12" s="174" t="s">
        <v>337</v>
      </c>
      <c r="C12" s="191" t="s">
        <v>338</v>
      </c>
      <c r="D12" s="175" t="s">
        <v>178</v>
      </c>
      <c r="E12" s="176">
        <v>2.2000000000000002</v>
      </c>
      <c r="F12" s="177"/>
      <c r="G12" s="178">
        <f>ROUND(E12*F12,2)</f>
        <v>0</v>
      </c>
      <c r="H12" s="177"/>
      <c r="I12" s="178">
        <f>ROUND(E12*H12,2)</f>
        <v>0</v>
      </c>
      <c r="J12" s="177"/>
      <c r="K12" s="178">
        <f>ROUND(E12*J12,2)</f>
        <v>0</v>
      </c>
      <c r="L12" s="178">
        <v>21</v>
      </c>
      <c r="M12" s="178">
        <f>G12*(1+L12/100)</f>
        <v>0</v>
      </c>
      <c r="N12" s="178">
        <v>0</v>
      </c>
      <c r="O12" s="178">
        <f>ROUND(E12*N12,2)</f>
        <v>0</v>
      </c>
      <c r="P12" s="178">
        <v>0</v>
      </c>
      <c r="Q12" s="178">
        <f>ROUND(E12*P12,2)</f>
        <v>0</v>
      </c>
      <c r="R12" s="178"/>
      <c r="S12" s="178" t="s">
        <v>151</v>
      </c>
      <c r="T12" s="179" t="s">
        <v>151</v>
      </c>
      <c r="U12" s="160">
        <v>1.7629999999999999</v>
      </c>
      <c r="V12" s="160">
        <f>ROUND(E12*U12,2)</f>
        <v>3.88</v>
      </c>
      <c r="W12" s="160"/>
      <c r="X12" s="160" t="s">
        <v>180</v>
      </c>
      <c r="Y12" s="150"/>
      <c r="Z12" s="150"/>
      <c r="AA12" s="150"/>
      <c r="AB12" s="150"/>
      <c r="AC12" s="150"/>
      <c r="AD12" s="150"/>
      <c r="AE12" s="150"/>
      <c r="AF12" s="150"/>
      <c r="AG12" s="150" t="s">
        <v>181</v>
      </c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</row>
    <row r="13" spans="1:60" outlineLevel="1" x14ac:dyDescent="0.2">
      <c r="A13" s="157"/>
      <c r="B13" s="158"/>
      <c r="C13" s="202" t="s">
        <v>339</v>
      </c>
      <c r="D13" s="195"/>
      <c r="E13" s="196">
        <v>2.2000000000000002</v>
      </c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50"/>
      <c r="Z13" s="150"/>
      <c r="AA13" s="150"/>
      <c r="AB13" s="150"/>
      <c r="AC13" s="150"/>
      <c r="AD13" s="150"/>
      <c r="AE13" s="150"/>
      <c r="AF13" s="150"/>
      <c r="AG13" s="150" t="s">
        <v>185</v>
      </c>
      <c r="AH13" s="150">
        <v>0</v>
      </c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</row>
    <row r="14" spans="1:60" outlineLevel="1" x14ac:dyDescent="0.2">
      <c r="A14" s="173">
        <v>3</v>
      </c>
      <c r="B14" s="174" t="s">
        <v>340</v>
      </c>
      <c r="C14" s="191" t="s">
        <v>341</v>
      </c>
      <c r="D14" s="175" t="s">
        <v>178</v>
      </c>
      <c r="E14" s="176">
        <v>43.970399999999998</v>
      </c>
      <c r="F14" s="177"/>
      <c r="G14" s="178">
        <f>ROUND(E14*F14,2)</f>
        <v>0</v>
      </c>
      <c r="H14" s="177"/>
      <c r="I14" s="178">
        <f>ROUND(E14*H14,2)</f>
        <v>0</v>
      </c>
      <c r="J14" s="177"/>
      <c r="K14" s="178">
        <f>ROUND(E14*J14,2)</f>
        <v>0</v>
      </c>
      <c r="L14" s="178">
        <v>21</v>
      </c>
      <c r="M14" s="178">
        <f>G14*(1+L14/100)</f>
        <v>0</v>
      </c>
      <c r="N14" s="178">
        <v>0</v>
      </c>
      <c r="O14" s="178">
        <f>ROUND(E14*N14,2)</f>
        <v>0</v>
      </c>
      <c r="P14" s="178">
        <v>0</v>
      </c>
      <c r="Q14" s="178">
        <f>ROUND(E14*P14,2)</f>
        <v>0</v>
      </c>
      <c r="R14" s="178" t="s">
        <v>179</v>
      </c>
      <c r="S14" s="178" t="s">
        <v>151</v>
      </c>
      <c r="T14" s="179" t="s">
        <v>151</v>
      </c>
      <c r="U14" s="160">
        <v>0.36499999999999999</v>
      </c>
      <c r="V14" s="160">
        <f>ROUND(E14*U14,2)</f>
        <v>16.05</v>
      </c>
      <c r="W14" s="160"/>
      <c r="X14" s="160" t="s">
        <v>180</v>
      </c>
      <c r="Y14" s="150"/>
      <c r="Z14" s="150"/>
      <c r="AA14" s="150"/>
      <c r="AB14" s="150"/>
      <c r="AC14" s="150"/>
      <c r="AD14" s="150"/>
      <c r="AE14" s="150"/>
      <c r="AF14" s="150"/>
      <c r="AG14" s="150" t="s">
        <v>181</v>
      </c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</row>
    <row r="15" spans="1:60" ht="33.75" outlineLevel="1" x14ac:dyDescent="0.2">
      <c r="A15" s="157"/>
      <c r="B15" s="158"/>
      <c r="C15" s="272" t="s">
        <v>342</v>
      </c>
      <c r="D15" s="273"/>
      <c r="E15" s="273"/>
      <c r="F15" s="273"/>
      <c r="G15" s="273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50"/>
      <c r="Z15" s="150"/>
      <c r="AA15" s="150"/>
      <c r="AB15" s="150"/>
      <c r="AC15" s="150"/>
      <c r="AD15" s="150"/>
      <c r="AE15" s="150"/>
      <c r="AF15" s="150"/>
      <c r="AG15" s="150" t="s">
        <v>183</v>
      </c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87" t="str">
        <f>C15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5" s="150"/>
      <c r="BC15" s="150"/>
      <c r="BD15" s="150"/>
      <c r="BE15" s="150"/>
      <c r="BF15" s="150"/>
      <c r="BG15" s="150"/>
      <c r="BH15" s="150"/>
    </row>
    <row r="16" spans="1:60" outlineLevel="1" x14ac:dyDescent="0.2">
      <c r="A16" s="157"/>
      <c r="B16" s="158"/>
      <c r="C16" s="202" t="s">
        <v>343</v>
      </c>
      <c r="D16" s="195"/>
      <c r="E16" s="196">
        <v>25.845600000000001</v>
      </c>
      <c r="F16" s="160"/>
      <c r="G16" s="160"/>
      <c r="H16" s="160"/>
      <c r="I16" s="160"/>
      <c r="J16" s="160"/>
      <c r="K16" s="160"/>
      <c r="L16" s="160"/>
      <c r="M16" s="160"/>
      <c r="N16" s="160"/>
      <c r="O16" s="160"/>
      <c r="P16" s="160"/>
      <c r="Q16" s="160"/>
      <c r="R16" s="160"/>
      <c r="S16" s="160"/>
      <c r="T16" s="160"/>
      <c r="U16" s="160"/>
      <c r="V16" s="160"/>
      <c r="W16" s="160"/>
      <c r="X16" s="160"/>
      <c r="Y16" s="150"/>
      <c r="Z16" s="150"/>
      <c r="AA16" s="150"/>
      <c r="AB16" s="150"/>
      <c r="AC16" s="150"/>
      <c r="AD16" s="150"/>
      <c r="AE16" s="150"/>
      <c r="AF16" s="150"/>
      <c r="AG16" s="150" t="s">
        <v>185</v>
      </c>
      <c r="AH16" s="150">
        <v>0</v>
      </c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</row>
    <row r="17" spans="1:60" outlineLevel="1" x14ac:dyDescent="0.2">
      <c r="A17" s="157"/>
      <c r="B17" s="158"/>
      <c r="C17" s="202" t="s">
        <v>344</v>
      </c>
      <c r="D17" s="195"/>
      <c r="E17" s="196">
        <v>18.1248</v>
      </c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50"/>
      <c r="Z17" s="150"/>
      <c r="AA17" s="150"/>
      <c r="AB17" s="150"/>
      <c r="AC17" s="150"/>
      <c r="AD17" s="150"/>
      <c r="AE17" s="150"/>
      <c r="AF17" s="150"/>
      <c r="AG17" s="150" t="s">
        <v>185</v>
      </c>
      <c r="AH17" s="150">
        <v>0</v>
      </c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</row>
    <row r="18" spans="1:60" outlineLevel="1" x14ac:dyDescent="0.2">
      <c r="A18" s="173">
        <v>4</v>
      </c>
      <c r="B18" s="174" t="s">
        <v>340</v>
      </c>
      <c r="C18" s="191" t="s">
        <v>341</v>
      </c>
      <c r="D18" s="175" t="s">
        <v>178</v>
      </c>
      <c r="E18" s="176">
        <v>43.970399999999998</v>
      </c>
      <c r="F18" s="177"/>
      <c r="G18" s="178">
        <f>ROUND(E18*F18,2)</f>
        <v>0</v>
      </c>
      <c r="H18" s="177"/>
      <c r="I18" s="178">
        <f>ROUND(E18*H18,2)</f>
        <v>0</v>
      </c>
      <c r="J18" s="177"/>
      <c r="K18" s="178">
        <f>ROUND(E18*J18,2)</f>
        <v>0</v>
      </c>
      <c r="L18" s="178">
        <v>21</v>
      </c>
      <c r="M18" s="178">
        <f>G18*(1+L18/100)</f>
        <v>0</v>
      </c>
      <c r="N18" s="178">
        <v>0</v>
      </c>
      <c r="O18" s="178">
        <f>ROUND(E18*N18,2)</f>
        <v>0</v>
      </c>
      <c r="P18" s="178">
        <v>0</v>
      </c>
      <c r="Q18" s="178">
        <f>ROUND(E18*P18,2)</f>
        <v>0</v>
      </c>
      <c r="R18" s="178" t="s">
        <v>179</v>
      </c>
      <c r="S18" s="178" t="s">
        <v>151</v>
      </c>
      <c r="T18" s="179" t="s">
        <v>151</v>
      </c>
      <c r="U18" s="160">
        <v>0.36499999999999999</v>
      </c>
      <c r="V18" s="160">
        <f>ROUND(E18*U18,2)</f>
        <v>16.05</v>
      </c>
      <c r="W18" s="160"/>
      <c r="X18" s="160" t="s">
        <v>180</v>
      </c>
      <c r="Y18" s="150"/>
      <c r="Z18" s="150"/>
      <c r="AA18" s="150"/>
      <c r="AB18" s="150"/>
      <c r="AC18" s="150"/>
      <c r="AD18" s="150"/>
      <c r="AE18" s="150"/>
      <c r="AF18" s="150"/>
      <c r="AG18" s="150" t="s">
        <v>181</v>
      </c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</row>
    <row r="19" spans="1:60" ht="33.75" outlineLevel="1" x14ac:dyDescent="0.2">
      <c r="A19" s="157"/>
      <c r="B19" s="158"/>
      <c r="C19" s="272" t="s">
        <v>342</v>
      </c>
      <c r="D19" s="273"/>
      <c r="E19" s="273"/>
      <c r="F19" s="273"/>
      <c r="G19" s="273"/>
      <c r="H19" s="160"/>
      <c r="I19" s="160"/>
      <c r="J19" s="160"/>
      <c r="K19" s="160"/>
      <c r="L19" s="160"/>
      <c r="M19" s="160"/>
      <c r="N19" s="160"/>
      <c r="O19" s="160"/>
      <c r="P19" s="160"/>
      <c r="Q19" s="160"/>
      <c r="R19" s="160"/>
      <c r="S19" s="160"/>
      <c r="T19" s="160"/>
      <c r="U19" s="160"/>
      <c r="V19" s="160"/>
      <c r="W19" s="160"/>
      <c r="X19" s="160"/>
      <c r="Y19" s="150"/>
      <c r="Z19" s="150"/>
      <c r="AA19" s="150"/>
      <c r="AB19" s="150"/>
      <c r="AC19" s="150"/>
      <c r="AD19" s="150"/>
      <c r="AE19" s="150"/>
      <c r="AF19" s="150"/>
      <c r="AG19" s="150" t="s">
        <v>183</v>
      </c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87" t="str">
        <f>C19</f>
        <v>zapažených i nezapažených, s urovnáním dna do předepsaného profilu a spádu, s případně nutným přehozením výkopku na vzdálenost do 3 m ve výkopišti, s přehozením výkopku na přilehlém terénu na vzdálenost do 5 m od podélné osy rýhy nebo s naložením výkopku na dopravní prostředek.</v>
      </c>
      <c r="BB19" s="150"/>
      <c r="BC19" s="150"/>
      <c r="BD19" s="150"/>
      <c r="BE19" s="150"/>
      <c r="BF19" s="150"/>
      <c r="BG19" s="150"/>
      <c r="BH19" s="150"/>
    </row>
    <row r="20" spans="1:60" outlineLevel="1" x14ac:dyDescent="0.2">
      <c r="A20" s="173">
        <v>5</v>
      </c>
      <c r="B20" s="174" t="s">
        <v>176</v>
      </c>
      <c r="C20" s="191" t="s">
        <v>345</v>
      </c>
      <c r="D20" s="175" t="s">
        <v>178</v>
      </c>
      <c r="E20" s="176">
        <v>13.26</v>
      </c>
      <c r="F20" s="177"/>
      <c r="G20" s="178">
        <f>ROUND(E20*F20,2)</f>
        <v>0</v>
      </c>
      <c r="H20" s="177"/>
      <c r="I20" s="178">
        <f>ROUND(E20*H20,2)</f>
        <v>0</v>
      </c>
      <c r="J20" s="177"/>
      <c r="K20" s="178">
        <f>ROUND(E20*J20,2)</f>
        <v>0</v>
      </c>
      <c r="L20" s="178">
        <v>21</v>
      </c>
      <c r="M20" s="178">
        <f>G20*(1+L20/100)</f>
        <v>0</v>
      </c>
      <c r="N20" s="178">
        <v>0</v>
      </c>
      <c r="O20" s="178">
        <f>ROUND(E20*N20,2)</f>
        <v>0</v>
      </c>
      <c r="P20" s="178">
        <v>0</v>
      </c>
      <c r="Q20" s="178">
        <f>ROUND(E20*P20,2)</f>
        <v>0</v>
      </c>
      <c r="R20" s="178"/>
      <c r="S20" s="178" t="s">
        <v>151</v>
      </c>
      <c r="T20" s="179" t="s">
        <v>151</v>
      </c>
      <c r="U20" s="160">
        <v>3.1309999999999998</v>
      </c>
      <c r="V20" s="160">
        <f>ROUND(E20*U20,2)</f>
        <v>41.52</v>
      </c>
      <c r="W20" s="160"/>
      <c r="X20" s="160" t="s">
        <v>180</v>
      </c>
      <c r="Y20" s="150"/>
      <c r="Z20" s="150"/>
      <c r="AA20" s="150"/>
      <c r="AB20" s="150"/>
      <c r="AC20" s="150"/>
      <c r="AD20" s="150"/>
      <c r="AE20" s="150"/>
      <c r="AF20" s="150"/>
      <c r="AG20" s="150" t="s">
        <v>181</v>
      </c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  <c r="BG20" s="150"/>
      <c r="BH20" s="150"/>
    </row>
    <row r="21" spans="1:60" outlineLevel="1" x14ac:dyDescent="0.2">
      <c r="A21" s="157"/>
      <c r="B21" s="158"/>
      <c r="C21" s="202" t="s">
        <v>346</v>
      </c>
      <c r="D21" s="195"/>
      <c r="E21" s="196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  <c r="Q21" s="160"/>
      <c r="R21" s="160"/>
      <c r="S21" s="160"/>
      <c r="T21" s="160"/>
      <c r="U21" s="160"/>
      <c r="V21" s="160"/>
      <c r="W21" s="160"/>
      <c r="X21" s="160"/>
      <c r="Y21" s="150"/>
      <c r="Z21" s="150"/>
      <c r="AA21" s="150"/>
      <c r="AB21" s="150"/>
      <c r="AC21" s="150"/>
      <c r="AD21" s="150"/>
      <c r="AE21" s="150"/>
      <c r="AF21" s="150"/>
      <c r="AG21" s="150" t="s">
        <v>185</v>
      </c>
      <c r="AH21" s="150">
        <v>0</v>
      </c>
      <c r="AI21" s="150"/>
      <c r="AJ21" s="150"/>
      <c r="AK21" s="150"/>
      <c r="AL21" s="150"/>
      <c r="AM21" s="150"/>
      <c r="AN21" s="150"/>
      <c r="AO21" s="150"/>
      <c r="AP21" s="150"/>
      <c r="AQ21" s="150"/>
      <c r="AR21" s="150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  <c r="BG21" s="150"/>
      <c r="BH21" s="150"/>
    </row>
    <row r="22" spans="1:60" outlineLevel="1" x14ac:dyDescent="0.2">
      <c r="A22" s="157"/>
      <c r="B22" s="158"/>
      <c r="C22" s="202" t="s">
        <v>347</v>
      </c>
      <c r="D22" s="195"/>
      <c r="E22" s="196">
        <v>13.26</v>
      </c>
      <c r="F22" s="160"/>
      <c r="G22" s="160"/>
      <c r="H22" s="160"/>
      <c r="I22" s="160"/>
      <c r="J22" s="160"/>
      <c r="K22" s="160"/>
      <c r="L22" s="160"/>
      <c r="M22" s="160"/>
      <c r="N22" s="160"/>
      <c r="O22" s="160"/>
      <c r="P22" s="160"/>
      <c r="Q22" s="160"/>
      <c r="R22" s="160"/>
      <c r="S22" s="160"/>
      <c r="T22" s="160"/>
      <c r="U22" s="160"/>
      <c r="V22" s="160"/>
      <c r="W22" s="160"/>
      <c r="X22" s="160"/>
      <c r="Y22" s="150"/>
      <c r="Z22" s="150"/>
      <c r="AA22" s="150"/>
      <c r="AB22" s="150"/>
      <c r="AC22" s="150"/>
      <c r="AD22" s="150"/>
      <c r="AE22" s="150"/>
      <c r="AF22" s="150"/>
      <c r="AG22" s="150" t="s">
        <v>185</v>
      </c>
      <c r="AH22" s="150">
        <v>0</v>
      </c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</row>
    <row r="23" spans="1:60" outlineLevel="1" x14ac:dyDescent="0.2">
      <c r="A23" s="180">
        <v>6</v>
      </c>
      <c r="B23" s="181" t="s">
        <v>188</v>
      </c>
      <c r="C23" s="190" t="s">
        <v>348</v>
      </c>
      <c r="D23" s="182" t="s">
        <v>178</v>
      </c>
      <c r="E23" s="183">
        <v>13.26</v>
      </c>
      <c r="F23" s="184"/>
      <c r="G23" s="185">
        <f>ROUND(E23*F23,2)</f>
        <v>0</v>
      </c>
      <c r="H23" s="184"/>
      <c r="I23" s="185">
        <f>ROUND(E23*H23,2)</f>
        <v>0</v>
      </c>
      <c r="J23" s="184"/>
      <c r="K23" s="185">
        <f>ROUND(E23*J23,2)</f>
        <v>0</v>
      </c>
      <c r="L23" s="185">
        <v>21</v>
      </c>
      <c r="M23" s="185">
        <f>G23*(1+L23/100)</f>
        <v>0</v>
      </c>
      <c r="N23" s="185">
        <v>0</v>
      </c>
      <c r="O23" s="185">
        <f>ROUND(E23*N23,2)</f>
        <v>0</v>
      </c>
      <c r="P23" s="185">
        <v>0</v>
      </c>
      <c r="Q23" s="185">
        <f>ROUND(E23*P23,2)</f>
        <v>0</v>
      </c>
      <c r="R23" s="185"/>
      <c r="S23" s="185" t="s">
        <v>151</v>
      </c>
      <c r="T23" s="186" t="s">
        <v>151</v>
      </c>
      <c r="U23" s="160">
        <v>0.47399999999999998</v>
      </c>
      <c r="V23" s="160">
        <f>ROUND(E23*U23,2)</f>
        <v>6.29</v>
      </c>
      <c r="W23" s="160"/>
      <c r="X23" s="160" t="s">
        <v>180</v>
      </c>
      <c r="Y23" s="150"/>
      <c r="Z23" s="150"/>
      <c r="AA23" s="150"/>
      <c r="AB23" s="150"/>
      <c r="AC23" s="150"/>
      <c r="AD23" s="150"/>
      <c r="AE23" s="150"/>
      <c r="AF23" s="150"/>
      <c r="AG23" s="150" t="s">
        <v>181</v>
      </c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  <c r="BG23" s="150"/>
      <c r="BH23" s="150"/>
    </row>
    <row r="24" spans="1:60" outlineLevel="1" x14ac:dyDescent="0.2">
      <c r="A24" s="173">
        <v>7</v>
      </c>
      <c r="B24" s="174" t="s">
        <v>349</v>
      </c>
      <c r="C24" s="191" t="s">
        <v>350</v>
      </c>
      <c r="D24" s="175" t="s">
        <v>219</v>
      </c>
      <c r="E24" s="176">
        <v>77.2</v>
      </c>
      <c r="F24" s="177"/>
      <c r="G24" s="178">
        <f>ROUND(E24*F24,2)</f>
        <v>0</v>
      </c>
      <c r="H24" s="177"/>
      <c r="I24" s="178">
        <f>ROUND(E24*H24,2)</f>
        <v>0</v>
      </c>
      <c r="J24" s="177"/>
      <c r="K24" s="178">
        <f>ROUND(E24*J24,2)</f>
        <v>0</v>
      </c>
      <c r="L24" s="178">
        <v>21</v>
      </c>
      <c r="M24" s="178">
        <f>G24*(1+L24/100)</f>
        <v>0</v>
      </c>
      <c r="N24" s="178">
        <v>9.8999999999999999E-4</v>
      </c>
      <c r="O24" s="178">
        <f>ROUND(E24*N24,2)</f>
        <v>0.08</v>
      </c>
      <c r="P24" s="178">
        <v>0</v>
      </c>
      <c r="Q24" s="178">
        <f>ROUND(E24*P24,2)</f>
        <v>0</v>
      </c>
      <c r="R24" s="178"/>
      <c r="S24" s="178" t="s">
        <v>151</v>
      </c>
      <c r="T24" s="179" t="s">
        <v>151</v>
      </c>
      <c r="U24" s="160">
        <v>0.23599999999999999</v>
      </c>
      <c r="V24" s="160">
        <f>ROUND(E24*U24,2)</f>
        <v>18.22</v>
      </c>
      <c r="W24" s="160"/>
      <c r="X24" s="160" t="s">
        <v>180</v>
      </c>
      <c r="Y24" s="150"/>
      <c r="Z24" s="150"/>
      <c r="AA24" s="150"/>
      <c r="AB24" s="150"/>
      <c r="AC24" s="150"/>
      <c r="AD24" s="150"/>
      <c r="AE24" s="150"/>
      <c r="AF24" s="150"/>
      <c r="AG24" s="150" t="s">
        <v>181</v>
      </c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  <c r="BG24" s="150"/>
      <c r="BH24" s="150"/>
    </row>
    <row r="25" spans="1:60" outlineLevel="1" x14ac:dyDescent="0.2">
      <c r="A25" s="157"/>
      <c r="B25" s="158"/>
      <c r="C25" s="202" t="s">
        <v>351</v>
      </c>
      <c r="D25" s="195"/>
      <c r="E25" s="196">
        <v>46.991999999999997</v>
      </c>
      <c r="F25" s="160"/>
      <c r="G25" s="160"/>
      <c r="H25" s="160"/>
      <c r="I25" s="160"/>
      <c r="J25" s="160"/>
      <c r="K25" s="160"/>
      <c r="L25" s="160"/>
      <c r="M25" s="160"/>
      <c r="N25" s="160"/>
      <c r="O25" s="160"/>
      <c r="P25" s="160"/>
      <c r="Q25" s="160"/>
      <c r="R25" s="160"/>
      <c r="S25" s="160"/>
      <c r="T25" s="160"/>
      <c r="U25" s="160"/>
      <c r="V25" s="160"/>
      <c r="W25" s="160"/>
      <c r="X25" s="160"/>
      <c r="Y25" s="150"/>
      <c r="Z25" s="150"/>
      <c r="AA25" s="150"/>
      <c r="AB25" s="150"/>
      <c r="AC25" s="150"/>
      <c r="AD25" s="150"/>
      <c r="AE25" s="150"/>
      <c r="AF25" s="150"/>
      <c r="AG25" s="150" t="s">
        <v>185</v>
      </c>
      <c r="AH25" s="150">
        <v>0</v>
      </c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</row>
    <row r="26" spans="1:60" outlineLevel="1" x14ac:dyDescent="0.2">
      <c r="A26" s="157"/>
      <c r="B26" s="158"/>
      <c r="C26" s="202" t="s">
        <v>352</v>
      </c>
      <c r="D26" s="195"/>
      <c r="E26" s="196">
        <v>30.207999999999998</v>
      </c>
      <c r="F26" s="160"/>
      <c r="G26" s="160"/>
      <c r="H26" s="160"/>
      <c r="I26" s="160"/>
      <c r="J26" s="160"/>
      <c r="K26" s="160"/>
      <c r="L26" s="160"/>
      <c r="M26" s="160"/>
      <c r="N26" s="160"/>
      <c r="O26" s="160"/>
      <c r="P26" s="160"/>
      <c r="Q26" s="160"/>
      <c r="R26" s="160"/>
      <c r="S26" s="160"/>
      <c r="T26" s="160"/>
      <c r="U26" s="160"/>
      <c r="V26" s="160"/>
      <c r="W26" s="160"/>
      <c r="X26" s="160"/>
      <c r="Y26" s="150"/>
      <c r="Z26" s="150"/>
      <c r="AA26" s="150"/>
      <c r="AB26" s="150"/>
      <c r="AC26" s="150"/>
      <c r="AD26" s="150"/>
      <c r="AE26" s="150"/>
      <c r="AF26" s="150"/>
      <c r="AG26" s="150" t="s">
        <v>185</v>
      </c>
      <c r="AH26" s="150">
        <v>0</v>
      </c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150"/>
    </row>
    <row r="27" spans="1:60" outlineLevel="1" x14ac:dyDescent="0.2">
      <c r="A27" s="180">
        <v>8</v>
      </c>
      <c r="B27" s="181" t="s">
        <v>353</v>
      </c>
      <c r="C27" s="190" t="s">
        <v>354</v>
      </c>
      <c r="D27" s="182" t="s">
        <v>219</v>
      </c>
      <c r="E27" s="183">
        <v>77.2</v>
      </c>
      <c r="F27" s="184"/>
      <c r="G27" s="185">
        <f>ROUND(E27*F27,2)</f>
        <v>0</v>
      </c>
      <c r="H27" s="184"/>
      <c r="I27" s="185">
        <f>ROUND(E27*H27,2)</f>
        <v>0</v>
      </c>
      <c r="J27" s="184"/>
      <c r="K27" s="185">
        <f>ROUND(E27*J27,2)</f>
        <v>0</v>
      </c>
      <c r="L27" s="185">
        <v>21</v>
      </c>
      <c r="M27" s="185">
        <f>G27*(1+L27/100)</f>
        <v>0</v>
      </c>
      <c r="N27" s="185">
        <v>0</v>
      </c>
      <c r="O27" s="185">
        <f>ROUND(E27*N27,2)</f>
        <v>0</v>
      </c>
      <c r="P27" s="185">
        <v>0</v>
      </c>
      <c r="Q27" s="185">
        <f>ROUND(E27*P27,2)</f>
        <v>0</v>
      </c>
      <c r="R27" s="185"/>
      <c r="S27" s="185" t="s">
        <v>151</v>
      </c>
      <c r="T27" s="186" t="s">
        <v>151</v>
      </c>
      <c r="U27" s="160">
        <v>7.0000000000000007E-2</v>
      </c>
      <c r="V27" s="160">
        <f>ROUND(E27*U27,2)</f>
        <v>5.4</v>
      </c>
      <c r="W27" s="160"/>
      <c r="X27" s="160" t="s">
        <v>180</v>
      </c>
      <c r="Y27" s="150"/>
      <c r="Z27" s="150"/>
      <c r="AA27" s="150"/>
      <c r="AB27" s="150"/>
      <c r="AC27" s="150"/>
      <c r="AD27" s="150"/>
      <c r="AE27" s="150"/>
      <c r="AF27" s="150"/>
      <c r="AG27" s="150" t="s">
        <v>181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</row>
    <row r="28" spans="1:60" outlineLevel="1" x14ac:dyDescent="0.2">
      <c r="A28" s="180">
        <v>9</v>
      </c>
      <c r="B28" s="181" t="s">
        <v>355</v>
      </c>
      <c r="C28" s="190" t="s">
        <v>356</v>
      </c>
      <c r="D28" s="182" t="s">
        <v>178</v>
      </c>
      <c r="E28" s="183">
        <v>43.97</v>
      </c>
      <c r="F28" s="184"/>
      <c r="G28" s="185">
        <f>ROUND(E28*F28,2)</f>
        <v>0</v>
      </c>
      <c r="H28" s="184"/>
      <c r="I28" s="185">
        <f>ROUND(E28*H28,2)</f>
        <v>0</v>
      </c>
      <c r="J28" s="184"/>
      <c r="K28" s="185">
        <f>ROUND(E28*J28,2)</f>
        <v>0</v>
      </c>
      <c r="L28" s="185">
        <v>21</v>
      </c>
      <c r="M28" s="185">
        <f>G28*(1+L28/100)</f>
        <v>0</v>
      </c>
      <c r="N28" s="185">
        <v>0</v>
      </c>
      <c r="O28" s="185">
        <f>ROUND(E28*N28,2)</f>
        <v>0</v>
      </c>
      <c r="P28" s="185">
        <v>0</v>
      </c>
      <c r="Q28" s="185">
        <f>ROUND(E28*P28,2)</f>
        <v>0</v>
      </c>
      <c r="R28" s="185"/>
      <c r="S28" s="185" t="s">
        <v>151</v>
      </c>
      <c r="T28" s="186" t="s">
        <v>151</v>
      </c>
      <c r="U28" s="160">
        <v>0.34499999999999997</v>
      </c>
      <c r="V28" s="160">
        <f>ROUND(E28*U28,2)</f>
        <v>15.17</v>
      </c>
      <c r="W28" s="160"/>
      <c r="X28" s="160" t="s">
        <v>180</v>
      </c>
      <c r="Y28" s="150"/>
      <c r="Z28" s="150"/>
      <c r="AA28" s="150"/>
      <c r="AB28" s="150"/>
      <c r="AC28" s="150"/>
      <c r="AD28" s="150"/>
      <c r="AE28" s="150"/>
      <c r="AF28" s="150"/>
      <c r="AG28" s="150" t="s">
        <v>181</v>
      </c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</row>
    <row r="29" spans="1:60" outlineLevel="1" x14ac:dyDescent="0.2">
      <c r="A29" s="180">
        <v>10</v>
      </c>
      <c r="B29" s="181" t="s">
        <v>357</v>
      </c>
      <c r="C29" s="190" t="s">
        <v>358</v>
      </c>
      <c r="D29" s="182" t="s">
        <v>178</v>
      </c>
      <c r="E29" s="183">
        <v>43.97</v>
      </c>
      <c r="F29" s="184"/>
      <c r="G29" s="185">
        <f>ROUND(E29*F29,2)</f>
        <v>0</v>
      </c>
      <c r="H29" s="184"/>
      <c r="I29" s="185">
        <f>ROUND(E29*H29,2)</f>
        <v>0</v>
      </c>
      <c r="J29" s="184"/>
      <c r="K29" s="185">
        <f>ROUND(E29*J29,2)</f>
        <v>0</v>
      </c>
      <c r="L29" s="185">
        <v>21</v>
      </c>
      <c r="M29" s="185">
        <f>G29*(1+L29/100)</f>
        <v>0</v>
      </c>
      <c r="N29" s="185">
        <v>0</v>
      </c>
      <c r="O29" s="185">
        <f>ROUND(E29*N29,2)</f>
        <v>0</v>
      </c>
      <c r="P29" s="185">
        <v>0</v>
      </c>
      <c r="Q29" s="185">
        <f>ROUND(E29*P29,2)</f>
        <v>0</v>
      </c>
      <c r="R29" s="185"/>
      <c r="S29" s="185" t="s">
        <v>151</v>
      </c>
      <c r="T29" s="186" t="s">
        <v>151</v>
      </c>
      <c r="U29" s="160">
        <v>7.3999999999999996E-2</v>
      </c>
      <c r="V29" s="160">
        <f>ROUND(E29*U29,2)</f>
        <v>3.25</v>
      </c>
      <c r="W29" s="160"/>
      <c r="X29" s="160" t="s">
        <v>180</v>
      </c>
      <c r="Y29" s="150"/>
      <c r="Z29" s="150"/>
      <c r="AA29" s="150"/>
      <c r="AB29" s="150"/>
      <c r="AC29" s="150"/>
      <c r="AD29" s="150"/>
      <c r="AE29" s="150"/>
      <c r="AF29" s="150"/>
      <c r="AG29" s="150" t="s">
        <v>181</v>
      </c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  <c r="BG29" s="150"/>
      <c r="BH29" s="150"/>
    </row>
    <row r="30" spans="1:60" outlineLevel="1" x14ac:dyDescent="0.2">
      <c r="A30" s="180">
        <v>11</v>
      </c>
      <c r="B30" s="181" t="s">
        <v>359</v>
      </c>
      <c r="C30" s="190" t="s">
        <v>360</v>
      </c>
      <c r="D30" s="182" t="s">
        <v>250</v>
      </c>
      <c r="E30" s="183">
        <v>14.35</v>
      </c>
      <c r="F30" s="184"/>
      <c r="G30" s="185">
        <f>ROUND(E30*F30,2)</f>
        <v>0</v>
      </c>
      <c r="H30" s="184"/>
      <c r="I30" s="185">
        <f>ROUND(E30*H30,2)</f>
        <v>0</v>
      </c>
      <c r="J30" s="184"/>
      <c r="K30" s="185">
        <f>ROUND(E30*J30,2)</f>
        <v>0</v>
      </c>
      <c r="L30" s="185">
        <v>21</v>
      </c>
      <c r="M30" s="185">
        <f>G30*(1+L30/100)</f>
        <v>0</v>
      </c>
      <c r="N30" s="185">
        <v>0</v>
      </c>
      <c r="O30" s="185">
        <f>ROUND(E30*N30,2)</f>
        <v>0</v>
      </c>
      <c r="P30" s="185">
        <v>0</v>
      </c>
      <c r="Q30" s="185">
        <f>ROUND(E30*P30,2)</f>
        <v>0</v>
      </c>
      <c r="R30" s="185" t="s">
        <v>179</v>
      </c>
      <c r="S30" s="185" t="s">
        <v>151</v>
      </c>
      <c r="T30" s="186" t="s">
        <v>151</v>
      </c>
      <c r="U30" s="160">
        <v>0</v>
      </c>
      <c r="V30" s="160">
        <f>ROUND(E30*U30,2)</f>
        <v>0</v>
      </c>
      <c r="W30" s="160"/>
      <c r="X30" s="160" t="s">
        <v>180</v>
      </c>
      <c r="Y30" s="150"/>
      <c r="Z30" s="150"/>
      <c r="AA30" s="150"/>
      <c r="AB30" s="150"/>
      <c r="AC30" s="150"/>
      <c r="AD30" s="150"/>
      <c r="AE30" s="150"/>
      <c r="AF30" s="150"/>
      <c r="AG30" s="150" t="s">
        <v>181</v>
      </c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50"/>
    </row>
    <row r="31" spans="1:60" outlineLevel="1" x14ac:dyDescent="0.2">
      <c r="A31" s="173">
        <v>12</v>
      </c>
      <c r="B31" s="174" t="s">
        <v>361</v>
      </c>
      <c r="C31" s="191" t="s">
        <v>362</v>
      </c>
      <c r="D31" s="175" t="s">
        <v>178</v>
      </c>
      <c r="E31" s="176">
        <v>42.88</v>
      </c>
      <c r="F31" s="177"/>
      <c r="G31" s="178">
        <f>ROUND(E31*F31,2)</f>
        <v>0</v>
      </c>
      <c r="H31" s="177"/>
      <c r="I31" s="178">
        <f>ROUND(E31*H31,2)</f>
        <v>0</v>
      </c>
      <c r="J31" s="177"/>
      <c r="K31" s="178">
        <f>ROUND(E31*J31,2)</f>
        <v>0</v>
      </c>
      <c r="L31" s="178">
        <v>21</v>
      </c>
      <c r="M31" s="178">
        <f>G31*(1+L31/100)</f>
        <v>0</v>
      </c>
      <c r="N31" s="178">
        <v>0</v>
      </c>
      <c r="O31" s="178">
        <f>ROUND(E31*N31,2)</f>
        <v>0</v>
      </c>
      <c r="P31" s="178">
        <v>0</v>
      </c>
      <c r="Q31" s="178">
        <f>ROUND(E31*P31,2)</f>
        <v>0</v>
      </c>
      <c r="R31" s="178"/>
      <c r="S31" s="178" t="s">
        <v>151</v>
      </c>
      <c r="T31" s="179" t="s">
        <v>151</v>
      </c>
      <c r="U31" s="160">
        <v>0.20200000000000001</v>
      </c>
      <c r="V31" s="160">
        <f>ROUND(E31*U31,2)</f>
        <v>8.66</v>
      </c>
      <c r="W31" s="160"/>
      <c r="X31" s="160" t="s">
        <v>180</v>
      </c>
      <c r="Y31" s="150"/>
      <c r="Z31" s="150"/>
      <c r="AA31" s="150"/>
      <c r="AB31" s="150"/>
      <c r="AC31" s="150"/>
      <c r="AD31" s="150"/>
      <c r="AE31" s="150"/>
      <c r="AF31" s="150"/>
      <c r="AG31" s="150" t="s">
        <v>181</v>
      </c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</row>
    <row r="32" spans="1:60" outlineLevel="1" x14ac:dyDescent="0.2">
      <c r="A32" s="157"/>
      <c r="B32" s="158"/>
      <c r="C32" s="202" t="s">
        <v>363</v>
      </c>
      <c r="D32" s="195"/>
      <c r="E32" s="196">
        <v>42.88</v>
      </c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0"/>
      <c r="T32" s="160"/>
      <c r="U32" s="160"/>
      <c r="V32" s="160"/>
      <c r="W32" s="160"/>
      <c r="X32" s="160"/>
      <c r="Y32" s="150"/>
      <c r="Z32" s="150"/>
      <c r="AA32" s="150"/>
      <c r="AB32" s="150"/>
      <c r="AC32" s="150"/>
      <c r="AD32" s="150"/>
      <c r="AE32" s="150"/>
      <c r="AF32" s="150"/>
      <c r="AG32" s="150" t="s">
        <v>185</v>
      </c>
      <c r="AH32" s="150">
        <v>0</v>
      </c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  <c r="BG32" s="150"/>
      <c r="BH32" s="150"/>
    </row>
    <row r="33" spans="1:60" outlineLevel="1" x14ac:dyDescent="0.2">
      <c r="A33" s="180">
        <v>13</v>
      </c>
      <c r="B33" s="181" t="s">
        <v>364</v>
      </c>
      <c r="C33" s="190" t="s">
        <v>365</v>
      </c>
      <c r="D33" s="182" t="s">
        <v>178</v>
      </c>
      <c r="E33" s="183">
        <v>4.6500000000000004</v>
      </c>
      <c r="F33" s="184"/>
      <c r="G33" s="185">
        <f>ROUND(E33*F33,2)</f>
        <v>0</v>
      </c>
      <c r="H33" s="184"/>
      <c r="I33" s="185">
        <f>ROUND(E33*H33,2)</f>
        <v>0</v>
      </c>
      <c r="J33" s="184"/>
      <c r="K33" s="185">
        <f>ROUND(E33*J33,2)</f>
        <v>0</v>
      </c>
      <c r="L33" s="185">
        <v>21</v>
      </c>
      <c r="M33" s="185">
        <f>G33*(1+L33/100)</f>
        <v>0</v>
      </c>
      <c r="N33" s="185">
        <v>1.7</v>
      </c>
      <c r="O33" s="185">
        <f>ROUND(E33*N33,2)</f>
        <v>7.91</v>
      </c>
      <c r="P33" s="185">
        <v>0</v>
      </c>
      <c r="Q33" s="185">
        <f>ROUND(E33*P33,2)</f>
        <v>0</v>
      </c>
      <c r="R33" s="185"/>
      <c r="S33" s="185" t="s">
        <v>151</v>
      </c>
      <c r="T33" s="186" t="s">
        <v>151</v>
      </c>
      <c r="U33" s="160">
        <v>1.587</v>
      </c>
      <c r="V33" s="160">
        <f>ROUND(E33*U33,2)</f>
        <v>7.38</v>
      </c>
      <c r="W33" s="160"/>
      <c r="X33" s="160" t="s">
        <v>180</v>
      </c>
      <c r="Y33" s="150"/>
      <c r="Z33" s="150"/>
      <c r="AA33" s="150"/>
      <c r="AB33" s="150"/>
      <c r="AC33" s="150"/>
      <c r="AD33" s="150"/>
      <c r="AE33" s="150"/>
      <c r="AF33" s="150"/>
      <c r="AG33" s="150" t="s">
        <v>181</v>
      </c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</row>
    <row r="34" spans="1:60" x14ac:dyDescent="0.2">
      <c r="A34" s="163" t="s">
        <v>146</v>
      </c>
      <c r="B34" s="164" t="s">
        <v>85</v>
      </c>
      <c r="C34" s="189" t="s">
        <v>86</v>
      </c>
      <c r="D34" s="165"/>
      <c r="E34" s="166"/>
      <c r="F34" s="167"/>
      <c r="G34" s="167">
        <f>SUMIF(AG35:AG44,"&lt;&gt;NOR",G35:G44)</f>
        <v>0</v>
      </c>
      <c r="H34" s="167"/>
      <c r="I34" s="167">
        <f>SUM(I35:I44)</f>
        <v>0</v>
      </c>
      <c r="J34" s="167"/>
      <c r="K34" s="167">
        <f>SUM(K35:K44)</f>
        <v>0</v>
      </c>
      <c r="L34" s="167"/>
      <c r="M34" s="167">
        <f>SUM(M35:M44)</f>
        <v>0</v>
      </c>
      <c r="N34" s="167"/>
      <c r="O34" s="167">
        <f>SUM(O35:O44)</f>
        <v>5.75</v>
      </c>
      <c r="P34" s="167"/>
      <c r="Q34" s="167">
        <f>SUM(Q35:Q44)</f>
        <v>0</v>
      </c>
      <c r="R34" s="167"/>
      <c r="S34" s="167"/>
      <c r="T34" s="168"/>
      <c r="U34" s="162"/>
      <c r="V34" s="162">
        <f>SUM(V35:V44)</f>
        <v>6.07</v>
      </c>
      <c r="W34" s="162"/>
      <c r="X34" s="162"/>
      <c r="AG34" t="s">
        <v>147</v>
      </c>
    </row>
    <row r="35" spans="1:60" outlineLevel="1" x14ac:dyDescent="0.2">
      <c r="A35" s="173">
        <v>14</v>
      </c>
      <c r="B35" s="174" t="s">
        <v>366</v>
      </c>
      <c r="C35" s="191" t="s">
        <v>367</v>
      </c>
      <c r="D35" s="175" t="s">
        <v>178</v>
      </c>
      <c r="E35" s="176">
        <v>2.1779999999999999</v>
      </c>
      <c r="F35" s="177"/>
      <c r="G35" s="178">
        <f>ROUND(E35*F35,2)</f>
        <v>0</v>
      </c>
      <c r="H35" s="177"/>
      <c r="I35" s="178">
        <f>ROUND(E35*H35,2)</f>
        <v>0</v>
      </c>
      <c r="J35" s="177"/>
      <c r="K35" s="178">
        <f>ROUND(E35*J35,2)</f>
        <v>0</v>
      </c>
      <c r="L35" s="178">
        <v>21</v>
      </c>
      <c r="M35" s="178">
        <f>G35*(1+L35/100)</f>
        <v>0</v>
      </c>
      <c r="N35" s="178">
        <v>1.8907700000000001</v>
      </c>
      <c r="O35" s="178">
        <f>ROUND(E35*N35,2)</f>
        <v>4.12</v>
      </c>
      <c r="P35" s="178">
        <v>0</v>
      </c>
      <c r="Q35" s="178">
        <f>ROUND(E35*P35,2)</f>
        <v>0</v>
      </c>
      <c r="R35" s="178" t="s">
        <v>368</v>
      </c>
      <c r="S35" s="178" t="s">
        <v>151</v>
      </c>
      <c r="T35" s="179" t="s">
        <v>151</v>
      </c>
      <c r="U35" s="160">
        <v>1.6950000000000001</v>
      </c>
      <c r="V35" s="160">
        <f>ROUND(E35*U35,2)</f>
        <v>3.69</v>
      </c>
      <c r="W35" s="160"/>
      <c r="X35" s="160" t="s">
        <v>180</v>
      </c>
      <c r="Y35" s="150"/>
      <c r="Z35" s="150"/>
      <c r="AA35" s="150"/>
      <c r="AB35" s="150"/>
      <c r="AC35" s="150"/>
      <c r="AD35" s="150"/>
      <c r="AE35" s="150"/>
      <c r="AF35" s="150"/>
      <c r="AG35" s="150" t="s">
        <v>181</v>
      </c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</row>
    <row r="36" spans="1:60" outlineLevel="1" x14ac:dyDescent="0.2">
      <c r="A36" s="157"/>
      <c r="B36" s="158"/>
      <c r="C36" s="272" t="s">
        <v>369</v>
      </c>
      <c r="D36" s="273"/>
      <c r="E36" s="273"/>
      <c r="F36" s="273"/>
      <c r="G36" s="273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50"/>
      <c r="Z36" s="150"/>
      <c r="AA36" s="150"/>
      <c r="AB36" s="150"/>
      <c r="AC36" s="150"/>
      <c r="AD36" s="150"/>
      <c r="AE36" s="150"/>
      <c r="AF36" s="150"/>
      <c r="AG36" s="150" t="s">
        <v>183</v>
      </c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</row>
    <row r="37" spans="1:60" outlineLevel="1" x14ac:dyDescent="0.2">
      <c r="A37" s="157"/>
      <c r="B37" s="158"/>
      <c r="C37" s="202" t="s">
        <v>370</v>
      </c>
      <c r="D37" s="195"/>
      <c r="E37" s="196">
        <v>2.1779999999999999</v>
      </c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0"/>
      <c r="T37" s="160"/>
      <c r="U37" s="160"/>
      <c r="V37" s="160"/>
      <c r="W37" s="160"/>
      <c r="X37" s="160"/>
      <c r="Y37" s="150"/>
      <c r="Z37" s="150"/>
      <c r="AA37" s="150"/>
      <c r="AB37" s="150"/>
      <c r="AC37" s="150"/>
      <c r="AD37" s="150"/>
      <c r="AE37" s="150"/>
      <c r="AF37" s="150"/>
      <c r="AG37" s="150" t="s">
        <v>185</v>
      </c>
      <c r="AH37" s="150">
        <v>0</v>
      </c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  <c r="BH37" s="150"/>
    </row>
    <row r="38" spans="1:60" outlineLevel="1" x14ac:dyDescent="0.2">
      <c r="A38" s="180">
        <v>15</v>
      </c>
      <c r="B38" s="181" t="s">
        <v>371</v>
      </c>
      <c r="C38" s="190" t="s">
        <v>372</v>
      </c>
      <c r="D38" s="182" t="s">
        <v>213</v>
      </c>
      <c r="E38" s="183">
        <v>12</v>
      </c>
      <c r="F38" s="184"/>
      <c r="G38" s="185">
        <f>ROUND(E38*F38,2)</f>
        <v>0</v>
      </c>
      <c r="H38" s="184"/>
      <c r="I38" s="185">
        <f>ROUND(E38*H38,2)</f>
        <v>0</v>
      </c>
      <c r="J38" s="184"/>
      <c r="K38" s="185">
        <f>ROUND(E38*J38,2)</f>
        <v>0</v>
      </c>
      <c r="L38" s="185">
        <v>21</v>
      </c>
      <c r="M38" s="185">
        <f>G38*(1+L38/100)</f>
        <v>0</v>
      </c>
      <c r="N38" s="185">
        <v>1.65E-3</v>
      </c>
      <c r="O38" s="185">
        <f>ROUND(E38*N38,2)</f>
        <v>0.02</v>
      </c>
      <c r="P38" s="185">
        <v>0</v>
      </c>
      <c r="Q38" s="185">
        <f>ROUND(E38*P38,2)</f>
        <v>0</v>
      </c>
      <c r="R38" s="185"/>
      <c r="S38" s="185" t="s">
        <v>151</v>
      </c>
      <c r="T38" s="186" t="s">
        <v>151</v>
      </c>
      <c r="U38" s="160">
        <v>7.3999999999999996E-2</v>
      </c>
      <c r="V38" s="160">
        <f>ROUND(E38*U38,2)</f>
        <v>0.89</v>
      </c>
      <c r="W38" s="160"/>
      <c r="X38" s="160" t="s">
        <v>180</v>
      </c>
      <c r="Y38" s="150"/>
      <c r="Z38" s="150"/>
      <c r="AA38" s="150"/>
      <c r="AB38" s="150"/>
      <c r="AC38" s="150"/>
      <c r="AD38" s="150"/>
      <c r="AE38" s="150"/>
      <c r="AF38" s="150"/>
      <c r="AG38" s="150" t="s">
        <v>181</v>
      </c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  <c r="BG38" s="150"/>
      <c r="BH38" s="150"/>
    </row>
    <row r="39" spans="1:60" outlineLevel="1" x14ac:dyDescent="0.2">
      <c r="A39" s="180">
        <v>16</v>
      </c>
      <c r="B39" s="181" t="s">
        <v>373</v>
      </c>
      <c r="C39" s="190" t="s">
        <v>374</v>
      </c>
      <c r="D39" s="182" t="s">
        <v>213</v>
      </c>
      <c r="E39" s="183">
        <v>1</v>
      </c>
      <c r="F39" s="184"/>
      <c r="G39" s="185">
        <f>ROUND(E39*F39,2)</f>
        <v>0</v>
      </c>
      <c r="H39" s="184"/>
      <c r="I39" s="185">
        <f>ROUND(E39*H39,2)</f>
        <v>0</v>
      </c>
      <c r="J39" s="184"/>
      <c r="K39" s="185">
        <f>ROUND(E39*J39,2)</f>
        <v>0</v>
      </c>
      <c r="L39" s="185">
        <v>21</v>
      </c>
      <c r="M39" s="185">
        <f>G39*(1+L39/100)</f>
        <v>0</v>
      </c>
      <c r="N39" s="185">
        <v>1.65E-3</v>
      </c>
      <c r="O39" s="185">
        <f>ROUND(E39*N39,2)</f>
        <v>0</v>
      </c>
      <c r="P39" s="185">
        <v>0</v>
      </c>
      <c r="Q39" s="185">
        <f>ROUND(E39*P39,2)</f>
        <v>0</v>
      </c>
      <c r="R39" s="185"/>
      <c r="S39" s="185" t="s">
        <v>151</v>
      </c>
      <c r="T39" s="186" t="s">
        <v>151</v>
      </c>
      <c r="U39" s="160">
        <v>0.14699999999999999</v>
      </c>
      <c r="V39" s="160">
        <f>ROUND(E39*U39,2)</f>
        <v>0.15</v>
      </c>
      <c r="W39" s="160"/>
      <c r="X39" s="160" t="s">
        <v>180</v>
      </c>
      <c r="Y39" s="150"/>
      <c r="Z39" s="150"/>
      <c r="AA39" s="150"/>
      <c r="AB39" s="150"/>
      <c r="AC39" s="150"/>
      <c r="AD39" s="150"/>
      <c r="AE39" s="150"/>
      <c r="AF39" s="150"/>
      <c r="AG39" s="150" t="s">
        <v>181</v>
      </c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</row>
    <row r="40" spans="1:60" outlineLevel="1" x14ac:dyDescent="0.2">
      <c r="A40" s="173">
        <v>17</v>
      </c>
      <c r="B40" s="174" t="s">
        <v>375</v>
      </c>
      <c r="C40" s="191" t="s">
        <v>376</v>
      </c>
      <c r="D40" s="175" t="s">
        <v>178</v>
      </c>
      <c r="E40" s="176">
        <v>0.38250000000000001</v>
      </c>
      <c r="F40" s="177"/>
      <c r="G40" s="178">
        <f>ROUND(E40*F40,2)</f>
        <v>0</v>
      </c>
      <c r="H40" s="177"/>
      <c r="I40" s="178">
        <f>ROUND(E40*H40,2)</f>
        <v>0</v>
      </c>
      <c r="J40" s="177"/>
      <c r="K40" s="178">
        <f>ROUND(E40*J40,2)</f>
        <v>0</v>
      </c>
      <c r="L40" s="178">
        <v>21</v>
      </c>
      <c r="M40" s="178">
        <f>G40*(1+L40/100)</f>
        <v>0</v>
      </c>
      <c r="N40" s="178">
        <v>2.5</v>
      </c>
      <c r="O40" s="178">
        <f>ROUND(E40*N40,2)</f>
        <v>0.96</v>
      </c>
      <c r="P40" s="178">
        <v>0</v>
      </c>
      <c r="Q40" s="178">
        <f>ROUND(E40*P40,2)</f>
        <v>0</v>
      </c>
      <c r="R40" s="178"/>
      <c r="S40" s="178" t="s">
        <v>151</v>
      </c>
      <c r="T40" s="179" t="s">
        <v>151</v>
      </c>
      <c r="U40" s="160">
        <v>1.4490000000000001</v>
      </c>
      <c r="V40" s="160">
        <f>ROUND(E40*U40,2)</f>
        <v>0.55000000000000004</v>
      </c>
      <c r="W40" s="160"/>
      <c r="X40" s="160" t="s">
        <v>180</v>
      </c>
      <c r="Y40" s="150"/>
      <c r="Z40" s="150"/>
      <c r="AA40" s="150"/>
      <c r="AB40" s="150"/>
      <c r="AC40" s="150"/>
      <c r="AD40" s="150"/>
      <c r="AE40" s="150"/>
      <c r="AF40" s="150"/>
      <c r="AG40" s="150" t="s">
        <v>181</v>
      </c>
      <c r="AH40" s="150"/>
      <c r="AI40" s="150"/>
      <c r="AJ40" s="150"/>
      <c r="AK40" s="150"/>
      <c r="AL40" s="150"/>
      <c r="AM40" s="150"/>
      <c r="AN40" s="150"/>
      <c r="AO40" s="150"/>
      <c r="AP40" s="150"/>
      <c r="AQ40" s="150"/>
      <c r="AR40" s="150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50"/>
    </row>
    <row r="41" spans="1:60" outlineLevel="1" x14ac:dyDescent="0.2">
      <c r="A41" s="157"/>
      <c r="B41" s="158"/>
      <c r="C41" s="202" t="s">
        <v>377</v>
      </c>
      <c r="D41" s="195"/>
      <c r="E41" s="196">
        <v>0.38250000000000001</v>
      </c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0"/>
      <c r="T41" s="160"/>
      <c r="U41" s="160"/>
      <c r="V41" s="160"/>
      <c r="W41" s="160"/>
      <c r="X41" s="160"/>
      <c r="Y41" s="150"/>
      <c r="Z41" s="150"/>
      <c r="AA41" s="150"/>
      <c r="AB41" s="150"/>
      <c r="AC41" s="150"/>
      <c r="AD41" s="150"/>
      <c r="AE41" s="150"/>
      <c r="AF41" s="150"/>
      <c r="AG41" s="150" t="s">
        <v>185</v>
      </c>
      <c r="AH41" s="150">
        <v>0</v>
      </c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0"/>
      <c r="BH41" s="150"/>
    </row>
    <row r="42" spans="1:60" outlineLevel="1" x14ac:dyDescent="0.2">
      <c r="A42" s="173">
        <v>18</v>
      </c>
      <c r="B42" s="174" t="s">
        <v>378</v>
      </c>
      <c r="C42" s="191" t="s">
        <v>379</v>
      </c>
      <c r="D42" s="175" t="s">
        <v>219</v>
      </c>
      <c r="E42" s="176">
        <v>0.96</v>
      </c>
      <c r="F42" s="177"/>
      <c r="G42" s="178">
        <f>ROUND(E42*F42,2)</f>
        <v>0</v>
      </c>
      <c r="H42" s="177"/>
      <c r="I42" s="178">
        <f>ROUND(E42*H42,2)</f>
        <v>0</v>
      </c>
      <c r="J42" s="177"/>
      <c r="K42" s="178">
        <f>ROUND(E42*J42,2)</f>
        <v>0</v>
      </c>
      <c r="L42" s="178">
        <v>21</v>
      </c>
      <c r="M42" s="178">
        <f>G42*(1+L42/100)</f>
        <v>0</v>
      </c>
      <c r="N42" s="178">
        <v>4.4099999999999999E-3</v>
      </c>
      <c r="O42" s="178">
        <f>ROUND(E42*N42,2)</f>
        <v>0</v>
      </c>
      <c r="P42" s="178">
        <v>0</v>
      </c>
      <c r="Q42" s="178">
        <f>ROUND(E42*P42,2)</f>
        <v>0</v>
      </c>
      <c r="R42" s="178"/>
      <c r="S42" s="178" t="s">
        <v>151</v>
      </c>
      <c r="T42" s="179" t="s">
        <v>151</v>
      </c>
      <c r="U42" s="160">
        <v>0.82099999999999995</v>
      </c>
      <c r="V42" s="160">
        <f>ROUND(E42*U42,2)</f>
        <v>0.79</v>
      </c>
      <c r="W42" s="160"/>
      <c r="X42" s="160" t="s">
        <v>180</v>
      </c>
      <c r="Y42" s="150"/>
      <c r="Z42" s="150"/>
      <c r="AA42" s="150"/>
      <c r="AB42" s="150"/>
      <c r="AC42" s="150"/>
      <c r="AD42" s="150"/>
      <c r="AE42" s="150"/>
      <c r="AF42" s="150"/>
      <c r="AG42" s="150" t="s">
        <v>181</v>
      </c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  <c r="AT42" s="150"/>
      <c r="AU42" s="150"/>
      <c r="AV42" s="150"/>
      <c r="AW42" s="150"/>
      <c r="AX42" s="150"/>
      <c r="AY42" s="150"/>
      <c r="AZ42" s="150"/>
      <c r="BA42" s="150"/>
      <c r="BB42" s="150"/>
      <c r="BC42" s="150"/>
      <c r="BD42" s="150"/>
      <c r="BE42" s="150"/>
      <c r="BF42" s="150"/>
      <c r="BG42" s="150"/>
      <c r="BH42" s="150"/>
    </row>
    <row r="43" spans="1:60" outlineLevel="1" x14ac:dyDescent="0.2">
      <c r="A43" s="157"/>
      <c r="B43" s="158"/>
      <c r="C43" s="202" t="s">
        <v>380</v>
      </c>
      <c r="D43" s="195"/>
      <c r="E43" s="196">
        <v>0.96</v>
      </c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50"/>
      <c r="Z43" s="150"/>
      <c r="AA43" s="150"/>
      <c r="AB43" s="150"/>
      <c r="AC43" s="150"/>
      <c r="AD43" s="150"/>
      <c r="AE43" s="150"/>
      <c r="AF43" s="150"/>
      <c r="AG43" s="150" t="s">
        <v>185</v>
      </c>
      <c r="AH43" s="150">
        <v>0</v>
      </c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150"/>
      <c r="BD43" s="150"/>
      <c r="BE43" s="150"/>
      <c r="BF43" s="150"/>
      <c r="BG43" s="150"/>
      <c r="BH43" s="150"/>
    </row>
    <row r="44" spans="1:60" ht="22.5" outlineLevel="1" x14ac:dyDescent="0.2">
      <c r="A44" s="180">
        <v>19</v>
      </c>
      <c r="B44" s="181" t="s">
        <v>381</v>
      </c>
      <c r="C44" s="190" t="s">
        <v>382</v>
      </c>
      <c r="D44" s="182" t="s">
        <v>213</v>
      </c>
      <c r="E44" s="183">
        <v>12</v>
      </c>
      <c r="F44" s="184"/>
      <c r="G44" s="185">
        <f>ROUND(E44*F44,2)</f>
        <v>0</v>
      </c>
      <c r="H44" s="184"/>
      <c r="I44" s="185">
        <f>ROUND(E44*H44,2)</f>
        <v>0</v>
      </c>
      <c r="J44" s="184"/>
      <c r="K44" s="185">
        <f>ROUND(E44*J44,2)</f>
        <v>0</v>
      </c>
      <c r="L44" s="185">
        <v>21</v>
      </c>
      <c r="M44" s="185">
        <f>G44*(1+L44/100)</f>
        <v>0</v>
      </c>
      <c r="N44" s="185">
        <v>5.4170000000000003E-2</v>
      </c>
      <c r="O44" s="185">
        <f>ROUND(E44*N44,2)</f>
        <v>0.65</v>
      </c>
      <c r="P44" s="185">
        <v>0</v>
      </c>
      <c r="Q44" s="185">
        <f>ROUND(E44*P44,2)</f>
        <v>0</v>
      </c>
      <c r="R44" s="185" t="s">
        <v>316</v>
      </c>
      <c r="S44" s="185" t="s">
        <v>151</v>
      </c>
      <c r="T44" s="186" t="s">
        <v>151</v>
      </c>
      <c r="U44" s="160">
        <v>0</v>
      </c>
      <c r="V44" s="160">
        <f>ROUND(E44*U44,2)</f>
        <v>0</v>
      </c>
      <c r="W44" s="160"/>
      <c r="X44" s="160" t="s">
        <v>244</v>
      </c>
      <c r="Y44" s="150"/>
      <c r="Z44" s="150"/>
      <c r="AA44" s="150"/>
      <c r="AB44" s="150"/>
      <c r="AC44" s="150"/>
      <c r="AD44" s="150"/>
      <c r="AE44" s="150"/>
      <c r="AF44" s="150"/>
      <c r="AG44" s="150" t="s">
        <v>245</v>
      </c>
      <c r="AH44" s="150"/>
      <c r="AI44" s="150"/>
      <c r="AJ44" s="150"/>
      <c r="AK44" s="150"/>
      <c r="AL44" s="150"/>
      <c r="AM44" s="150"/>
      <c r="AN44" s="150"/>
      <c r="AO44" s="150"/>
      <c r="AP44" s="150"/>
      <c r="AQ44" s="150"/>
      <c r="AR44" s="150"/>
      <c r="AS44" s="150"/>
      <c r="AT44" s="150"/>
      <c r="AU44" s="150"/>
      <c r="AV44" s="150"/>
      <c r="AW44" s="150"/>
      <c r="AX44" s="150"/>
      <c r="AY44" s="150"/>
      <c r="AZ44" s="150"/>
      <c r="BA44" s="150"/>
      <c r="BB44" s="150"/>
      <c r="BC44" s="150"/>
      <c r="BD44" s="150"/>
      <c r="BE44" s="150"/>
      <c r="BF44" s="150"/>
      <c r="BG44" s="150"/>
      <c r="BH44" s="150"/>
    </row>
    <row r="45" spans="1:60" x14ac:dyDescent="0.2">
      <c r="A45" s="163" t="s">
        <v>146</v>
      </c>
      <c r="B45" s="164" t="s">
        <v>87</v>
      </c>
      <c r="C45" s="189" t="s">
        <v>88</v>
      </c>
      <c r="D45" s="165"/>
      <c r="E45" s="166"/>
      <c r="F45" s="167"/>
      <c r="G45" s="167">
        <f>SUMIF(AG46:AG48,"&lt;&gt;NOR",G46:G48)</f>
        <v>0</v>
      </c>
      <c r="H45" s="167"/>
      <c r="I45" s="167">
        <f>SUM(I46:I48)</f>
        <v>0</v>
      </c>
      <c r="J45" s="167"/>
      <c r="K45" s="167">
        <f>SUM(K46:K48)</f>
        <v>0</v>
      </c>
      <c r="L45" s="167"/>
      <c r="M45" s="167">
        <f>SUM(M46:M48)</f>
        <v>0</v>
      </c>
      <c r="N45" s="167"/>
      <c r="O45" s="167">
        <f>SUM(O46:O48)</f>
        <v>41.51</v>
      </c>
      <c r="P45" s="167"/>
      <c r="Q45" s="167">
        <f>SUM(Q46:Q48)</f>
        <v>0</v>
      </c>
      <c r="R45" s="167"/>
      <c r="S45" s="167"/>
      <c r="T45" s="168"/>
      <c r="U45" s="162"/>
      <c r="V45" s="162">
        <f>SUM(V46:V48)</f>
        <v>14.56</v>
      </c>
      <c r="W45" s="162"/>
      <c r="X45" s="162"/>
      <c r="AG45" t="s">
        <v>147</v>
      </c>
    </row>
    <row r="46" spans="1:60" outlineLevel="1" x14ac:dyDescent="0.2">
      <c r="A46" s="180">
        <v>20</v>
      </c>
      <c r="B46" s="181" t="s">
        <v>383</v>
      </c>
      <c r="C46" s="190" t="s">
        <v>384</v>
      </c>
      <c r="D46" s="182" t="s">
        <v>219</v>
      </c>
      <c r="E46" s="183">
        <v>29.52</v>
      </c>
      <c r="F46" s="184"/>
      <c r="G46" s="185">
        <f>ROUND(E46*F46,2)</f>
        <v>0</v>
      </c>
      <c r="H46" s="184"/>
      <c r="I46" s="185">
        <f>ROUND(E46*H46,2)</f>
        <v>0</v>
      </c>
      <c r="J46" s="184"/>
      <c r="K46" s="185">
        <f>ROUND(E46*J46,2)</f>
        <v>0</v>
      </c>
      <c r="L46" s="185">
        <v>21</v>
      </c>
      <c r="M46" s="185">
        <f>G46*(1+L46/100)</f>
        <v>0</v>
      </c>
      <c r="N46" s="185">
        <v>0.32250000000000001</v>
      </c>
      <c r="O46" s="185">
        <f>ROUND(E46*N46,2)</f>
        <v>9.52</v>
      </c>
      <c r="P46" s="185">
        <v>0</v>
      </c>
      <c r="Q46" s="185">
        <f>ROUND(E46*P46,2)</f>
        <v>0</v>
      </c>
      <c r="R46" s="185"/>
      <c r="S46" s="185" t="s">
        <v>151</v>
      </c>
      <c r="T46" s="186" t="s">
        <v>151</v>
      </c>
      <c r="U46" s="160">
        <v>2.5999999999999999E-2</v>
      </c>
      <c r="V46" s="160">
        <f>ROUND(E46*U46,2)</f>
        <v>0.77</v>
      </c>
      <c r="W46" s="160"/>
      <c r="X46" s="160" t="s">
        <v>180</v>
      </c>
      <c r="Y46" s="150"/>
      <c r="Z46" s="150"/>
      <c r="AA46" s="150"/>
      <c r="AB46" s="150"/>
      <c r="AC46" s="150"/>
      <c r="AD46" s="150"/>
      <c r="AE46" s="150"/>
      <c r="AF46" s="150"/>
      <c r="AG46" s="150" t="s">
        <v>181</v>
      </c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</row>
    <row r="47" spans="1:60" outlineLevel="1" x14ac:dyDescent="0.2">
      <c r="A47" s="180">
        <v>21</v>
      </c>
      <c r="B47" s="181" t="s">
        <v>385</v>
      </c>
      <c r="C47" s="190" t="s">
        <v>386</v>
      </c>
      <c r="D47" s="182" t="s">
        <v>219</v>
      </c>
      <c r="E47" s="183">
        <v>29.52</v>
      </c>
      <c r="F47" s="184"/>
      <c r="G47" s="185">
        <f>ROUND(E47*F47,2)</f>
        <v>0</v>
      </c>
      <c r="H47" s="184"/>
      <c r="I47" s="185">
        <f>ROUND(E47*H47,2)</f>
        <v>0</v>
      </c>
      <c r="J47" s="184"/>
      <c r="K47" s="185">
        <f>ROUND(E47*J47,2)</f>
        <v>0</v>
      </c>
      <c r="L47" s="185">
        <v>21</v>
      </c>
      <c r="M47" s="185">
        <f>G47*(1+L47/100)</f>
        <v>0</v>
      </c>
      <c r="N47" s="185">
        <v>1</v>
      </c>
      <c r="O47" s="185">
        <f>ROUND(E47*N47,2)</f>
        <v>29.52</v>
      </c>
      <c r="P47" s="185">
        <v>0</v>
      </c>
      <c r="Q47" s="185">
        <f>ROUND(E47*P47,2)</f>
        <v>0</v>
      </c>
      <c r="R47" s="185"/>
      <c r="S47" s="185" t="s">
        <v>161</v>
      </c>
      <c r="T47" s="186" t="s">
        <v>152</v>
      </c>
      <c r="U47" s="160">
        <v>0.40600000000000003</v>
      </c>
      <c r="V47" s="160">
        <f>ROUND(E47*U47,2)</f>
        <v>11.99</v>
      </c>
      <c r="W47" s="160"/>
      <c r="X47" s="160" t="s">
        <v>180</v>
      </c>
      <c r="Y47" s="150"/>
      <c r="Z47" s="150"/>
      <c r="AA47" s="150"/>
      <c r="AB47" s="150"/>
      <c r="AC47" s="150"/>
      <c r="AD47" s="150"/>
      <c r="AE47" s="150"/>
      <c r="AF47" s="150"/>
      <c r="AG47" s="150" t="s">
        <v>181</v>
      </c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</row>
    <row r="48" spans="1:60" outlineLevel="1" x14ac:dyDescent="0.2">
      <c r="A48" s="180">
        <v>22</v>
      </c>
      <c r="B48" s="181" t="s">
        <v>387</v>
      </c>
      <c r="C48" s="190" t="s">
        <v>388</v>
      </c>
      <c r="D48" s="182" t="s">
        <v>219</v>
      </c>
      <c r="E48" s="183">
        <v>19.52</v>
      </c>
      <c r="F48" s="184"/>
      <c r="G48" s="185">
        <f>ROUND(E48*F48,2)</f>
        <v>0</v>
      </c>
      <c r="H48" s="184"/>
      <c r="I48" s="185">
        <f>ROUND(E48*H48,2)</f>
        <v>0</v>
      </c>
      <c r="J48" s="184"/>
      <c r="K48" s="185">
        <f>ROUND(E48*J48,2)</f>
        <v>0</v>
      </c>
      <c r="L48" s="185">
        <v>21</v>
      </c>
      <c r="M48" s="185">
        <f>G48*(1+L48/100)</f>
        <v>0</v>
      </c>
      <c r="N48" s="185">
        <v>0.12659999999999999</v>
      </c>
      <c r="O48" s="185">
        <f>ROUND(E48*N48,2)</f>
        <v>2.4700000000000002</v>
      </c>
      <c r="P48" s="185">
        <v>0</v>
      </c>
      <c r="Q48" s="185">
        <f>ROUND(E48*P48,2)</f>
        <v>0</v>
      </c>
      <c r="R48" s="185"/>
      <c r="S48" s="185" t="s">
        <v>151</v>
      </c>
      <c r="T48" s="186" t="s">
        <v>151</v>
      </c>
      <c r="U48" s="160">
        <v>9.1999999999999998E-2</v>
      </c>
      <c r="V48" s="160">
        <f>ROUND(E48*U48,2)</f>
        <v>1.8</v>
      </c>
      <c r="W48" s="160"/>
      <c r="X48" s="160" t="s">
        <v>180</v>
      </c>
      <c r="Y48" s="150"/>
      <c r="Z48" s="150"/>
      <c r="AA48" s="150"/>
      <c r="AB48" s="150"/>
      <c r="AC48" s="150"/>
      <c r="AD48" s="150"/>
      <c r="AE48" s="150"/>
      <c r="AF48" s="150"/>
      <c r="AG48" s="150" t="s">
        <v>181</v>
      </c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</row>
    <row r="49" spans="1:60" x14ac:dyDescent="0.2">
      <c r="A49" s="163" t="s">
        <v>146</v>
      </c>
      <c r="B49" s="164" t="s">
        <v>91</v>
      </c>
      <c r="C49" s="189" t="s">
        <v>92</v>
      </c>
      <c r="D49" s="165"/>
      <c r="E49" s="166"/>
      <c r="F49" s="167"/>
      <c r="G49" s="167">
        <f>SUMIF(AG50:AG54,"&lt;&gt;NOR",G50:G54)</f>
        <v>0</v>
      </c>
      <c r="H49" s="167"/>
      <c r="I49" s="167">
        <f>SUM(I50:I54)</f>
        <v>0</v>
      </c>
      <c r="J49" s="167"/>
      <c r="K49" s="167">
        <f>SUM(K50:K54)</f>
        <v>0</v>
      </c>
      <c r="L49" s="167"/>
      <c r="M49" s="167">
        <f>SUM(M50:M54)</f>
        <v>0</v>
      </c>
      <c r="N49" s="167"/>
      <c r="O49" s="167">
        <f>SUM(O50:O54)</f>
        <v>0.28999999999999998</v>
      </c>
      <c r="P49" s="167"/>
      <c r="Q49" s="167">
        <f>SUM(Q50:Q54)</f>
        <v>0</v>
      </c>
      <c r="R49" s="167"/>
      <c r="S49" s="167"/>
      <c r="T49" s="168"/>
      <c r="U49" s="162"/>
      <c r="V49" s="162">
        <f>SUM(V50:V54)</f>
        <v>8.4700000000000006</v>
      </c>
      <c r="W49" s="162"/>
      <c r="X49" s="162"/>
      <c r="AG49" t="s">
        <v>147</v>
      </c>
    </row>
    <row r="50" spans="1:60" outlineLevel="1" x14ac:dyDescent="0.2">
      <c r="A50" s="180">
        <v>23</v>
      </c>
      <c r="B50" s="181" t="s">
        <v>389</v>
      </c>
      <c r="C50" s="190" t="s">
        <v>390</v>
      </c>
      <c r="D50" s="182" t="s">
        <v>213</v>
      </c>
      <c r="E50" s="183">
        <v>1</v>
      </c>
      <c r="F50" s="184"/>
      <c r="G50" s="185">
        <f>ROUND(E50*F50,2)</f>
        <v>0</v>
      </c>
      <c r="H50" s="184"/>
      <c r="I50" s="185">
        <f>ROUND(E50*H50,2)</f>
        <v>0</v>
      </c>
      <c r="J50" s="184"/>
      <c r="K50" s="185">
        <f>ROUND(E50*J50,2)</f>
        <v>0</v>
      </c>
      <c r="L50" s="185">
        <v>21</v>
      </c>
      <c r="M50" s="185">
        <f>G50*(1+L50/100)</f>
        <v>0</v>
      </c>
      <c r="N50" s="185">
        <v>2.7299999999999998E-3</v>
      </c>
      <c r="O50" s="185">
        <f>ROUND(E50*N50,2)</f>
        <v>0</v>
      </c>
      <c r="P50" s="185">
        <v>0</v>
      </c>
      <c r="Q50" s="185">
        <f>ROUND(E50*P50,2)</f>
        <v>0</v>
      </c>
      <c r="R50" s="185"/>
      <c r="S50" s="185" t="s">
        <v>151</v>
      </c>
      <c r="T50" s="186" t="s">
        <v>151</v>
      </c>
      <c r="U50" s="160">
        <v>1.516</v>
      </c>
      <c r="V50" s="160">
        <f>ROUND(E50*U50,2)</f>
        <v>1.52</v>
      </c>
      <c r="W50" s="160"/>
      <c r="X50" s="160" t="s">
        <v>180</v>
      </c>
      <c r="Y50" s="150"/>
      <c r="Z50" s="150"/>
      <c r="AA50" s="150"/>
      <c r="AB50" s="150"/>
      <c r="AC50" s="150"/>
      <c r="AD50" s="150"/>
      <c r="AE50" s="150"/>
      <c r="AF50" s="150"/>
      <c r="AG50" s="150" t="s">
        <v>181</v>
      </c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</row>
    <row r="51" spans="1:60" outlineLevel="1" x14ac:dyDescent="0.2">
      <c r="A51" s="180">
        <v>24</v>
      </c>
      <c r="B51" s="181" t="s">
        <v>391</v>
      </c>
      <c r="C51" s="190" t="s">
        <v>392</v>
      </c>
      <c r="D51" s="182" t="s">
        <v>259</v>
      </c>
      <c r="E51" s="183">
        <v>12</v>
      </c>
      <c r="F51" s="184"/>
      <c r="G51" s="185">
        <f>ROUND(E51*F51,2)</f>
        <v>0</v>
      </c>
      <c r="H51" s="184"/>
      <c r="I51" s="185">
        <f>ROUND(E51*H51,2)</f>
        <v>0</v>
      </c>
      <c r="J51" s="184"/>
      <c r="K51" s="185">
        <f>ROUND(E51*J51,2)</f>
        <v>0</v>
      </c>
      <c r="L51" s="185">
        <v>21</v>
      </c>
      <c r="M51" s="185">
        <f>G51*(1+L51/100)</f>
        <v>0</v>
      </c>
      <c r="N51" s="185">
        <v>2.4379999999999999E-2</v>
      </c>
      <c r="O51" s="185">
        <f>ROUND(E51*N51,2)</f>
        <v>0.28999999999999998</v>
      </c>
      <c r="P51" s="185">
        <v>0</v>
      </c>
      <c r="Q51" s="185">
        <f>ROUND(E51*P51,2)</f>
        <v>0</v>
      </c>
      <c r="R51" s="185"/>
      <c r="S51" s="185" t="s">
        <v>151</v>
      </c>
      <c r="T51" s="186" t="s">
        <v>151</v>
      </c>
      <c r="U51" s="160">
        <v>0.35399999999999998</v>
      </c>
      <c r="V51" s="160">
        <f>ROUND(E51*U51,2)</f>
        <v>4.25</v>
      </c>
      <c r="W51" s="160"/>
      <c r="X51" s="160" t="s">
        <v>180</v>
      </c>
      <c r="Y51" s="150"/>
      <c r="Z51" s="150"/>
      <c r="AA51" s="150"/>
      <c r="AB51" s="150"/>
      <c r="AC51" s="150"/>
      <c r="AD51" s="150"/>
      <c r="AE51" s="150"/>
      <c r="AF51" s="150"/>
      <c r="AG51" s="150" t="s">
        <v>181</v>
      </c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  <c r="AU51" s="150"/>
      <c r="AV51" s="150"/>
      <c r="AW51" s="150"/>
      <c r="AX51" s="150"/>
      <c r="AY51" s="150"/>
      <c r="AZ51" s="150"/>
      <c r="BA51" s="150"/>
      <c r="BB51" s="150"/>
      <c r="BC51" s="150"/>
      <c r="BD51" s="150"/>
      <c r="BE51" s="150"/>
      <c r="BF51" s="150"/>
      <c r="BG51" s="150"/>
      <c r="BH51" s="150"/>
    </row>
    <row r="52" spans="1:60" outlineLevel="1" x14ac:dyDescent="0.2">
      <c r="A52" s="180">
        <v>25</v>
      </c>
      <c r="B52" s="181" t="s">
        <v>393</v>
      </c>
      <c r="C52" s="190" t="s">
        <v>394</v>
      </c>
      <c r="D52" s="182" t="s">
        <v>259</v>
      </c>
      <c r="E52" s="183">
        <v>13.2</v>
      </c>
      <c r="F52" s="184"/>
      <c r="G52" s="185">
        <f>ROUND(E52*F52,2)</f>
        <v>0</v>
      </c>
      <c r="H52" s="184"/>
      <c r="I52" s="185">
        <f>ROUND(E52*H52,2)</f>
        <v>0</v>
      </c>
      <c r="J52" s="184"/>
      <c r="K52" s="185">
        <f>ROUND(E52*J52,2)</f>
        <v>0</v>
      </c>
      <c r="L52" s="185">
        <v>21</v>
      </c>
      <c r="M52" s="185">
        <f>G52*(1+L52/100)</f>
        <v>0</v>
      </c>
      <c r="N52" s="185">
        <v>0</v>
      </c>
      <c r="O52" s="185">
        <f>ROUND(E52*N52,2)</f>
        <v>0</v>
      </c>
      <c r="P52" s="185">
        <v>0</v>
      </c>
      <c r="Q52" s="185">
        <f>ROUND(E52*P52,2)</f>
        <v>0</v>
      </c>
      <c r="R52" s="185"/>
      <c r="S52" s="185" t="s">
        <v>151</v>
      </c>
      <c r="T52" s="186" t="s">
        <v>151</v>
      </c>
      <c r="U52" s="160">
        <v>3.4000000000000002E-2</v>
      </c>
      <c r="V52" s="160">
        <f>ROUND(E52*U52,2)</f>
        <v>0.45</v>
      </c>
      <c r="W52" s="160"/>
      <c r="X52" s="160" t="s">
        <v>180</v>
      </c>
      <c r="Y52" s="150"/>
      <c r="Z52" s="150"/>
      <c r="AA52" s="150"/>
      <c r="AB52" s="150"/>
      <c r="AC52" s="150"/>
      <c r="AD52" s="150"/>
      <c r="AE52" s="150"/>
      <c r="AF52" s="150"/>
      <c r="AG52" s="150" t="s">
        <v>181</v>
      </c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</row>
    <row r="53" spans="1:60" outlineLevel="1" x14ac:dyDescent="0.2">
      <c r="A53" s="180">
        <v>26</v>
      </c>
      <c r="B53" s="181" t="s">
        <v>395</v>
      </c>
      <c r="C53" s="190" t="s">
        <v>396</v>
      </c>
      <c r="D53" s="182" t="s">
        <v>213</v>
      </c>
      <c r="E53" s="183">
        <v>8</v>
      </c>
      <c r="F53" s="184"/>
      <c r="G53" s="185">
        <f>ROUND(E53*F53,2)</f>
        <v>0</v>
      </c>
      <c r="H53" s="184"/>
      <c r="I53" s="185">
        <f>ROUND(E53*H53,2)</f>
        <v>0</v>
      </c>
      <c r="J53" s="184"/>
      <c r="K53" s="185">
        <f>ROUND(E53*J53,2)</f>
        <v>0</v>
      </c>
      <c r="L53" s="185">
        <v>21</v>
      </c>
      <c r="M53" s="185">
        <f>G53*(1+L53/100)</f>
        <v>0</v>
      </c>
      <c r="N53" s="185">
        <v>0</v>
      </c>
      <c r="O53" s="185">
        <f>ROUND(E53*N53,2)</f>
        <v>0</v>
      </c>
      <c r="P53" s="185">
        <v>0</v>
      </c>
      <c r="Q53" s="185">
        <f>ROUND(E53*P53,2)</f>
        <v>0</v>
      </c>
      <c r="R53" s="185"/>
      <c r="S53" s="185" t="s">
        <v>151</v>
      </c>
      <c r="T53" s="186" t="s">
        <v>151</v>
      </c>
      <c r="U53" s="160">
        <v>0.16632</v>
      </c>
      <c r="V53" s="160">
        <f>ROUND(E53*U53,2)</f>
        <v>1.33</v>
      </c>
      <c r="W53" s="160"/>
      <c r="X53" s="160" t="s">
        <v>180</v>
      </c>
      <c r="Y53" s="150"/>
      <c r="Z53" s="150"/>
      <c r="AA53" s="150"/>
      <c r="AB53" s="150"/>
      <c r="AC53" s="150"/>
      <c r="AD53" s="150"/>
      <c r="AE53" s="150"/>
      <c r="AF53" s="150"/>
      <c r="AG53" s="150" t="s">
        <v>181</v>
      </c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  <c r="AU53" s="150"/>
      <c r="AV53" s="150"/>
      <c r="AW53" s="150"/>
      <c r="AX53" s="150"/>
      <c r="AY53" s="150"/>
      <c r="AZ53" s="150"/>
      <c r="BA53" s="150"/>
      <c r="BB53" s="150"/>
      <c r="BC53" s="150"/>
      <c r="BD53" s="150"/>
      <c r="BE53" s="150"/>
      <c r="BF53" s="150"/>
      <c r="BG53" s="150"/>
      <c r="BH53" s="150"/>
    </row>
    <row r="54" spans="1:60" outlineLevel="1" x14ac:dyDescent="0.2">
      <c r="A54" s="180">
        <v>27</v>
      </c>
      <c r="B54" s="181" t="s">
        <v>397</v>
      </c>
      <c r="C54" s="190" t="s">
        <v>398</v>
      </c>
      <c r="D54" s="182" t="s">
        <v>213</v>
      </c>
      <c r="E54" s="183">
        <v>1</v>
      </c>
      <c r="F54" s="184"/>
      <c r="G54" s="185">
        <f>ROUND(E54*F54,2)</f>
        <v>0</v>
      </c>
      <c r="H54" s="184"/>
      <c r="I54" s="185">
        <f>ROUND(E54*H54,2)</f>
        <v>0</v>
      </c>
      <c r="J54" s="184"/>
      <c r="K54" s="185">
        <f>ROUND(E54*J54,2)</f>
        <v>0</v>
      </c>
      <c r="L54" s="185">
        <v>21</v>
      </c>
      <c r="M54" s="185">
        <f>G54*(1+L54/100)</f>
        <v>0</v>
      </c>
      <c r="N54" s="185">
        <v>8.0000000000000007E-5</v>
      </c>
      <c r="O54" s="185">
        <f>ROUND(E54*N54,2)</f>
        <v>0</v>
      </c>
      <c r="P54" s="185">
        <v>0</v>
      </c>
      <c r="Q54" s="185">
        <f>ROUND(E54*P54,2)</f>
        <v>0</v>
      </c>
      <c r="R54" s="185"/>
      <c r="S54" s="185" t="s">
        <v>151</v>
      </c>
      <c r="T54" s="186" t="s">
        <v>151</v>
      </c>
      <c r="U54" s="160">
        <v>0.92</v>
      </c>
      <c r="V54" s="160">
        <f>ROUND(E54*U54,2)</f>
        <v>0.92</v>
      </c>
      <c r="W54" s="160"/>
      <c r="X54" s="160" t="s">
        <v>180</v>
      </c>
      <c r="Y54" s="150"/>
      <c r="Z54" s="150"/>
      <c r="AA54" s="150"/>
      <c r="AB54" s="150"/>
      <c r="AC54" s="150"/>
      <c r="AD54" s="150"/>
      <c r="AE54" s="150"/>
      <c r="AF54" s="150"/>
      <c r="AG54" s="150" t="s">
        <v>181</v>
      </c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  <c r="BC54" s="150"/>
      <c r="BD54" s="150"/>
      <c r="BE54" s="150"/>
      <c r="BF54" s="150"/>
      <c r="BG54" s="150"/>
      <c r="BH54" s="150"/>
    </row>
    <row r="55" spans="1:60" x14ac:dyDescent="0.2">
      <c r="A55" s="163" t="s">
        <v>146</v>
      </c>
      <c r="B55" s="164" t="s">
        <v>101</v>
      </c>
      <c r="C55" s="189" t="s">
        <v>102</v>
      </c>
      <c r="D55" s="165"/>
      <c r="E55" s="166"/>
      <c r="F55" s="167"/>
      <c r="G55" s="167">
        <f>SUMIF(AG56:AG56,"&lt;&gt;NOR",G56:G56)</f>
        <v>0</v>
      </c>
      <c r="H55" s="167"/>
      <c r="I55" s="167">
        <f>SUM(I56:I56)</f>
        <v>0</v>
      </c>
      <c r="J55" s="167"/>
      <c r="K55" s="167">
        <f>SUM(K56:K56)</f>
        <v>0</v>
      </c>
      <c r="L55" s="167"/>
      <c r="M55" s="167">
        <f>SUM(M56:M56)</f>
        <v>0</v>
      </c>
      <c r="N55" s="167"/>
      <c r="O55" s="167">
        <f>SUM(O56:O56)</f>
        <v>2.5</v>
      </c>
      <c r="P55" s="167"/>
      <c r="Q55" s="167">
        <f>SUM(Q56:Q56)</f>
        <v>0</v>
      </c>
      <c r="R55" s="167"/>
      <c r="S55" s="167"/>
      <c r="T55" s="168"/>
      <c r="U55" s="162"/>
      <c r="V55" s="162">
        <f>SUM(V56:V56)</f>
        <v>0</v>
      </c>
      <c r="W55" s="162"/>
      <c r="X55" s="162"/>
      <c r="AG55" t="s">
        <v>147</v>
      </c>
    </row>
    <row r="56" spans="1:60" outlineLevel="1" x14ac:dyDescent="0.2">
      <c r="A56" s="180">
        <v>28</v>
      </c>
      <c r="B56" s="181" t="s">
        <v>399</v>
      </c>
      <c r="C56" s="190" t="s">
        <v>400</v>
      </c>
      <c r="D56" s="182" t="s">
        <v>259</v>
      </c>
      <c r="E56" s="183">
        <v>11.5</v>
      </c>
      <c r="F56" s="184"/>
      <c r="G56" s="185">
        <f>ROUND(E56*F56,2)</f>
        <v>0</v>
      </c>
      <c r="H56" s="184"/>
      <c r="I56" s="185">
        <f>ROUND(E56*H56,2)</f>
        <v>0</v>
      </c>
      <c r="J56" s="184"/>
      <c r="K56" s="185">
        <f>ROUND(E56*J56,2)</f>
        <v>0</v>
      </c>
      <c r="L56" s="185">
        <v>21</v>
      </c>
      <c r="M56" s="185">
        <f>G56*(1+L56/100)</f>
        <v>0</v>
      </c>
      <c r="N56" s="185">
        <v>0.21706</v>
      </c>
      <c r="O56" s="185">
        <f>ROUND(E56*N56,2)</f>
        <v>2.5</v>
      </c>
      <c r="P56" s="185">
        <v>0</v>
      </c>
      <c r="Q56" s="185">
        <f>ROUND(E56*P56,2)</f>
        <v>0</v>
      </c>
      <c r="R56" s="185"/>
      <c r="S56" s="185" t="s">
        <v>161</v>
      </c>
      <c r="T56" s="186" t="s">
        <v>151</v>
      </c>
      <c r="U56" s="160">
        <v>0</v>
      </c>
      <c r="V56" s="160">
        <f>ROUND(E56*U56,2)</f>
        <v>0</v>
      </c>
      <c r="W56" s="160"/>
      <c r="X56" s="160" t="s">
        <v>201</v>
      </c>
      <c r="Y56" s="150"/>
      <c r="Z56" s="150"/>
      <c r="AA56" s="150"/>
      <c r="AB56" s="150"/>
      <c r="AC56" s="150"/>
      <c r="AD56" s="150"/>
      <c r="AE56" s="150"/>
      <c r="AF56" s="150"/>
      <c r="AG56" s="150" t="s">
        <v>401</v>
      </c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</row>
    <row r="57" spans="1:60" x14ac:dyDescent="0.2">
      <c r="A57" s="163" t="s">
        <v>146</v>
      </c>
      <c r="B57" s="164" t="s">
        <v>91</v>
      </c>
      <c r="C57" s="189" t="s">
        <v>92</v>
      </c>
      <c r="D57" s="165"/>
      <c r="E57" s="166"/>
      <c r="F57" s="167"/>
      <c r="G57" s="167">
        <f>SUMIF(AG58:AG85,"&lt;&gt;NOR",G58:G85)</f>
        <v>0</v>
      </c>
      <c r="H57" s="167"/>
      <c r="I57" s="167">
        <f>SUM(I58:I85)</f>
        <v>0</v>
      </c>
      <c r="J57" s="167"/>
      <c r="K57" s="167">
        <f>SUM(K58:K85)</f>
        <v>0</v>
      </c>
      <c r="L57" s="167"/>
      <c r="M57" s="167">
        <f>SUM(M58:M85)</f>
        <v>0</v>
      </c>
      <c r="N57" s="167"/>
      <c r="O57" s="167">
        <f>SUM(O58:O85)</f>
        <v>8.42</v>
      </c>
      <c r="P57" s="167"/>
      <c r="Q57" s="167">
        <f>SUM(Q58:Q85)</f>
        <v>0</v>
      </c>
      <c r="R57" s="167"/>
      <c r="S57" s="167"/>
      <c r="T57" s="168"/>
      <c r="U57" s="162"/>
      <c r="V57" s="162">
        <f>SUM(V58:V85)</f>
        <v>30.339999999999996</v>
      </c>
      <c r="W57" s="162"/>
      <c r="X57" s="162"/>
      <c r="AG57" t="s">
        <v>147</v>
      </c>
    </row>
    <row r="58" spans="1:60" outlineLevel="1" x14ac:dyDescent="0.2">
      <c r="A58" s="180">
        <v>29</v>
      </c>
      <c r="B58" s="181" t="s">
        <v>402</v>
      </c>
      <c r="C58" s="190" t="s">
        <v>403</v>
      </c>
      <c r="D58" s="182" t="s">
        <v>213</v>
      </c>
      <c r="E58" s="183">
        <v>1</v>
      </c>
      <c r="F58" s="184"/>
      <c r="G58" s="185">
        <f t="shared" ref="G58:G69" si="0">ROUND(E58*F58,2)</f>
        <v>0</v>
      </c>
      <c r="H58" s="184"/>
      <c r="I58" s="185">
        <f t="shared" ref="I58:I69" si="1">ROUND(E58*H58,2)</f>
        <v>0</v>
      </c>
      <c r="J58" s="184"/>
      <c r="K58" s="185">
        <f t="shared" ref="K58:K69" si="2">ROUND(E58*J58,2)</f>
        <v>0</v>
      </c>
      <c r="L58" s="185">
        <v>21</v>
      </c>
      <c r="M58" s="185">
        <f t="shared" ref="M58:M69" si="3">G58*(1+L58/100)</f>
        <v>0</v>
      </c>
      <c r="N58" s="185">
        <v>2.0000000000000002E-5</v>
      </c>
      <c r="O58" s="185">
        <f t="shared" ref="O58:O69" si="4">ROUND(E58*N58,2)</f>
        <v>0</v>
      </c>
      <c r="P58" s="185">
        <v>0</v>
      </c>
      <c r="Q58" s="185">
        <f t="shared" ref="Q58:Q69" si="5">ROUND(E58*P58,2)</f>
        <v>0</v>
      </c>
      <c r="R58" s="185"/>
      <c r="S58" s="185" t="s">
        <v>151</v>
      </c>
      <c r="T58" s="186" t="s">
        <v>151</v>
      </c>
      <c r="U58" s="160">
        <v>0.38400000000000001</v>
      </c>
      <c r="V58" s="160">
        <f t="shared" ref="V58:V69" si="6">ROUND(E58*U58,2)</f>
        <v>0.38</v>
      </c>
      <c r="W58" s="160"/>
      <c r="X58" s="160" t="s">
        <v>180</v>
      </c>
      <c r="Y58" s="150"/>
      <c r="Z58" s="150"/>
      <c r="AA58" s="150"/>
      <c r="AB58" s="150"/>
      <c r="AC58" s="150"/>
      <c r="AD58" s="150"/>
      <c r="AE58" s="150"/>
      <c r="AF58" s="150"/>
      <c r="AG58" s="150" t="s">
        <v>181</v>
      </c>
      <c r="AH58" s="150"/>
      <c r="AI58" s="150"/>
      <c r="AJ58" s="150"/>
      <c r="AK58" s="150"/>
      <c r="AL58" s="150"/>
      <c r="AM58" s="150"/>
      <c r="AN58" s="150"/>
      <c r="AO58" s="150"/>
      <c r="AP58" s="150"/>
      <c r="AQ58" s="150"/>
      <c r="AR58" s="150"/>
      <c r="AS58" s="150"/>
      <c r="AT58" s="150"/>
      <c r="AU58" s="150"/>
      <c r="AV58" s="150"/>
      <c r="AW58" s="150"/>
      <c r="AX58" s="150"/>
      <c r="AY58" s="150"/>
      <c r="AZ58" s="150"/>
      <c r="BA58" s="150"/>
      <c r="BB58" s="150"/>
      <c r="BC58" s="150"/>
      <c r="BD58" s="150"/>
      <c r="BE58" s="150"/>
      <c r="BF58" s="150"/>
      <c r="BG58" s="150"/>
      <c r="BH58" s="150"/>
    </row>
    <row r="59" spans="1:60" ht="22.5" outlineLevel="1" x14ac:dyDescent="0.2">
      <c r="A59" s="180">
        <v>30</v>
      </c>
      <c r="B59" s="181" t="s">
        <v>404</v>
      </c>
      <c r="C59" s="190" t="s">
        <v>405</v>
      </c>
      <c r="D59" s="182" t="s">
        <v>213</v>
      </c>
      <c r="E59" s="183">
        <v>1</v>
      </c>
      <c r="F59" s="184"/>
      <c r="G59" s="185">
        <f t="shared" si="0"/>
        <v>0</v>
      </c>
      <c r="H59" s="184"/>
      <c r="I59" s="185">
        <f t="shared" si="1"/>
        <v>0</v>
      </c>
      <c r="J59" s="184"/>
      <c r="K59" s="185">
        <f t="shared" si="2"/>
        <v>0</v>
      </c>
      <c r="L59" s="185">
        <v>21</v>
      </c>
      <c r="M59" s="185">
        <f t="shared" si="3"/>
        <v>0</v>
      </c>
      <c r="N59" s="185">
        <v>0</v>
      </c>
      <c r="O59" s="185">
        <f t="shared" si="4"/>
        <v>0</v>
      </c>
      <c r="P59" s="185">
        <v>0</v>
      </c>
      <c r="Q59" s="185">
        <f t="shared" si="5"/>
        <v>0</v>
      </c>
      <c r="R59" s="185"/>
      <c r="S59" s="185" t="s">
        <v>151</v>
      </c>
      <c r="T59" s="186" t="s">
        <v>151</v>
      </c>
      <c r="U59" s="160">
        <v>3.5920000000000001</v>
      </c>
      <c r="V59" s="160">
        <f t="shared" si="6"/>
        <v>3.59</v>
      </c>
      <c r="W59" s="160"/>
      <c r="X59" s="160" t="s">
        <v>180</v>
      </c>
      <c r="Y59" s="150"/>
      <c r="Z59" s="150"/>
      <c r="AA59" s="150"/>
      <c r="AB59" s="150"/>
      <c r="AC59" s="150"/>
      <c r="AD59" s="150"/>
      <c r="AE59" s="150"/>
      <c r="AF59" s="150"/>
      <c r="AG59" s="150" t="s">
        <v>181</v>
      </c>
      <c r="AH59" s="150"/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50"/>
      <c r="BB59" s="150"/>
      <c r="BC59" s="150"/>
      <c r="BD59" s="150"/>
      <c r="BE59" s="150"/>
      <c r="BF59" s="150"/>
      <c r="BG59" s="150"/>
      <c r="BH59" s="150"/>
    </row>
    <row r="60" spans="1:60" outlineLevel="1" x14ac:dyDescent="0.2">
      <c r="A60" s="180">
        <v>31</v>
      </c>
      <c r="B60" s="181" t="s">
        <v>406</v>
      </c>
      <c r="C60" s="190" t="s">
        <v>407</v>
      </c>
      <c r="D60" s="182" t="s">
        <v>259</v>
      </c>
      <c r="E60" s="183">
        <v>13.2</v>
      </c>
      <c r="F60" s="184"/>
      <c r="G60" s="185">
        <f t="shared" si="0"/>
        <v>0</v>
      </c>
      <c r="H60" s="184"/>
      <c r="I60" s="185">
        <f t="shared" si="1"/>
        <v>0</v>
      </c>
      <c r="J60" s="184"/>
      <c r="K60" s="185">
        <f t="shared" si="2"/>
        <v>0</v>
      </c>
      <c r="L60" s="185">
        <v>21</v>
      </c>
      <c r="M60" s="185">
        <f t="shared" si="3"/>
        <v>0</v>
      </c>
      <c r="N60" s="185">
        <v>0</v>
      </c>
      <c r="O60" s="185">
        <f t="shared" si="4"/>
        <v>0</v>
      </c>
      <c r="P60" s="185">
        <v>0</v>
      </c>
      <c r="Q60" s="185">
        <f t="shared" si="5"/>
        <v>0</v>
      </c>
      <c r="R60" s="185"/>
      <c r="S60" s="185" t="s">
        <v>151</v>
      </c>
      <c r="T60" s="186" t="s">
        <v>151</v>
      </c>
      <c r="U60" s="160">
        <v>0.15</v>
      </c>
      <c r="V60" s="160">
        <f t="shared" si="6"/>
        <v>1.98</v>
      </c>
      <c r="W60" s="160"/>
      <c r="X60" s="160" t="s">
        <v>180</v>
      </c>
      <c r="Y60" s="150"/>
      <c r="Z60" s="150"/>
      <c r="AA60" s="150"/>
      <c r="AB60" s="150"/>
      <c r="AC60" s="150"/>
      <c r="AD60" s="150"/>
      <c r="AE60" s="150"/>
      <c r="AF60" s="150"/>
      <c r="AG60" s="150" t="s">
        <v>181</v>
      </c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</row>
    <row r="61" spans="1:60" outlineLevel="1" x14ac:dyDescent="0.2">
      <c r="A61" s="180">
        <v>32</v>
      </c>
      <c r="B61" s="181" t="s">
        <v>408</v>
      </c>
      <c r="C61" s="190" t="s">
        <v>409</v>
      </c>
      <c r="D61" s="182" t="s">
        <v>259</v>
      </c>
      <c r="E61" s="183">
        <v>13.2</v>
      </c>
      <c r="F61" s="184"/>
      <c r="G61" s="185">
        <f t="shared" si="0"/>
        <v>0</v>
      </c>
      <c r="H61" s="184"/>
      <c r="I61" s="185">
        <f t="shared" si="1"/>
        <v>0</v>
      </c>
      <c r="J61" s="184"/>
      <c r="K61" s="185">
        <f t="shared" si="2"/>
        <v>0</v>
      </c>
      <c r="L61" s="185">
        <v>21</v>
      </c>
      <c r="M61" s="185">
        <f t="shared" si="3"/>
        <v>0</v>
      </c>
      <c r="N61" s="185">
        <v>0</v>
      </c>
      <c r="O61" s="185">
        <f t="shared" si="4"/>
        <v>0</v>
      </c>
      <c r="P61" s="185">
        <v>0</v>
      </c>
      <c r="Q61" s="185">
        <f t="shared" si="5"/>
        <v>0</v>
      </c>
      <c r="R61" s="185"/>
      <c r="S61" s="185" t="s">
        <v>151</v>
      </c>
      <c r="T61" s="186" t="s">
        <v>151</v>
      </c>
      <c r="U61" s="160">
        <v>4.3999999999999997E-2</v>
      </c>
      <c r="V61" s="160">
        <f t="shared" si="6"/>
        <v>0.57999999999999996</v>
      </c>
      <c r="W61" s="160"/>
      <c r="X61" s="160" t="s">
        <v>180</v>
      </c>
      <c r="Y61" s="150"/>
      <c r="Z61" s="150"/>
      <c r="AA61" s="150"/>
      <c r="AB61" s="150"/>
      <c r="AC61" s="150"/>
      <c r="AD61" s="150"/>
      <c r="AE61" s="150"/>
      <c r="AF61" s="150"/>
      <c r="AG61" s="150" t="s">
        <v>181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</row>
    <row r="62" spans="1:60" outlineLevel="1" x14ac:dyDescent="0.2">
      <c r="A62" s="180">
        <v>33</v>
      </c>
      <c r="B62" s="181" t="s">
        <v>410</v>
      </c>
      <c r="C62" s="190" t="s">
        <v>411</v>
      </c>
      <c r="D62" s="182" t="s">
        <v>259</v>
      </c>
      <c r="E62" s="183">
        <v>11.8</v>
      </c>
      <c r="F62" s="184"/>
      <c r="G62" s="185">
        <f t="shared" si="0"/>
        <v>0</v>
      </c>
      <c r="H62" s="184"/>
      <c r="I62" s="185">
        <f t="shared" si="1"/>
        <v>0</v>
      </c>
      <c r="J62" s="184"/>
      <c r="K62" s="185">
        <f t="shared" si="2"/>
        <v>0</v>
      </c>
      <c r="L62" s="185">
        <v>21</v>
      </c>
      <c r="M62" s="185">
        <f t="shared" si="3"/>
        <v>0</v>
      </c>
      <c r="N62" s="185">
        <v>0</v>
      </c>
      <c r="O62" s="185">
        <f t="shared" si="4"/>
        <v>0</v>
      </c>
      <c r="P62" s="185">
        <v>0</v>
      </c>
      <c r="Q62" s="185">
        <f t="shared" si="5"/>
        <v>0</v>
      </c>
      <c r="R62" s="185"/>
      <c r="S62" s="185" t="s">
        <v>151</v>
      </c>
      <c r="T62" s="186" t="s">
        <v>151</v>
      </c>
      <c r="U62" s="160">
        <v>5.8999999999999997E-2</v>
      </c>
      <c r="V62" s="160">
        <f t="shared" si="6"/>
        <v>0.7</v>
      </c>
      <c r="W62" s="160"/>
      <c r="X62" s="160" t="s">
        <v>180</v>
      </c>
      <c r="Y62" s="150"/>
      <c r="Z62" s="150"/>
      <c r="AA62" s="150"/>
      <c r="AB62" s="150"/>
      <c r="AC62" s="150"/>
      <c r="AD62" s="150"/>
      <c r="AE62" s="150"/>
      <c r="AF62" s="150"/>
      <c r="AG62" s="150" t="s">
        <v>181</v>
      </c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150"/>
      <c r="AT62" s="150"/>
      <c r="AU62" s="150"/>
      <c r="AV62" s="150"/>
      <c r="AW62" s="150"/>
      <c r="AX62" s="150"/>
      <c r="AY62" s="150"/>
      <c r="AZ62" s="150"/>
      <c r="BA62" s="150"/>
      <c r="BB62" s="150"/>
      <c r="BC62" s="150"/>
      <c r="BD62" s="150"/>
      <c r="BE62" s="150"/>
      <c r="BF62" s="150"/>
      <c r="BG62" s="150"/>
      <c r="BH62" s="150"/>
    </row>
    <row r="63" spans="1:60" outlineLevel="1" x14ac:dyDescent="0.2">
      <c r="A63" s="180">
        <v>34</v>
      </c>
      <c r="B63" s="181" t="s">
        <v>412</v>
      </c>
      <c r="C63" s="190" t="s">
        <v>411</v>
      </c>
      <c r="D63" s="182" t="s">
        <v>413</v>
      </c>
      <c r="E63" s="183">
        <v>2</v>
      </c>
      <c r="F63" s="184"/>
      <c r="G63" s="185">
        <f t="shared" si="0"/>
        <v>0</v>
      </c>
      <c r="H63" s="184"/>
      <c r="I63" s="185">
        <f t="shared" si="1"/>
        <v>0</v>
      </c>
      <c r="J63" s="184"/>
      <c r="K63" s="185">
        <f t="shared" si="2"/>
        <v>0</v>
      </c>
      <c r="L63" s="185">
        <v>21</v>
      </c>
      <c r="M63" s="185">
        <f t="shared" si="3"/>
        <v>0</v>
      </c>
      <c r="N63" s="185">
        <v>1.2999999999999999E-4</v>
      </c>
      <c r="O63" s="185">
        <f t="shared" si="4"/>
        <v>0</v>
      </c>
      <c r="P63" s="185">
        <v>0</v>
      </c>
      <c r="Q63" s="185">
        <f t="shared" si="5"/>
        <v>0</v>
      </c>
      <c r="R63" s="185"/>
      <c r="S63" s="185" t="s">
        <v>151</v>
      </c>
      <c r="T63" s="186" t="s">
        <v>151</v>
      </c>
      <c r="U63" s="160">
        <v>6.2</v>
      </c>
      <c r="V63" s="160">
        <f t="shared" si="6"/>
        <v>12.4</v>
      </c>
      <c r="W63" s="160"/>
      <c r="X63" s="160" t="s">
        <v>180</v>
      </c>
      <c r="Y63" s="150"/>
      <c r="Z63" s="150"/>
      <c r="AA63" s="150"/>
      <c r="AB63" s="150"/>
      <c r="AC63" s="150"/>
      <c r="AD63" s="150"/>
      <c r="AE63" s="150"/>
      <c r="AF63" s="150"/>
      <c r="AG63" s="150" t="s">
        <v>181</v>
      </c>
      <c r="AH63" s="150"/>
      <c r="AI63" s="150"/>
      <c r="AJ63" s="150"/>
      <c r="AK63" s="150"/>
      <c r="AL63" s="150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</row>
    <row r="64" spans="1:60" outlineLevel="1" x14ac:dyDescent="0.2">
      <c r="A64" s="180">
        <v>35</v>
      </c>
      <c r="B64" s="181" t="s">
        <v>414</v>
      </c>
      <c r="C64" s="190" t="s">
        <v>415</v>
      </c>
      <c r="D64" s="182" t="s">
        <v>213</v>
      </c>
      <c r="E64" s="183">
        <v>1</v>
      </c>
      <c r="F64" s="184"/>
      <c r="G64" s="185">
        <f t="shared" si="0"/>
        <v>0</v>
      </c>
      <c r="H64" s="184"/>
      <c r="I64" s="185">
        <f t="shared" si="1"/>
        <v>0</v>
      </c>
      <c r="J64" s="184"/>
      <c r="K64" s="185">
        <f t="shared" si="2"/>
        <v>0</v>
      </c>
      <c r="L64" s="185">
        <v>21</v>
      </c>
      <c r="M64" s="185">
        <f t="shared" si="3"/>
        <v>0</v>
      </c>
      <c r="N64" s="185">
        <v>0.40105000000000002</v>
      </c>
      <c r="O64" s="185">
        <f t="shared" si="4"/>
        <v>0.4</v>
      </c>
      <c r="P64" s="185">
        <v>0</v>
      </c>
      <c r="Q64" s="185">
        <f t="shared" si="5"/>
        <v>0</v>
      </c>
      <c r="R64" s="185"/>
      <c r="S64" s="185" t="s">
        <v>151</v>
      </c>
      <c r="T64" s="186" t="s">
        <v>151</v>
      </c>
      <c r="U64" s="160">
        <v>1.09236</v>
      </c>
      <c r="V64" s="160">
        <f t="shared" si="6"/>
        <v>1.0900000000000001</v>
      </c>
      <c r="W64" s="160"/>
      <c r="X64" s="160" t="s">
        <v>180</v>
      </c>
      <c r="Y64" s="150"/>
      <c r="Z64" s="150"/>
      <c r="AA64" s="150"/>
      <c r="AB64" s="150"/>
      <c r="AC64" s="150"/>
      <c r="AD64" s="150"/>
      <c r="AE64" s="150"/>
      <c r="AF64" s="150"/>
      <c r="AG64" s="150" t="s">
        <v>181</v>
      </c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</row>
    <row r="65" spans="1:60" outlineLevel="1" x14ac:dyDescent="0.2">
      <c r="A65" s="180">
        <v>36</v>
      </c>
      <c r="B65" s="181" t="s">
        <v>416</v>
      </c>
      <c r="C65" s="190" t="s">
        <v>417</v>
      </c>
      <c r="D65" s="182" t="s">
        <v>213</v>
      </c>
      <c r="E65" s="183">
        <v>1</v>
      </c>
      <c r="F65" s="184"/>
      <c r="G65" s="185">
        <f t="shared" si="0"/>
        <v>0</v>
      </c>
      <c r="H65" s="184"/>
      <c r="I65" s="185">
        <f t="shared" si="1"/>
        <v>0</v>
      </c>
      <c r="J65" s="184"/>
      <c r="K65" s="185">
        <f t="shared" si="2"/>
        <v>0</v>
      </c>
      <c r="L65" s="185">
        <v>21</v>
      </c>
      <c r="M65" s="185">
        <f t="shared" si="3"/>
        <v>0</v>
      </c>
      <c r="N65" s="185">
        <v>0</v>
      </c>
      <c r="O65" s="185">
        <f t="shared" si="4"/>
        <v>0</v>
      </c>
      <c r="P65" s="185">
        <v>0</v>
      </c>
      <c r="Q65" s="185">
        <f t="shared" si="5"/>
        <v>0</v>
      </c>
      <c r="R65" s="185"/>
      <c r="S65" s="185" t="s">
        <v>151</v>
      </c>
      <c r="T65" s="186" t="s">
        <v>151</v>
      </c>
      <c r="U65" s="160">
        <v>0.65</v>
      </c>
      <c r="V65" s="160">
        <f t="shared" si="6"/>
        <v>0.65</v>
      </c>
      <c r="W65" s="160"/>
      <c r="X65" s="160" t="s">
        <v>180</v>
      </c>
      <c r="Y65" s="150"/>
      <c r="Z65" s="150"/>
      <c r="AA65" s="150"/>
      <c r="AB65" s="150"/>
      <c r="AC65" s="150"/>
      <c r="AD65" s="150"/>
      <c r="AE65" s="150"/>
      <c r="AF65" s="150"/>
      <c r="AG65" s="150" t="s">
        <v>181</v>
      </c>
      <c r="AH65" s="150"/>
      <c r="AI65" s="150"/>
      <c r="AJ65" s="150"/>
      <c r="AK65" s="150"/>
      <c r="AL65" s="150"/>
      <c r="AM65" s="150"/>
      <c r="AN65" s="150"/>
      <c r="AO65" s="150"/>
      <c r="AP65" s="150"/>
      <c r="AQ65" s="150"/>
      <c r="AR65" s="150"/>
      <c r="AS65" s="150"/>
      <c r="AT65" s="150"/>
      <c r="AU65" s="150"/>
      <c r="AV65" s="150"/>
      <c r="AW65" s="150"/>
      <c r="AX65" s="150"/>
      <c r="AY65" s="150"/>
      <c r="AZ65" s="150"/>
      <c r="BA65" s="150"/>
      <c r="BB65" s="150"/>
      <c r="BC65" s="150"/>
      <c r="BD65" s="150"/>
      <c r="BE65" s="150"/>
      <c r="BF65" s="150"/>
      <c r="BG65" s="150"/>
      <c r="BH65" s="150"/>
    </row>
    <row r="66" spans="1:60" outlineLevel="1" x14ac:dyDescent="0.2">
      <c r="A66" s="180">
        <v>37</v>
      </c>
      <c r="B66" s="181" t="s">
        <v>418</v>
      </c>
      <c r="C66" s="190" t="s">
        <v>419</v>
      </c>
      <c r="D66" s="182" t="s">
        <v>213</v>
      </c>
      <c r="E66" s="183">
        <v>1</v>
      </c>
      <c r="F66" s="184"/>
      <c r="G66" s="185">
        <f t="shared" si="0"/>
        <v>0</v>
      </c>
      <c r="H66" s="184"/>
      <c r="I66" s="185">
        <f t="shared" si="1"/>
        <v>0</v>
      </c>
      <c r="J66" s="184"/>
      <c r="K66" s="185">
        <f t="shared" si="2"/>
        <v>0</v>
      </c>
      <c r="L66" s="185">
        <v>21</v>
      </c>
      <c r="M66" s="185">
        <f t="shared" si="3"/>
        <v>0</v>
      </c>
      <c r="N66" s="185">
        <v>7.0200000000000002E-3</v>
      </c>
      <c r="O66" s="185">
        <f t="shared" si="4"/>
        <v>0.01</v>
      </c>
      <c r="P66" s="185">
        <v>0</v>
      </c>
      <c r="Q66" s="185">
        <f t="shared" si="5"/>
        <v>0</v>
      </c>
      <c r="R66" s="185"/>
      <c r="S66" s="185" t="s">
        <v>151</v>
      </c>
      <c r="T66" s="186" t="s">
        <v>151</v>
      </c>
      <c r="U66" s="160">
        <v>1.0940000000000001</v>
      </c>
      <c r="V66" s="160">
        <f t="shared" si="6"/>
        <v>1.0900000000000001</v>
      </c>
      <c r="W66" s="160"/>
      <c r="X66" s="160" t="s">
        <v>180</v>
      </c>
      <c r="Y66" s="150"/>
      <c r="Z66" s="150"/>
      <c r="AA66" s="150"/>
      <c r="AB66" s="150"/>
      <c r="AC66" s="150"/>
      <c r="AD66" s="150"/>
      <c r="AE66" s="150"/>
      <c r="AF66" s="150"/>
      <c r="AG66" s="150" t="s">
        <v>181</v>
      </c>
      <c r="AH66" s="150"/>
      <c r="AI66" s="150"/>
      <c r="AJ66" s="150"/>
      <c r="AK66" s="150"/>
      <c r="AL66" s="150"/>
      <c r="AM66" s="150"/>
      <c r="AN66" s="150"/>
      <c r="AO66" s="150"/>
      <c r="AP66" s="150"/>
      <c r="AQ66" s="150"/>
      <c r="AR66" s="150"/>
      <c r="AS66" s="150"/>
      <c r="AT66" s="150"/>
      <c r="AU66" s="150"/>
      <c r="AV66" s="150"/>
      <c r="AW66" s="150"/>
      <c r="AX66" s="150"/>
      <c r="AY66" s="150"/>
      <c r="AZ66" s="150"/>
      <c r="BA66" s="150"/>
      <c r="BB66" s="150"/>
      <c r="BC66" s="150"/>
      <c r="BD66" s="150"/>
      <c r="BE66" s="150"/>
      <c r="BF66" s="150"/>
      <c r="BG66" s="150"/>
      <c r="BH66" s="150"/>
    </row>
    <row r="67" spans="1:60" outlineLevel="1" x14ac:dyDescent="0.2">
      <c r="A67" s="180">
        <v>38</v>
      </c>
      <c r="B67" s="181" t="s">
        <v>420</v>
      </c>
      <c r="C67" s="190" t="s">
        <v>421</v>
      </c>
      <c r="D67" s="182" t="s">
        <v>213</v>
      </c>
      <c r="E67" s="183">
        <v>1</v>
      </c>
      <c r="F67" s="184"/>
      <c r="G67" s="185">
        <f t="shared" si="0"/>
        <v>0</v>
      </c>
      <c r="H67" s="184"/>
      <c r="I67" s="185">
        <f t="shared" si="1"/>
        <v>0</v>
      </c>
      <c r="J67" s="184"/>
      <c r="K67" s="185">
        <f t="shared" si="2"/>
        <v>0</v>
      </c>
      <c r="L67" s="185">
        <v>21</v>
      </c>
      <c r="M67" s="185">
        <f t="shared" si="3"/>
        <v>0</v>
      </c>
      <c r="N67" s="185">
        <v>4.7620000000000003E-2</v>
      </c>
      <c r="O67" s="185">
        <f t="shared" si="4"/>
        <v>0.05</v>
      </c>
      <c r="P67" s="185">
        <v>0</v>
      </c>
      <c r="Q67" s="185">
        <f t="shared" si="5"/>
        <v>0</v>
      </c>
      <c r="R67" s="185"/>
      <c r="S67" s="185" t="s">
        <v>151</v>
      </c>
      <c r="T67" s="186" t="s">
        <v>151</v>
      </c>
      <c r="U67" s="160">
        <v>1.0940000000000001</v>
      </c>
      <c r="V67" s="160">
        <f t="shared" si="6"/>
        <v>1.0900000000000001</v>
      </c>
      <c r="W67" s="160"/>
      <c r="X67" s="160" t="s">
        <v>180</v>
      </c>
      <c r="Y67" s="150"/>
      <c r="Z67" s="150"/>
      <c r="AA67" s="150"/>
      <c r="AB67" s="150"/>
      <c r="AC67" s="150"/>
      <c r="AD67" s="150"/>
      <c r="AE67" s="150"/>
      <c r="AF67" s="150"/>
      <c r="AG67" s="150" t="s">
        <v>181</v>
      </c>
      <c r="AH67" s="150"/>
      <c r="AI67" s="150"/>
      <c r="AJ67" s="150"/>
      <c r="AK67" s="150"/>
      <c r="AL67" s="150"/>
      <c r="AM67" s="150"/>
      <c r="AN67" s="150"/>
      <c r="AO67" s="150"/>
      <c r="AP67" s="150"/>
      <c r="AQ67" s="150"/>
      <c r="AR67" s="150"/>
      <c r="AS67" s="150"/>
      <c r="AT67" s="150"/>
      <c r="AU67" s="150"/>
      <c r="AV67" s="150"/>
      <c r="AW67" s="150"/>
      <c r="AX67" s="150"/>
      <c r="AY67" s="150"/>
      <c r="AZ67" s="150"/>
      <c r="BA67" s="150"/>
      <c r="BB67" s="150"/>
      <c r="BC67" s="150"/>
      <c r="BD67" s="150"/>
      <c r="BE67" s="150"/>
      <c r="BF67" s="150"/>
      <c r="BG67" s="150"/>
      <c r="BH67" s="150"/>
    </row>
    <row r="68" spans="1:60" outlineLevel="1" x14ac:dyDescent="0.2">
      <c r="A68" s="180">
        <v>39</v>
      </c>
      <c r="B68" s="181" t="s">
        <v>422</v>
      </c>
      <c r="C68" s="190" t="s">
        <v>423</v>
      </c>
      <c r="D68" s="182" t="s">
        <v>178</v>
      </c>
      <c r="E68" s="183">
        <v>3.14</v>
      </c>
      <c r="F68" s="184"/>
      <c r="G68" s="185">
        <f t="shared" si="0"/>
        <v>0</v>
      </c>
      <c r="H68" s="184"/>
      <c r="I68" s="185">
        <f t="shared" si="1"/>
        <v>0</v>
      </c>
      <c r="J68" s="184"/>
      <c r="K68" s="185">
        <f t="shared" si="2"/>
        <v>0</v>
      </c>
      <c r="L68" s="185">
        <v>21</v>
      </c>
      <c r="M68" s="185">
        <f t="shared" si="3"/>
        <v>0</v>
      </c>
      <c r="N68" s="185">
        <v>2.5249999999999999</v>
      </c>
      <c r="O68" s="185">
        <f t="shared" si="4"/>
        <v>7.93</v>
      </c>
      <c r="P68" s="185">
        <v>0</v>
      </c>
      <c r="Q68" s="185">
        <f t="shared" si="5"/>
        <v>0</v>
      </c>
      <c r="R68" s="185"/>
      <c r="S68" s="185" t="s">
        <v>151</v>
      </c>
      <c r="T68" s="186" t="s">
        <v>151</v>
      </c>
      <c r="U68" s="160">
        <v>1.3029999999999999</v>
      </c>
      <c r="V68" s="160">
        <f t="shared" si="6"/>
        <v>4.09</v>
      </c>
      <c r="W68" s="160"/>
      <c r="X68" s="160" t="s">
        <v>180</v>
      </c>
      <c r="Y68" s="150"/>
      <c r="Z68" s="150"/>
      <c r="AA68" s="150"/>
      <c r="AB68" s="150"/>
      <c r="AC68" s="150"/>
      <c r="AD68" s="150"/>
      <c r="AE68" s="150"/>
      <c r="AF68" s="150"/>
      <c r="AG68" s="150" t="s">
        <v>181</v>
      </c>
      <c r="AH68" s="150"/>
      <c r="AI68" s="150"/>
      <c r="AJ68" s="150"/>
      <c r="AK68" s="150"/>
      <c r="AL68" s="150"/>
      <c r="AM68" s="150"/>
      <c r="AN68" s="150"/>
      <c r="AO68" s="150"/>
      <c r="AP68" s="150"/>
      <c r="AQ68" s="150"/>
      <c r="AR68" s="150"/>
      <c r="AS68" s="150"/>
      <c r="AT68" s="150"/>
      <c r="AU68" s="150"/>
      <c r="AV68" s="150"/>
      <c r="AW68" s="150"/>
      <c r="AX68" s="150"/>
      <c r="AY68" s="150"/>
      <c r="AZ68" s="150"/>
      <c r="BA68" s="150"/>
      <c r="BB68" s="150"/>
      <c r="BC68" s="150"/>
      <c r="BD68" s="150"/>
      <c r="BE68" s="150"/>
      <c r="BF68" s="150"/>
      <c r="BG68" s="150"/>
      <c r="BH68" s="150"/>
    </row>
    <row r="69" spans="1:60" outlineLevel="1" x14ac:dyDescent="0.2">
      <c r="A69" s="173">
        <v>40</v>
      </c>
      <c r="B69" s="174" t="s">
        <v>424</v>
      </c>
      <c r="C69" s="191" t="s">
        <v>425</v>
      </c>
      <c r="D69" s="175" t="s">
        <v>219</v>
      </c>
      <c r="E69" s="176">
        <v>2.1240000000000001</v>
      </c>
      <c r="F69" s="177"/>
      <c r="G69" s="178">
        <f t="shared" si="0"/>
        <v>0</v>
      </c>
      <c r="H69" s="177"/>
      <c r="I69" s="178">
        <f t="shared" si="1"/>
        <v>0</v>
      </c>
      <c r="J69" s="177"/>
      <c r="K69" s="178">
        <f t="shared" si="2"/>
        <v>0</v>
      </c>
      <c r="L69" s="178">
        <v>21</v>
      </c>
      <c r="M69" s="178">
        <f t="shared" si="3"/>
        <v>0</v>
      </c>
      <c r="N69" s="178">
        <v>4.1799999999999997E-3</v>
      </c>
      <c r="O69" s="178">
        <f t="shared" si="4"/>
        <v>0.01</v>
      </c>
      <c r="P69" s="178">
        <v>0</v>
      </c>
      <c r="Q69" s="178">
        <f t="shared" si="5"/>
        <v>0</v>
      </c>
      <c r="R69" s="178"/>
      <c r="S69" s="178" t="s">
        <v>151</v>
      </c>
      <c r="T69" s="179" t="s">
        <v>151</v>
      </c>
      <c r="U69" s="160">
        <v>0.96299999999999997</v>
      </c>
      <c r="V69" s="160">
        <f t="shared" si="6"/>
        <v>2.0499999999999998</v>
      </c>
      <c r="W69" s="160"/>
      <c r="X69" s="160" t="s">
        <v>180</v>
      </c>
      <c r="Y69" s="150"/>
      <c r="Z69" s="150"/>
      <c r="AA69" s="150"/>
      <c r="AB69" s="150"/>
      <c r="AC69" s="150"/>
      <c r="AD69" s="150"/>
      <c r="AE69" s="150"/>
      <c r="AF69" s="150"/>
      <c r="AG69" s="150" t="s">
        <v>181</v>
      </c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150"/>
      <c r="AT69" s="150"/>
      <c r="AU69" s="150"/>
      <c r="AV69" s="150"/>
      <c r="AW69" s="150"/>
      <c r="AX69" s="150"/>
      <c r="AY69" s="150"/>
      <c r="AZ69" s="150"/>
      <c r="BA69" s="150"/>
      <c r="BB69" s="150"/>
      <c r="BC69" s="150"/>
      <c r="BD69" s="150"/>
      <c r="BE69" s="150"/>
      <c r="BF69" s="150"/>
      <c r="BG69" s="150"/>
      <c r="BH69" s="150"/>
    </row>
    <row r="70" spans="1:60" outlineLevel="1" x14ac:dyDescent="0.2">
      <c r="A70" s="157"/>
      <c r="B70" s="158"/>
      <c r="C70" s="202" t="s">
        <v>426</v>
      </c>
      <c r="D70" s="195"/>
      <c r="E70" s="196"/>
      <c r="F70" s="160"/>
      <c r="G70" s="160"/>
      <c r="H70" s="160"/>
      <c r="I70" s="160"/>
      <c r="J70" s="160"/>
      <c r="K70" s="160"/>
      <c r="L70" s="160"/>
      <c r="M70" s="160"/>
      <c r="N70" s="160"/>
      <c r="O70" s="160"/>
      <c r="P70" s="160"/>
      <c r="Q70" s="160"/>
      <c r="R70" s="160"/>
      <c r="S70" s="160"/>
      <c r="T70" s="160"/>
      <c r="U70" s="160"/>
      <c r="V70" s="160"/>
      <c r="W70" s="160"/>
      <c r="X70" s="160"/>
      <c r="Y70" s="150"/>
      <c r="Z70" s="150"/>
      <c r="AA70" s="150"/>
      <c r="AB70" s="150"/>
      <c r="AC70" s="150"/>
      <c r="AD70" s="150"/>
      <c r="AE70" s="150"/>
      <c r="AF70" s="150"/>
      <c r="AG70" s="150" t="s">
        <v>185</v>
      </c>
      <c r="AH70" s="150">
        <v>0</v>
      </c>
      <c r="AI70" s="150"/>
      <c r="AJ70" s="150"/>
      <c r="AK70" s="150"/>
      <c r="AL70" s="150"/>
      <c r="AM70" s="150"/>
      <c r="AN70" s="150"/>
      <c r="AO70" s="150"/>
      <c r="AP70" s="150"/>
      <c r="AQ70" s="150"/>
      <c r="AR70" s="150"/>
      <c r="AS70" s="150"/>
      <c r="AT70" s="150"/>
      <c r="AU70" s="150"/>
      <c r="AV70" s="150"/>
      <c r="AW70" s="150"/>
      <c r="AX70" s="150"/>
      <c r="AY70" s="150"/>
      <c r="AZ70" s="150"/>
      <c r="BA70" s="150"/>
      <c r="BB70" s="150"/>
      <c r="BC70" s="150"/>
      <c r="BD70" s="150"/>
      <c r="BE70" s="150"/>
      <c r="BF70" s="150"/>
      <c r="BG70" s="150"/>
      <c r="BH70" s="150"/>
    </row>
    <row r="71" spans="1:60" outlineLevel="1" x14ac:dyDescent="0.2">
      <c r="A71" s="157"/>
      <c r="B71" s="158"/>
      <c r="C71" s="202" t="s">
        <v>427</v>
      </c>
      <c r="D71" s="195"/>
      <c r="E71" s="196">
        <v>2.1240000000000001</v>
      </c>
      <c r="F71" s="160"/>
      <c r="G71" s="160"/>
      <c r="H71" s="160"/>
      <c r="I71" s="160"/>
      <c r="J71" s="160"/>
      <c r="K71" s="160"/>
      <c r="L71" s="160"/>
      <c r="M71" s="160"/>
      <c r="N71" s="160"/>
      <c r="O71" s="160"/>
      <c r="P71" s="160"/>
      <c r="Q71" s="160"/>
      <c r="R71" s="160"/>
      <c r="S71" s="160"/>
      <c r="T71" s="160"/>
      <c r="U71" s="160"/>
      <c r="V71" s="160"/>
      <c r="W71" s="160"/>
      <c r="X71" s="160"/>
      <c r="Y71" s="150"/>
      <c r="Z71" s="150"/>
      <c r="AA71" s="150"/>
      <c r="AB71" s="150"/>
      <c r="AC71" s="150"/>
      <c r="AD71" s="150"/>
      <c r="AE71" s="150"/>
      <c r="AF71" s="150"/>
      <c r="AG71" s="150" t="s">
        <v>185</v>
      </c>
      <c r="AH71" s="150">
        <v>0</v>
      </c>
      <c r="AI71" s="150"/>
      <c r="AJ71" s="150"/>
      <c r="AK71" s="150"/>
      <c r="AL71" s="150"/>
      <c r="AM71" s="150"/>
      <c r="AN71" s="150"/>
      <c r="AO71" s="150"/>
      <c r="AP71" s="150"/>
      <c r="AQ71" s="150"/>
      <c r="AR71" s="150"/>
      <c r="AS71" s="150"/>
      <c r="AT71" s="150"/>
      <c r="AU71" s="150"/>
      <c r="AV71" s="150"/>
      <c r="AW71" s="150"/>
      <c r="AX71" s="150"/>
      <c r="AY71" s="150"/>
      <c r="AZ71" s="150"/>
      <c r="BA71" s="150"/>
      <c r="BB71" s="150"/>
      <c r="BC71" s="150"/>
      <c r="BD71" s="150"/>
      <c r="BE71" s="150"/>
      <c r="BF71" s="150"/>
      <c r="BG71" s="150"/>
      <c r="BH71" s="150"/>
    </row>
    <row r="72" spans="1:60" outlineLevel="1" x14ac:dyDescent="0.2">
      <c r="A72" s="180">
        <v>41</v>
      </c>
      <c r="B72" s="181" t="s">
        <v>428</v>
      </c>
      <c r="C72" s="190" t="s">
        <v>429</v>
      </c>
      <c r="D72" s="182" t="s">
        <v>259</v>
      </c>
      <c r="E72" s="183">
        <v>13.2</v>
      </c>
      <c r="F72" s="184"/>
      <c r="G72" s="185">
        <f t="shared" ref="G72:G85" si="7">ROUND(E72*F72,2)</f>
        <v>0</v>
      </c>
      <c r="H72" s="184"/>
      <c r="I72" s="185">
        <f t="shared" ref="I72:I85" si="8">ROUND(E72*H72,2)</f>
        <v>0</v>
      </c>
      <c r="J72" s="184"/>
      <c r="K72" s="185">
        <f t="shared" ref="K72:K85" si="9">ROUND(E72*J72,2)</f>
        <v>0</v>
      </c>
      <c r="L72" s="185">
        <v>21</v>
      </c>
      <c r="M72" s="185">
        <f t="shared" ref="M72:M85" si="10">G72*(1+L72/100)</f>
        <v>0</v>
      </c>
      <c r="N72" s="185">
        <v>0</v>
      </c>
      <c r="O72" s="185">
        <f t="shared" ref="O72:O85" si="11">ROUND(E72*N72,2)</f>
        <v>0</v>
      </c>
      <c r="P72" s="185">
        <v>0</v>
      </c>
      <c r="Q72" s="185">
        <f t="shared" ref="Q72:Q85" si="12">ROUND(E72*P72,2)</f>
        <v>0</v>
      </c>
      <c r="R72" s="185"/>
      <c r="S72" s="185" t="s">
        <v>151</v>
      </c>
      <c r="T72" s="186" t="s">
        <v>151</v>
      </c>
      <c r="U72" s="160">
        <v>2.5999999999999999E-2</v>
      </c>
      <c r="V72" s="160">
        <f t="shared" ref="V72:V85" si="13">ROUND(E72*U72,2)</f>
        <v>0.34</v>
      </c>
      <c r="W72" s="160"/>
      <c r="X72" s="160" t="s">
        <v>180</v>
      </c>
      <c r="Y72" s="150"/>
      <c r="Z72" s="150"/>
      <c r="AA72" s="150"/>
      <c r="AB72" s="150"/>
      <c r="AC72" s="150"/>
      <c r="AD72" s="150"/>
      <c r="AE72" s="150"/>
      <c r="AF72" s="150"/>
      <c r="AG72" s="150" t="s">
        <v>181</v>
      </c>
      <c r="AH72" s="150"/>
      <c r="AI72" s="150"/>
      <c r="AJ72" s="150"/>
      <c r="AK72" s="150"/>
      <c r="AL72" s="150"/>
      <c r="AM72" s="150"/>
      <c r="AN72" s="150"/>
      <c r="AO72" s="150"/>
      <c r="AP72" s="150"/>
      <c r="AQ72" s="150"/>
      <c r="AR72" s="150"/>
      <c r="AS72" s="150"/>
      <c r="AT72" s="150"/>
      <c r="AU72" s="150"/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50"/>
      <c r="BG72" s="150"/>
      <c r="BH72" s="150"/>
    </row>
    <row r="73" spans="1:60" outlineLevel="1" x14ac:dyDescent="0.2">
      <c r="A73" s="180">
        <v>42</v>
      </c>
      <c r="B73" s="181" t="s">
        <v>430</v>
      </c>
      <c r="C73" s="190" t="s">
        <v>431</v>
      </c>
      <c r="D73" s="182" t="s">
        <v>259</v>
      </c>
      <c r="E73" s="183">
        <v>11.8</v>
      </c>
      <c r="F73" s="184"/>
      <c r="G73" s="185">
        <f t="shared" si="7"/>
        <v>0</v>
      </c>
      <c r="H73" s="184"/>
      <c r="I73" s="185">
        <f t="shared" si="8"/>
        <v>0</v>
      </c>
      <c r="J73" s="184"/>
      <c r="K73" s="185">
        <f t="shared" si="9"/>
        <v>0</v>
      </c>
      <c r="L73" s="185">
        <v>21</v>
      </c>
      <c r="M73" s="185">
        <f t="shared" si="10"/>
        <v>0</v>
      </c>
      <c r="N73" s="185">
        <v>0</v>
      </c>
      <c r="O73" s="185">
        <f t="shared" si="11"/>
        <v>0</v>
      </c>
      <c r="P73" s="185">
        <v>0</v>
      </c>
      <c r="Q73" s="185">
        <f t="shared" si="12"/>
        <v>0</v>
      </c>
      <c r="R73" s="185"/>
      <c r="S73" s="185" t="s">
        <v>151</v>
      </c>
      <c r="T73" s="186" t="s">
        <v>151</v>
      </c>
      <c r="U73" s="160">
        <v>2.5999999999999999E-2</v>
      </c>
      <c r="V73" s="160">
        <f t="shared" si="13"/>
        <v>0.31</v>
      </c>
      <c r="W73" s="160"/>
      <c r="X73" s="160" t="s">
        <v>180</v>
      </c>
      <c r="Y73" s="150"/>
      <c r="Z73" s="150"/>
      <c r="AA73" s="150"/>
      <c r="AB73" s="150"/>
      <c r="AC73" s="150"/>
      <c r="AD73" s="150"/>
      <c r="AE73" s="150"/>
      <c r="AF73" s="150"/>
      <c r="AG73" s="150" t="s">
        <v>181</v>
      </c>
      <c r="AH73" s="150"/>
      <c r="AI73" s="150"/>
      <c r="AJ73" s="150"/>
      <c r="AK73" s="150"/>
      <c r="AL73" s="150"/>
      <c r="AM73" s="150"/>
      <c r="AN73" s="150"/>
      <c r="AO73" s="150"/>
      <c r="AP73" s="150"/>
      <c r="AQ73" s="150"/>
      <c r="AR73" s="150"/>
      <c r="AS73" s="150"/>
      <c r="AT73" s="150"/>
      <c r="AU73" s="150"/>
      <c r="AV73" s="150"/>
      <c r="AW73" s="150"/>
      <c r="AX73" s="150"/>
      <c r="AY73" s="150"/>
      <c r="AZ73" s="150"/>
      <c r="BA73" s="150"/>
      <c r="BB73" s="150"/>
      <c r="BC73" s="150"/>
      <c r="BD73" s="150"/>
      <c r="BE73" s="150"/>
      <c r="BF73" s="150"/>
      <c r="BG73" s="150"/>
      <c r="BH73" s="150"/>
    </row>
    <row r="74" spans="1:60" outlineLevel="1" x14ac:dyDescent="0.2">
      <c r="A74" s="180">
        <v>43</v>
      </c>
      <c r="B74" s="181" t="s">
        <v>432</v>
      </c>
      <c r="C74" s="190" t="s">
        <v>433</v>
      </c>
      <c r="D74" s="182" t="s">
        <v>243</v>
      </c>
      <c r="E74" s="183">
        <v>4</v>
      </c>
      <c r="F74" s="184"/>
      <c r="G74" s="185">
        <f t="shared" si="7"/>
        <v>0</v>
      </c>
      <c r="H74" s="184"/>
      <c r="I74" s="185">
        <f t="shared" si="8"/>
        <v>0</v>
      </c>
      <c r="J74" s="184"/>
      <c r="K74" s="185">
        <f t="shared" si="9"/>
        <v>0</v>
      </c>
      <c r="L74" s="185">
        <v>21</v>
      </c>
      <c r="M74" s="185">
        <f t="shared" si="10"/>
        <v>0</v>
      </c>
      <c r="N74" s="185">
        <v>0</v>
      </c>
      <c r="O74" s="185">
        <f t="shared" si="11"/>
        <v>0</v>
      </c>
      <c r="P74" s="185">
        <v>0</v>
      </c>
      <c r="Q74" s="185">
        <f t="shared" si="12"/>
        <v>0</v>
      </c>
      <c r="R74" s="185"/>
      <c r="S74" s="185" t="s">
        <v>161</v>
      </c>
      <c r="T74" s="186" t="s">
        <v>152</v>
      </c>
      <c r="U74" s="160">
        <v>0</v>
      </c>
      <c r="V74" s="160">
        <f t="shared" si="13"/>
        <v>0</v>
      </c>
      <c r="W74" s="160"/>
      <c r="X74" s="160" t="s">
        <v>180</v>
      </c>
      <c r="Y74" s="150"/>
      <c r="Z74" s="150"/>
      <c r="AA74" s="150"/>
      <c r="AB74" s="150"/>
      <c r="AC74" s="150"/>
      <c r="AD74" s="150"/>
      <c r="AE74" s="150"/>
      <c r="AF74" s="150"/>
      <c r="AG74" s="150" t="s">
        <v>181</v>
      </c>
      <c r="AH74" s="150"/>
      <c r="AI74" s="150"/>
      <c r="AJ74" s="150"/>
      <c r="AK74" s="150"/>
      <c r="AL74" s="150"/>
      <c r="AM74" s="150"/>
      <c r="AN74" s="150"/>
      <c r="AO74" s="150"/>
      <c r="AP74" s="150"/>
      <c r="AQ74" s="150"/>
      <c r="AR74" s="150"/>
      <c r="AS74" s="150"/>
      <c r="AT74" s="150"/>
      <c r="AU74" s="150"/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50"/>
      <c r="BG74" s="150"/>
      <c r="BH74" s="150"/>
    </row>
    <row r="75" spans="1:60" outlineLevel="1" x14ac:dyDescent="0.2">
      <c r="A75" s="180">
        <v>44</v>
      </c>
      <c r="B75" s="181" t="s">
        <v>434</v>
      </c>
      <c r="C75" s="190" t="s">
        <v>435</v>
      </c>
      <c r="D75" s="182" t="s">
        <v>213</v>
      </c>
      <c r="E75" s="183">
        <v>1</v>
      </c>
      <c r="F75" s="184"/>
      <c r="G75" s="185">
        <f t="shared" si="7"/>
        <v>0</v>
      </c>
      <c r="H75" s="184"/>
      <c r="I75" s="185">
        <f t="shared" si="8"/>
        <v>0</v>
      </c>
      <c r="J75" s="184"/>
      <c r="K75" s="185">
        <f t="shared" si="9"/>
        <v>0</v>
      </c>
      <c r="L75" s="185">
        <v>21</v>
      </c>
      <c r="M75" s="185">
        <f t="shared" si="10"/>
        <v>0</v>
      </c>
      <c r="N75" s="185">
        <v>0</v>
      </c>
      <c r="O75" s="185">
        <f t="shared" si="11"/>
        <v>0</v>
      </c>
      <c r="P75" s="185">
        <v>0</v>
      </c>
      <c r="Q75" s="185">
        <f t="shared" si="12"/>
        <v>0</v>
      </c>
      <c r="R75" s="185"/>
      <c r="S75" s="185" t="s">
        <v>161</v>
      </c>
      <c r="T75" s="186" t="s">
        <v>152</v>
      </c>
      <c r="U75" s="160">
        <v>0</v>
      </c>
      <c r="V75" s="160">
        <f t="shared" si="13"/>
        <v>0</v>
      </c>
      <c r="W75" s="160"/>
      <c r="X75" s="160" t="s">
        <v>244</v>
      </c>
      <c r="Y75" s="150"/>
      <c r="Z75" s="150"/>
      <c r="AA75" s="150"/>
      <c r="AB75" s="150"/>
      <c r="AC75" s="150"/>
      <c r="AD75" s="150"/>
      <c r="AE75" s="150"/>
      <c r="AF75" s="150"/>
      <c r="AG75" s="150" t="s">
        <v>245</v>
      </c>
      <c r="AH75" s="150"/>
      <c r="AI75" s="150"/>
      <c r="AJ75" s="150"/>
      <c r="AK75" s="150"/>
      <c r="AL75" s="150"/>
      <c r="AM75" s="150"/>
      <c r="AN75" s="150"/>
      <c r="AO75" s="150"/>
      <c r="AP75" s="150"/>
      <c r="AQ75" s="150"/>
      <c r="AR75" s="150"/>
      <c r="AS75" s="150"/>
      <c r="AT75" s="150"/>
      <c r="AU75" s="150"/>
      <c r="AV75" s="150"/>
      <c r="AW75" s="150"/>
      <c r="AX75" s="150"/>
      <c r="AY75" s="150"/>
      <c r="AZ75" s="150"/>
      <c r="BA75" s="150"/>
      <c r="BB75" s="150"/>
      <c r="BC75" s="150"/>
      <c r="BD75" s="150"/>
      <c r="BE75" s="150"/>
      <c r="BF75" s="150"/>
      <c r="BG75" s="150"/>
      <c r="BH75" s="150"/>
    </row>
    <row r="76" spans="1:60" outlineLevel="1" x14ac:dyDescent="0.2">
      <c r="A76" s="180">
        <v>45</v>
      </c>
      <c r="B76" s="181" t="s">
        <v>436</v>
      </c>
      <c r="C76" s="190" t="s">
        <v>437</v>
      </c>
      <c r="D76" s="182" t="s">
        <v>213</v>
      </c>
      <c r="E76" s="183">
        <v>1</v>
      </c>
      <c r="F76" s="184"/>
      <c r="G76" s="185">
        <f t="shared" si="7"/>
        <v>0</v>
      </c>
      <c r="H76" s="184"/>
      <c r="I76" s="185">
        <f t="shared" si="8"/>
        <v>0</v>
      </c>
      <c r="J76" s="184"/>
      <c r="K76" s="185">
        <f t="shared" si="9"/>
        <v>0</v>
      </c>
      <c r="L76" s="185">
        <v>21</v>
      </c>
      <c r="M76" s="185">
        <f t="shared" si="10"/>
        <v>0</v>
      </c>
      <c r="N76" s="185">
        <v>0</v>
      </c>
      <c r="O76" s="185">
        <f t="shared" si="11"/>
        <v>0</v>
      </c>
      <c r="P76" s="185">
        <v>0</v>
      </c>
      <c r="Q76" s="185">
        <f t="shared" si="12"/>
        <v>0</v>
      </c>
      <c r="R76" s="185"/>
      <c r="S76" s="185" t="s">
        <v>161</v>
      </c>
      <c r="T76" s="186" t="s">
        <v>152</v>
      </c>
      <c r="U76" s="160">
        <v>0</v>
      </c>
      <c r="V76" s="160">
        <f t="shared" si="13"/>
        <v>0</v>
      </c>
      <c r="W76" s="160"/>
      <c r="X76" s="160" t="s">
        <v>244</v>
      </c>
      <c r="Y76" s="150"/>
      <c r="Z76" s="150"/>
      <c r="AA76" s="150"/>
      <c r="AB76" s="150"/>
      <c r="AC76" s="150"/>
      <c r="AD76" s="150"/>
      <c r="AE76" s="150"/>
      <c r="AF76" s="150"/>
      <c r="AG76" s="150" t="s">
        <v>245</v>
      </c>
      <c r="AH76" s="150"/>
      <c r="AI76" s="150"/>
      <c r="AJ76" s="150"/>
      <c r="AK76" s="150"/>
      <c r="AL76" s="150"/>
      <c r="AM76" s="150"/>
      <c r="AN76" s="150"/>
      <c r="AO76" s="150"/>
      <c r="AP76" s="150"/>
      <c r="AQ76" s="150"/>
      <c r="AR76" s="150"/>
      <c r="AS76" s="150"/>
      <c r="AT76" s="150"/>
      <c r="AU76" s="150"/>
      <c r="AV76" s="150"/>
      <c r="AW76" s="150"/>
      <c r="AX76" s="150"/>
      <c r="AY76" s="150"/>
      <c r="AZ76" s="150"/>
      <c r="BA76" s="150"/>
      <c r="BB76" s="150"/>
      <c r="BC76" s="150"/>
      <c r="BD76" s="150"/>
      <c r="BE76" s="150"/>
      <c r="BF76" s="150"/>
      <c r="BG76" s="150"/>
      <c r="BH76" s="150"/>
    </row>
    <row r="77" spans="1:60" outlineLevel="1" x14ac:dyDescent="0.2">
      <c r="A77" s="180">
        <v>46</v>
      </c>
      <c r="B77" s="181" t="s">
        <v>438</v>
      </c>
      <c r="C77" s="190" t="s">
        <v>439</v>
      </c>
      <c r="D77" s="182" t="s">
        <v>213</v>
      </c>
      <c r="E77" s="183">
        <v>1</v>
      </c>
      <c r="F77" s="184"/>
      <c r="G77" s="185">
        <f t="shared" si="7"/>
        <v>0</v>
      </c>
      <c r="H77" s="184"/>
      <c r="I77" s="185">
        <f t="shared" si="8"/>
        <v>0</v>
      </c>
      <c r="J77" s="184"/>
      <c r="K77" s="185">
        <f t="shared" si="9"/>
        <v>0</v>
      </c>
      <c r="L77" s="185">
        <v>21</v>
      </c>
      <c r="M77" s="185">
        <f t="shared" si="10"/>
        <v>0</v>
      </c>
      <c r="N77" s="185">
        <v>0</v>
      </c>
      <c r="O77" s="185">
        <f t="shared" si="11"/>
        <v>0</v>
      </c>
      <c r="P77" s="185">
        <v>0</v>
      </c>
      <c r="Q77" s="185">
        <f t="shared" si="12"/>
        <v>0</v>
      </c>
      <c r="R77" s="185"/>
      <c r="S77" s="185" t="s">
        <v>161</v>
      </c>
      <c r="T77" s="186" t="s">
        <v>152</v>
      </c>
      <c r="U77" s="160">
        <v>0</v>
      </c>
      <c r="V77" s="160">
        <f t="shared" si="13"/>
        <v>0</v>
      </c>
      <c r="W77" s="160"/>
      <c r="X77" s="160" t="s">
        <v>244</v>
      </c>
      <c r="Y77" s="150"/>
      <c r="Z77" s="150"/>
      <c r="AA77" s="150"/>
      <c r="AB77" s="150"/>
      <c r="AC77" s="150"/>
      <c r="AD77" s="150"/>
      <c r="AE77" s="150"/>
      <c r="AF77" s="150"/>
      <c r="AG77" s="150" t="s">
        <v>245</v>
      </c>
      <c r="AH77" s="150"/>
      <c r="AI77" s="150"/>
      <c r="AJ77" s="150"/>
      <c r="AK77" s="150"/>
      <c r="AL77" s="150"/>
      <c r="AM77" s="150"/>
      <c r="AN77" s="150"/>
      <c r="AO77" s="150"/>
      <c r="AP77" s="150"/>
      <c r="AQ77" s="150"/>
      <c r="AR77" s="150"/>
      <c r="AS77" s="150"/>
      <c r="AT77" s="150"/>
      <c r="AU77" s="150"/>
      <c r="AV77" s="150"/>
      <c r="AW77" s="150"/>
      <c r="AX77" s="150"/>
      <c r="AY77" s="150"/>
      <c r="AZ77" s="150"/>
      <c r="BA77" s="150"/>
      <c r="BB77" s="150"/>
      <c r="BC77" s="150"/>
      <c r="BD77" s="150"/>
      <c r="BE77" s="150"/>
      <c r="BF77" s="150"/>
      <c r="BG77" s="150"/>
      <c r="BH77" s="150"/>
    </row>
    <row r="78" spans="1:60" outlineLevel="1" x14ac:dyDescent="0.2">
      <c r="A78" s="180">
        <v>47</v>
      </c>
      <c r="B78" s="181" t="s">
        <v>440</v>
      </c>
      <c r="C78" s="190" t="s">
        <v>441</v>
      </c>
      <c r="D78" s="182" t="s">
        <v>213</v>
      </c>
      <c r="E78" s="183">
        <v>1</v>
      </c>
      <c r="F78" s="184"/>
      <c r="G78" s="185">
        <f t="shared" si="7"/>
        <v>0</v>
      </c>
      <c r="H78" s="184"/>
      <c r="I78" s="185">
        <f t="shared" si="8"/>
        <v>0</v>
      </c>
      <c r="J78" s="184"/>
      <c r="K78" s="185">
        <f t="shared" si="9"/>
        <v>0</v>
      </c>
      <c r="L78" s="185">
        <v>21</v>
      </c>
      <c r="M78" s="185">
        <f t="shared" si="10"/>
        <v>0</v>
      </c>
      <c r="N78" s="185">
        <v>0</v>
      </c>
      <c r="O78" s="185">
        <f t="shared" si="11"/>
        <v>0</v>
      </c>
      <c r="P78" s="185">
        <v>0</v>
      </c>
      <c r="Q78" s="185">
        <f t="shared" si="12"/>
        <v>0</v>
      </c>
      <c r="R78" s="185"/>
      <c r="S78" s="185" t="s">
        <v>161</v>
      </c>
      <c r="T78" s="186" t="s">
        <v>152</v>
      </c>
      <c r="U78" s="160">
        <v>0</v>
      </c>
      <c r="V78" s="160">
        <f t="shared" si="13"/>
        <v>0</v>
      </c>
      <c r="W78" s="160"/>
      <c r="X78" s="160" t="s">
        <v>244</v>
      </c>
      <c r="Y78" s="150"/>
      <c r="Z78" s="150"/>
      <c r="AA78" s="150"/>
      <c r="AB78" s="150"/>
      <c r="AC78" s="150"/>
      <c r="AD78" s="150"/>
      <c r="AE78" s="150"/>
      <c r="AF78" s="150"/>
      <c r="AG78" s="150" t="s">
        <v>245</v>
      </c>
      <c r="AH78" s="150"/>
      <c r="AI78" s="150"/>
      <c r="AJ78" s="150"/>
      <c r="AK78" s="150"/>
      <c r="AL78" s="150"/>
      <c r="AM78" s="150"/>
      <c r="AN78" s="150"/>
      <c r="AO78" s="150"/>
      <c r="AP78" s="150"/>
      <c r="AQ78" s="150"/>
      <c r="AR78" s="150"/>
      <c r="AS78" s="150"/>
      <c r="AT78" s="150"/>
      <c r="AU78" s="150"/>
      <c r="AV78" s="150"/>
      <c r="AW78" s="150"/>
      <c r="AX78" s="150"/>
      <c r="AY78" s="150"/>
      <c r="AZ78" s="150"/>
      <c r="BA78" s="150"/>
      <c r="BB78" s="150"/>
      <c r="BC78" s="150"/>
      <c r="BD78" s="150"/>
      <c r="BE78" s="150"/>
      <c r="BF78" s="150"/>
      <c r="BG78" s="150"/>
      <c r="BH78" s="150"/>
    </row>
    <row r="79" spans="1:60" outlineLevel="1" x14ac:dyDescent="0.2">
      <c r="A79" s="180">
        <v>48</v>
      </c>
      <c r="B79" s="181" t="s">
        <v>91</v>
      </c>
      <c r="C79" s="190" t="s">
        <v>442</v>
      </c>
      <c r="D79" s="182" t="s">
        <v>259</v>
      </c>
      <c r="E79" s="183">
        <v>3.2</v>
      </c>
      <c r="F79" s="184"/>
      <c r="G79" s="185">
        <f t="shared" si="7"/>
        <v>0</v>
      </c>
      <c r="H79" s="184"/>
      <c r="I79" s="185">
        <f t="shared" si="8"/>
        <v>0</v>
      </c>
      <c r="J79" s="184"/>
      <c r="K79" s="185">
        <f t="shared" si="9"/>
        <v>0</v>
      </c>
      <c r="L79" s="185">
        <v>21</v>
      </c>
      <c r="M79" s="185">
        <f t="shared" si="10"/>
        <v>0</v>
      </c>
      <c r="N79" s="185">
        <v>0</v>
      </c>
      <c r="O79" s="185">
        <f t="shared" si="11"/>
        <v>0</v>
      </c>
      <c r="P79" s="185">
        <v>0</v>
      </c>
      <c r="Q79" s="185">
        <f t="shared" si="12"/>
        <v>0</v>
      </c>
      <c r="R79" s="185"/>
      <c r="S79" s="185" t="s">
        <v>161</v>
      </c>
      <c r="T79" s="186" t="s">
        <v>152</v>
      </c>
      <c r="U79" s="160">
        <v>0</v>
      </c>
      <c r="V79" s="160">
        <f t="shared" si="13"/>
        <v>0</v>
      </c>
      <c r="W79" s="160"/>
      <c r="X79" s="160" t="s">
        <v>244</v>
      </c>
      <c r="Y79" s="150"/>
      <c r="Z79" s="150"/>
      <c r="AA79" s="150"/>
      <c r="AB79" s="150"/>
      <c r="AC79" s="150"/>
      <c r="AD79" s="150"/>
      <c r="AE79" s="150"/>
      <c r="AF79" s="150"/>
      <c r="AG79" s="150" t="s">
        <v>245</v>
      </c>
      <c r="AH79" s="150"/>
      <c r="AI79" s="150"/>
      <c r="AJ79" s="150"/>
      <c r="AK79" s="150"/>
      <c r="AL79" s="150"/>
      <c r="AM79" s="150"/>
      <c r="AN79" s="150"/>
      <c r="AO79" s="150"/>
      <c r="AP79" s="150"/>
      <c r="AQ79" s="150"/>
      <c r="AR79" s="150"/>
      <c r="AS79" s="150"/>
      <c r="AT79" s="150"/>
      <c r="AU79" s="150"/>
      <c r="AV79" s="150"/>
      <c r="AW79" s="150"/>
      <c r="AX79" s="150"/>
      <c r="AY79" s="150"/>
      <c r="AZ79" s="150"/>
      <c r="BA79" s="150"/>
      <c r="BB79" s="150"/>
      <c r="BC79" s="150"/>
      <c r="BD79" s="150"/>
      <c r="BE79" s="150"/>
      <c r="BF79" s="150"/>
      <c r="BG79" s="150"/>
      <c r="BH79" s="150"/>
    </row>
    <row r="80" spans="1:60" outlineLevel="1" x14ac:dyDescent="0.2">
      <c r="A80" s="180">
        <v>49</v>
      </c>
      <c r="B80" s="181" t="s">
        <v>443</v>
      </c>
      <c r="C80" s="190" t="s">
        <v>444</v>
      </c>
      <c r="D80" s="182" t="s">
        <v>213</v>
      </c>
      <c r="E80" s="183">
        <v>1</v>
      </c>
      <c r="F80" s="184"/>
      <c r="G80" s="185">
        <f t="shared" si="7"/>
        <v>0</v>
      </c>
      <c r="H80" s="184"/>
      <c r="I80" s="185">
        <f t="shared" si="8"/>
        <v>0</v>
      </c>
      <c r="J80" s="184"/>
      <c r="K80" s="185">
        <f t="shared" si="9"/>
        <v>0</v>
      </c>
      <c r="L80" s="185">
        <v>21</v>
      </c>
      <c r="M80" s="185">
        <f t="shared" si="10"/>
        <v>0</v>
      </c>
      <c r="N80" s="185">
        <v>0</v>
      </c>
      <c r="O80" s="185">
        <f t="shared" si="11"/>
        <v>0</v>
      </c>
      <c r="P80" s="185">
        <v>0</v>
      </c>
      <c r="Q80" s="185">
        <f t="shared" si="12"/>
        <v>0</v>
      </c>
      <c r="R80" s="185"/>
      <c r="S80" s="185" t="s">
        <v>161</v>
      </c>
      <c r="T80" s="186" t="s">
        <v>152</v>
      </c>
      <c r="U80" s="160">
        <v>0</v>
      </c>
      <c r="V80" s="160">
        <f t="shared" si="13"/>
        <v>0</v>
      </c>
      <c r="W80" s="160"/>
      <c r="X80" s="160" t="s">
        <v>244</v>
      </c>
      <c r="Y80" s="150"/>
      <c r="Z80" s="150"/>
      <c r="AA80" s="150"/>
      <c r="AB80" s="150"/>
      <c r="AC80" s="150"/>
      <c r="AD80" s="150"/>
      <c r="AE80" s="150"/>
      <c r="AF80" s="150"/>
      <c r="AG80" s="150" t="s">
        <v>245</v>
      </c>
      <c r="AH80" s="150"/>
      <c r="AI80" s="150"/>
      <c r="AJ80" s="150"/>
      <c r="AK80" s="150"/>
      <c r="AL80" s="150"/>
      <c r="AM80" s="150"/>
      <c r="AN80" s="150"/>
      <c r="AO80" s="150"/>
      <c r="AP80" s="150"/>
      <c r="AQ80" s="150"/>
      <c r="AR80" s="150"/>
      <c r="AS80" s="150"/>
      <c r="AT80" s="150"/>
      <c r="AU80" s="150"/>
      <c r="AV80" s="150"/>
      <c r="AW80" s="150"/>
      <c r="AX80" s="150"/>
      <c r="AY80" s="150"/>
      <c r="AZ80" s="150"/>
      <c r="BA80" s="150"/>
      <c r="BB80" s="150"/>
      <c r="BC80" s="150"/>
      <c r="BD80" s="150"/>
      <c r="BE80" s="150"/>
      <c r="BF80" s="150"/>
      <c r="BG80" s="150"/>
      <c r="BH80" s="150"/>
    </row>
    <row r="81" spans="1:60" ht="22.5" outlineLevel="1" x14ac:dyDescent="0.2">
      <c r="A81" s="180">
        <v>50</v>
      </c>
      <c r="B81" s="181" t="s">
        <v>445</v>
      </c>
      <c r="C81" s="190" t="s">
        <v>446</v>
      </c>
      <c r="D81" s="182" t="s">
        <v>259</v>
      </c>
      <c r="E81" s="183">
        <v>13.2</v>
      </c>
      <c r="F81" s="184"/>
      <c r="G81" s="185">
        <f t="shared" si="7"/>
        <v>0</v>
      </c>
      <c r="H81" s="184"/>
      <c r="I81" s="185">
        <f t="shared" si="8"/>
        <v>0</v>
      </c>
      <c r="J81" s="184"/>
      <c r="K81" s="185">
        <f t="shared" si="9"/>
        <v>0</v>
      </c>
      <c r="L81" s="185">
        <v>21</v>
      </c>
      <c r="M81" s="185">
        <f t="shared" si="10"/>
        <v>0</v>
      </c>
      <c r="N81" s="185">
        <v>1.9000000000000001E-4</v>
      </c>
      <c r="O81" s="185">
        <f t="shared" si="11"/>
        <v>0</v>
      </c>
      <c r="P81" s="185">
        <v>0</v>
      </c>
      <c r="Q81" s="185">
        <f t="shared" si="12"/>
        <v>0</v>
      </c>
      <c r="R81" s="185" t="s">
        <v>316</v>
      </c>
      <c r="S81" s="185" t="s">
        <v>151</v>
      </c>
      <c r="T81" s="186" t="s">
        <v>151</v>
      </c>
      <c r="U81" s="160">
        <v>0</v>
      </c>
      <c r="V81" s="160">
        <f t="shared" si="13"/>
        <v>0</v>
      </c>
      <c r="W81" s="160"/>
      <c r="X81" s="160" t="s">
        <v>244</v>
      </c>
      <c r="Y81" s="150"/>
      <c r="Z81" s="150"/>
      <c r="AA81" s="150"/>
      <c r="AB81" s="150"/>
      <c r="AC81" s="150"/>
      <c r="AD81" s="150"/>
      <c r="AE81" s="150"/>
      <c r="AF81" s="150"/>
      <c r="AG81" s="150" t="s">
        <v>245</v>
      </c>
      <c r="AH81" s="150"/>
      <c r="AI81" s="150"/>
      <c r="AJ81" s="150"/>
      <c r="AK81" s="150"/>
      <c r="AL81" s="150"/>
      <c r="AM81" s="150"/>
      <c r="AN81" s="150"/>
      <c r="AO81" s="150"/>
      <c r="AP81" s="150"/>
      <c r="AQ81" s="150"/>
      <c r="AR81" s="150"/>
      <c r="AS81" s="150"/>
      <c r="AT81" s="150"/>
      <c r="AU81" s="150"/>
      <c r="AV81" s="150"/>
      <c r="AW81" s="150"/>
      <c r="AX81" s="150"/>
      <c r="AY81" s="150"/>
      <c r="AZ81" s="150"/>
      <c r="BA81" s="150"/>
      <c r="BB81" s="150"/>
      <c r="BC81" s="150"/>
      <c r="BD81" s="150"/>
      <c r="BE81" s="150"/>
      <c r="BF81" s="150"/>
      <c r="BG81" s="150"/>
      <c r="BH81" s="150"/>
    </row>
    <row r="82" spans="1:60" ht="22.5" outlineLevel="1" x14ac:dyDescent="0.2">
      <c r="A82" s="180">
        <v>51</v>
      </c>
      <c r="B82" s="181" t="s">
        <v>447</v>
      </c>
      <c r="C82" s="190" t="s">
        <v>448</v>
      </c>
      <c r="D82" s="182" t="s">
        <v>213</v>
      </c>
      <c r="E82" s="183">
        <v>1</v>
      </c>
      <c r="F82" s="184"/>
      <c r="G82" s="185">
        <f t="shared" si="7"/>
        <v>0</v>
      </c>
      <c r="H82" s="184"/>
      <c r="I82" s="185">
        <f t="shared" si="8"/>
        <v>0</v>
      </c>
      <c r="J82" s="184"/>
      <c r="K82" s="185">
        <f t="shared" si="9"/>
        <v>0</v>
      </c>
      <c r="L82" s="185">
        <v>21</v>
      </c>
      <c r="M82" s="185">
        <f t="shared" si="10"/>
        <v>0</v>
      </c>
      <c r="N82" s="185">
        <v>2.5000000000000001E-3</v>
      </c>
      <c r="O82" s="185">
        <f t="shared" si="11"/>
        <v>0</v>
      </c>
      <c r="P82" s="185">
        <v>0</v>
      </c>
      <c r="Q82" s="185">
        <f t="shared" si="12"/>
        <v>0</v>
      </c>
      <c r="R82" s="185" t="s">
        <v>316</v>
      </c>
      <c r="S82" s="185" t="s">
        <v>151</v>
      </c>
      <c r="T82" s="186" t="s">
        <v>151</v>
      </c>
      <c r="U82" s="160">
        <v>0</v>
      </c>
      <c r="V82" s="160">
        <f t="shared" si="13"/>
        <v>0</v>
      </c>
      <c r="W82" s="160"/>
      <c r="X82" s="160" t="s">
        <v>244</v>
      </c>
      <c r="Y82" s="150"/>
      <c r="Z82" s="150"/>
      <c r="AA82" s="150"/>
      <c r="AB82" s="150"/>
      <c r="AC82" s="150"/>
      <c r="AD82" s="150"/>
      <c r="AE82" s="150"/>
      <c r="AF82" s="150"/>
      <c r="AG82" s="150" t="s">
        <v>245</v>
      </c>
      <c r="AH82" s="150"/>
      <c r="AI82" s="150"/>
      <c r="AJ82" s="150"/>
      <c r="AK82" s="150"/>
      <c r="AL82" s="150"/>
      <c r="AM82" s="150"/>
      <c r="AN82" s="150"/>
      <c r="AO82" s="150"/>
      <c r="AP82" s="150"/>
      <c r="AQ82" s="150"/>
      <c r="AR82" s="150"/>
      <c r="AS82" s="150"/>
      <c r="AT82" s="150"/>
      <c r="AU82" s="150"/>
      <c r="AV82" s="150"/>
      <c r="AW82" s="150"/>
      <c r="AX82" s="150"/>
      <c r="AY82" s="150"/>
      <c r="AZ82" s="150"/>
      <c r="BA82" s="150"/>
      <c r="BB82" s="150"/>
      <c r="BC82" s="150"/>
      <c r="BD82" s="150"/>
      <c r="BE82" s="150"/>
      <c r="BF82" s="150"/>
      <c r="BG82" s="150"/>
      <c r="BH82" s="150"/>
    </row>
    <row r="83" spans="1:60" outlineLevel="1" x14ac:dyDescent="0.2">
      <c r="A83" s="180">
        <v>52</v>
      </c>
      <c r="B83" s="181" t="s">
        <v>449</v>
      </c>
      <c r="C83" s="190" t="s">
        <v>450</v>
      </c>
      <c r="D83" s="182" t="s">
        <v>213</v>
      </c>
      <c r="E83" s="183">
        <v>1</v>
      </c>
      <c r="F83" s="184"/>
      <c r="G83" s="185">
        <f t="shared" si="7"/>
        <v>0</v>
      </c>
      <c r="H83" s="184"/>
      <c r="I83" s="185">
        <f t="shared" si="8"/>
        <v>0</v>
      </c>
      <c r="J83" s="184"/>
      <c r="K83" s="185">
        <f t="shared" si="9"/>
        <v>0</v>
      </c>
      <c r="L83" s="185">
        <v>21</v>
      </c>
      <c r="M83" s="185">
        <f t="shared" si="10"/>
        <v>0</v>
      </c>
      <c r="N83" s="185">
        <v>5.4999999999999997E-3</v>
      </c>
      <c r="O83" s="185">
        <f t="shared" si="11"/>
        <v>0.01</v>
      </c>
      <c r="P83" s="185">
        <v>0</v>
      </c>
      <c r="Q83" s="185">
        <f t="shared" si="12"/>
        <v>0</v>
      </c>
      <c r="R83" s="185" t="s">
        <v>316</v>
      </c>
      <c r="S83" s="185" t="s">
        <v>151</v>
      </c>
      <c r="T83" s="186" t="s">
        <v>151</v>
      </c>
      <c r="U83" s="160">
        <v>0</v>
      </c>
      <c r="V83" s="160">
        <f t="shared" si="13"/>
        <v>0</v>
      </c>
      <c r="W83" s="160"/>
      <c r="X83" s="160" t="s">
        <v>244</v>
      </c>
      <c r="Y83" s="150"/>
      <c r="Z83" s="150"/>
      <c r="AA83" s="150"/>
      <c r="AB83" s="150"/>
      <c r="AC83" s="150"/>
      <c r="AD83" s="150"/>
      <c r="AE83" s="150"/>
      <c r="AF83" s="150"/>
      <c r="AG83" s="150" t="s">
        <v>245</v>
      </c>
      <c r="AH83" s="150"/>
      <c r="AI83" s="150"/>
      <c r="AJ83" s="150"/>
      <c r="AK83" s="150"/>
      <c r="AL83" s="150"/>
      <c r="AM83" s="150"/>
      <c r="AN83" s="150"/>
      <c r="AO83" s="150"/>
      <c r="AP83" s="150"/>
      <c r="AQ83" s="150"/>
      <c r="AR83" s="150"/>
      <c r="AS83" s="150"/>
      <c r="AT83" s="150"/>
      <c r="AU83" s="150"/>
      <c r="AV83" s="150"/>
      <c r="AW83" s="150"/>
      <c r="AX83" s="150"/>
      <c r="AY83" s="150"/>
      <c r="AZ83" s="150"/>
      <c r="BA83" s="150"/>
      <c r="BB83" s="150"/>
      <c r="BC83" s="150"/>
      <c r="BD83" s="150"/>
      <c r="BE83" s="150"/>
      <c r="BF83" s="150"/>
      <c r="BG83" s="150"/>
      <c r="BH83" s="150"/>
    </row>
    <row r="84" spans="1:60" outlineLevel="1" x14ac:dyDescent="0.2">
      <c r="A84" s="180">
        <v>53</v>
      </c>
      <c r="B84" s="181" t="s">
        <v>451</v>
      </c>
      <c r="C84" s="190" t="s">
        <v>452</v>
      </c>
      <c r="D84" s="182" t="s">
        <v>213</v>
      </c>
      <c r="E84" s="183">
        <v>1</v>
      </c>
      <c r="F84" s="184"/>
      <c r="G84" s="185">
        <f t="shared" si="7"/>
        <v>0</v>
      </c>
      <c r="H84" s="184"/>
      <c r="I84" s="185">
        <f t="shared" si="8"/>
        <v>0</v>
      </c>
      <c r="J84" s="184"/>
      <c r="K84" s="185">
        <f t="shared" si="9"/>
        <v>0</v>
      </c>
      <c r="L84" s="185">
        <v>21</v>
      </c>
      <c r="M84" s="185">
        <f t="shared" si="10"/>
        <v>0</v>
      </c>
      <c r="N84" s="185">
        <v>1.2E-2</v>
      </c>
      <c r="O84" s="185">
        <f t="shared" si="11"/>
        <v>0.01</v>
      </c>
      <c r="P84" s="185">
        <v>0</v>
      </c>
      <c r="Q84" s="185">
        <f t="shared" si="12"/>
        <v>0</v>
      </c>
      <c r="R84" s="185" t="s">
        <v>316</v>
      </c>
      <c r="S84" s="185" t="s">
        <v>151</v>
      </c>
      <c r="T84" s="186" t="s">
        <v>151</v>
      </c>
      <c r="U84" s="160">
        <v>0</v>
      </c>
      <c r="V84" s="160">
        <f t="shared" si="13"/>
        <v>0</v>
      </c>
      <c r="W84" s="160"/>
      <c r="X84" s="160" t="s">
        <v>244</v>
      </c>
      <c r="Y84" s="150"/>
      <c r="Z84" s="150"/>
      <c r="AA84" s="150"/>
      <c r="AB84" s="150"/>
      <c r="AC84" s="150"/>
      <c r="AD84" s="150"/>
      <c r="AE84" s="150"/>
      <c r="AF84" s="150"/>
      <c r="AG84" s="150" t="s">
        <v>245</v>
      </c>
      <c r="AH84" s="150"/>
      <c r="AI84" s="150"/>
      <c r="AJ84" s="150"/>
      <c r="AK84" s="150"/>
      <c r="AL84" s="150"/>
      <c r="AM84" s="150"/>
      <c r="AN84" s="150"/>
      <c r="AO84" s="150"/>
      <c r="AP84" s="150"/>
      <c r="AQ84" s="150"/>
      <c r="AR84" s="150"/>
      <c r="AS84" s="150"/>
      <c r="AT84" s="150"/>
      <c r="AU84" s="150"/>
      <c r="AV84" s="150"/>
      <c r="AW84" s="150"/>
      <c r="AX84" s="150"/>
      <c r="AY84" s="150"/>
      <c r="AZ84" s="150"/>
      <c r="BA84" s="150"/>
      <c r="BB84" s="150"/>
      <c r="BC84" s="150"/>
      <c r="BD84" s="150"/>
      <c r="BE84" s="150"/>
      <c r="BF84" s="150"/>
      <c r="BG84" s="150"/>
      <c r="BH84" s="150"/>
    </row>
    <row r="85" spans="1:60" ht="22.5" outlineLevel="1" x14ac:dyDescent="0.2">
      <c r="A85" s="180">
        <v>54</v>
      </c>
      <c r="B85" s="181" t="s">
        <v>453</v>
      </c>
      <c r="C85" s="190" t="s">
        <v>454</v>
      </c>
      <c r="D85" s="182" t="s">
        <v>213</v>
      </c>
      <c r="E85" s="183">
        <v>1</v>
      </c>
      <c r="F85" s="184"/>
      <c r="G85" s="185">
        <f t="shared" si="7"/>
        <v>0</v>
      </c>
      <c r="H85" s="184"/>
      <c r="I85" s="185">
        <f t="shared" si="8"/>
        <v>0</v>
      </c>
      <c r="J85" s="184"/>
      <c r="K85" s="185">
        <f t="shared" si="9"/>
        <v>0</v>
      </c>
      <c r="L85" s="185">
        <v>21</v>
      </c>
      <c r="M85" s="185">
        <f t="shared" si="10"/>
        <v>0</v>
      </c>
      <c r="N85" s="185">
        <v>1.6000000000000001E-3</v>
      </c>
      <c r="O85" s="185">
        <f t="shared" si="11"/>
        <v>0</v>
      </c>
      <c r="P85" s="185">
        <v>0</v>
      </c>
      <c r="Q85" s="185">
        <f t="shared" si="12"/>
        <v>0</v>
      </c>
      <c r="R85" s="185" t="s">
        <v>316</v>
      </c>
      <c r="S85" s="185" t="s">
        <v>151</v>
      </c>
      <c r="T85" s="186" t="s">
        <v>151</v>
      </c>
      <c r="U85" s="160">
        <v>0</v>
      </c>
      <c r="V85" s="160">
        <f t="shared" si="13"/>
        <v>0</v>
      </c>
      <c r="W85" s="160"/>
      <c r="X85" s="160" t="s">
        <v>244</v>
      </c>
      <c r="Y85" s="150"/>
      <c r="Z85" s="150"/>
      <c r="AA85" s="150"/>
      <c r="AB85" s="150"/>
      <c r="AC85" s="150"/>
      <c r="AD85" s="150"/>
      <c r="AE85" s="150"/>
      <c r="AF85" s="150"/>
      <c r="AG85" s="150" t="s">
        <v>245</v>
      </c>
      <c r="AH85" s="150"/>
      <c r="AI85" s="150"/>
      <c r="AJ85" s="150"/>
      <c r="AK85" s="150"/>
      <c r="AL85" s="150"/>
      <c r="AM85" s="150"/>
      <c r="AN85" s="150"/>
      <c r="AO85" s="150"/>
      <c r="AP85" s="150"/>
      <c r="AQ85" s="150"/>
      <c r="AR85" s="150"/>
      <c r="AS85" s="150"/>
      <c r="AT85" s="150"/>
      <c r="AU85" s="150"/>
      <c r="AV85" s="150"/>
      <c r="AW85" s="150"/>
      <c r="AX85" s="150"/>
      <c r="AY85" s="150"/>
      <c r="AZ85" s="150"/>
      <c r="BA85" s="150"/>
      <c r="BB85" s="150"/>
      <c r="BC85" s="150"/>
      <c r="BD85" s="150"/>
      <c r="BE85" s="150"/>
      <c r="BF85" s="150"/>
      <c r="BG85" s="150"/>
      <c r="BH85" s="150"/>
    </row>
    <row r="86" spans="1:60" x14ac:dyDescent="0.2">
      <c r="A86" s="163" t="s">
        <v>146</v>
      </c>
      <c r="B86" s="164" t="s">
        <v>93</v>
      </c>
      <c r="C86" s="189" t="s">
        <v>94</v>
      </c>
      <c r="D86" s="165"/>
      <c r="E86" s="166"/>
      <c r="F86" s="167"/>
      <c r="G86" s="167">
        <f>SUMIF(AG87:AG89,"&lt;&gt;NOR",G87:G89)</f>
        <v>0</v>
      </c>
      <c r="H86" s="167"/>
      <c r="I86" s="167">
        <f>SUM(I87:I89)</f>
        <v>0</v>
      </c>
      <c r="J86" s="167"/>
      <c r="K86" s="167">
        <f>SUM(K87:K89)</f>
        <v>0</v>
      </c>
      <c r="L86" s="167"/>
      <c r="M86" s="167">
        <f>SUM(M87:M89)</f>
        <v>0</v>
      </c>
      <c r="N86" s="167"/>
      <c r="O86" s="167">
        <f>SUM(O87:O89)</f>
        <v>0</v>
      </c>
      <c r="P86" s="167"/>
      <c r="Q86" s="167">
        <f>SUM(Q87:Q89)</f>
        <v>0</v>
      </c>
      <c r="R86" s="167"/>
      <c r="S86" s="167"/>
      <c r="T86" s="168"/>
      <c r="U86" s="162"/>
      <c r="V86" s="162">
        <f>SUM(V87:V89)</f>
        <v>2.44</v>
      </c>
      <c r="W86" s="162"/>
      <c r="X86" s="162"/>
      <c r="AG86" t="s">
        <v>147</v>
      </c>
    </row>
    <row r="87" spans="1:60" outlineLevel="1" x14ac:dyDescent="0.2">
      <c r="A87" s="173">
        <v>55</v>
      </c>
      <c r="B87" s="174" t="s">
        <v>455</v>
      </c>
      <c r="C87" s="191" t="s">
        <v>456</v>
      </c>
      <c r="D87" s="175" t="s">
        <v>259</v>
      </c>
      <c r="E87" s="176">
        <v>44.4</v>
      </c>
      <c r="F87" s="177"/>
      <c r="G87" s="178">
        <f>ROUND(E87*F87,2)</f>
        <v>0</v>
      </c>
      <c r="H87" s="177"/>
      <c r="I87" s="178">
        <f>ROUND(E87*H87,2)</f>
        <v>0</v>
      </c>
      <c r="J87" s="177"/>
      <c r="K87" s="178">
        <f>ROUND(E87*J87,2)</f>
        <v>0</v>
      </c>
      <c r="L87" s="178">
        <v>21</v>
      </c>
      <c r="M87" s="178">
        <f>G87*(1+L87/100)</f>
        <v>0</v>
      </c>
      <c r="N87" s="178">
        <v>0</v>
      </c>
      <c r="O87" s="178">
        <f>ROUND(E87*N87,2)</f>
        <v>0</v>
      </c>
      <c r="P87" s="178">
        <v>0</v>
      </c>
      <c r="Q87" s="178">
        <f>ROUND(E87*P87,2)</f>
        <v>0</v>
      </c>
      <c r="R87" s="178" t="s">
        <v>334</v>
      </c>
      <c r="S87" s="178" t="s">
        <v>151</v>
      </c>
      <c r="T87" s="179" t="s">
        <v>151</v>
      </c>
      <c r="U87" s="160">
        <v>5.5E-2</v>
      </c>
      <c r="V87" s="160">
        <f>ROUND(E87*U87,2)</f>
        <v>2.44</v>
      </c>
      <c r="W87" s="160"/>
      <c r="X87" s="160" t="s">
        <v>180</v>
      </c>
      <c r="Y87" s="150"/>
      <c r="Z87" s="150"/>
      <c r="AA87" s="150"/>
      <c r="AB87" s="150"/>
      <c r="AC87" s="150"/>
      <c r="AD87" s="150"/>
      <c r="AE87" s="150"/>
      <c r="AF87" s="150"/>
      <c r="AG87" s="150" t="s">
        <v>181</v>
      </c>
      <c r="AH87" s="150"/>
      <c r="AI87" s="150"/>
      <c r="AJ87" s="150"/>
      <c r="AK87" s="150"/>
      <c r="AL87" s="150"/>
      <c r="AM87" s="150"/>
      <c r="AN87" s="150"/>
      <c r="AO87" s="150"/>
      <c r="AP87" s="150"/>
      <c r="AQ87" s="150"/>
      <c r="AR87" s="150"/>
      <c r="AS87" s="150"/>
      <c r="AT87" s="150"/>
      <c r="AU87" s="150"/>
      <c r="AV87" s="150"/>
      <c r="AW87" s="150"/>
      <c r="AX87" s="150"/>
      <c r="AY87" s="150"/>
      <c r="AZ87" s="150"/>
      <c r="BA87" s="150"/>
      <c r="BB87" s="150"/>
      <c r="BC87" s="150"/>
      <c r="BD87" s="150"/>
      <c r="BE87" s="150"/>
      <c r="BF87" s="150"/>
      <c r="BG87" s="150"/>
      <c r="BH87" s="150"/>
    </row>
    <row r="88" spans="1:60" outlineLevel="1" x14ac:dyDescent="0.2">
      <c r="A88" s="157"/>
      <c r="B88" s="158"/>
      <c r="C88" s="272" t="s">
        <v>457</v>
      </c>
      <c r="D88" s="273"/>
      <c r="E88" s="273"/>
      <c r="F88" s="273"/>
      <c r="G88" s="273"/>
      <c r="H88" s="160"/>
      <c r="I88" s="160"/>
      <c r="J88" s="160"/>
      <c r="K88" s="160"/>
      <c r="L88" s="160"/>
      <c r="M88" s="160"/>
      <c r="N88" s="160"/>
      <c r="O88" s="160"/>
      <c r="P88" s="160"/>
      <c r="Q88" s="160"/>
      <c r="R88" s="160"/>
      <c r="S88" s="160"/>
      <c r="T88" s="160"/>
      <c r="U88" s="160"/>
      <c r="V88" s="160"/>
      <c r="W88" s="160"/>
      <c r="X88" s="160"/>
      <c r="Y88" s="150"/>
      <c r="Z88" s="150"/>
      <c r="AA88" s="150"/>
      <c r="AB88" s="150"/>
      <c r="AC88" s="150"/>
      <c r="AD88" s="150"/>
      <c r="AE88" s="150"/>
      <c r="AF88" s="150"/>
      <c r="AG88" s="150" t="s">
        <v>183</v>
      </c>
      <c r="AH88" s="150"/>
      <c r="AI88" s="150"/>
      <c r="AJ88" s="150"/>
      <c r="AK88" s="150"/>
      <c r="AL88" s="150"/>
      <c r="AM88" s="150"/>
      <c r="AN88" s="150"/>
      <c r="AO88" s="150"/>
      <c r="AP88" s="150"/>
      <c r="AQ88" s="150"/>
      <c r="AR88" s="150"/>
      <c r="AS88" s="150"/>
      <c r="AT88" s="150"/>
      <c r="AU88" s="150"/>
      <c r="AV88" s="150"/>
      <c r="AW88" s="150"/>
      <c r="AX88" s="150"/>
      <c r="AY88" s="150"/>
      <c r="AZ88" s="150"/>
      <c r="BA88" s="150"/>
      <c r="BB88" s="150"/>
      <c r="BC88" s="150"/>
      <c r="BD88" s="150"/>
      <c r="BE88" s="150"/>
      <c r="BF88" s="150"/>
      <c r="BG88" s="150"/>
      <c r="BH88" s="150"/>
    </row>
    <row r="89" spans="1:60" outlineLevel="1" x14ac:dyDescent="0.2">
      <c r="A89" s="157"/>
      <c r="B89" s="158"/>
      <c r="C89" s="202" t="s">
        <v>458</v>
      </c>
      <c r="D89" s="195"/>
      <c r="E89" s="196">
        <v>44.4</v>
      </c>
      <c r="F89" s="160"/>
      <c r="G89" s="160"/>
      <c r="H89" s="160"/>
      <c r="I89" s="160"/>
      <c r="J89" s="160"/>
      <c r="K89" s="160"/>
      <c r="L89" s="160"/>
      <c r="M89" s="160"/>
      <c r="N89" s="160"/>
      <c r="O89" s="160"/>
      <c r="P89" s="160"/>
      <c r="Q89" s="160"/>
      <c r="R89" s="160"/>
      <c r="S89" s="160"/>
      <c r="T89" s="160"/>
      <c r="U89" s="160"/>
      <c r="V89" s="160"/>
      <c r="W89" s="160"/>
      <c r="X89" s="160"/>
      <c r="Y89" s="150"/>
      <c r="Z89" s="150"/>
      <c r="AA89" s="150"/>
      <c r="AB89" s="150"/>
      <c r="AC89" s="150"/>
      <c r="AD89" s="150"/>
      <c r="AE89" s="150"/>
      <c r="AF89" s="150"/>
      <c r="AG89" s="150" t="s">
        <v>185</v>
      </c>
      <c r="AH89" s="150">
        <v>0</v>
      </c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50"/>
      <c r="AT89" s="150"/>
      <c r="AU89" s="150"/>
      <c r="AV89" s="150"/>
      <c r="AW89" s="150"/>
      <c r="AX89" s="150"/>
      <c r="AY89" s="150"/>
      <c r="AZ89" s="150"/>
      <c r="BA89" s="150"/>
      <c r="BB89" s="150"/>
      <c r="BC89" s="150"/>
      <c r="BD89" s="150"/>
      <c r="BE89" s="150"/>
      <c r="BF89" s="150"/>
      <c r="BG89" s="150"/>
      <c r="BH89" s="150"/>
    </row>
    <row r="90" spans="1:60" x14ac:dyDescent="0.2">
      <c r="A90" s="163" t="s">
        <v>146</v>
      </c>
      <c r="B90" s="164" t="s">
        <v>115</v>
      </c>
      <c r="C90" s="189" t="s">
        <v>116</v>
      </c>
      <c r="D90" s="165"/>
      <c r="E90" s="166"/>
      <c r="F90" s="167"/>
      <c r="G90" s="167">
        <f>SUMIF(AG91:AG106,"&lt;&gt;NOR",G91:G106)</f>
        <v>0</v>
      </c>
      <c r="H90" s="167"/>
      <c r="I90" s="167">
        <f>SUM(I91:I106)</f>
        <v>0</v>
      </c>
      <c r="J90" s="167"/>
      <c r="K90" s="167">
        <f>SUM(K91:K106)</f>
        <v>0</v>
      </c>
      <c r="L90" s="167"/>
      <c r="M90" s="167">
        <f>SUM(M91:M106)</f>
        <v>0</v>
      </c>
      <c r="N90" s="167"/>
      <c r="O90" s="167">
        <f>SUM(O91:O106)</f>
        <v>0</v>
      </c>
      <c r="P90" s="167"/>
      <c r="Q90" s="167">
        <f>SUM(Q91:Q106)</f>
        <v>0</v>
      </c>
      <c r="R90" s="167"/>
      <c r="S90" s="167"/>
      <c r="T90" s="168"/>
      <c r="U90" s="162"/>
      <c r="V90" s="162">
        <f>SUM(V91:V106)</f>
        <v>3.8200000000000003</v>
      </c>
      <c r="W90" s="162"/>
      <c r="X90" s="162"/>
      <c r="AG90" t="s">
        <v>147</v>
      </c>
    </row>
    <row r="91" spans="1:60" outlineLevel="1" x14ac:dyDescent="0.2">
      <c r="A91" s="173">
        <v>56</v>
      </c>
      <c r="B91" s="174" t="s">
        <v>459</v>
      </c>
      <c r="C91" s="191" t="s">
        <v>460</v>
      </c>
      <c r="D91" s="175" t="s">
        <v>250</v>
      </c>
      <c r="E91" s="176">
        <v>3.2471999999999999</v>
      </c>
      <c r="F91" s="177"/>
      <c r="G91" s="178">
        <f>ROUND(E91*F91,2)</f>
        <v>0</v>
      </c>
      <c r="H91" s="177"/>
      <c r="I91" s="178">
        <f>ROUND(E91*H91,2)</f>
        <v>0</v>
      </c>
      <c r="J91" s="177"/>
      <c r="K91" s="178">
        <f>ROUND(E91*J91,2)</f>
        <v>0</v>
      </c>
      <c r="L91" s="178">
        <v>21</v>
      </c>
      <c r="M91" s="178">
        <f>G91*(1+L91/100)</f>
        <v>0</v>
      </c>
      <c r="N91" s="178">
        <v>0</v>
      </c>
      <c r="O91" s="178">
        <f>ROUND(E91*N91,2)</f>
        <v>0</v>
      </c>
      <c r="P91" s="178">
        <v>0</v>
      </c>
      <c r="Q91" s="178">
        <f>ROUND(E91*P91,2)</f>
        <v>0</v>
      </c>
      <c r="R91" s="178"/>
      <c r="S91" s="178" t="s">
        <v>151</v>
      </c>
      <c r="T91" s="179" t="s">
        <v>151</v>
      </c>
      <c r="U91" s="160">
        <v>0.49</v>
      </c>
      <c r="V91" s="160">
        <f>ROUND(E91*U91,2)</f>
        <v>1.59</v>
      </c>
      <c r="W91" s="160"/>
      <c r="X91" s="160" t="s">
        <v>461</v>
      </c>
      <c r="Y91" s="150"/>
      <c r="Z91" s="150"/>
      <c r="AA91" s="150"/>
      <c r="AB91" s="150"/>
      <c r="AC91" s="150"/>
      <c r="AD91" s="150"/>
      <c r="AE91" s="150"/>
      <c r="AF91" s="150"/>
      <c r="AG91" s="150" t="s">
        <v>462</v>
      </c>
      <c r="AH91" s="150"/>
      <c r="AI91" s="150"/>
      <c r="AJ91" s="150"/>
      <c r="AK91" s="150"/>
      <c r="AL91" s="150"/>
      <c r="AM91" s="150"/>
      <c r="AN91" s="150"/>
      <c r="AO91" s="150"/>
      <c r="AP91" s="150"/>
      <c r="AQ91" s="150"/>
      <c r="AR91" s="150"/>
      <c r="AS91" s="150"/>
      <c r="AT91" s="150"/>
      <c r="AU91" s="150"/>
      <c r="AV91" s="150"/>
      <c r="AW91" s="150"/>
      <c r="AX91" s="150"/>
      <c r="AY91" s="150"/>
      <c r="AZ91" s="150"/>
      <c r="BA91" s="150"/>
      <c r="BB91" s="150"/>
      <c r="BC91" s="150"/>
      <c r="BD91" s="150"/>
      <c r="BE91" s="150"/>
      <c r="BF91" s="150"/>
      <c r="BG91" s="150"/>
      <c r="BH91" s="150"/>
    </row>
    <row r="92" spans="1:60" outlineLevel="1" x14ac:dyDescent="0.2">
      <c r="A92" s="157"/>
      <c r="B92" s="158"/>
      <c r="C92" s="202" t="s">
        <v>463</v>
      </c>
      <c r="D92" s="195"/>
      <c r="E92" s="196"/>
      <c r="F92" s="160"/>
      <c r="G92" s="160"/>
      <c r="H92" s="160"/>
      <c r="I92" s="160"/>
      <c r="J92" s="160"/>
      <c r="K92" s="160"/>
      <c r="L92" s="160"/>
      <c r="M92" s="160"/>
      <c r="N92" s="160"/>
      <c r="O92" s="160"/>
      <c r="P92" s="160"/>
      <c r="Q92" s="160"/>
      <c r="R92" s="160"/>
      <c r="S92" s="160"/>
      <c r="T92" s="160"/>
      <c r="U92" s="160"/>
      <c r="V92" s="160"/>
      <c r="W92" s="160"/>
      <c r="X92" s="160"/>
      <c r="Y92" s="150"/>
      <c r="Z92" s="150"/>
      <c r="AA92" s="150"/>
      <c r="AB92" s="150"/>
      <c r="AC92" s="150"/>
      <c r="AD92" s="150"/>
      <c r="AE92" s="150"/>
      <c r="AF92" s="150"/>
      <c r="AG92" s="150" t="s">
        <v>185</v>
      </c>
      <c r="AH92" s="150">
        <v>0</v>
      </c>
      <c r="AI92" s="150"/>
      <c r="AJ92" s="150"/>
      <c r="AK92" s="150"/>
      <c r="AL92" s="150"/>
      <c r="AM92" s="150"/>
      <c r="AN92" s="150"/>
      <c r="AO92" s="150"/>
      <c r="AP92" s="150"/>
      <c r="AQ92" s="150"/>
      <c r="AR92" s="150"/>
      <c r="AS92" s="150"/>
      <c r="AT92" s="150"/>
      <c r="AU92" s="150"/>
      <c r="AV92" s="150"/>
      <c r="AW92" s="150"/>
      <c r="AX92" s="150"/>
      <c r="AY92" s="150"/>
      <c r="AZ92" s="150"/>
      <c r="BA92" s="150"/>
      <c r="BB92" s="150"/>
      <c r="BC92" s="150"/>
      <c r="BD92" s="150"/>
      <c r="BE92" s="150"/>
      <c r="BF92" s="150"/>
      <c r="BG92" s="150"/>
      <c r="BH92" s="150"/>
    </row>
    <row r="93" spans="1:60" outlineLevel="1" x14ac:dyDescent="0.2">
      <c r="A93" s="157"/>
      <c r="B93" s="158"/>
      <c r="C93" s="202" t="s">
        <v>464</v>
      </c>
      <c r="D93" s="195"/>
      <c r="E93" s="196"/>
      <c r="F93" s="160"/>
      <c r="G93" s="160"/>
      <c r="H93" s="160"/>
      <c r="I93" s="160"/>
      <c r="J93" s="160"/>
      <c r="K93" s="160"/>
      <c r="L93" s="160"/>
      <c r="M93" s="160"/>
      <c r="N93" s="160"/>
      <c r="O93" s="160"/>
      <c r="P93" s="160"/>
      <c r="Q93" s="160"/>
      <c r="R93" s="160"/>
      <c r="S93" s="160"/>
      <c r="T93" s="160"/>
      <c r="U93" s="160"/>
      <c r="V93" s="160"/>
      <c r="W93" s="160"/>
      <c r="X93" s="160"/>
      <c r="Y93" s="150"/>
      <c r="Z93" s="150"/>
      <c r="AA93" s="150"/>
      <c r="AB93" s="150"/>
      <c r="AC93" s="150"/>
      <c r="AD93" s="150"/>
      <c r="AE93" s="150"/>
      <c r="AF93" s="150"/>
      <c r="AG93" s="150" t="s">
        <v>185</v>
      </c>
      <c r="AH93" s="150">
        <v>0</v>
      </c>
      <c r="AI93" s="150"/>
      <c r="AJ93" s="150"/>
      <c r="AK93" s="150"/>
      <c r="AL93" s="150"/>
      <c r="AM93" s="150"/>
      <c r="AN93" s="150"/>
      <c r="AO93" s="150"/>
      <c r="AP93" s="150"/>
      <c r="AQ93" s="150"/>
      <c r="AR93" s="150"/>
      <c r="AS93" s="150"/>
      <c r="AT93" s="150"/>
      <c r="AU93" s="150"/>
      <c r="AV93" s="150"/>
      <c r="AW93" s="150"/>
      <c r="AX93" s="150"/>
      <c r="AY93" s="150"/>
      <c r="AZ93" s="150"/>
      <c r="BA93" s="150"/>
      <c r="BB93" s="150"/>
      <c r="BC93" s="150"/>
      <c r="BD93" s="150"/>
      <c r="BE93" s="150"/>
      <c r="BF93" s="150"/>
      <c r="BG93" s="150"/>
      <c r="BH93" s="150"/>
    </row>
    <row r="94" spans="1:60" outlineLevel="1" x14ac:dyDescent="0.2">
      <c r="A94" s="157"/>
      <c r="B94" s="158"/>
      <c r="C94" s="202" t="s">
        <v>465</v>
      </c>
      <c r="D94" s="195"/>
      <c r="E94" s="196">
        <v>3.2471999999999999</v>
      </c>
      <c r="F94" s="160"/>
      <c r="G94" s="160"/>
      <c r="H94" s="160"/>
      <c r="I94" s="160"/>
      <c r="J94" s="160"/>
      <c r="K94" s="160"/>
      <c r="L94" s="160"/>
      <c r="M94" s="160"/>
      <c r="N94" s="160"/>
      <c r="O94" s="160"/>
      <c r="P94" s="160"/>
      <c r="Q94" s="160"/>
      <c r="R94" s="160"/>
      <c r="S94" s="160"/>
      <c r="T94" s="160"/>
      <c r="U94" s="160"/>
      <c r="V94" s="160"/>
      <c r="W94" s="160"/>
      <c r="X94" s="160"/>
      <c r="Y94" s="150"/>
      <c r="Z94" s="150"/>
      <c r="AA94" s="150"/>
      <c r="AB94" s="150"/>
      <c r="AC94" s="150"/>
      <c r="AD94" s="150"/>
      <c r="AE94" s="150"/>
      <c r="AF94" s="150"/>
      <c r="AG94" s="150" t="s">
        <v>185</v>
      </c>
      <c r="AH94" s="150">
        <v>0</v>
      </c>
      <c r="AI94" s="150"/>
      <c r="AJ94" s="150"/>
      <c r="AK94" s="150"/>
      <c r="AL94" s="150"/>
      <c r="AM94" s="150"/>
      <c r="AN94" s="150"/>
      <c r="AO94" s="150"/>
      <c r="AP94" s="150"/>
      <c r="AQ94" s="150"/>
      <c r="AR94" s="150"/>
      <c r="AS94" s="150"/>
      <c r="AT94" s="150"/>
      <c r="AU94" s="150"/>
      <c r="AV94" s="150"/>
      <c r="AW94" s="150"/>
      <c r="AX94" s="150"/>
      <c r="AY94" s="150"/>
      <c r="AZ94" s="150"/>
      <c r="BA94" s="150"/>
      <c r="BB94" s="150"/>
      <c r="BC94" s="150"/>
      <c r="BD94" s="150"/>
      <c r="BE94" s="150"/>
      <c r="BF94" s="150"/>
      <c r="BG94" s="150"/>
      <c r="BH94" s="150"/>
    </row>
    <row r="95" spans="1:60" outlineLevel="1" x14ac:dyDescent="0.2">
      <c r="A95" s="173">
        <v>57</v>
      </c>
      <c r="B95" s="174" t="s">
        <v>466</v>
      </c>
      <c r="C95" s="191" t="s">
        <v>467</v>
      </c>
      <c r="D95" s="175" t="s">
        <v>250</v>
      </c>
      <c r="E95" s="176">
        <v>3.2471999999999999</v>
      </c>
      <c r="F95" s="177"/>
      <c r="G95" s="178">
        <f>ROUND(E95*F95,2)</f>
        <v>0</v>
      </c>
      <c r="H95" s="177"/>
      <c r="I95" s="178">
        <f>ROUND(E95*H95,2)</f>
        <v>0</v>
      </c>
      <c r="J95" s="177"/>
      <c r="K95" s="178">
        <f>ROUND(E95*J95,2)</f>
        <v>0</v>
      </c>
      <c r="L95" s="178">
        <v>21</v>
      </c>
      <c r="M95" s="178">
        <f>G95*(1+L95/100)</f>
        <v>0</v>
      </c>
      <c r="N95" s="178">
        <v>0</v>
      </c>
      <c r="O95" s="178">
        <f>ROUND(E95*N95,2)</f>
        <v>0</v>
      </c>
      <c r="P95" s="178">
        <v>0</v>
      </c>
      <c r="Q95" s="178">
        <f>ROUND(E95*P95,2)</f>
        <v>0</v>
      </c>
      <c r="R95" s="178"/>
      <c r="S95" s="178" t="s">
        <v>151</v>
      </c>
      <c r="T95" s="179" t="s">
        <v>151</v>
      </c>
      <c r="U95" s="160">
        <v>0</v>
      </c>
      <c r="V95" s="160">
        <f>ROUND(E95*U95,2)</f>
        <v>0</v>
      </c>
      <c r="W95" s="160"/>
      <c r="X95" s="160" t="s">
        <v>461</v>
      </c>
      <c r="Y95" s="150"/>
      <c r="Z95" s="150"/>
      <c r="AA95" s="150"/>
      <c r="AB95" s="150"/>
      <c r="AC95" s="150"/>
      <c r="AD95" s="150"/>
      <c r="AE95" s="150"/>
      <c r="AF95" s="150"/>
      <c r="AG95" s="150" t="s">
        <v>462</v>
      </c>
      <c r="AH95" s="150"/>
      <c r="AI95" s="150"/>
      <c r="AJ95" s="150"/>
      <c r="AK95" s="150"/>
      <c r="AL95" s="150"/>
      <c r="AM95" s="150"/>
      <c r="AN95" s="150"/>
      <c r="AO95" s="150"/>
      <c r="AP95" s="150"/>
      <c r="AQ95" s="150"/>
      <c r="AR95" s="150"/>
      <c r="AS95" s="150"/>
      <c r="AT95" s="150"/>
      <c r="AU95" s="150"/>
      <c r="AV95" s="150"/>
      <c r="AW95" s="150"/>
      <c r="AX95" s="150"/>
      <c r="AY95" s="150"/>
      <c r="AZ95" s="150"/>
      <c r="BA95" s="150"/>
      <c r="BB95" s="150"/>
      <c r="BC95" s="150"/>
      <c r="BD95" s="150"/>
      <c r="BE95" s="150"/>
      <c r="BF95" s="150"/>
      <c r="BG95" s="150"/>
      <c r="BH95" s="150"/>
    </row>
    <row r="96" spans="1:60" outlineLevel="1" x14ac:dyDescent="0.2">
      <c r="A96" s="157"/>
      <c r="B96" s="158"/>
      <c r="C96" s="202" t="s">
        <v>463</v>
      </c>
      <c r="D96" s="195"/>
      <c r="E96" s="196"/>
      <c r="F96" s="160"/>
      <c r="G96" s="160"/>
      <c r="H96" s="160"/>
      <c r="I96" s="160"/>
      <c r="J96" s="160"/>
      <c r="K96" s="160"/>
      <c r="L96" s="160"/>
      <c r="M96" s="160"/>
      <c r="N96" s="160"/>
      <c r="O96" s="160"/>
      <c r="P96" s="160"/>
      <c r="Q96" s="160"/>
      <c r="R96" s="160"/>
      <c r="S96" s="160"/>
      <c r="T96" s="160"/>
      <c r="U96" s="160"/>
      <c r="V96" s="160"/>
      <c r="W96" s="160"/>
      <c r="X96" s="160"/>
      <c r="Y96" s="150"/>
      <c r="Z96" s="150"/>
      <c r="AA96" s="150"/>
      <c r="AB96" s="150"/>
      <c r="AC96" s="150"/>
      <c r="AD96" s="150"/>
      <c r="AE96" s="150"/>
      <c r="AF96" s="150"/>
      <c r="AG96" s="150" t="s">
        <v>185</v>
      </c>
      <c r="AH96" s="150">
        <v>0</v>
      </c>
      <c r="AI96" s="150"/>
      <c r="AJ96" s="150"/>
      <c r="AK96" s="150"/>
      <c r="AL96" s="150"/>
      <c r="AM96" s="150"/>
      <c r="AN96" s="150"/>
      <c r="AO96" s="150"/>
      <c r="AP96" s="150"/>
      <c r="AQ96" s="150"/>
      <c r="AR96" s="150"/>
      <c r="AS96" s="150"/>
      <c r="AT96" s="150"/>
      <c r="AU96" s="150"/>
      <c r="AV96" s="150"/>
      <c r="AW96" s="150"/>
      <c r="AX96" s="150"/>
      <c r="AY96" s="150"/>
      <c r="AZ96" s="150"/>
      <c r="BA96" s="150"/>
      <c r="BB96" s="150"/>
      <c r="BC96" s="150"/>
      <c r="BD96" s="150"/>
      <c r="BE96" s="150"/>
      <c r="BF96" s="150"/>
      <c r="BG96" s="150"/>
      <c r="BH96" s="150"/>
    </row>
    <row r="97" spans="1:60" outlineLevel="1" x14ac:dyDescent="0.2">
      <c r="A97" s="157"/>
      <c r="B97" s="158"/>
      <c r="C97" s="202" t="s">
        <v>464</v>
      </c>
      <c r="D97" s="195"/>
      <c r="E97" s="196"/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50"/>
      <c r="Z97" s="150"/>
      <c r="AA97" s="150"/>
      <c r="AB97" s="150"/>
      <c r="AC97" s="150"/>
      <c r="AD97" s="150"/>
      <c r="AE97" s="150"/>
      <c r="AF97" s="150"/>
      <c r="AG97" s="150" t="s">
        <v>185</v>
      </c>
      <c r="AH97" s="150">
        <v>0</v>
      </c>
      <c r="AI97" s="150"/>
      <c r="AJ97" s="150"/>
      <c r="AK97" s="150"/>
      <c r="AL97" s="150"/>
      <c r="AM97" s="150"/>
      <c r="AN97" s="150"/>
      <c r="AO97" s="150"/>
      <c r="AP97" s="150"/>
      <c r="AQ97" s="150"/>
      <c r="AR97" s="150"/>
      <c r="AS97" s="150"/>
      <c r="AT97" s="150"/>
      <c r="AU97" s="150"/>
      <c r="AV97" s="150"/>
      <c r="AW97" s="150"/>
      <c r="AX97" s="150"/>
      <c r="AY97" s="150"/>
      <c r="AZ97" s="150"/>
      <c r="BA97" s="150"/>
      <c r="BB97" s="150"/>
      <c r="BC97" s="150"/>
      <c r="BD97" s="150"/>
      <c r="BE97" s="150"/>
      <c r="BF97" s="150"/>
      <c r="BG97" s="150"/>
      <c r="BH97" s="150"/>
    </row>
    <row r="98" spans="1:60" outlineLevel="1" x14ac:dyDescent="0.2">
      <c r="A98" s="157"/>
      <c r="B98" s="158"/>
      <c r="C98" s="202" t="s">
        <v>465</v>
      </c>
      <c r="D98" s="195"/>
      <c r="E98" s="196">
        <v>3.2471999999999999</v>
      </c>
      <c r="F98" s="160"/>
      <c r="G98" s="160"/>
      <c r="H98" s="160"/>
      <c r="I98" s="160"/>
      <c r="J98" s="160"/>
      <c r="K98" s="160"/>
      <c r="L98" s="160"/>
      <c r="M98" s="160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60"/>
      <c r="Y98" s="150"/>
      <c r="Z98" s="150"/>
      <c r="AA98" s="150"/>
      <c r="AB98" s="150"/>
      <c r="AC98" s="150"/>
      <c r="AD98" s="150"/>
      <c r="AE98" s="150"/>
      <c r="AF98" s="150"/>
      <c r="AG98" s="150" t="s">
        <v>185</v>
      </c>
      <c r="AH98" s="150">
        <v>0</v>
      </c>
      <c r="AI98" s="150"/>
      <c r="AJ98" s="150"/>
      <c r="AK98" s="150"/>
      <c r="AL98" s="150"/>
      <c r="AM98" s="150"/>
      <c r="AN98" s="150"/>
      <c r="AO98" s="150"/>
      <c r="AP98" s="150"/>
      <c r="AQ98" s="150"/>
      <c r="AR98" s="150"/>
      <c r="AS98" s="150"/>
      <c r="AT98" s="150"/>
      <c r="AU98" s="150"/>
      <c r="AV98" s="150"/>
      <c r="AW98" s="150"/>
      <c r="AX98" s="150"/>
      <c r="AY98" s="150"/>
      <c r="AZ98" s="150"/>
      <c r="BA98" s="150"/>
      <c r="BB98" s="150"/>
      <c r="BC98" s="150"/>
      <c r="BD98" s="150"/>
      <c r="BE98" s="150"/>
      <c r="BF98" s="150"/>
      <c r="BG98" s="150"/>
      <c r="BH98" s="150"/>
    </row>
    <row r="99" spans="1:60" outlineLevel="1" x14ac:dyDescent="0.2">
      <c r="A99" s="173">
        <v>58</v>
      </c>
      <c r="B99" s="174" t="s">
        <v>468</v>
      </c>
      <c r="C99" s="191" t="s">
        <v>469</v>
      </c>
      <c r="D99" s="175" t="s">
        <v>250</v>
      </c>
      <c r="E99" s="176">
        <v>3.2471999999999999</v>
      </c>
      <c r="F99" s="177"/>
      <c r="G99" s="178">
        <f>ROUND(E99*F99,2)</f>
        <v>0</v>
      </c>
      <c r="H99" s="177"/>
      <c r="I99" s="178">
        <f>ROUND(E99*H99,2)</f>
        <v>0</v>
      </c>
      <c r="J99" s="177"/>
      <c r="K99" s="178">
        <f>ROUND(E99*J99,2)</f>
        <v>0</v>
      </c>
      <c r="L99" s="178">
        <v>21</v>
      </c>
      <c r="M99" s="178">
        <f>G99*(1+L99/100)</f>
        <v>0</v>
      </c>
      <c r="N99" s="178">
        <v>0</v>
      </c>
      <c r="O99" s="178">
        <f>ROUND(E99*N99,2)</f>
        <v>0</v>
      </c>
      <c r="P99" s="178">
        <v>0</v>
      </c>
      <c r="Q99" s="178">
        <f>ROUND(E99*P99,2)</f>
        <v>0</v>
      </c>
      <c r="R99" s="178"/>
      <c r="S99" s="178" t="s">
        <v>161</v>
      </c>
      <c r="T99" s="179" t="s">
        <v>152</v>
      </c>
      <c r="U99" s="160">
        <v>0.68799999999999994</v>
      </c>
      <c r="V99" s="160">
        <f>ROUND(E99*U99,2)</f>
        <v>2.23</v>
      </c>
      <c r="W99" s="160"/>
      <c r="X99" s="160" t="s">
        <v>461</v>
      </c>
      <c r="Y99" s="150"/>
      <c r="Z99" s="150"/>
      <c r="AA99" s="150"/>
      <c r="AB99" s="150"/>
      <c r="AC99" s="150"/>
      <c r="AD99" s="150"/>
      <c r="AE99" s="150"/>
      <c r="AF99" s="150"/>
      <c r="AG99" s="150" t="s">
        <v>462</v>
      </c>
      <c r="AH99" s="150"/>
      <c r="AI99" s="150"/>
      <c r="AJ99" s="150"/>
      <c r="AK99" s="150"/>
      <c r="AL99" s="150"/>
      <c r="AM99" s="150"/>
      <c r="AN99" s="150"/>
      <c r="AO99" s="150"/>
      <c r="AP99" s="150"/>
      <c r="AQ99" s="150"/>
      <c r="AR99" s="150"/>
      <c r="AS99" s="150"/>
      <c r="AT99" s="150"/>
      <c r="AU99" s="150"/>
      <c r="AV99" s="150"/>
      <c r="AW99" s="150"/>
      <c r="AX99" s="150"/>
      <c r="AY99" s="150"/>
      <c r="AZ99" s="150"/>
      <c r="BA99" s="150"/>
      <c r="BB99" s="150"/>
      <c r="BC99" s="150"/>
      <c r="BD99" s="150"/>
      <c r="BE99" s="150"/>
      <c r="BF99" s="150"/>
      <c r="BG99" s="150"/>
      <c r="BH99" s="150"/>
    </row>
    <row r="100" spans="1:60" outlineLevel="1" x14ac:dyDescent="0.2">
      <c r="A100" s="157"/>
      <c r="B100" s="158"/>
      <c r="C100" s="202" t="s">
        <v>463</v>
      </c>
      <c r="D100" s="195"/>
      <c r="E100" s="196"/>
      <c r="F100" s="160"/>
      <c r="G100" s="160"/>
      <c r="H100" s="160"/>
      <c r="I100" s="160"/>
      <c r="J100" s="160"/>
      <c r="K100" s="160"/>
      <c r="L100" s="160"/>
      <c r="M100" s="160"/>
      <c r="N100" s="160"/>
      <c r="O100" s="160"/>
      <c r="P100" s="160"/>
      <c r="Q100" s="160"/>
      <c r="R100" s="160"/>
      <c r="S100" s="160"/>
      <c r="T100" s="160"/>
      <c r="U100" s="160"/>
      <c r="V100" s="160"/>
      <c r="W100" s="160"/>
      <c r="X100" s="160"/>
      <c r="Y100" s="150"/>
      <c r="Z100" s="150"/>
      <c r="AA100" s="150"/>
      <c r="AB100" s="150"/>
      <c r="AC100" s="150"/>
      <c r="AD100" s="150"/>
      <c r="AE100" s="150"/>
      <c r="AF100" s="150"/>
      <c r="AG100" s="150" t="s">
        <v>185</v>
      </c>
      <c r="AH100" s="150">
        <v>0</v>
      </c>
      <c r="AI100" s="150"/>
      <c r="AJ100" s="150"/>
      <c r="AK100" s="150"/>
      <c r="AL100" s="150"/>
      <c r="AM100" s="150"/>
      <c r="AN100" s="150"/>
      <c r="AO100" s="150"/>
      <c r="AP100" s="150"/>
      <c r="AQ100" s="150"/>
      <c r="AR100" s="150"/>
      <c r="AS100" s="150"/>
      <c r="AT100" s="150"/>
      <c r="AU100" s="150"/>
      <c r="AV100" s="150"/>
      <c r="AW100" s="150"/>
      <c r="AX100" s="150"/>
      <c r="AY100" s="150"/>
      <c r="AZ100" s="150"/>
      <c r="BA100" s="150"/>
      <c r="BB100" s="150"/>
      <c r="BC100" s="150"/>
      <c r="BD100" s="150"/>
      <c r="BE100" s="150"/>
      <c r="BF100" s="150"/>
      <c r="BG100" s="150"/>
      <c r="BH100" s="150"/>
    </row>
    <row r="101" spans="1:60" outlineLevel="1" x14ac:dyDescent="0.2">
      <c r="A101" s="157"/>
      <c r="B101" s="158"/>
      <c r="C101" s="202" t="s">
        <v>464</v>
      </c>
      <c r="D101" s="195"/>
      <c r="E101" s="196"/>
      <c r="F101" s="160"/>
      <c r="G101" s="160"/>
      <c r="H101" s="160"/>
      <c r="I101" s="160"/>
      <c r="J101" s="160"/>
      <c r="K101" s="160"/>
      <c r="L101" s="160"/>
      <c r="M101" s="160"/>
      <c r="N101" s="160"/>
      <c r="O101" s="160"/>
      <c r="P101" s="160"/>
      <c r="Q101" s="160"/>
      <c r="R101" s="160"/>
      <c r="S101" s="160"/>
      <c r="T101" s="160"/>
      <c r="U101" s="160"/>
      <c r="V101" s="160"/>
      <c r="W101" s="160"/>
      <c r="X101" s="160"/>
      <c r="Y101" s="150"/>
      <c r="Z101" s="150"/>
      <c r="AA101" s="150"/>
      <c r="AB101" s="150"/>
      <c r="AC101" s="150"/>
      <c r="AD101" s="150"/>
      <c r="AE101" s="150"/>
      <c r="AF101" s="150"/>
      <c r="AG101" s="150" t="s">
        <v>185</v>
      </c>
      <c r="AH101" s="150">
        <v>0</v>
      </c>
      <c r="AI101" s="150"/>
      <c r="AJ101" s="150"/>
      <c r="AK101" s="150"/>
      <c r="AL101" s="150"/>
      <c r="AM101" s="150"/>
      <c r="AN101" s="150"/>
      <c r="AO101" s="150"/>
      <c r="AP101" s="150"/>
      <c r="AQ101" s="150"/>
      <c r="AR101" s="150"/>
      <c r="AS101" s="150"/>
      <c r="AT101" s="150"/>
      <c r="AU101" s="150"/>
      <c r="AV101" s="150"/>
      <c r="AW101" s="150"/>
      <c r="AX101" s="150"/>
      <c r="AY101" s="150"/>
      <c r="AZ101" s="150"/>
      <c r="BA101" s="150"/>
      <c r="BB101" s="150"/>
      <c r="BC101" s="150"/>
      <c r="BD101" s="150"/>
      <c r="BE101" s="150"/>
      <c r="BF101" s="150"/>
      <c r="BG101" s="150"/>
      <c r="BH101" s="150"/>
    </row>
    <row r="102" spans="1:60" outlineLevel="1" x14ac:dyDescent="0.2">
      <c r="A102" s="157"/>
      <c r="B102" s="158"/>
      <c r="C102" s="202" t="s">
        <v>465</v>
      </c>
      <c r="D102" s="195"/>
      <c r="E102" s="196">
        <v>3.2471999999999999</v>
      </c>
      <c r="F102" s="160"/>
      <c r="G102" s="160"/>
      <c r="H102" s="160"/>
      <c r="I102" s="160"/>
      <c r="J102" s="160"/>
      <c r="K102" s="160"/>
      <c r="L102" s="160"/>
      <c r="M102" s="160"/>
      <c r="N102" s="160"/>
      <c r="O102" s="160"/>
      <c r="P102" s="160"/>
      <c r="Q102" s="160"/>
      <c r="R102" s="160"/>
      <c r="S102" s="160"/>
      <c r="T102" s="160"/>
      <c r="U102" s="160"/>
      <c r="V102" s="160"/>
      <c r="W102" s="160"/>
      <c r="X102" s="160"/>
      <c r="Y102" s="150"/>
      <c r="Z102" s="150"/>
      <c r="AA102" s="150"/>
      <c r="AB102" s="150"/>
      <c r="AC102" s="150"/>
      <c r="AD102" s="150"/>
      <c r="AE102" s="150"/>
      <c r="AF102" s="150"/>
      <c r="AG102" s="150" t="s">
        <v>185</v>
      </c>
      <c r="AH102" s="150">
        <v>0</v>
      </c>
      <c r="AI102" s="150"/>
      <c r="AJ102" s="150"/>
      <c r="AK102" s="150"/>
      <c r="AL102" s="150"/>
      <c r="AM102" s="150"/>
      <c r="AN102" s="150"/>
      <c r="AO102" s="150"/>
      <c r="AP102" s="150"/>
      <c r="AQ102" s="150"/>
      <c r="AR102" s="150"/>
      <c r="AS102" s="150"/>
      <c r="AT102" s="150"/>
      <c r="AU102" s="150"/>
      <c r="AV102" s="150"/>
      <c r="AW102" s="150"/>
      <c r="AX102" s="150"/>
      <c r="AY102" s="150"/>
      <c r="AZ102" s="150"/>
      <c r="BA102" s="150"/>
      <c r="BB102" s="150"/>
      <c r="BC102" s="150"/>
      <c r="BD102" s="150"/>
      <c r="BE102" s="150"/>
      <c r="BF102" s="150"/>
      <c r="BG102" s="150"/>
      <c r="BH102" s="150"/>
    </row>
    <row r="103" spans="1:60" outlineLevel="1" x14ac:dyDescent="0.2">
      <c r="A103" s="173">
        <v>59</v>
      </c>
      <c r="B103" s="174" t="s">
        <v>470</v>
      </c>
      <c r="C103" s="191" t="s">
        <v>471</v>
      </c>
      <c r="D103" s="175" t="s">
        <v>250</v>
      </c>
      <c r="E103" s="176">
        <v>3.2471999999999999</v>
      </c>
      <c r="F103" s="177"/>
      <c r="G103" s="178">
        <f>ROUND(E103*F103,2)</f>
        <v>0</v>
      </c>
      <c r="H103" s="177"/>
      <c r="I103" s="178">
        <f>ROUND(E103*H103,2)</f>
        <v>0</v>
      </c>
      <c r="J103" s="177"/>
      <c r="K103" s="178">
        <f>ROUND(E103*J103,2)</f>
        <v>0</v>
      </c>
      <c r="L103" s="178">
        <v>21</v>
      </c>
      <c r="M103" s="178">
        <f>G103*(1+L103/100)</f>
        <v>0</v>
      </c>
      <c r="N103" s="178">
        <v>0</v>
      </c>
      <c r="O103" s="178">
        <f>ROUND(E103*N103,2)</f>
        <v>0</v>
      </c>
      <c r="P103" s="178">
        <v>0</v>
      </c>
      <c r="Q103" s="178">
        <f>ROUND(E103*P103,2)</f>
        <v>0</v>
      </c>
      <c r="R103" s="178"/>
      <c r="S103" s="178" t="s">
        <v>151</v>
      </c>
      <c r="T103" s="179" t="s">
        <v>151</v>
      </c>
      <c r="U103" s="160">
        <v>0</v>
      </c>
      <c r="V103" s="160">
        <f>ROUND(E103*U103,2)</f>
        <v>0</v>
      </c>
      <c r="W103" s="160"/>
      <c r="X103" s="160" t="s">
        <v>461</v>
      </c>
      <c r="Y103" s="150"/>
      <c r="Z103" s="150"/>
      <c r="AA103" s="150"/>
      <c r="AB103" s="150"/>
      <c r="AC103" s="150"/>
      <c r="AD103" s="150"/>
      <c r="AE103" s="150"/>
      <c r="AF103" s="150"/>
      <c r="AG103" s="150" t="s">
        <v>462</v>
      </c>
      <c r="AH103" s="150"/>
      <c r="AI103" s="150"/>
      <c r="AJ103" s="150"/>
      <c r="AK103" s="150"/>
      <c r="AL103" s="150"/>
      <c r="AM103" s="150"/>
      <c r="AN103" s="150"/>
      <c r="AO103" s="150"/>
      <c r="AP103" s="150"/>
      <c r="AQ103" s="150"/>
      <c r="AR103" s="150"/>
      <c r="AS103" s="150"/>
      <c r="AT103" s="150"/>
      <c r="AU103" s="150"/>
      <c r="AV103" s="150"/>
      <c r="AW103" s="150"/>
      <c r="AX103" s="150"/>
      <c r="AY103" s="150"/>
      <c r="AZ103" s="150"/>
      <c r="BA103" s="150"/>
      <c r="BB103" s="150"/>
      <c r="BC103" s="150"/>
      <c r="BD103" s="150"/>
      <c r="BE103" s="150"/>
      <c r="BF103" s="150"/>
      <c r="BG103" s="150"/>
      <c r="BH103" s="150"/>
    </row>
    <row r="104" spans="1:60" outlineLevel="1" x14ac:dyDescent="0.2">
      <c r="A104" s="157"/>
      <c r="B104" s="158"/>
      <c r="C104" s="202" t="s">
        <v>463</v>
      </c>
      <c r="D104" s="195"/>
      <c r="E104" s="196"/>
      <c r="F104" s="160"/>
      <c r="G104" s="160"/>
      <c r="H104" s="160"/>
      <c r="I104" s="160"/>
      <c r="J104" s="160"/>
      <c r="K104" s="160"/>
      <c r="L104" s="160"/>
      <c r="M104" s="160"/>
      <c r="N104" s="160"/>
      <c r="O104" s="160"/>
      <c r="P104" s="160"/>
      <c r="Q104" s="160"/>
      <c r="R104" s="160"/>
      <c r="S104" s="160"/>
      <c r="T104" s="160"/>
      <c r="U104" s="160"/>
      <c r="V104" s="160"/>
      <c r="W104" s="160"/>
      <c r="X104" s="160"/>
      <c r="Y104" s="150"/>
      <c r="Z104" s="150"/>
      <c r="AA104" s="150"/>
      <c r="AB104" s="150"/>
      <c r="AC104" s="150"/>
      <c r="AD104" s="150"/>
      <c r="AE104" s="150"/>
      <c r="AF104" s="150"/>
      <c r="AG104" s="150" t="s">
        <v>185</v>
      </c>
      <c r="AH104" s="150">
        <v>0</v>
      </c>
      <c r="AI104" s="150"/>
      <c r="AJ104" s="150"/>
      <c r="AK104" s="150"/>
      <c r="AL104" s="150"/>
      <c r="AM104" s="150"/>
      <c r="AN104" s="150"/>
      <c r="AO104" s="150"/>
      <c r="AP104" s="150"/>
      <c r="AQ104" s="150"/>
      <c r="AR104" s="150"/>
      <c r="AS104" s="150"/>
      <c r="AT104" s="150"/>
      <c r="AU104" s="150"/>
      <c r="AV104" s="150"/>
      <c r="AW104" s="150"/>
      <c r="AX104" s="150"/>
      <c r="AY104" s="150"/>
      <c r="AZ104" s="150"/>
      <c r="BA104" s="150"/>
      <c r="BB104" s="150"/>
      <c r="BC104" s="150"/>
      <c r="BD104" s="150"/>
      <c r="BE104" s="150"/>
      <c r="BF104" s="150"/>
      <c r="BG104" s="150"/>
      <c r="BH104" s="150"/>
    </row>
    <row r="105" spans="1:60" outlineLevel="1" x14ac:dyDescent="0.2">
      <c r="A105" s="157"/>
      <c r="B105" s="158"/>
      <c r="C105" s="202" t="s">
        <v>464</v>
      </c>
      <c r="D105" s="195"/>
      <c r="E105" s="196"/>
      <c r="F105" s="160"/>
      <c r="G105" s="160"/>
      <c r="H105" s="160"/>
      <c r="I105" s="160"/>
      <c r="J105" s="160"/>
      <c r="K105" s="160"/>
      <c r="L105" s="160"/>
      <c r="M105" s="160"/>
      <c r="N105" s="160"/>
      <c r="O105" s="160"/>
      <c r="P105" s="160"/>
      <c r="Q105" s="160"/>
      <c r="R105" s="160"/>
      <c r="S105" s="160"/>
      <c r="T105" s="160"/>
      <c r="U105" s="160"/>
      <c r="V105" s="160"/>
      <c r="W105" s="160"/>
      <c r="X105" s="160"/>
      <c r="Y105" s="150"/>
      <c r="Z105" s="150"/>
      <c r="AA105" s="150"/>
      <c r="AB105" s="150"/>
      <c r="AC105" s="150"/>
      <c r="AD105" s="150"/>
      <c r="AE105" s="150"/>
      <c r="AF105" s="150"/>
      <c r="AG105" s="150" t="s">
        <v>185</v>
      </c>
      <c r="AH105" s="150">
        <v>0</v>
      </c>
      <c r="AI105" s="150"/>
      <c r="AJ105" s="150"/>
      <c r="AK105" s="150"/>
      <c r="AL105" s="150"/>
      <c r="AM105" s="150"/>
      <c r="AN105" s="150"/>
      <c r="AO105" s="150"/>
      <c r="AP105" s="150"/>
      <c r="AQ105" s="150"/>
      <c r="AR105" s="150"/>
      <c r="AS105" s="150"/>
      <c r="AT105" s="150"/>
      <c r="AU105" s="150"/>
      <c r="AV105" s="150"/>
      <c r="AW105" s="150"/>
      <c r="AX105" s="150"/>
      <c r="AY105" s="150"/>
      <c r="AZ105" s="150"/>
      <c r="BA105" s="150"/>
      <c r="BB105" s="150"/>
      <c r="BC105" s="150"/>
      <c r="BD105" s="150"/>
      <c r="BE105" s="150"/>
      <c r="BF105" s="150"/>
      <c r="BG105" s="150"/>
      <c r="BH105" s="150"/>
    </row>
    <row r="106" spans="1:60" outlineLevel="1" x14ac:dyDescent="0.2">
      <c r="A106" s="157"/>
      <c r="B106" s="158"/>
      <c r="C106" s="202" t="s">
        <v>465</v>
      </c>
      <c r="D106" s="195"/>
      <c r="E106" s="196">
        <v>3.2471999999999999</v>
      </c>
      <c r="F106" s="160"/>
      <c r="G106" s="160"/>
      <c r="H106" s="160"/>
      <c r="I106" s="160"/>
      <c r="J106" s="160"/>
      <c r="K106" s="160"/>
      <c r="L106" s="160"/>
      <c r="M106" s="160"/>
      <c r="N106" s="160"/>
      <c r="O106" s="160"/>
      <c r="P106" s="160"/>
      <c r="Q106" s="160"/>
      <c r="R106" s="160"/>
      <c r="S106" s="160"/>
      <c r="T106" s="160"/>
      <c r="U106" s="160"/>
      <c r="V106" s="160"/>
      <c r="W106" s="160"/>
      <c r="X106" s="160"/>
      <c r="Y106" s="150"/>
      <c r="Z106" s="150"/>
      <c r="AA106" s="150"/>
      <c r="AB106" s="150"/>
      <c r="AC106" s="150"/>
      <c r="AD106" s="150"/>
      <c r="AE106" s="150"/>
      <c r="AF106" s="150"/>
      <c r="AG106" s="150" t="s">
        <v>185</v>
      </c>
      <c r="AH106" s="150">
        <v>0</v>
      </c>
      <c r="AI106" s="150"/>
      <c r="AJ106" s="150"/>
      <c r="AK106" s="150"/>
      <c r="AL106" s="150"/>
      <c r="AM106" s="150"/>
      <c r="AN106" s="150"/>
      <c r="AO106" s="150"/>
      <c r="AP106" s="150"/>
      <c r="AQ106" s="150"/>
      <c r="AR106" s="150"/>
      <c r="AS106" s="150"/>
      <c r="AT106" s="150"/>
      <c r="AU106" s="150"/>
      <c r="AV106" s="150"/>
      <c r="AW106" s="150"/>
      <c r="AX106" s="150"/>
      <c r="AY106" s="150"/>
      <c r="AZ106" s="150"/>
      <c r="BA106" s="150"/>
      <c r="BB106" s="150"/>
      <c r="BC106" s="150"/>
      <c r="BD106" s="150"/>
      <c r="BE106" s="150"/>
      <c r="BF106" s="150"/>
      <c r="BG106" s="150"/>
      <c r="BH106" s="150"/>
    </row>
    <row r="107" spans="1:60" x14ac:dyDescent="0.2">
      <c r="A107" s="163" t="s">
        <v>146</v>
      </c>
      <c r="B107" s="164" t="s">
        <v>99</v>
      </c>
      <c r="C107" s="189" t="s">
        <v>100</v>
      </c>
      <c r="D107" s="165"/>
      <c r="E107" s="166"/>
      <c r="F107" s="167"/>
      <c r="G107" s="167">
        <f>SUMIF(AG108:AG111,"&lt;&gt;NOR",G108:G111)</f>
        <v>0</v>
      </c>
      <c r="H107" s="167"/>
      <c r="I107" s="167">
        <f>SUM(I108:I111)</f>
        <v>0</v>
      </c>
      <c r="J107" s="167"/>
      <c r="K107" s="167">
        <f>SUM(K108:K111)</f>
        <v>0</v>
      </c>
      <c r="L107" s="167"/>
      <c r="M107" s="167">
        <f>SUM(M108:M111)</f>
        <v>0</v>
      </c>
      <c r="N107" s="167"/>
      <c r="O107" s="167">
        <f>SUM(O108:O111)</f>
        <v>0</v>
      </c>
      <c r="P107" s="167"/>
      <c r="Q107" s="167">
        <f>SUM(Q108:Q111)</f>
        <v>0</v>
      </c>
      <c r="R107" s="167"/>
      <c r="S107" s="167"/>
      <c r="T107" s="168"/>
      <c r="U107" s="162"/>
      <c r="V107" s="162">
        <f>SUM(V108:V111)</f>
        <v>13.53</v>
      </c>
      <c r="W107" s="162"/>
      <c r="X107" s="162"/>
      <c r="AG107" t="s">
        <v>147</v>
      </c>
    </row>
    <row r="108" spans="1:60" outlineLevel="1" x14ac:dyDescent="0.2">
      <c r="A108" s="173">
        <v>60</v>
      </c>
      <c r="B108" s="174" t="s">
        <v>472</v>
      </c>
      <c r="C108" s="191" t="s">
        <v>473</v>
      </c>
      <c r="D108" s="175" t="s">
        <v>250</v>
      </c>
      <c r="E108" s="176">
        <v>63.955759999999998</v>
      </c>
      <c r="F108" s="177"/>
      <c r="G108" s="178">
        <f>ROUND(E108*F108,2)</f>
        <v>0</v>
      </c>
      <c r="H108" s="177"/>
      <c r="I108" s="178">
        <f>ROUND(E108*H108,2)</f>
        <v>0</v>
      </c>
      <c r="J108" s="177"/>
      <c r="K108" s="178">
        <f>ROUND(E108*J108,2)</f>
        <v>0</v>
      </c>
      <c r="L108" s="178">
        <v>21</v>
      </c>
      <c r="M108" s="178">
        <f>G108*(1+L108/100)</f>
        <v>0</v>
      </c>
      <c r="N108" s="178">
        <v>0</v>
      </c>
      <c r="O108" s="178">
        <f>ROUND(E108*N108,2)</f>
        <v>0</v>
      </c>
      <c r="P108" s="178">
        <v>0</v>
      </c>
      <c r="Q108" s="178">
        <f>ROUND(E108*P108,2)</f>
        <v>0</v>
      </c>
      <c r="R108" s="178"/>
      <c r="S108" s="178" t="s">
        <v>151</v>
      </c>
      <c r="T108" s="179" t="s">
        <v>151</v>
      </c>
      <c r="U108" s="160">
        <v>0.21149999999999999</v>
      </c>
      <c r="V108" s="160">
        <f>ROUND(E108*U108,2)</f>
        <v>13.53</v>
      </c>
      <c r="W108" s="160"/>
      <c r="X108" s="160" t="s">
        <v>251</v>
      </c>
      <c r="Y108" s="150"/>
      <c r="Z108" s="150"/>
      <c r="AA108" s="150"/>
      <c r="AB108" s="150"/>
      <c r="AC108" s="150"/>
      <c r="AD108" s="150"/>
      <c r="AE108" s="150"/>
      <c r="AF108" s="150"/>
      <c r="AG108" s="150" t="s">
        <v>252</v>
      </c>
      <c r="AH108" s="150"/>
      <c r="AI108" s="150"/>
      <c r="AJ108" s="150"/>
      <c r="AK108" s="150"/>
      <c r="AL108" s="150"/>
      <c r="AM108" s="150"/>
      <c r="AN108" s="150"/>
      <c r="AO108" s="150"/>
      <c r="AP108" s="150"/>
      <c r="AQ108" s="150"/>
      <c r="AR108" s="150"/>
      <c r="AS108" s="150"/>
      <c r="AT108" s="150"/>
      <c r="AU108" s="150"/>
      <c r="AV108" s="150"/>
      <c r="AW108" s="150"/>
      <c r="AX108" s="150"/>
      <c r="AY108" s="150"/>
      <c r="AZ108" s="150"/>
      <c r="BA108" s="150"/>
      <c r="BB108" s="150"/>
      <c r="BC108" s="150"/>
      <c r="BD108" s="150"/>
      <c r="BE108" s="150"/>
      <c r="BF108" s="150"/>
      <c r="BG108" s="150"/>
      <c r="BH108" s="150"/>
    </row>
    <row r="109" spans="1:60" outlineLevel="1" x14ac:dyDescent="0.2">
      <c r="A109" s="157"/>
      <c r="B109" s="158"/>
      <c r="C109" s="202" t="s">
        <v>254</v>
      </c>
      <c r="D109" s="195"/>
      <c r="E109" s="196"/>
      <c r="F109" s="160"/>
      <c r="G109" s="160"/>
      <c r="H109" s="160"/>
      <c r="I109" s="160"/>
      <c r="J109" s="160"/>
      <c r="K109" s="160"/>
      <c r="L109" s="160"/>
      <c r="M109" s="160"/>
      <c r="N109" s="160"/>
      <c r="O109" s="160"/>
      <c r="P109" s="160"/>
      <c r="Q109" s="160"/>
      <c r="R109" s="160"/>
      <c r="S109" s="160"/>
      <c r="T109" s="160"/>
      <c r="U109" s="160"/>
      <c r="V109" s="160"/>
      <c r="W109" s="160"/>
      <c r="X109" s="160"/>
      <c r="Y109" s="150"/>
      <c r="Z109" s="150"/>
      <c r="AA109" s="150"/>
      <c r="AB109" s="150"/>
      <c r="AC109" s="150"/>
      <c r="AD109" s="150"/>
      <c r="AE109" s="150"/>
      <c r="AF109" s="150"/>
      <c r="AG109" s="150" t="s">
        <v>185</v>
      </c>
      <c r="AH109" s="150">
        <v>0</v>
      </c>
      <c r="AI109" s="150"/>
      <c r="AJ109" s="150"/>
      <c r="AK109" s="150"/>
      <c r="AL109" s="150"/>
      <c r="AM109" s="150"/>
      <c r="AN109" s="150"/>
      <c r="AO109" s="150"/>
      <c r="AP109" s="150"/>
      <c r="AQ109" s="150"/>
      <c r="AR109" s="150"/>
      <c r="AS109" s="150"/>
      <c r="AT109" s="150"/>
      <c r="AU109" s="150"/>
      <c r="AV109" s="150"/>
      <c r="AW109" s="150"/>
      <c r="AX109" s="150"/>
      <c r="AY109" s="150"/>
      <c r="AZ109" s="150"/>
      <c r="BA109" s="150"/>
      <c r="BB109" s="150"/>
      <c r="BC109" s="150"/>
      <c r="BD109" s="150"/>
      <c r="BE109" s="150"/>
      <c r="BF109" s="150"/>
      <c r="BG109" s="150"/>
      <c r="BH109" s="150"/>
    </row>
    <row r="110" spans="1:60" outlineLevel="1" x14ac:dyDescent="0.2">
      <c r="A110" s="157"/>
      <c r="B110" s="158"/>
      <c r="C110" s="202" t="s">
        <v>474</v>
      </c>
      <c r="D110" s="195"/>
      <c r="E110" s="196"/>
      <c r="F110" s="160"/>
      <c r="G110" s="160"/>
      <c r="H110" s="160"/>
      <c r="I110" s="160"/>
      <c r="J110" s="160"/>
      <c r="K110" s="160"/>
      <c r="L110" s="160"/>
      <c r="M110" s="160"/>
      <c r="N110" s="160"/>
      <c r="O110" s="160"/>
      <c r="P110" s="160"/>
      <c r="Q110" s="160"/>
      <c r="R110" s="160"/>
      <c r="S110" s="160"/>
      <c r="T110" s="160"/>
      <c r="U110" s="160"/>
      <c r="V110" s="160"/>
      <c r="W110" s="160"/>
      <c r="X110" s="160"/>
      <c r="Y110" s="150"/>
      <c r="Z110" s="150"/>
      <c r="AA110" s="150"/>
      <c r="AB110" s="150"/>
      <c r="AC110" s="150"/>
      <c r="AD110" s="150"/>
      <c r="AE110" s="150"/>
      <c r="AF110" s="150"/>
      <c r="AG110" s="150" t="s">
        <v>185</v>
      </c>
      <c r="AH110" s="150">
        <v>0</v>
      </c>
      <c r="AI110" s="150"/>
      <c r="AJ110" s="150"/>
      <c r="AK110" s="150"/>
      <c r="AL110" s="150"/>
      <c r="AM110" s="150"/>
      <c r="AN110" s="150"/>
      <c r="AO110" s="150"/>
      <c r="AP110" s="150"/>
      <c r="AQ110" s="150"/>
      <c r="AR110" s="150"/>
      <c r="AS110" s="150"/>
      <c r="AT110" s="150"/>
      <c r="AU110" s="150"/>
      <c r="AV110" s="150"/>
      <c r="AW110" s="150"/>
      <c r="AX110" s="150"/>
      <c r="AY110" s="150"/>
      <c r="AZ110" s="150"/>
      <c r="BA110" s="150"/>
      <c r="BB110" s="150"/>
      <c r="BC110" s="150"/>
      <c r="BD110" s="150"/>
      <c r="BE110" s="150"/>
      <c r="BF110" s="150"/>
      <c r="BG110" s="150"/>
      <c r="BH110" s="150"/>
    </row>
    <row r="111" spans="1:60" outlineLevel="1" x14ac:dyDescent="0.2">
      <c r="A111" s="157"/>
      <c r="B111" s="158"/>
      <c r="C111" s="202" t="s">
        <v>475</v>
      </c>
      <c r="D111" s="195"/>
      <c r="E111" s="196">
        <v>63.955759999999998</v>
      </c>
      <c r="F111" s="160"/>
      <c r="G111" s="160"/>
      <c r="H111" s="160"/>
      <c r="I111" s="160"/>
      <c r="J111" s="160"/>
      <c r="K111" s="160"/>
      <c r="L111" s="160"/>
      <c r="M111" s="160"/>
      <c r="N111" s="160"/>
      <c r="O111" s="160"/>
      <c r="P111" s="160"/>
      <c r="Q111" s="160"/>
      <c r="R111" s="160"/>
      <c r="S111" s="160"/>
      <c r="T111" s="160"/>
      <c r="U111" s="160"/>
      <c r="V111" s="160"/>
      <c r="W111" s="160"/>
      <c r="X111" s="160"/>
      <c r="Y111" s="150"/>
      <c r="Z111" s="150"/>
      <c r="AA111" s="150"/>
      <c r="AB111" s="150"/>
      <c r="AC111" s="150"/>
      <c r="AD111" s="150"/>
      <c r="AE111" s="150"/>
      <c r="AF111" s="150"/>
      <c r="AG111" s="150" t="s">
        <v>185</v>
      </c>
      <c r="AH111" s="150">
        <v>0</v>
      </c>
      <c r="AI111" s="150"/>
      <c r="AJ111" s="150"/>
      <c r="AK111" s="150"/>
      <c r="AL111" s="150"/>
      <c r="AM111" s="150"/>
      <c r="AN111" s="150"/>
      <c r="AO111" s="150"/>
      <c r="AP111" s="150"/>
      <c r="AQ111" s="150"/>
      <c r="AR111" s="150"/>
      <c r="AS111" s="150"/>
      <c r="AT111" s="150"/>
      <c r="AU111" s="150"/>
      <c r="AV111" s="150"/>
      <c r="AW111" s="150"/>
      <c r="AX111" s="150"/>
      <c r="AY111" s="150"/>
      <c r="AZ111" s="150"/>
      <c r="BA111" s="150"/>
      <c r="BB111" s="150"/>
      <c r="BC111" s="150"/>
      <c r="BD111" s="150"/>
      <c r="BE111" s="150"/>
      <c r="BF111" s="150"/>
      <c r="BG111" s="150"/>
      <c r="BH111" s="150"/>
    </row>
    <row r="112" spans="1:60" x14ac:dyDescent="0.2">
      <c r="A112" s="3"/>
      <c r="B112" s="4"/>
      <c r="C112" s="192"/>
      <c r="D112" s="6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AE112">
        <v>15</v>
      </c>
      <c r="AF112">
        <v>21</v>
      </c>
      <c r="AG112" t="s">
        <v>133</v>
      </c>
    </row>
    <row r="113" spans="1:33" x14ac:dyDescent="0.2">
      <c r="A113" s="153"/>
      <c r="B113" s="154" t="s">
        <v>29</v>
      </c>
      <c r="C113" s="193"/>
      <c r="D113" s="155"/>
      <c r="E113" s="156"/>
      <c r="F113" s="156"/>
      <c r="G113" s="188">
        <f>G8+G34+G45+G49+G55+G57+G86+G90+G107</f>
        <v>0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AE113">
        <f>SUMIF(L7:L111,AE112,G7:G111)</f>
        <v>0</v>
      </c>
      <c r="AF113">
        <f>SUMIF(L7:L111,AF112,G7:G111)</f>
        <v>0</v>
      </c>
      <c r="AG113" t="s">
        <v>174</v>
      </c>
    </row>
    <row r="114" spans="1:33" x14ac:dyDescent="0.2">
      <c r="A114" s="278" t="s">
        <v>323</v>
      </c>
      <c r="B114" s="278"/>
      <c r="C114" s="192"/>
      <c r="D114" s="6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</row>
    <row r="115" spans="1:33" x14ac:dyDescent="0.2">
      <c r="A115" s="3"/>
      <c r="B115" s="4" t="s">
        <v>476</v>
      </c>
      <c r="C115" s="192" t="s">
        <v>477</v>
      </c>
      <c r="D115" s="6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AG115" t="s">
        <v>326</v>
      </c>
    </row>
    <row r="116" spans="1:33" x14ac:dyDescent="0.2">
      <c r="A116" s="3"/>
      <c r="B116" s="4" t="s">
        <v>478</v>
      </c>
      <c r="C116" s="192" t="s">
        <v>479</v>
      </c>
      <c r="D116" s="6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AG116" t="s">
        <v>329</v>
      </c>
    </row>
    <row r="117" spans="1:33" x14ac:dyDescent="0.2">
      <c r="A117" s="3"/>
      <c r="B117" s="4"/>
      <c r="C117" s="192" t="s">
        <v>330</v>
      </c>
      <c r="D117" s="6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AG117" t="s">
        <v>331</v>
      </c>
    </row>
    <row r="118" spans="1:33" x14ac:dyDescent="0.2">
      <c r="A118" s="3"/>
      <c r="B118" s="4"/>
      <c r="C118" s="192"/>
      <c r="D118" s="6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33" x14ac:dyDescent="0.2">
      <c r="C119" s="194"/>
      <c r="D119" s="10"/>
      <c r="AG119" t="s">
        <v>175</v>
      </c>
    </row>
    <row r="120" spans="1:33" x14ac:dyDescent="0.2">
      <c r="D120" s="10"/>
    </row>
    <row r="121" spans="1:33" x14ac:dyDescent="0.2">
      <c r="D121" s="10"/>
    </row>
    <row r="122" spans="1:33" x14ac:dyDescent="0.2">
      <c r="D122" s="10"/>
    </row>
    <row r="123" spans="1:33" x14ac:dyDescent="0.2">
      <c r="D123" s="10"/>
    </row>
    <row r="124" spans="1:33" x14ac:dyDescent="0.2">
      <c r="D124" s="10"/>
    </row>
    <row r="125" spans="1:33" x14ac:dyDescent="0.2">
      <c r="D125" s="10"/>
    </row>
    <row r="126" spans="1:33" x14ac:dyDescent="0.2">
      <c r="D126" s="10"/>
    </row>
    <row r="127" spans="1:33" x14ac:dyDescent="0.2">
      <c r="D127" s="10"/>
    </row>
    <row r="128" spans="1:33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rK6SNYLtB7eIIwMGBhDmPrKS8yVyFYUmZL8/iRLA1bYHnCdZoJRMnB8Q+9pbfpAtkNRRZ2rXXlifUSp3SJzF7Q==" saltValue="t6NzgkqqWqUrfIMO7W4c0w==" spinCount="100000" sheet="1"/>
  <mergeCells count="9">
    <mergeCell ref="A1:G1"/>
    <mergeCell ref="C2:G2"/>
    <mergeCell ref="C3:G3"/>
    <mergeCell ref="C4:G4"/>
    <mergeCell ref="A114:B114"/>
    <mergeCell ref="C15:G15"/>
    <mergeCell ref="C19:G19"/>
    <mergeCell ref="C36:G36"/>
    <mergeCell ref="C88:G88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64ECA-46E7-48C8-B678-7CC463E11236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4" customWidth="1"/>
    <col min="3" max="3" width="63.28515625" style="12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63" t="s">
        <v>120</v>
      </c>
      <c r="B1" s="263"/>
      <c r="C1" s="263"/>
      <c r="D1" s="263"/>
      <c r="E1" s="263"/>
      <c r="F1" s="263"/>
      <c r="G1" s="263"/>
      <c r="AG1" t="s">
        <v>121</v>
      </c>
    </row>
    <row r="2" spans="1:60" ht="24.95" customHeight="1" x14ac:dyDescent="0.2">
      <c r="A2" s="142" t="s">
        <v>7</v>
      </c>
      <c r="B2" s="49" t="s">
        <v>43</v>
      </c>
      <c r="C2" s="264" t="s">
        <v>44</v>
      </c>
      <c r="D2" s="265"/>
      <c r="E2" s="265"/>
      <c r="F2" s="265"/>
      <c r="G2" s="266"/>
      <c r="AG2" t="s">
        <v>122</v>
      </c>
    </row>
    <row r="3" spans="1:60" ht="24.95" customHeight="1" x14ac:dyDescent="0.2">
      <c r="A3" s="142" t="s">
        <v>8</v>
      </c>
      <c r="B3" s="49" t="s">
        <v>67</v>
      </c>
      <c r="C3" s="264" t="s">
        <v>68</v>
      </c>
      <c r="D3" s="265"/>
      <c r="E3" s="265"/>
      <c r="F3" s="265"/>
      <c r="G3" s="266"/>
      <c r="AC3" s="124" t="s">
        <v>122</v>
      </c>
      <c r="AG3" t="s">
        <v>123</v>
      </c>
    </row>
    <row r="4" spans="1:60" ht="24.95" customHeight="1" x14ac:dyDescent="0.2">
      <c r="A4" s="143" t="s">
        <v>9</v>
      </c>
      <c r="B4" s="144" t="s">
        <v>69</v>
      </c>
      <c r="C4" s="267" t="s">
        <v>70</v>
      </c>
      <c r="D4" s="268"/>
      <c r="E4" s="268"/>
      <c r="F4" s="268"/>
      <c r="G4" s="269"/>
      <c r="AG4" t="s">
        <v>124</v>
      </c>
    </row>
    <row r="5" spans="1:60" x14ac:dyDescent="0.2">
      <c r="D5" s="10"/>
    </row>
    <row r="6" spans="1:60" ht="38.25" x14ac:dyDescent="0.2">
      <c r="A6" s="146" t="s">
        <v>125</v>
      </c>
      <c r="B6" s="148" t="s">
        <v>126</v>
      </c>
      <c r="C6" s="148" t="s">
        <v>127</v>
      </c>
      <c r="D6" s="147" t="s">
        <v>128</v>
      </c>
      <c r="E6" s="146" t="s">
        <v>129</v>
      </c>
      <c r="F6" s="145" t="s">
        <v>130</v>
      </c>
      <c r="G6" s="146" t="s">
        <v>29</v>
      </c>
      <c r="H6" s="149" t="s">
        <v>30</v>
      </c>
      <c r="I6" s="149" t="s">
        <v>131</v>
      </c>
      <c r="J6" s="149" t="s">
        <v>31</v>
      </c>
      <c r="K6" s="149" t="s">
        <v>132</v>
      </c>
      <c r="L6" s="149" t="s">
        <v>133</v>
      </c>
      <c r="M6" s="149" t="s">
        <v>134</v>
      </c>
      <c r="N6" s="149" t="s">
        <v>135</v>
      </c>
      <c r="O6" s="149" t="s">
        <v>136</v>
      </c>
      <c r="P6" s="149" t="s">
        <v>137</v>
      </c>
      <c r="Q6" s="149" t="s">
        <v>138</v>
      </c>
      <c r="R6" s="149" t="s">
        <v>139</v>
      </c>
      <c r="S6" s="149" t="s">
        <v>140</v>
      </c>
      <c r="T6" s="149" t="s">
        <v>141</v>
      </c>
      <c r="U6" s="149" t="s">
        <v>142</v>
      </c>
      <c r="V6" s="149" t="s">
        <v>143</v>
      </c>
      <c r="W6" s="149" t="s">
        <v>144</v>
      </c>
      <c r="X6" s="149" t="s">
        <v>145</v>
      </c>
    </row>
    <row r="7" spans="1:60" hidden="1" x14ac:dyDescent="0.2">
      <c r="A7" s="3"/>
      <c r="B7" s="4"/>
      <c r="C7" s="4"/>
      <c r="D7" s="6"/>
      <c r="E7" s="151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</row>
    <row r="8" spans="1:60" x14ac:dyDescent="0.2">
      <c r="A8" s="163" t="s">
        <v>146</v>
      </c>
      <c r="B8" s="164" t="s">
        <v>79</v>
      </c>
      <c r="C8" s="189" t="s">
        <v>80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0</v>
      </c>
      <c r="R8" s="167"/>
      <c r="S8" s="167"/>
      <c r="T8" s="168"/>
      <c r="U8" s="162"/>
      <c r="V8" s="162">
        <f>SUM(V9:V9)</f>
        <v>0.49</v>
      </c>
      <c r="W8" s="162"/>
      <c r="X8" s="162"/>
      <c r="AG8" t="s">
        <v>147</v>
      </c>
    </row>
    <row r="9" spans="1:60" outlineLevel="1" x14ac:dyDescent="0.2">
      <c r="A9" s="180">
        <v>1</v>
      </c>
      <c r="B9" s="181" t="s">
        <v>480</v>
      </c>
      <c r="C9" s="190" t="s">
        <v>481</v>
      </c>
      <c r="D9" s="182" t="s">
        <v>219</v>
      </c>
      <c r="E9" s="183">
        <v>27</v>
      </c>
      <c r="F9" s="184"/>
      <c r="G9" s="185">
        <f>ROUND(E9*F9,2)</f>
        <v>0</v>
      </c>
      <c r="H9" s="184"/>
      <c r="I9" s="185">
        <f>ROUND(E9*H9,2)</f>
        <v>0</v>
      </c>
      <c r="J9" s="184"/>
      <c r="K9" s="185">
        <f>ROUND(E9*J9,2)</f>
        <v>0</v>
      </c>
      <c r="L9" s="185">
        <v>21</v>
      </c>
      <c r="M9" s="185">
        <f>G9*(1+L9/100)</f>
        <v>0</v>
      </c>
      <c r="N9" s="185">
        <v>0</v>
      </c>
      <c r="O9" s="185">
        <f>ROUND(E9*N9,2)</f>
        <v>0</v>
      </c>
      <c r="P9" s="185">
        <v>0</v>
      </c>
      <c r="Q9" s="185">
        <f>ROUND(E9*P9,2)</f>
        <v>0</v>
      </c>
      <c r="R9" s="185"/>
      <c r="S9" s="185" t="s">
        <v>151</v>
      </c>
      <c r="T9" s="186" t="s">
        <v>151</v>
      </c>
      <c r="U9" s="160">
        <v>1.7999999999999999E-2</v>
      </c>
      <c r="V9" s="160">
        <f>ROUND(E9*U9,2)</f>
        <v>0.49</v>
      </c>
      <c r="W9" s="160"/>
      <c r="X9" s="160" t="s">
        <v>180</v>
      </c>
      <c r="Y9" s="150"/>
      <c r="Z9" s="150"/>
      <c r="AA9" s="150"/>
      <c r="AB9" s="150"/>
      <c r="AC9" s="150"/>
      <c r="AD9" s="150"/>
      <c r="AE9" s="150"/>
      <c r="AF9" s="150"/>
      <c r="AG9" s="150" t="s">
        <v>181</v>
      </c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</row>
    <row r="10" spans="1:60" x14ac:dyDescent="0.2">
      <c r="A10" s="163" t="s">
        <v>146</v>
      </c>
      <c r="B10" s="164" t="s">
        <v>87</v>
      </c>
      <c r="C10" s="189" t="s">
        <v>88</v>
      </c>
      <c r="D10" s="165"/>
      <c r="E10" s="166"/>
      <c r="F10" s="167"/>
      <c r="G10" s="167">
        <f>SUMIF(AG11:AG14,"&lt;&gt;NOR",G11:G14)</f>
        <v>0</v>
      </c>
      <c r="H10" s="167"/>
      <c r="I10" s="167">
        <f>SUM(I11:I14)</f>
        <v>0</v>
      </c>
      <c r="J10" s="167"/>
      <c r="K10" s="167">
        <f>SUM(K11:K14)</f>
        <v>0</v>
      </c>
      <c r="L10" s="167"/>
      <c r="M10" s="167">
        <f>SUM(M11:M14)</f>
        <v>0</v>
      </c>
      <c r="N10" s="167"/>
      <c r="O10" s="167">
        <f>SUM(O11:O14)</f>
        <v>35.879999999999995</v>
      </c>
      <c r="P10" s="167"/>
      <c r="Q10" s="167">
        <f>SUM(Q11:Q14)</f>
        <v>0</v>
      </c>
      <c r="R10" s="167"/>
      <c r="S10" s="167"/>
      <c r="T10" s="168"/>
      <c r="U10" s="162"/>
      <c r="V10" s="162">
        <f>SUM(V11:V14)</f>
        <v>11.25</v>
      </c>
      <c r="W10" s="162"/>
      <c r="X10" s="162"/>
      <c r="AG10" t="s">
        <v>147</v>
      </c>
    </row>
    <row r="11" spans="1:60" outlineLevel="1" x14ac:dyDescent="0.2">
      <c r="A11" s="180">
        <v>2</v>
      </c>
      <c r="B11" s="181" t="s">
        <v>482</v>
      </c>
      <c r="C11" s="190" t="s">
        <v>483</v>
      </c>
      <c r="D11" s="182" t="s">
        <v>219</v>
      </c>
      <c r="E11" s="183">
        <v>57</v>
      </c>
      <c r="F11" s="184"/>
      <c r="G11" s="185">
        <f>ROUND(E11*F11,2)</f>
        <v>0</v>
      </c>
      <c r="H11" s="184"/>
      <c r="I11" s="185">
        <f>ROUND(E11*H11,2)</f>
        <v>0</v>
      </c>
      <c r="J11" s="184"/>
      <c r="K11" s="185">
        <f>ROUND(E11*J11,2)</f>
        <v>0</v>
      </c>
      <c r="L11" s="185">
        <v>21</v>
      </c>
      <c r="M11" s="185">
        <f>G11*(1+L11/100)</f>
        <v>0</v>
      </c>
      <c r="N11" s="185">
        <v>0.21099999999999999</v>
      </c>
      <c r="O11" s="185">
        <f>ROUND(E11*N11,2)</f>
        <v>12.03</v>
      </c>
      <c r="P11" s="185">
        <v>0</v>
      </c>
      <c r="Q11" s="185">
        <f>ROUND(E11*P11,2)</f>
        <v>0</v>
      </c>
      <c r="R11" s="185"/>
      <c r="S11" s="185" t="s">
        <v>151</v>
      </c>
      <c r="T11" s="186" t="s">
        <v>151</v>
      </c>
      <c r="U11" s="160">
        <v>7.1999999999999995E-2</v>
      </c>
      <c r="V11" s="160">
        <f>ROUND(E11*U11,2)</f>
        <v>4.0999999999999996</v>
      </c>
      <c r="W11" s="160"/>
      <c r="X11" s="160" t="s">
        <v>180</v>
      </c>
      <c r="Y11" s="150"/>
      <c r="Z11" s="150"/>
      <c r="AA11" s="150"/>
      <c r="AB11" s="150"/>
      <c r="AC11" s="150"/>
      <c r="AD11" s="150"/>
      <c r="AE11" s="150"/>
      <c r="AF11" s="150"/>
      <c r="AG11" s="150" t="s">
        <v>181</v>
      </c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</row>
    <row r="12" spans="1:60" outlineLevel="1" x14ac:dyDescent="0.2">
      <c r="A12" s="180">
        <v>3</v>
      </c>
      <c r="B12" s="181" t="s">
        <v>484</v>
      </c>
      <c r="C12" s="190" t="s">
        <v>485</v>
      </c>
      <c r="D12" s="182" t="s">
        <v>219</v>
      </c>
      <c r="E12" s="183">
        <v>27</v>
      </c>
      <c r="F12" s="184"/>
      <c r="G12" s="185">
        <f>ROUND(E12*F12,2)</f>
        <v>0</v>
      </c>
      <c r="H12" s="184"/>
      <c r="I12" s="185">
        <f>ROUND(E12*H12,2)</f>
        <v>0</v>
      </c>
      <c r="J12" s="184"/>
      <c r="K12" s="185">
        <f>ROUND(E12*J12,2)</f>
        <v>0</v>
      </c>
      <c r="L12" s="185">
        <v>21</v>
      </c>
      <c r="M12" s="185">
        <f>G12*(1+L12/100)</f>
        <v>0</v>
      </c>
      <c r="N12" s="185">
        <v>0.45977000000000001</v>
      </c>
      <c r="O12" s="185">
        <f>ROUND(E12*N12,2)</f>
        <v>12.41</v>
      </c>
      <c r="P12" s="185">
        <v>0</v>
      </c>
      <c r="Q12" s="185">
        <f>ROUND(E12*P12,2)</f>
        <v>0</v>
      </c>
      <c r="R12" s="185"/>
      <c r="S12" s="185" t="s">
        <v>151</v>
      </c>
      <c r="T12" s="186" t="s">
        <v>151</v>
      </c>
      <c r="U12" s="160">
        <v>2.5999999999999999E-2</v>
      </c>
      <c r="V12" s="160">
        <f>ROUND(E12*U12,2)</f>
        <v>0.7</v>
      </c>
      <c r="W12" s="160"/>
      <c r="X12" s="160" t="s">
        <v>180</v>
      </c>
      <c r="Y12" s="150"/>
      <c r="Z12" s="150"/>
      <c r="AA12" s="150"/>
      <c r="AB12" s="150"/>
      <c r="AC12" s="150"/>
      <c r="AD12" s="150"/>
      <c r="AE12" s="150"/>
      <c r="AF12" s="150"/>
      <c r="AG12" s="150" t="s">
        <v>181</v>
      </c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</row>
    <row r="13" spans="1:60" outlineLevel="1" x14ac:dyDescent="0.2">
      <c r="A13" s="180">
        <v>4</v>
      </c>
      <c r="B13" s="181" t="s">
        <v>486</v>
      </c>
      <c r="C13" s="190" t="s">
        <v>487</v>
      </c>
      <c r="D13" s="182" t="s">
        <v>219</v>
      </c>
      <c r="E13" s="183">
        <v>57</v>
      </c>
      <c r="F13" s="184"/>
      <c r="G13" s="185">
        <f>ROUND(E13*F13,2)</f>
        <v>0</v>
      </c>
      <c r="H13" s="184"/>
      <c r="I13" s="185">
        <f>ROUND(E13*H13,2)</f>
        <v>0</v>
      </c>
      <c r="J13" s="184"/>
      <c r="K13" s="185">
        <f>ROUND(E13*J13,2)</f>
        <v>0</v>
      </c>
      <c r="L13" s="185">
        <v>21</v>
      </c>
      <c r="M13" s="185">
        <f>G13*(1+L13/100)</f>
        <v>0</v>
      </c>
      <c r="N13" s="185">
        <v>6.0999999999999997E-4</v>
      </c>
      <c r="O13" s="185">
        <f>ROUND(E13*N13,2)</f>
        <v>0.03</v>
      </c>
      <c r="P13" s="185">
        <v>0</v>
      </c>
      <c r="Q13" s="185">
        <f>ROUND(E13*P13,2)</f>
        <v>0</v>
      </c>
      <c r="R13" s="185"/>
      <c r="S13" s="185" t="s">
        <v>151</v>
      </c>
      <c r="T13" s="186" t="s">
        <v>151</v>
      </c>
      <c r="U13" s="160">
        <v>2E-3</v>
      </c>
      <c r="V13" s="160">
        <f>ROUND(E13*U13,2)</f>
        <v>0.11</v>
      </c>
      <c r="W13" s="160"/>
      <c r="X13" s="160" t="s">
        <v>180</v>
      </c>
      <c r="Y13" s="150"/>
      <c r="Z13" s="150"/>
      <c r="AA13" s="150"/>
      <c r="AB13" s="150"/>
      <c r="AC13" s="150"/>
      <c r="AD13" s="150"/>
      <c r="AE13" s="150"/>
      <c r="AF13" s="150"/>
      <c r="AG13" s="150" t="s">
        <v>181</v>
      </c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</row>
    <row r="14" spans="1:60" outlineLevel="1" x14ac:dyDescent="0.2">
      <c r="A14" s="180">
        <v>5</v>
      </c>
      <c r="B14" s="181" t="s">
        <v>488</v>
      </c>
      <c r="C14" s="190" t="s">
        <v>489</v>
      </c>
      <c r="D14" s="182" t="s">
        <v>219</v>
      </c>
      <c r="E14" s="183">
        <v>88</v>
      </c>
      <c r="F14" s="184"/>
      <c r="G14" s="185">
        <f>ROUND(E14*F14,2)</f>
        <v>0</v>
      </c>
      <c r="H14" s="184"/>
      <c r="I14" s="185">
        <f>ROUND(E14*H14,2)</f>
        <v>0</v>
      </c>
      <c r="J14" s="184"/>
      <c r="K14" s="185">
        <f>ROUND(E14*J14,2)</f>
        <v>0</v>
      </c>
      <c r="L14" s="185">
        <v>21</v>
      </c>
      <c r="M14" s="185">
        <f>G14*(1+L14/100)</f>
        <v>0</v>
      </c>
      <c r="N14" s="185">
        <v>0.12966</v>
      </c>
      <c r="O14" s="185">
        <f>ROUND(E14*N14,2)</f>
        <v>11.41</v>
      </c>
      <c r="P14" s="185">
        <v>0</v>
      </c>
      <c r="Q14" s="185">
        <f>ROUND(E14*P14,2)</f>
        <v>0</v>
      </c>
      <c r="R14" s="185"/>
      <c r="S14" s="185" t="s">
        <v>151</v>
      </c>
      <c r="T14" s="186" t="s">
        <v>151</v>
      </c>
      <c r="U14" s="160">
        <v>7.1999999999999995E-2</v>
      </c>
      <c r="V14" s="160">
        <f>ROUND(E14*U14,2)</f>
        <v>6.34</v>
      </c>
      <c r="W14" s="160"/>
      <c r="X14" s="160" t="s">
        <v>180</v>
      </c>
      <c r="Y14" s="150"/>
      <c r="Z14" s="150"/>
      <c r="AA14" s="150"/>
      <c r="AB14" s="150"/>
      <c r="AC14" s="150"/>
      <c r="AD14" s="150"/>
      <c r="AE14" s="150"/>
      <c r="AF14" s="150"/>
      <c r="AG14" s="150" t="s">
        <v>181</v>
      </c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</row>
    <row r="15" spans="1:60" x14ac:dyDescent="0.2">
      <c r="A15" s="163" t="s">
        <v>146</v>
      </c>
      <c r="B15" s="164" t="s">
        <v>93</v>
      </c>
      <c r="C15" s="189" t="s">
        <v>94</v>
      </c>
      <c r="D15" s="165"/>
      <c r="E15" s="166"/>
      <c r="F15" s="167"/>
      <c r="G15" s="167">
        <f>SUMIF(AG16:AG37,"&lt;&gt;NOR",G16:G37)</f>
        <v>0</v>
      </c>
      <c r="H15" s="167"/>
      <c r="I15" s="167">
        <f>SUM(I16:I37)</f>
        <v>0</v>
      </c>
      <c r="J15" s="167"/>
      <c r="K15" s="167">
        <f>SUM(K16:K37)</f>
        <v>0</v>
      </c>
      <c r="L15" s="167"/>
      <c r="M15" s="167">
        <f>SUM(M16:M37)</f>
        <v>0</v>
      </c>
      <c r="N15" s="167"/>
      <c r="O15" s="167">
        <f>SUM(O16:O37)</f>
        <v>11.64</v>
      </c>
      <c r="P15" s="167"/>
      <c r="Q15" s="167">
        <f>SUM(Q16:Q37)</f>
        <v>0</v>
      </c>
      <c r="R15" s="167"/>
      <c r="S15" s="167"/>
      <c r="T15" s="168"/>
      <c r="U15" s="162"/>
      <c r="V15" s="162">
        <f>SUM(V16:V37)</f>
        <v>13.99</v>
      </c>
      <c r="W15" s="162"/>
      <c r="X15" s="162"/>
      <c r="AG15" t="s">
        <v>147</v>
      </c>
    </row>
    <row r="16" spans="1:60" outlineLevel="1" x14ac:dyDescent="0.2">
      <c r="A16" s="173">
        <v>6</v>
      </c>
      <c r="B16" s="174" t="s">
        <v>490</v>
      </c>
      <c r="C16" s="191" t="s">
        <v>491</v>
      </c>
      <c r="D16" s="175" t="s">
        <v>259</v>
      </c>
      <c r="E16" s="176">
        <v>50</v>
      </c>
      <c r="F16" s="177"/>
      <c r="G16" s="178">
        <f>ROUND(E16*F16,2)</f>
        <v>0</v>
      </c>
      <c r="H16" s="177"/>
      <c r="I16" s="178">
        <f>ROUND(E16*H16,2)</f>
        <v>0</v>
      </c>
      <c r="J16" s="177"/>
      <c r="K16" s="178">
        <f>ROUND(E16*J16,2)</f>
        <v>0</v>
      </c>
      <c r="L16" s="178">
        <v>21</v>
      </c>
      <c r="M16" s="178">
        <f>G16*(1+L16/100)</f>
        <v>0</v>
      </c>
      <c r="N16" s="178">
        <v>1E-3</v>
      </c>
      <c r="O16" s="178">
        <f>ROUND(E16*N16,2)</f>
        <v>0.05</v>
      </c>
      <c r="P16" s="178">
        <v>0</v>
      </c>
      <c r="Q16" s="178">
        <f>ROUND(E16*P16,2)</f>
        <v>0</v>
      </c>
      <c r="R16" s="178"/>
      <c r="S16" s="178" t="s">
        <v>151</v>
      </c>
      <c r="T16" s="179" t="s">
        <v>151</v>
      </c>
      <c r="U16" s="160">
        <v>0.22345999999999999</v>
      </c>
      <c r="V16" s="160">
        <f>ROUND(E16*U16,2)</f>
        <v>11.17</v>
      </c>
      <c r="W16" s="160"/>
      <c r="X16" s="160" t="s">
        <v>180</v>
      </c>
      <c r="Y16" s="150"/>
      <c r="Z16" s="150"/>
      <c r="AA16" s="150"/>
      <c r="AB16" s="150"/>
      <c r="AC16" s="150"/>
      <c r="AD16" s="150"/>
      <c r="AE16" s="150"/>
      <c r="AF16" s="150"/>
      <c r="AG16" s="150" t="s">
        <v>181</v>
      </c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</row>
    <row r="17" spans="1:60" outlineLevel="1" x14ac:dyDescent="0.2">
      <c r="A17" s="157"/>
      <c r="B17" s="158"/>
      <c r="C17" s="202" t="s">
        <v>492</v>
      </c>
      <c r="D17" s="195"/>
      <c r="E17" s="196">
        <v>44</v>
      </c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0"/>
      <c r="X17" s="160"/>
      <c r="Y17" s="150"/>
      <c r="Z17" s="150"/>
      <c r="AA17" s="150"/>
      <c r="AB17" s="150"/>
      <c r="AC17" s="150"/>
      <c r="AD17" s="150"/>
      <c r="AE17" s="150"/>
      <c r="AF17" s="150"/>
      <c r="AG17" s="150" t="s">
        <v>185</v>
      </c>
      <c r="AH17" s="150">
        <v>0</v>
      </c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</row>
    <row r="18" spans="1:60" outlineLevel="1" x14ac:dyDescent="0.2">
      <c r="A18" s="157"/>
      <c r="B18" s="158"/>
      <c r="C18" s="202" t="s">
        <v>493</v>
      </c>
      <c r="D18" s="195"/>
      <c r="E18" s="196">
        <v>6</v>
      </c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50"/>
      <c r="Z18" s="150"/>
      <c r="AA18" s="150"/>
      <c r="AB18" s="150"/>
      <c r="AC18" s="150"/>
      <c r="AD18" s="150"/>
      <c r="AE18" s="150"/>
      <c r="AF18" s="150"/>
      <c r="AG18" s="150" t="s">
        <v>185</v>
      </c>
      <c r="AH18" s="150">
        <v>0</v>
      </c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</row>
    <row r="19" spans="1:60" outlineLevel="1" x14ac:dyDescent="0.2">
      <c r="A19" s="180">
        <v>7</v>
      </c>
      <c r="B19" s="181" t="s">
        <v>494</v>
      </c>
      <c r="C19" s="190" t="s">
        <v>495</v>
      </c>
      <c r="D19" s="182" t="s">
        <v>259</v>
      </c>
      <c r="E19" s="183">
        <v>88</v>
      </c>
      <c r="F19" s="184"/>
      <c r="G19" s="185">
        <f t="shared" ref="G19:G28" si="0">ROUND(E19*F19,2)</f>
        <v>0</v>
      </c>
      <c r="H19" s="184"/>
      <c r="I19" s="185">
        <f t="shared" ref="I19:I28" si="1">ROUND(E19*H19,2)</f>
        <v>0</v>
      </c>
      <c r="J19" s="184"/>
      <c r="K19" s="185">
        <f t="shared" ref="K19:K28" si="2">ROUND(E19*J19,2)</f>
        <v>0</v>
      </c>
      <c r="L19" s="185">
        <v>21</v>
      </c>
      <c r="M19" s="185">
        <f t="shared" ref="M19:M28" si="3">G19*(1+L19/100)</f>
        <v>0</v>
      </c>
      <c r="N19" s="185">
        <v>0</v>
      </c>
      <c r="O19" s="185">
        <f t="shared" ref="O19:O28" si="4">ROUND(E19*N19,2)</f>
        <v>0</v>
      </c>
      <c r="P19" s="185">
        <v>0</v>
      </c>
      <c r="Q19" s="185">
        <f t="shared" ref="Q19:Q28" si="5">ROUND(E19*P19,2)</f>
        <v>0</v>
      </c>
      <c r="R19" s="185"/>
      <c r="S19" s="185" t="s">
        <v>151</v>
      </c>
      <c r="T19" s="186" t="s">
        <v>151</v>
      </c>
      <c r="U19" s="160">
        <v>3.2000000000000001E-2</v>
      </c>
      <c r="V19" s="160">
        <f t="shared" ref="V19:V28" si="6">ROUND(E19*U19,2)</f>
        <v>2.82</v>
      </c>
      <c r="W19" s="160"/>
      <c r="X19" s="160" t="s">
        <v>180</v>
      </c>
      <c r="Y19" s="150"/>
      <c r="Z19" s="150"/>
      <c r="AA19" s="150"/>
      <c r="AB19" s="150"/>
      <c r="AC19" s="150"/>
      <c r="AD19" s="150"/>
      <c r="AE19" s="150"/>
      <c r="AF19" s="150"/>
      <c r="AG19" s="150" t="s">
        <v>181</v>
      </c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50"/>
      <c r="BB19" s="150"/>
      <c r="BC19" s="150"/>
      <c r="BD19" s="150"/>
      <c r="BE19" s="150"/>
      <c r="BF19" s="150"/>
      <c r="BG19" s="150"/>
      <c r="BH19" s="150"/>
    </row>
    <row r="20" spans="1:60" ht="22.5" outlineLevel="1" x14ac:dyDescent="0.2">
      <c r="A20" s="180">
        <v>8</v>
      </c>
      <c r="B20" s="181" t="s">
        <v>496</v>
      </c>
      <c r="C20" s="190" t="s">
        <v>497</v>
      </c>
      <c r="D20" s="182" t="s">
        <v>213</v>
      </c>
      <c r="E20" s="183">
        <v>1</v>
      </c>
      <c r="F20" s="184"/>
      <c r="G20" s="185">
        <f t="shared" si="0"/>
        <v>0</v>
      </c>
      <c r="H20" s="184"/>
      <c r="I20" s="185">
        <f t="shared" si="1"/>
        <v>0</v>
      </c>
      <c r="J20" s="184"/>
      <c r="K20" s="185">
        <f t="shared" si="2"/>
        <v>0</v>
      </c>
      <c r="L20" s="185">
        <v>21</v>
      </c>
      <c r="M20" s="185">
        <f t="shared" si="3"/>
        <v>0</v>
      </c>
      <c r="N20" s="185">
        <v>5.1000000000000004E-3</v>
      </c>
      <c r="O20" s="185">
        <f t="shared" si="4"/>
        <v>0.01</v>
      </c>
      <c r="P20" s="185">
        <v>0</v>
      </c>
      <c r="Q20" s="185">
        <f t="shared" si="5"/>
        <v>0</v>
      </c>
      <c r="R20" s="185" t="s">
        <v>316</v>
      </c>
      <c r="S20" s="185" t="s">
        <v>151</v>
      </c>
      <c r="T20" s="186" t="s">
        <v>151</v>
      </c>
      <c r="U20" s="160">
        <v>0</v>
      </c>
      <c r="V20" s="160">
        <f t="shared" si="6"/>
        <v>0</v>
      </c>
      <c r="W20" s="160"/>
      <c r="X20" s="160" t="s">
        <v>244</v>
      </c>
      <c r="Y20" s="150"/>
      <c r="Z20" s="150"/>
      <c r="AA20" s="150"/>
      <c r="AB20" s="150"/>
      <c r="AC20" s="150"/>
      <c r="AD20" s="150"/>
      <c r="AE20" s="150"/>
      <c r="AF20" s="150"/>
      <c r="AG20" s="150" t="s">
        <v>498</v>
      </c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  <c r="BG20" s="150"/>
      <c r="BH20" s="150"/>
    </row>
    <row r="21" spans="1:60" ht="22.5" outlineLevel="1" x14ac:dyDescent="0.2">
      <c r="A21" s="180">
        <v>9</v>
      </c>
      <c r="B21" s="181" t="s">
        <v>499</v>
      </c>
      <c r="C21" s="190" t="s">
        <v>500</v>
      </c>
      <c r="D21" s="182" t="s">
        <v>213</v>
      </c>
      <c r="E21" s="183">
        <v>1</v>
      </c>
      <c r="F21" s="184"/>
      <c r="G21" s="185">
        <f t="shared" si="0"/>
        <v>0</v>
      </c>
      <c r="H21" s="184"/>
      <c r="I21" s="185">
        <f t="shared" si="1"/>
        <v>0</v>
      </c>
      <c r="J21" s="184"/>
      <c r="K21" s="185">
        <f t="shared" si="2"/>
        <v>0</v>
      </c>
      <c r="L21" s="185">
        <v>21</v>
      </c>
      <c r="M21" s="185">
        <f t="shared" si="3"/>
        <v>0</v>
      </c>
      <c r="N21" s="185">
        <v>5.1000000000000004E-3</v>
      </c>
      <c r="O21" s="185">
        <f t="shared" si="4"/>
        <v>0.01</v>
      </c>
      <c r="P21" s="185">
        <v>0</v>
      </c>
      <c r="Q21" s="185">
        <f t="shared" si="5"/>
        <v>0</v>
      </c>
      <c r="R21" s="185" t="s">
        <v>316</v>
      </c>
      <c r="S21" s="185" t="s">
        <v>151</v>
      </c>
      <c r="T21" s="186" t="s">
        <v>151</v>
      </c>
      <c r="U21" s="160">
        <v>0</v>
      </c>
      <c r="V21" s="160">
        <f t="shared" si="6"/>
        <v>0</v>
      </c>
      <c r="W21" s="160"/>
      <c r="X21" s="160" t="s">
        <v>244</v>
      </c>
      <c r="Y21" s="150"/>
      <c r="Z21" s="150"/>
      <c r="AA21" s="150"/>
      <c r="AB21" s="150"/>
      <c r="AC21" s="150"/>
      <c r="AD21" s="150"/>
      <c r="AE21" s="150"/>
      <c r="AF21" s="150"/>
      <c r="AG21" s="150" t="s">
        <v>498</v>
      </c>
      <c r="AH21" s="150"/>
      <c r="AI21" s="150"/>
      <c r="AJ21" s="150"/>
      <c r="AK21" s="150"/>
      <c r="AL21" s="150"/>
      <c r="AM21" s="150"/>
      <c r="AN21" s="150"/>
      <c r="AO21" s="150"/>
      <c r="AP21" s="150"/>
      <c r="AQ21" s="150"/>
      <c r="AR21" s="150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  <c r="BG21" s="150"/>
      <c r="BH21" s="150"/>
    </row>
    <row r="22" spans="1:60" ht="22.5" outlineLevel="1" x14ac:dyDescent="0.2">
      <c r="A22" s="180">
        <v>10</v>
      </c>
      <c r="B22" s="181" t="s">
        <v>501</v>
      </c>
      <c r="C22" s="190" t="s">
        <v>502</v>
      </c>
      <c r="D22" s="182" t="s">
        <v>213</v>
      </c>
      <c r="E22" s="183">
        <v>1</v>
      </c>
      <c r="F22" s="184"/>
      <c r="G22" s="185">
        <f t="shared" si="0"/>
        <v>0</v>
      </c>
      <c r="H22" s="184"/>
      <c r="I22" s="185">
        <f t="shared" si="1"/>
        <v>0</v>
      </c>
      <c r="J22" s="184"/>
      <c r="K22" s="185">
        <f t="shared" si="2"/>
        <v>0</v>
      </c>
      <c r="L22" s="185">
        <v>21</v>
      </c>
      <c r="M22" s="185">
        <f t="shared" si="3"/>
        <v>0</v>
      </c>
      <c r="N22" s="185">
        <v>5.1000000000000004E-3</v>
      </c>
      <c r="O22" s="185">
        <f t="shared" si="4"/>
        <v>0.01</v>
      </c>
      <c r="P22" s="185">
        <v>0</v>
      </c>
      <c r="Q22" s="185">
        <f t="shared" si="5"/>
        <v>0</v>
      </c>
      <c r="R22" s="185" t="s">
        <v>316</v>
      </c>
      <c r="S22" s="185" t="s">
        <v>151</v>
      </c>
      <c r="T22" s="186" t="s">
        <v>151</v>
      </c>
      <c r="U22" s="160">
        <v>0</v>
      </c>
      <c r="V22" s="160">
        <f t="shared" si="6"/>
        <v>0</v>
      </c>
      <c r="W22" s="160"/>
      <c r="X22" s="160" t="s">
        <v>244</v>
      </c>
      <c r="Y22" s="150"/>
      <c r="Z22" s="150"/>
      <c r="AA22" s="150"/>
      <c r="AB22" s="150"/>
      <c r="AC22" s="150"/>
      <c r="AD22" s="150"/>
      <c r="AE22" s="150"/>
      <c r="AF22" s="150"/>
      <c r="AG22" s="150" t="s">
        <v>498</v>
      </c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</row>
    <row r="23" spans="1:60" ht="22.5" outlineLevel="1" x14ac:dyDescent="0.2">
      <c r="A23" s="180">
        <v>11</v>
      </c>
      <c r="B23" s="181" t="s">
        <v>503</v>
      </c>
      <c r="C23" s="190" t="s">
        <v>504</v>
      </c>
      <c r="D23" s="182" t="s">
        <v>213</v>
      </c>
      <c r="E23" s="183">
        <v>3</v>
      </c>
      <c r="F23" s="184"/>
      <c r="G23" s="185">
        <f t="shared" si="0"/>
        <v>0</v>
      </c>
      <c r="H23" s="184"/>
      <c r="I23" s="185">
        <f t="shared" si="1"/>
        <v>0</v>
      </c>
      <c r="J23" s="184"/>
      <c r="K23" s="185">
        <f t="shared" si="2"/>
        <v>0</v>
      </c>
      <c r="L23" s="185">
        <v>21</v>
      </c>
      <c r="M23" s="185">
        <f t="shared" si="3"/>
        <v>0</v>
      </c>
      <c r="N23" s="185">
        <v>5.1000000000000004E-3</v>
      </c>
      <c r="O23" s="185">
        <f t="shared" si="4"/>
        <v>0.02</v>
      </c>
      <c r="P23" s="185">
        <v>0</v>
      </c>
      <c r="Q23" s="185">
        <f t="shared" si="5"/>
        <v>0</v>
      </c>
      <c r="R23" s="185" t="s">
        <v>316</v>
      </c>
      <c r="S23" s="185" t="s">
        <v>151</v>
      </c>
      <c r="T23" s="186" t="s">
        <v>151</v>
      </c>
      <c r="U23" s="160">
        <v>0</v>
      </c>
      <c r="V23" s="160">
        <f t="shared" si="6"/>
        <v>0</v>
      </c>
      <c r="W23" s="160"/>
      <c r="X23" s="160" t="s">
        <v>244</v>
      </c>
      <c r="Y23" s="150"/>
      <c r="Z23" s="150"/>
      <c r="AA23" s="150"/>
      <c r="AB23" s="150"/>
      <c r="AC23" s="150"/>
      <c r="AD23" s="150"/>
      <c r="AE23" s="150"/>
      <c r="AF23" s="150"/>
      <c r="AG23" s="150" t="s">
        <v>498</v>
      </c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  <c r="BG23" s="150"/>
      <c r="BH23" s="150"/>
    </row>
    <row r="24" spans="1:60" ht="22.5" outlineLevel="1" x14ac:dyDescent="0.2">
      <c r="A24" s="180">
        <v>12</v>
      </c>
      <c r="B24" s="181" t="s">
        <v>505</v>
      </c>
      <c r="C24" s="190" t="s">
        <v>506</v>
      </c>
      <c r="D24" s="182" t="s">
        <v>213</v>
      </c>
      <c r="E24" s="183">
        <v>1</v>
      </c>
      <c r="F24" s="184"/>
      <c r="G24" s="185">
        <f t="shared" si="0"/>
        <v>0</v>
      </c>
      <c r="H24" s="184"/>
      <c r="I24" s="185">
        <f t="shared" si="1"/>
        <v>0</v>
      </c>
      <c r="J24" s="184"/>
      <c r="K24" s="185">
        <f t="shared" si="2"/>
        <v>0</v>
      </c>
      <c r="L24" s="185">
        <v>21</v>
      </c>
      <c r="M24" s="185">
        <f t="shared" si="3"/>
        <v>0</v>
      </c>
      <c r="N24" s="185">
        <v>5.1000000000000004E-3</v>
      </c>
      <c r="O24" s="185">
        <f t="shared" si="4"/>
        <v>0.01</v>
      </c>
      <c r="P24" s="185">
        <v>0</v>
      </c>
      <c r="Q24" s="185">
        <f t="shared" si="5"/>
        <v>0</v>
      </c>
      <c r="R24" s="185" t="s">
        <v>316</v>
      </c>
      <c r="S24" s="185" t="s">
        <v>151</v>
      </c>
      <c r="T24" s="186" t="s">
        <v>151</v>
      </c>
      <c r="U24" s="160">
        <v>0</v>
      </c>
      <c r="V24" s="160">
        <f t="shared" si="6"/>
        <v>0</v>
      </c>
      <c r="W24" s="160"/>
      <c r="X24" s="160" t="s">
        <v>244</v>
      </c>
      <c r="Y24" s="150"/>
      <c r="Z24" s="150"/>
      <c r="AA24" s="150"/>
      <c r="AB24" s="150"/>
      <c r="AC24" s="150"/>
      <c r="AD24" s="150"/>
      <c r="AE24" s="150"/>
      <c r="AF24" s="150"/>
      <c r="AG24" s="150" t="s">
        <v>498</v>
      </c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  <c r="BG24" s="150"/>
      <c r="BH24" s="150"/>
    </row>
    <row r="25" spans="1:60" ht="22.5" outlineLevel="1" x14ac:dyDescent="0.2">
      <c r="A25" s="180">
        <v>13</v>
      </c>
      <c r="B25" s="181" t="s">
        <v>507</v>
      </c>
      <c r="C25" s="190" t="s">
        <v>508</v>
      </c>
      <c r="D25" s="182" t="s">
        <v>213</v>
      </c>
      <c r="E25" s="183">
        <v>2</v>
      </c>
      <c r="F25" s="184"/>
      <c r="G25" s="185">
        <f t="shared" si="0"/>
        <v>0</v>
      </c>
      <c r="H25" s="184"/>
      <c r="I25" s="185">
        <f t="shared" si="1"/>
        <v>0</v>
      </c>
      <c r="J25" s="184"/>
      <c r="K25" s="185">
        <f t="shared" si="2"/>
        <v>0</v>
      </c>
      <c r="L25" s="185">
        <v>21</v>
      </c>
      <c r="M25" s="185">
        <f t="shared" si="3"/>
        <v>0</v>
      </c>
      <c r="N25" s="185">
        <v>5.1000000000000004E-3</v>
      </c>
      <c r="O25" s="185">
        <f t="shared" si="4"/>
        <v>0.01</v>
      </c>
      <c r="P25" s="185">
        <v>0</v>
      </c>
      <c r="Q25" s="185">
        <f t="shared" si="5"/>
        <v>0</v>
      </c>
      <c r="R25" s="185" t="s">
        <v>316</v>
      </c>
      <c r="S25" s="185" t="s">
        <v>151</v>
      </c>
      <c r="T25" s="186" t="s">
        <v>151</v>
      </c>
      <c r="U25" s="160">
        <v>0</v>
      </c>
      <c r="V25" s="160">
        <f t="shared" si="6"/>
        <v>0</v>
      </c>
      <c r="W25" s="160"/>
      <c r="X25" s="160" t="s">
        <v>244</v>
      </c>
      <c r="Y25" s="150"/>
      <c r="Z25" s="150"/>
      <c r="AA25" s="150"/>
      <c r="AB25" s="150"/>
      <c r="AC25" s="150"/>
      <c r="AD25" s="150"/>
      <c r="AE25" s="150"/>
      <c r="AF25" s="150"/>
      <c r="AG25" s="150" t="s">
        <v>498</v>
      </c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</row>
    <row r="26" spans="1:60" ht="22.5" outlineLevel="1" x14ac:dyDescent="0.2">
      <c r="A26" s="180">
        <v>14</v>
      </c>
      <c r="B26" s="181" t="s">
        <v>509</v>
      </c>
      <c r="C26" s="190" t="s">
        <v>510</v>
      </c>
      <c r="D26" s="182" t="s">
        <v>213</v>
      </c>
      <c r="E26" s="183">
        <v>2</v>
      </c>
      <c r="F26" s="184"/>
      <c r="G26" s="185">
        <f t="shared" si="0"/>
        <v>0</v>
      </c>
      <c r="H26" s="184"/>
      <c r="I26" s="185">
        <f t="shared" si="1"/>
        <v>0</v>
      </c>
      <c r="J26" s="184"/>
      <c r="K26" s="185">
        <f t="shared" si="2"/>
        <v>0</v>
      </c>
      <c r="L26" s="185">
        <v>21</v>
      </c>
      <c r="M26" s="185">
        <f t="shared" si="3"/>
        <v>0</v>
      </c>
      <c r="N26" s="185">
        <v>1.5100000000000001E-2</v>
      </c>
      <c r="O26" s="185">
        <f t="shared" si="4"/>
        <v>0.03</v>
      </c>
      <c r="P26" s="185">
        <v>0</v>
      </c>
      <c r="Q26" s="185">
        <f t="shared" si="5"/>
        <v>0</v>
      </c>
      <c r="R26" s="185" t="s">
        <v>316</v>
      </c>
      <c r="S26" s="185" t="s">
        <v>151</v>
      </c>
      <c r="T26" s="186" t="s">
        <v>511</v>
      </c>
      <c r="U26" s="160">
        <v>0</v>
      </c>
      <c r="V26" s="160">
        <f t="shared" si="6"/>
        <v>0</v>
      </c>
      <c r="W26" s="160"/>
      <c r="X26" s="160" t="s">
        <v>244</v>
      </c>
      <c r="Y26" s="150"/>
      <c r="Z26" s="150"/>
      <c r="AA26" s="150"/>
      <c r="AB26" s="150"/>
      <c r="AC26" s="150"/>
      <c r="AD26" s="150"/>
      <c r="AE26" s="150"/>
      <c r="AF26" s="150"/>
      <c r="AG26" s="150" t="s">
        <v>498</v>
      </c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150"/>
    </row>
    <row r="27" spans="1:60" ht="22.5" outlineLevel="1" x14ac:dyDescent="0.2">
      <c r="A27" s="180">
        <v>15</v>
      </c>
      <c r="B27" s="181" t="s">
        <v>512</v>
      </c>
      <c r="C27" s="190" t="s">
        <v>513</v>
      </c>
      <c r="D27" s="182" t="s">
        <v>213</v>
      </c>
      <c r="E27" s="183">
        <v>2</v>
      </c>
      <c r="F27" s="184"/>
      <c r="G27" s="185">
        <f t="shared" si="0"/>
        <v>0</v>
      </c>
      <c r="H27" s="184"/>
      <c r="I27" s="185">
        <f t="shared" si="1"/>
        <v>0</v>
      </c>
      <c r="J27" s="184"/>
      <c r="K27" s="185">
        <f t="shared" si="2"/>
        <v>0</v>
      </c>
      <c r="L27" s="185">
        <v>21</v>
      </c>
      <c r="M27" s="185">
        <f t="shared" si="3"/>
        <v>0</v>
      </c>
      <c r="N27" s="185">
        <v>2E-3</v>
      </c>
      <c r="O27" s="185">
        <f t="shared" si="4"/>
        <v>0</v>
      </c>
      <c r="P27" s="185">
        <v>0</v>
      </c>
      <c r="Q27" s="185">
        <f t="shared" si="5"/>
        <v>0</v>
      </c>
      <c r="R27" s="185" t="s">
        <v>316</v>
      </c>
      <c r="S27" s="185" t="s">
        <v>151</v>
      </c>
      <c r="T27" s="186" t="s">
        <v>151</v>
      </c>
      <c r="U27" s="160">
        <v>0</v>
      </c>
      <c r="V27" s="160">
        <f t="shared" si="6"/>
        <v>0</v>
      </c>
      <c r="W27" s="160"/>
      <c r="X27" s="160" t="s">
        <v>244</v>
      </c>
      <c r="Y27" s="150"/>
      <c r="Z27" s="150"/>
      <c r="AA27" s="150"/>
      <c r="AB27" s="150"/>
      <c r="AC27" s="150"/>
      <c r="AD27" s="150"/>
      <c r="AE27" s="150"/>
      <c r="AF27" s="150"/>
      <c r="AG27" s="150" t="s">
        <v>498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</row>
    <row r="28" spans="1:60" outlineLevel="1" x14ac:dyDescent="0.2">
      <c r="A28" s="173">
        <v>16</v>
      </c>
      <c r="B28" s="174" t="s">
        <v>514</v>
      </c>
      <c r="C28" s="191" t="s">
        <v>515</v>
      </c>
      <c r="D28" s="175" t="s">
        <v>213</v>
      </c>
      <c r="E28" s="176">
        <v>9</v>
      </c>
      <c r="F28" s="177"/>
      <c r="G28" s="178">
        <f t="shared" si="0"/>
        <v>0</v>
      </c>
      <c r="H28" s="177"/>
      <c r="I28" s="178">
        <f t="shared" si="1"/>
        <v>0</v>
      </c>
      <c r="J28" s="177"/>
      <c r="K28" s="178">
        <f t="shared" si="2"/>
        <v>0</v>
      </c>
      <c r="L28" s="178">
        <v>21</v>
      </c>
      <c r="M28" s="178">
        <f t="shared" si="3"/>
        <v>0</v>
      </c>
      <c r="N28" s="178">
        <v>0</v>
      </c>
      <c r="O28" s="178">
        <f t="shared" si="4"/>
        <v>0</v>
      </c>
      <c r="P28" s="178">
        <v>0</v>
      </c>
      <c r="Q28" s="178">
        <f t="shared" si="5"/>
        <v>0</v>
      </c>
      <c r="R28" s="178" t="s">
        <v>316</v>
      </c>
      <c r="S28" s="178" t="s">
        <v>151</v>
      </c>
      <c r="T28" s="179" t="s">
        <v>151</v>
      </c>
      <c r="U28" s="160">
        <v>0</v>
      </c>
      <c r="V28" s="160">
        <f t="shared" si="6"/>
        <v>0</v>
      </c>
      <c r="W28" s="160"/>
      <c r="X28" s="160" t="s">
        <v>244</v>
      </c>
      <c r="Y28" s="150"/>
      <c r="Z28" s="150"/>
      <c r="AA28" s="150"/>
      <c r="AB28" s="150"/>
      <c r="AC28" s="150"/>
      <c r="AD28" s="150"/>
      <c r="AE28" s="150"/>
      <c r="AF28" s="150"/>
      <c r="AG28" s="150" t="s">
        <v>245</v>
      </c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</row>
    <row r="29" spans="1:60" outlineLevel="1" x14ac:dyDescent="0.2">
      <c r="A29" s="157"/>
      <c r="B29" s="158"/>
      <c r="C29" s="202" t="s">
        <v>516</v>
      </c>
      <c r="D29" s="195"/>
      <c r="E29" s="196">
        <v>9</v>
      </c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0"/>
      <c r="T29" s="160"/>
      <c r="U29" s="160"/>
      <c r="V29" s="160"/>
      <c r="W29" s="160"/>
      <c r="X29" s="160"/>
      <c r="Y29" s="150"/>
      <c r="Z29" s="150"/>
      <c r="AA29" s="150"/>
      <c r="AB29" s="150"/>
      <c r="AC29" s="150"/>
      <c r="AD29" s="150"/>
      <c r="AE29" s="150"/>
      <c r="AF29" s="150"/>
      <c r="AG29" s="150" t="s">
        <v>185</v>
      </c>
      <c r="AH29" s="150">
        <v>0</v>
      </c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  <c r="BG29" s="150"/>
      <c r="BH29" s="150"/>
    </row>
    <row r="30" spans="1:60" outlineLevel="1" x14ac:dyDescent="0.2">
      <c r="A30" s="180">
        <v>17</v>
      </c>
      <c r="B30" s="181" t="s">
        <v>517</v>
      </c>
      <c r="C30" s="190" t="s">
        <v>518</v>
      </c>
      <c r="D30" s="182" t="s">
        <v>213</v>
      </c>
      <c r="E30" s="183">
        <v>11</v>
      </c>
      <c r="F30" s="184"/>
      <c r="G30" s="185">
        <f t="shared" ref="G30:G37" si="7">ROUND(E30*F30,2)</f>
        <v>0</v>
      </c>
      <c r="H30" s="184"/>
      <c r="I30" s="185">
        <f t="shared" ref="I30:I37" si="8">ROUND(E30*H30,2)</f>
        <v>0</v>
      </c>
      <c r="J30" s="184"/>
      <c r="K30" s="185">
        <f t="shared" ref="K30:K37" si="9">ROUND(E30*J30,2)</f>
        <v>0</v>
      </c>
      <c r="L30" s="185">
        <v>21</v>
      </c>
      <c r="M30" s="185">
        <f t="shared" ref="M30:M37" si="10">G30*(1+L30/100)</f>
        <v>0</v>
      </c>
      <c r="N30" s="185">
        <v>0.51</v>
      </c>
      <c r="O30" s="185">
        <f t="shared" ref="O30:O37" si="11">ROUND(E30*N30,2)</f>
        <v>5.61</v>
      </c>
      <c r="P30" s="185">
        <v>0</v>
      </c>
      <c r="Q30" s="185">
        <f t="shared" ref="Q30:Q37" si="12">ROUND(E30*P30,2)</f>
        <v>0</v>
      </c>
      <c r="R30" s="185" t="s">
        <v>316</v>
      </c>
      <c r="S30" s="185" t="s">
        <v>151</v>
      </c>
      <c r="T30" s="186" t="s">
        <v>151</v>
      </c>
      <c r="U30" s="160">
        <v>0</v>
      </c>
      <c r="V30" s="160">
        <f t="shared" ref="V30:V37" si="13">ROUND(E30*U30,2)</f>
        <v>0</v>
      </c>
      <c r="W30" s="160"/>
      <c r="X30" s="160" t="s">
        <v>244</v>
      </c>
      <c r="Y30" s="150"/>
      <c r="Z30" s="150"/>
      <c r="AA30" s="150"/>
      <c r="AB30" s="150"/>
      <c r="AC30" s="150"/>
      <c r="AD30" s="150"/>
      <c r="AE30" s="150"/>
      <c r="AF30" s="150"/>
      <c r="AG30" s="150" t="s">
        <v>245</v>
      </c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50"/>
    </row>
    <row r="31" spans="1:60" outlineLevel="1" x14ac:dyDescent="0.2">
      <c r="A31" s="180">
        <v>18</v>
      </c>
      <c r="B31" s="181" t="s">
        <v>519</v>
      </c>
      <c r="C31" s="190" t="s">
        <v>520</v>
      </c>
      <c r="D31" s="182" t="s">
        <v>213</v>
      </c>
      <c r="E31" s="183">
        <v>30</v>
      </c>
      <c r="F31" s="184"/>
      <c r="G31" s="185">
        <f t="shared" si="7"/>
        <v>0</v>
      </c>
      <c r="H31" s="184"/>
      <c r="I31" s="185">
        <f t="shared" si="8"/>
        <v>0</v>
      </c>
      <c r="J31" s="184"/>
      <c r="K31" s="185">
        <f t="shared" si="9"/>
        <v>0</v>
      </c>
      <c r="L31" s="185">
        <v>21</v>
      </c>
      <c r="M31" s="185">
        <f t="shared" si="10"/>
        <v>0</v>
      </c>
      <c r="N31" s="185">
        <v>0</v>
      </c>
      <c r="O31" s="185">
        <f t="shared" si="11"/>
        <v>0</v>
      </c>
      <c r="P31" s="185">
        <v>0</v>
      </c>
      <c r="Q31" s="185">
        <f t="shared" si="12"/>
        <v>0</v>
      </c>
      <c r="R31" s="185"/>
      <c r="S31" s="185" t="s">
        <v>161</v>
      </c>
      <c r="T31" s="186" t="s">
        <v>152</v>
      </c>
      <c r="U31" s="160">
        <v>0</v>
      </c>
      <c r="V31" s="160">
        <f t="shared" si="13"/>
        <v>0</v>
      </c>
      <c r="W31" s="160"/>
      <c r="X31" s="160" t="s">
        <v>244</v>
      </c>
      <c r="Y31" s="150"/>
      <c r="Z31" s="150"/>
      <c r="AA31" s="150"/>
      <c r="AB31" s="150"/>
      <c r="AC31" s="150"/>
      <c r="AD31" s="150"/>
      <c r="AE31" s="150"/>
      <c r="AF31" s="150"/>
      <c r="AG31" s="150" t="s">
        <v>498</v>
      </c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</row>
    <row r="32" spans="1:60" outlineLevel="1" x14ac:dyDescent="0.2">
      <c r="A32" s="180">
        <v>19</v>
      </c>
      <c r="B32" s="181" t="s">
        <v>521</v>
      </c>
      <c r="C32" s="190" t="s">
        <v>522</v>
      </c>
      <c r="D32" s="182" t="s">
        <v>213</v>
      </c>
      <c r="E32" s="183">
        <v>2</v>
      </c>
      <c r="F32" s="184"/>
      <c r="G32" s="185">
        <f t="shared" si="7"/>
        <v>0</v>
      </c>
      <c r="H32" s="184"/>
      <c r="I32" s="185">
        <f t="shared" si="8"/>
        <v>0</v>
      </c>
      <c r="J32" s="184"/>
      <c r="K32" s="185">
        <f t="shared" si="9"/>
        <v>0</v>
      </c>
      <c r="L32" s="185">
        <v>21</v>
      </c>
      <c r="M32" s="185">
        <f t="shared" si="10"/>
        <v>0</v>
      </c>
      <c r="N32" s="185">
        <v>0</v>
      </c>
      <c r="O32" s="185">
        <f t="shared" si="11"/>
        <v>0</v>
      </c>
      <c r="P32" s="185">
        <v>0</v>
      </c>
      <c r="Q32" s="185">
        <f t="shared" si="12"/>
        <v>0</v>
      </c>
      <c r="R32" s="185"/>
      <c r="S32" s="185" t="s">
        <v>161</v>
      </c>
      <c r="T32" s="186" t="s">
        <v>152</v>
      </c>
      <c r="U32" s="160">
        <v>0</v>
      </c>
      <c r="V32" s="160">
        <f t="shared" si="13"/>
        <v>0</v>
      </c>
      <c r="W32" s="160"/>
      <c r="X32" s="160" t="s">
        <v>244</v>
      </c>
      <c r="Y32" s="150"/>
      <c r="Z32" s="150"/>
      <c r="AA32" s="150"/>
      <c r="AB32" s="150"/>
      <c r="AC32" s="150"/>
      <c r="AD32" s="150"/>
      <c r="AE32" s="150"/>
      <c r="AF32" s="150"/>
      <c r="AG32" s="150" t="s">
        <v>498</v>
      </c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  <c r="BG32" s="150"/>
      <c r="BH32" s="150"/>
    </row>
    <row r="33" spans="1:60" outlineLevel="1" x14ac:dyDescent="0.2">
      <c r="A33" s="180">
        <v>20</v>
      </c>
      <c r="B33" s="181" t="s">
        <v>523</v>
      </c>
      <c r="C33" s="190" t="s">
        <v>524</v>
      </c>
      <c r="D33" s="182" t="s">
        <v>213</v>
      </c>
      <c r="E33" s="183">
        <v>6</v>
      </c>
      <c r="F33" s="184"/>
      <c r="G33" s="185">
        <f t="shared" si="7"/>
        <v>0</v>
      </c>
      <c r="H33" s="184"/>
      <c r="I33" s="185">
        <f t="shared" si="8"/>
        <v>0</v>
      </c>
      <c r="J33" s="184"/>
      <c r="K33" s="185">
        <f t="shared" si="9"/>
        <v>0</v>
      </c>
      <c r="L33" s="185">
        <v>21</v>
      </c>
      <c r="M33" s="185">
        <f t="shared" si="10"/>
        <v>0</v>
      </c>
      <c r="N33" s="185">
        <v>0.255</v>
      </c>
      <c r="O33" s="185">
        <f t="shared" si="11"/>
        <v>1.53</v>
      </c>
      <c r="P33" s="185">
        <v>0</v>
      </c>
      <c r="Q33" s="185">
        <f t="shared" si="12"/>
        <v>0</v>
      </c>
      <c r="R33" s="185" t="s">
        <v>316</v>
      </c>
      <c r="S33" s="185" t="s">
        <v>151</v>
      </c>
      <c r="T33" s="186" t="s">
        <v>151</v>
      </c>
      <c r="U33" s="160">
        <v>0</v>
      </c>
      <c r="V33" s="160">
        <f t="shared" si="13"/>
        <v>0</v>
      </c>
      <c r="W33" s="160"/>
      <c r="X33" s="160" t="s">
        <v>244</v>
      </c>
      <c r="Y33" s="150"/>
      <c r="Z33" s="150"/>
      <c r="AA33" s="150"/>
      <c r="AB33" s="150"/>
      <c r="AC33" s="150"/>
      <c r="AD33" s="150"/>
      <c r="AE33" s="150"/>
      <c r="AF33" s="150"/>
      <c r="AG33" s="150" t="s">
        <v>498</v>
      </c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</row>
    <row r="34" spans="1:60" outlineLevel="1" x14ac:dyDescent="0.2">
      <c r="A34" s="180">
        <v>21</v>
      </c>
      <c r="B34" s="181" t="s">
        <v>525</v>
      </c>
      <c r="C34" s="190" t="s">
        <v>526</v>
      </c>
      <c r="D34" s="182" t="s">
        <v>213</v>
      </c>
      <c r="E34" s="183">
        <v>4</v>
      </c>
      <c r="F34" s="184"/>
      <c r="G34" s="185">
        <f t="shared" si="7"/>
        <v>0</v>
      </c>
      <c r="H34" s="184"/>
      <c r="I34" s="185">
        <f t="shared" si="8"/>
        <v>0</v>
      </c>
      <c r="J34" s="184"/>
      <c r="K34" s="185">
        <f t="shared" si="9"/>
        <v>0</v>
      </c>
      <c r="L34" s="185">
        <v>21</v>
      </c>
      <c r="M34" s="185">
        <f t="shared" si="10"/>
        <v>0</v>
      </c>
      <c r="N34" s="185">
        <v>0.255</v>
      </c>
      <c r="O34" s="185">
        <f t="shared" si="11"/>
        <v>1.02</v>
      </c>
      <c r="P34" s="185">
        <v>0</v>
      </c>
      <c r="Q34" s="185">
        <f t="shared" si="12"/>
        <v>0</v>
      </c>
      <c r="R34" s="185" t="s">
        <v>316</v>
      </c>
      <c r="S34" s="185" t="s">
        <v>151</v>
      </c>
      <c r="T34" s="186" t="s">
        <v>151</v>
      </c>
      <c r="U34" s="160">
        <v>0</v>
      </c>
      <c r="V34" s="160">
        <f t="shared" si="13"/>
        <v>0</v>
      </c>
      <c r="W34" s="160"/>
      <c r="X34" s="160" t="s">
        <v>244</v>
      </c>
      <c r="Y34" s="150"/>
      <c r="Z34" s="150"/>
      <c r="AA34" s="150"/>
      <c r="AB34" s="150"/>
      <c r="AC34" s="150"/>
      <c r="AD34" s="150"/>
      <c r="AE34" s="150"/>
      <c r="AF34" s="150"/>
      <c r="AG34" s="150" t="s">
        <v>245</v>
      </c>
      <c r="AH34" s="150"/>
      <c r="AI34" s="150"/>
      <c r="AJ34" s="150"/>
      <c r="AK34" s="150"/>
      <c r="AL34" s="150"/>
      <c r="AM34" s="150"/>
      <c r="AN34" s="150"/>
      <c r="AO34" s="150"/>
      <c r="AP34" s="150"/>
      <c r="AQ34" s="150"/>
      <c r="AR34" s="150"/>
      <c r="AS34" s="150"/>
      <c r="AT34" s="150"/>
      <c r="AU34" s="150"/>
      <c r="AV34" s="150"/>
      <c r="AW34" s="150"/>
      <c r="AX34" s="150"/>
      <c r="AY34" s="150"/>
      <c r="AZ34" s="150"/>
      <c r="BA34" s="150"/>
      <c r="BB34" s="150"/>
      <c r="BC34" s="150"/>
      <c r="BD34" s="150"/>
      <c r="BE34" s="150"/>
      <c r="BF34" s="150"/>
      <c r="BG34" s="150"/>
      <c r="BH34" s="150"/>
    </row>
    <row r="35" spans="1:60" outlineLevel="1" x14ac:dyDescent="0.2">
      <c r="A35" s="180">
        <v>22</v>
      </c>
      <c r="B35" s="181" t="s">
        <v>523</v>
      </c>
      <c r="C35" s="190" t="s">
        <v>524</v>
      </c>
      <c r="D35" s="182" t="s">
        <v>213</v>
      </c>
      <c r="E35" s="183">
        <v>6</v>
      </c>
      <c r="F35" s="184"/>
      <c r="G35" s="185">
        <f t="shared" si="7"/>
        <v>0</v>
      </c>
      <c r="H35" s="184"/>
      <c r="I35" s="185">
        <f t="shared" si="8"/>
        <v>0</v>
      </c>
      <c r="J35" s="184"/>
      <c r="K35" s="185">
        <f t="shared" si="9"/>
        <v>0</v>
      </c>
      <c r="L35" s="185">
        <v>21</v>
      </c>
      <c r="M35" s="185">
        <f t="shared" si="10"/>
        <v>0</v>
      </c>
      <c r="N35" s="185">
        <v>0.255</v>
      </c>
      <c r="O35" s="185">
        <f t="shared" si="11"/>
        <v>1.53</v>
      </c>
      <c r="P35" s="185">
        <v>0</v>
      </c>
      <c r="Q35" s="185">
        <f t="shared" si="12"/>
        <v>0</v>
      </c>
      <c r="R35" s="185" t="s">
        <v>316</v>
      </c>
      <c r="S35" s="185" t="s">
        <v>151</v>
      </c>
      <c r="T35" s="186" t="s">
        <v>151</v>
      </c>
      <c r="U35" s="160">
        <v>0</v>
      </c>
      <c r="V35" s="160">
        <f t="shared" si="13"/>
        <v>0</v>
      </c>
      <c r="W35" s="160"/>
      <c r="X35" s="160" t="s">
        <v>244</v>
      </c>
      <c r="Y35" s="150"/>
      <c r="Z35" s="150"/>
      <c r="AA35" s="150"/>
      <c r="AB35" s="150"/>
      <c r="AC35" s="150"/>
      <c r="AD35" s="150"/>
      <c r="AE35" s="150"/>
      <c r="AF35" s="150"/>
      <c r="AG35" s="150" t="s">
        <v>498</v>
      </c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</row>
    <row r="36" spans="1:60" outlineLevel="1" x14ac:dyDescent="0.2">
      <c r="A36" s="180">
        <v>23</v>
      </c>
      <c r="B36" s="181" t="s">
        <v>527</v>
      </c>
      <c r="C36" s="190" t="s">
        <v>528</v>
      </c>
      <c r="D36" s="182" t="s">
        <v>213</v>
      </c>
      <c r="E36" s="183">
        <v>2</v>
      </c>
      <c r="F36" s="184"/>
      <c r="G36" s="185">
        <f t="shared" si="7"/>
        <v>0</v>
      </c>
      <c r="H36" s="184"/>
      <c r="I36" s="185">
        <f t="shared" si="8"/>
        <v>0</v>
      </c>
      <c r="J36" s="184"/>
      <c r="K36" s="185">
        <f t="shared" si="9"/>
        <v>0</v>
      </c>
      <c r="L36" s="185">
        <v>21</v>
      </c>
      <c r="M36" s="185">
        <f t="shared" si="10"/>
        <v>0</v>
      </c>
      <c r="N36" s="185">
        <v>0.45</v>
      </c>
      <c r="O36" s="185">
        <f t="shared" si="11"/>
        <v>0.9</v>
      </c>
      <c r="P36" s="185">
        <v>0</v>
      </c>
      <c r="Q36" s="185">
        <f t="shared" si="12"/>
        <v>0</v>
      </c>
      <c r="R36" s="185" t="s">
        <v>316</v>
      </c>
      <c r="S36" s="185" t="s">
        <v>151</v>
      </c>
      <c r="T36" s="186" t="s">
        <v>151</v>
      </c>
      <c r="U36" s="160">
        <v>0</v>
      </c>
      <c r="V36" s="160">
        <f t="shared" si="13"/>
        <v>0</v>
      </c>
      <c r="W36" s="160"/>
      <c r="X36" s="160" t="s">
        <v>244</v>
      </c>
      <c r="Y36" s="150"/>
      <c r="Z36" s="150"/>
      <c r="AA36" s="150"/>
      <c r="AB36" s="150"/>
      <c r="AC36" s="150"/>
      <c r="AD36" s="150"/>
      <c r="AE36" s="150"/>
      <c r="AF36" s="150"/>
      <c r="AG36" s="150" t="s">
        <v>245</v>
      </c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</row>
    <row r="37" spans="1:60" outlineLevel="1" x14ac:dyDescent="0.2">
      <c r="A37" s="180">
        <v>24</v>
      </c>
      <c r="B37" s="181" t="s">
        <v>527</v>
      </c>
      <c r="C37" s="190" t="s">
        <v>528</v>
      </c>
      <c r="D37" s="182" t="s">
        <v>213</v>
      </c>
      <c r="E37" s="183">
        <v>2</v>
      </c>
      <c r="F37" s="184"/>
      <c r="G37" s="185">
        <f t="shared" si="7"/>
        <v>0</v>
      </c>
      <c r="H37" s="184"/>
      <c r="I37" s="185">
        <f t="shared" si="8"/>
        <v>0</v>
      </c>
      <c r="J37" s="184"/>
      <c r="K37" s="185">
        <f t="shared" si="9"/>
        <v>0</v>
      </c>
      <c r="L37" s="185">
        <v>21</v>
      </c>
      <c r="M37" s="185">
        <f t="shared" si="10"/>
        <v>0</v>
      </c>
      <c r="N37" s="185">
        <v>0.45</v>
      </c>
      <c r="O37" s="185">
        <f t="shared" si="11"/>
        <v>0.9</v>
      </c>
      <c r="P37" s="185">
        <v>0</v>
      </c>
      <c r="Q37" s="185">
        <f t="shared" si="12"/>
        <v>0</v>
      </c>
      <c r="R37" s="185" t="s">
        <v>316</v>
      </c>
      <c r="S37" s="185" t="s">
        <v>151</v>
      </c>
      <c r="T37" s="186" t="s">
        <v>151</v>
      </c>
      <c r="U37" s="160">
        <v>0</v>
      </c>
      <c r="V37" s="160">
        <f t="shared" si="13"/>
        <v>0</v>
      </c>
      <c r="W37" s="160"/>
      <c r="X37" s="160" t="s">
        <v>244</v>
      </c>
      <c r="Y37" s="150"/>
      <c r="Z37" s="150"/>
      <c r="AA37" s="150"/>
      <c r="AB37" s="150"/>
      <c r="AC37" s="150"/>
      <c r="AD37" s="150"/>
      <c r="AE37" s="150"/>
      <c r="AF37" s="150"/>
      <c r="AG37" s="150" t="s">
        <v>498</v>
      </c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  <c r="BH37" s="150"/>
    </row>
    <row r="38" spans="1:60" x14ac:dyDescent="0.2">
      <c r="A38" s="163" t="s">
        <v>146</v>
      </c>
      <c r="B38" s="164" t="s">
        <v>97</v>
      </c>
      <c r="C38" s="189" t="s">
        <v>98</v>
      </c>
      <c r="D38" s="165"/>
      <c r="E38" s="166"/>
      <c r="F38" s="167"/>
      <c r="G38" s="167">
        <f>SUMIF(AG39:AG39,"&lt;&gt;NOR",G39:G39)</f>
        <v>0</v>
      </c>
      <c r="H38" s="167"/>
      <c r="I38" s="167">
        <f>SUM(I39:I39)</f>
        <v>0</v>
      </c>
      <c r="J38" s="167"/>
      <c r="K38" s="167">
        <f>SUM(K39:K39)</f>
        <v>0</v>
      </c>
      <c r="L38" s="167"/>
      <c r="M38" s="167">
        <f>SUM(M39:M39)</f>
        <v>0</v>
      </c>
      <c r="N38" s="167"/>
      <c r="O38" s="167">
        <f>SUM(O39:O39)</f>
        <v>0</v>
      </c>
      <c r="P38" s="167"/>
      <c r="Q38" s="167">
        <f>SUM(Q39:Q39)</f>
        <v>5.83</v>
      </c>
      <c r="R38" s="167"/>
      <c r="S38" s="167"/>
      <c r="T38" s="168"/>
      <c r="U38" s="162"/>
      <c r="V38" s="162">
        <f>SUM(V39:V39)</f>
        <v>6.65</v>
      </c>
      <c r="W38" s="162"/>
      <c r="X38" s="162"/>
      <c r="AG38" t="s">
        <v>147</v>
      </c>
    </row>
    <row r="39" spans="1:60" ht="22.5" outlineLevel="1" x14ac:dyDescent="0.2">
      <c r="A39" s="180">
        <v>25</v>
      </c>
      <c r="B39" s="181" t="s">
        <v>332</v>
      </c>
      <c r="C39" s="190" t="s">
        <v>333</v>
      </c>
      <c r="D39" s="182" t="s">
        <v>219</v>
      </c>
      <c r="E39" s="183">
        <v>53</v>
      </c>
      <c r="F39" s="184"/>
      <c r="G39" s="185">
        <f>ROUND(E39*F39,2)</f>
        <v>0</v>
      </c>
      <c r="H39" s="184"/>
      <c r="I39" s="185">
        <f>ROUND(E39*H39,2)</f>
        <v>0</v>
      </c>
      <c r="J39" s="184"/>
      <c r="K39" s="185">
        <f>ROUND(E39*J39,2)</f>
        <v>0</v>
      </c>
      <c r="L39" s="185">
        <v>21</v>
      </c>
      <c r="M39" s="185">
        <f>G39*(1+L39/100)</f>
        <v>0</v>
      </c>
      <c r="N39" s="185">
        <v>0</v>
      </c>
      <c r="O39" s="185">
        <f>ROUND(E39*N39,2)</f>
        <v>0</v>
      </c>
      <c r="P39" s="185">
        <v>0.11</v>
      </c>
      <c r="Q39" s="185">
        <f>ROUND(E39*P39,2)</f>
        <v>5.83</v>
      </c>
      <c r="R39" s="185" t="s">
        <v>334</v>
      </c>
      <c r="S39" s="185" t="s">
        <v>151</v>
      </c>
      <c r="T39" s="186" t="s">
        <v>151</v>
      </c>
      <c r="U39" s="160">
        <v>0.1255</v>
      </c>
      <c r="V39" s="160">
        <f>ROUND(E39*U39,2)</f>
        <v>6.65</v>
      </c>
      <c r="W39" s="160"/>
      <c r="X39" s="160" t="s">
        <v>180</v>
      </c>
      <c r="Y39" s="150"/>
      <c r="Z39" s="150"/>
      <c r="AA39" s="150"/>
      <c r="AB39" s="150"/>
      <c r="AC39" s="150"/>
      <c r="AD39" s="150"/>
      <c r="AE39" s="150"/>
      <c r="AF39" s="150"/>
      <c r="AG39" s="150" t="s">
        <v>181</v>
      </c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</row>
    <row r="40" spans="1:60" x14ac:dyDescent="0.2">
      <c r="A40" s="163" t="s">
        <v>146</v>
      </c>
      <c r="B40" s="164" t="s">
        <v>93</v>
      </c>
      <c r="C40" s="189" t="s">
        <v>94</v>
      </c>
      <c r="D40" s="165"/>
      <c r="E40" s="166"/>
      <c r="F40" s="167"/>
      <c r="G40" s="167">
        <f>SUMIF(AG41:AG41,"&lt;&gt;NOR",G41:G41)</f>
        <v>0</v>
      </c>
      <c r="H40" s="167"/>
      <c r="I40" s="167">
        <f>SUM(I41:I41)</f>
        <v>0</v>
      </c>
      <c r="J40" s="167"/>
      <c r="K40" s="167">
        <f>SUM(K41:K41)</f>
        <v>0</v>
      </c>
      <c r="L40" s="167"/>
      <c r="M40" s="167">
        <f>SUM(M41:M41)</f>
        <v>0</v>
      </c>
      <c r="N40" s="167"/>
      <c r="O40" s="167">
        <f>SUM(O41:O41)</f>
        <v>0</v>
      </c>
      <c r="P40" s="167"/>
      <c r="Q40" s="167">
        <f>SUM(Q41:Q41)</f>
        <v>0</v>
      </c>
      <c r="R40" s="167"/>
      <c r="S40" s="167"/>
      <c r="T40" s="168"/>
      <c r="U40" s="162"/>
      <c r="V40" s="162">
        <f>SUM(V41:V41)</f>
        <v>0.8</v>
      </c>
      <c r="W40" s="162"/>
      <c r="X40" s="162"/>
      <c r="AG40" t="s">
        <v>147</v>
      </c>
    </row>
    <row r="41" spans="1:60" ht="22.5" outlineLevel="1" x14ac:dyDescent="0.2">
      <c r="A41" s="180">
        <v>26</v>
      </c>
      <c r="B41" s="181" t="s">
        <v>529</v>
      </c>
      <c r="C41" s="190" t="s">
        <v>530</v>
      </c>
      <c r="D41" s="182" t="s">
        <v>213</v>
      </c>
      <c r="E41" s="183">
        <v>4</v>
      </c>
      <c r="F41" s="184"/>
      <c r="G41" s="185">
        <f>ROUND(E41*F41,2)</f>
        <v>0</v>
      </c>
      <c r="H41" s="184"/>
      <c r="I41" s="185">
        <f>ROUND(E41*H41,2)</f>
        <v>0</v>
      </c>
      <c r="J41" s="184"/>
      <c r="K41" s="185">
        <f>ROUND(E41*J41,2)</f>
        <v>0</v>
      </c>
      <c r="L41" s="185">
        <v>21</v>
      </c>
      <c r="M41" s="185">
        <f>G41*(1+L41/100)</f>
        <v>0</v>
      </c>
      <c r="N41" s="185">
        <v>0</v>
      </c>
      <c r="O41" s="185">
        <f>ROUND(E41*N41,2)</f>
        <v>0</v>
      </c>
      <c r="P41" s="185">
        <v>0</v>
      </c>
      <c r="Q41" s="185">
        <f>ROUND(E41*P41,2)</f>
        <v>0</v>
      </c>
      <c r="R41" s="185" t="s">
        <v>334</v>
      </c>
      <c r="S41" s="185" t="s">
        <v>151</v>
      </c>
      <c r="T41" s="186" t="s">
        <v>151</v>
      </c>
      <c r="U41" s="160">
        <v>0.2</v>
      </c>
      <c r="V41" s="160">
        <f>ROUND(E41*U41,2)</f>
        <v>0.8</v>
      </c>
      <c r="W41" s="160"/>
      <c r="X41" s="160" t="s">
        <v>180</v>
      </c>
      <c r="Y41" s="150"/>
      <c r="Z41" s="150"/>
      <c r="AA41" s="150"/>
      <c r="AB41" s="150"/>
      <c r="AC41" s="150"/>
      <c r="AD41" s="150"/>
      <c r="AE41" s="150"/>
      <c r="AF41" s="150"/>
      <c r="AG41" s="150" t="s">
        <v>197</v>
      </c>
      <c r="AH41" s="150"/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0"/>
      <c r="BH41" s="150"/>
    </row>
    <row r="42" spans="1:60" x14ac:dyDescent="0.2">
      <c r="A42" s="163" t="s">
        <v>146</v>
      </c>
      <c r="B42" s="164" t="s">
        <v>97</v>
      </c>
      <c r="C42" s="189" t="s">
        <v>98</v>
      </c>
      <c r="D42" s="165"/>
      <c r="E42" s="166"/>
      <c r="F42" s="167"/>
      <c r="G42" s="167">
        <f>SUMIF(AG43:AG43,"&lt;&gt;NOR",G43:G43)</f>
        <v>0</v>
      </c>
      <c r="H42" s="167"/>
      <c r="I42" s="167">
        <f>SUM(I43:I43)</f>
        <v>0</v>
      </c>
      <c r="J42" s="167"/>
      <c r="K42" s="167">
        <f>SUM(K43:K43)</f>
        <v>0</v>
      </c>
      <c r="L42" s="167"/>
      <c r="M42" s="167">
        <f>SUM(M43:M43)</f>
        <v>0</v>
      </c>
      <c r="N42" s="167"/>
      <c r="O42" s="167">
        <f>SUM(O43:O43)</f>
        <v>0</v>
      </c>
      <c r="P42" s="167"/>
      <c r="Q42" s="167">
        <f>SUM(Q43:Q43)</f>
        <v>6.16</v>
      </c>
      <c r="R42" s="167"/>
      <c r="S42" s="167"/>
      <c r="T42" s="168"/>
      <c r="U42" s="162"/>
      <c r="V42" s="162">
        <f>SUM(V43:V43)</f>
        <v>2.41</v>
      </c>
      <c r="W42" s="162"/>
      <c r="X42" s="162"/>
      <c r="AG42" t="s">
        <v>147</v>
      </c>
    </row>
    <row r="43" spans="1:60" outlineLevel="1" x14ac:dyDescent="0.2">
      <c r="A43" s="180">
        <v>27</v>
      </c>
      <c r="B43" s="181" t="s">
        <v>531</v>
      </c>
      <c r="C43" s="190" t="s">
        <v>532</v>
      </c>
      <c r="D43" s="182" t="s">
        <v>219</v>
      </c>
      <c r="E43" s="183">
        <v>56</v>
      </c>
      <c r="F43" s="184"/>
      <c r="G43" s="185">
        <f>ROUND(E43*F43,2)</f>
        <v>0</v>
      </c>
      <c r="H43" s="184"/>
      <c r="I43" s="185">
        <f>ROUND(E43*H43,2)</f>
        <v>0</v>
      </c>
      <c r="J43" s="184"/>
      <c r="K43" s="185">
        <f>ROUND(E43*J43,2)</f>
        <v>0</v>
      </c>
      <c r="L43" s="185">
        <v>21</v>
      </c>
      <c r="M43" s="185">
        <f>G43*(1+L43/100)</f>
        <v>0</v>
      </c>
      <c r="N43" s="185">
        <v>0</v>
      </c>
      <c r="O43" s="185">
        <f>ROUND(E43*N43,2)</f>
        <v>0</v>
      </c>
      <c r="P43" s="185">
        <v>0.11</v>
      </c>
      <c r="Q43" s="185">
        <f>ROUND(E43*P43,2)</f>
        <v>6.16</v>
      </c>
      <c r="R43" s="185"/>
      <c r="S43" s="185" t="s">
        <v>151</v>
      </c>
      <c r="T43" s="186" t="s">
        <v>151</v>
      </c>
      <c r="U43" s="160">
        <v>4.2999999999999997E-2</v>
      </c>
      <c r="V43" s="160">
        <f>ROUND(E43*U43,2)</f>
        <v>2.41</v>
      </c>
      <c r="W43" s="160"/>
      <c r="X43" s="160" t="s">
        <v>180</v>
      </c>
      <c r="Y43" s="150"/>
      <c r="Z43" s="150"/>
      <c r="AA43" s="150"/>
      <c r="AB43" s="150"/>
      <c r="AC43" s="150"/>
      <c r="AD43" s="150"/>
      <c r="AE43" s="150"/>
      <c r="AF43" s="150"/>
      <c r="AG43" s="150" t="s">
        <v>181</v>
      </c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150"/>
      <c r="BD43" s="150"/>
      <c r="BE43" s="150"/>
      <c r="BF43" s="150"/>
      <c r="BG43" s="150"/>
      <c r="BH43" s="150"/>
    </row>
    <row r="44" spans="1:60" x14ac:dyDescent="0.2">
      <c r="A44" s="163" t="s">
        <v>146</v>
      </c>
      <c r="B44" s="164" t="s">
        <v>99</v>
      </c>
      <c r="C44" s="189" t="s">
        <v>100</v>
      </c>
      <c r="D44" s="165"/>
      <c r="E44" s="166"/>
      <c r="F44" s="167"/>
      <c r="G44" s="167">
        <f>SUMIF(AG45:AG48,"&lt;&gt;NOR",G45:G48)</f>
        <v>0</v>
      </c>
      <c r="H44" s="167"/>
      <c r="I44" s="167">
        <f>SUM(I45:I48)</f>
        <v>0</v>
      </c>
      <c r="J44" s="167"/>
      <c r="K44" s="167">
        <f>SUM(K45:K48)</f>
        <v>0</v>
      </c>
      <c r="L44" s="167"/>
      <c r="M44" s="167">
        <f>SUM(M45:M48)</f>
        <v>0</v>
      </c>
      <c r="N44" s="167"/>
      <c r="O44" s="167">
        <f>SUM(O45:O48)</f>
        <v>0</v>
      </c>
      <c r="P44" s="167"/>
      <c r="Q44" s="167">
        <f>SUM(Q45:Q48)</f>
        <v>0</v>
      </c>
      <c r="R44" s="167"/>
      <c r="S44" s="167"/>
      <c r="T44" s="168"/>
      <c r="U44" s="162"/>
      <c r="V44" s="162">
        <f>SUM(V45:V48)</f>
        <v>0.76</v>
      </c>
      <c r="W44" s="162"/>
      <c r="X44" s="162"/>
      <c r="AG44" t="s">
        <v>147</v>
      </c>
    </row>
    <row r="45" spans="1:60" outlineLevel="1" x14ac:dyDescent="0.2">
      <c r="A45" s="173">
        <v>28</v>
      </c>
      <c r="B45" s="174" t="s">
        <v>533</v>
      </c>
      <c r="C45" s="191" t="s">
        <v>534</v>
      </c>
      <c r="D45" s="175" t="s">
        <v>250</v>
      </c>
      <c r="E45" s="176">
        <v>47.505740000000003</v>
      </c>
      <c r="F45" s="177"/>
      <c r="G45" s="178">
        <f>ROUND(E45*F45,2)</f>
        <v>0</v>
      </c>
      <c r="H45" s="177"/>
      <c r="I45" s="178">
        <f>ROUND(E45*H45,2)</f>
        <v>0</v>
      </c>
      <c r="J45" s="177"/>
      <c r="K45" s="178">
        <f>ROUND(E45*J45,2)</f>
        <v>0</v>
      </c>
      <c r="L45" s="178">
        <v>21</v>
      </c>
      <c r="M45" s="178">
        <f>G45*(1+L45/100)</f>
        <v>0</v>
      </c>
      <c r="N45" s="178">
        <v>0</v>
      </c>
      <c r="O45" s="178">
        <f>ROUND(E45*N45,2)</f>
        <v>0</v>
      </c>
      <c r="P45" s="178">
        <v>0</v>
      </c>
      <c r="Q45" s="178">
        <f>ROUND(E45*P45,2)</f>
        <v>0</v>
      </c>
      <c r="R45" s="178"/>
      <c r="S45" s="178" t="s">
        <v>151</v>
      </c>
      <c r="T45" s="179" t="s">
        <v>151</v>
      </c>
      <c r="U45" s="160">
        <v>1.6E-2</v>
      </c>
      <c r="V45" s="160">
        <f>ROUND(E45*U45,2)</f>
        <v>0.76</v>
      </c>
      <c r="W45" s="160"/>
      <c r="X45" s="160" t="s">
        <v>251</v>
      </c>
      <c r="Y45" s="150"/>
      <c r="Z45" s="150"/>
      <c r="AA45" s="150"/>
      <c r="AB45" s="150"/>
      <c r="AC45" s="150"/>
      <c r="AD45" s="150"/>
      <c r="AE45" s="150"/>
      <c r="AF45" s="150"/>
      <c r="AG45" s="150" t="s">
        <v>252</v>
      </c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  <c r="AT45" s="150"/>
      <c r="AU45" s="150"/>
      <c r="AV45" s="150"/>
      <c r="AW45" s="150"/>
      <c r="AX45" s="150"/>
      <c r="AY45" s="150"/>
      <c r="AZ45" s="150"/>
      <c r="BA45" s="150"/>
      <c r="BB45" s="150"/>
      <c r="BC45" s="150"/>
      <c r="BD45" s="150"/>
      <c r="BE45" s="150"/>
      <c r="BF45" s="150"/>
      <c r="BG45" s="150"/>
      <c r="BH45" s="150"/>
    </row>
    <row r="46" spans="1:60" outlineLevel="1" x14ac:dyDescent="0.2">
      <c r="A46" s="157"/>
      <c r="B46" s="158"/>
      <c r="C46" s="202" t="s">
        <v>254</v>
      </c>
      <c r="D46" s="195"/>
      <c r="E46" s="196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0"/>
      <c r="T46" s="160"/>
      <c r="U46" s="160"/>
      <c r="V46" s="160"/>
      <c r="W46" s="160"/>
      <c r="X46" s="160"/>
      <c r="Y46" s="150"/>
      <c r="Z46" s="150"/>
      <c r="AA46" s="150"/>
      <c r="AB46" s="150"/>
      <c r="AC46" s="150"/>
      <c r="AD46" s="150"/>
      <c r="AE46" s="150"/>
      <c r="AF46" s="150"/>
      <c r="AG46" s="150" t="s">
        <v>185</v>
      </c>
      <c r="AH46" s="150">
        <v>0</v>
      </c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</row>
    <row r="47" spans="1:60" outlineLevel="1" x14ac:dyDescent="0.2">
      <c r="A47" s="157"/>
      <c r="B47" s="158"/>
      <c r="C47" s="202" t="s">
        <v>535</v>
      </c>
      <c r="D47" s="195"/>
      <c r="E47" s="196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0"/>
      <c r="T47" s="160"/>
      <c r="U47" s="160"/>
      <c r="V47" s="160"/>
      <c r="W47" s="160"/>
      <c r="X47" s="160"/>
      <c r="Y47" s="150"/>
      <c r="Z47" s="150"/>
      <c r="AA47" s="150"/>
      <c r="AB47" s="150"/>
      <c r="AC47" s="150"/>
      <c r="AD47" s="150"/>
      <c r="AE47" s="150"/>
      <c r="AF47" s="150"/>
      <c r="AG47" s="150" t="s">
        <v>185</v>
      </c>
      <c r="AH47" s="150">
        <v>0</v>
      </c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</row>
    <row r="48" spans="1:60" outlineLevel="1" x14ac:dyDescent="0.2">
      <c r="A48" s="157"/>
      <c r="B48" s="158"/>
      <c r="C48" s="202" t="s">
        <v>536</v>
      </c>
      <c r="D48" s="195"/>
      <c r="E48" s="196">
        <v>47.505740000000003</v>
      </c>
      <c r="F48" s="160"/>
      <c r="G48" s="160"/>
      <c r="H48" s="160"/>
      <c r="I48" s="160"/>
      <c r="J48" s="160"/>
      <c r="K48" s="160"/>
      <c r="L48" s="160"/>
      <c r="M48" s="160"/>
      <c r="N48" s="160"/>
      <c r="O48" s="160"/>
      <c r="P48" s="160"/>
      <c r="Q48" s="160"/>
      <c r="R48" s="160"/>
      <c r="S48" s="160"/>
      <c r="T48" s="160"/>
      <c r="U48" s="160"/>
      <c r="V48" s="160"/>
      <c r="W48" s="160"/>
      <c r="X48" s="160"/>
      <c r="Y48" s="150"/>
      <c r="Z48" s="150"/>
      <c r="AA48" s="150"/>
      <c r="AB48" s="150"/>
      <c r="AC48" s="150"/>
      <c r="AD48" s="150"/>
      <c r="AE48" s="150"/>
      <c r="AF48" s="150"/>
      <c r="AG48" s="150" t="s">
        <v>185</v>
      </c>
      <c r="AH48" s="150">
        <v>0</v>
      </c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</row>
    <row r="49" spans="1:60" x14ac:dyDescent="0.2">
      <c r="A49" s="163" t="s">
        <v>146</v>
      </c>
      <c r="B49" s="164" t="s">
        <v>115</v>
      </c>
      <c r="C49" s="189" t="s">
        <v>116</v>
      </c>
      <c r="D49" s="165"/>
      <c r="E49" s="166"/>
      <c r="F49" s="167"/>
      <c r="G49" s="167">
        <f>SUMIF(AG50:AG65,"&lt;&gt;NOR",G50:G65)</f>
        <v>0</v>
      </c>
      <c r="H49" s="167"/>
      <c r="I49" s="167">
        <f>SUM(I50:I65)</f>
        <v>0</v>
      </c>
      <c r="J49" s="167"/>
      <c r="K49" s="167">
        <f>SUM(K50:K65)</f>
        <v>0</v>
      </c>
      <c r="L49" s="167"/>
      <c r="M49" s="167">
        <f>SUM(M50:M65)</f>
        <v>0</v>
      </c>
      <c r="N49" s="167"/>
      <c r="O49" s="167">
        <f>SUM(O50:O65)</f>
        <v>0</v>
      </c>
      <c r="P49" s="167"/>
      <c r="Q49" s="167">
        <f>SUM(Q50:Q65)</f>
        <v>0</v>
      </c>
      <c r="R49" s="167"/>
      <c r="S49" s="167"/>
      <c r="T49" s="168"/>
      <c r="U49" s="162"/>
      <c r="V49" s="162">
        <f>SUM(V50:V65)</f>
        <v>0.12</v>
      </c>
      <c r="W49" s="162"/>
      <c r="X49" s="162"/>
      <c r="AG49" t="s">
        <v>147</v>
      </c>
    </row>
    <row r="50" spans="1:60" outlineLevel="1" x14ac:dyDescent="0.2">
      <c r="A50" s="173">
        <v>29</v>
      </c>
      <c r="B50" s="174" t="s">
        <v>537</v>
      </c>
      <c r="C50" s="191" t="s">
        <v>538</v>
      </c>
      <c r="D50" s="175" t="s">
        <v>250</v>
      </c>
      <c r="E50" s="176">
        <v>11.99</v>
      </c>
      <c r="F50" s="177"/>
      <c r="G50" s="178">
        <f>ROUND(E50*F50,2)</f>
        <v>0</v>
      </c>
      <c r="H50" s="177"/>
      <c r="I50" s="178">
        <f>ROUND(E50*H50,2)</f>
        <v>0</v>
      </c>
      <c r="J50" s="177"/>
      <c r="K50" s="178">
        <f>ROUND(E50*J50,2)</f>
        <v>0</v>
      </c>
      <c r="L50" s="178">
        <v>21</v>
      </c>
      <c r="M50" s="178">
        <f>G50*(1+L50/100)</f>
        <v>0</v>
      </c>
      <c r="N50" s="178">
        <v>0</v>
      </c>
      <c r="O50" s="178">
        <f>ROUND(E50*N50,2)</f>
        <v>0</v>
      </c>
      <c r="P50" s="178">
        <v>0</v>
      </c>
      <c r="Q50" s="178">
        <f>ROUND(E50*P50,2)</f>
        <v>0</v>
      </c>
      <c r="R50" s="178"/>
      <c r="S50" s="178" t="s">
        <v>151</v>
      </c>
      <c r="T50" s="179" t="s">
        <v>151</v>
      </c>
      <c r="U50" s="160">
        <v>0</v>
      </c>
      <c r="V50" s="160">
        <f>ROUND(E50*U50,2)</f>
        <v>0</v>
      </c>
      <c r="W50" s="160"/>
      <c r="X50" s="160" t="s">
        <v>461</v>
      </c>
      <c r="Y50" s="150"/>
      <c r="Z50" s="150"/>
      <c r="AA50" s="150"/>
      <c r="AB50" s="150"/>
      <c r="AC50" s="150"/>
      <c r="AD50" s="150"/>
      <c r="AE50" s="150"/>
      <c r="AF50" s="150"/>
      <c r="AG50" s="150" t="s">
        <v>462</v>
      </c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</row>
    <row r="51" spans="1:60" outlineLevel="1" x14ac:dyDescent="0.2">
      <c r="A51" s="157"/>
      <c r="B51" s="158"/>
      <c r="C51" s="202" t="s">
        <v>463</v>
      </c>
      <c r="D51" s="195"/>
      <c r="E51" s="196"/>
      <c r="F51" s="160"/>
      <c r="G51" s="160"/>
      <c r="H51" s="160"/>
      <c r="I51" s="160"/>
      <c r="J51" s="160"/>
      <c r="K51" s="160"/>
      <c r="L51" s="160"/>
      <c r="M51" s="160"/>
      <c r="N51" s="160"/>
      <c r="O51" s="160"/>
      <c r="P51" s="160"/>
      <c r="Q51" s="160"/>
      <c r="R51" s="160"/>
      <c r="S51" s="160"/>
      <c r="T51" s="160"/>
      <c r="U51" s="160"/>
      <c r="V51" s="160"/>
      <c r="W51" s="160"/>
      <c r="X51" s="160"/>
      <c r="Y51" s="150"/>
      <c r="Z51" s="150"/>
      <c r="AA51" s="150"/>
      <c r="AB51" s="150"/>
      <c r="AC51" s="150"/>
      <c r="AD51" s="150"/>
      <c r="AE51" s="150"/>
      <c r="AF51" s="150"/>
      <c r="AG51" s="150" t="s">
        <v>185</v>
      </c>
      <c r="AH51" s="150">
        <v>0</v>
      </c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  <c r="AU51" s="150"/>
      <c r="AV51" s="150"/>
      <c r="AW51" s="150"/>
      <c r="AX51" s="150"/>
      <c r="AY51" s="150"/>
      <c r="AZ51" s="150"/>
      <c r="BA51" s="150"/>
      <c r="BB51" s="150"/>
      <c r="BC51" s="150"/>
      <c r="BD51" s="150"/>
      <c r="BE51" s="150"/>
      <c r="BF51" s="150"/>
      <c r="BG51" s="150"/>
      <c r="BH51" s="150"/>
    </row>
    <row r="52" spans="1:60" outlineLevel="1" x14ac:dyDescent="0.2">
      <c r="A52" s="157"/>
      <c r="B52" s="158"/>
      <c r="C52" s="202" t="s">
        <v>539</v>
      </c>
      <c r="D52" s="195"/>
      <c r="E52" s="196"/>
      <c r="F52" s="160"/>
      <c r="G52" s="160"/>
      <c r="H52" s="160"/>
      <c r="I52" s="160"/>
      <c r="J52" s="160"/>
      <c r="K52" s="160"/>
      <c r="L52" s="160"/>
      <c r="M52" s="160"/>
      <c r="N52" s="160"/>
      <c r="O52" s="160"/>
      <c r="P52" s="160"/>
      <c r="Q52" s="160"/>
      <c r="R52" s="160"/>
      <c r="S52" s="160"/>
      <c r="T52" s="160"/>
      <c r="U52" s="160"/>
      <c r="V52" s="160"/>
      <c r="W52" s="160"/>
      <c r="X52" s="160"/>
      <c r="Y52" s="150"/>
      <c r="Z52" s="150"/>
      <c r="AA52" s="150"/>
      <c r="AB52" s="150"/>
      <c r="AC52" s="150"/>
      <c r="AD52" s="150"/>
      <c r="AE52" s="150"/>
      <c r="AF52" s="150"/>
      <c r="AG52" s="150" t="s">
        <v>185</v>
      </c>
      <c r="AH52" s="150">
        <v>0</v>
      </c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</row>
    <row r="53" spans="1:60" outlineLevel="1" x14ac:dyDescent="0.2">
      <c r="A53" s="157"/>
      <c r="B53" s="158"/>
      <c r="C53" s="202" t="s">
        <v>540</v>
      </c>
      <c r="D53" s="195"/>
      <c r="E53" s="196">
        <v>11.99</v>
      </c>
      <c r="F53" s="160"/>
      <c r="G53" s="160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50"/>
      <c r="Z53" s="150"/>
      <c r="AA53" s="150"/>
      <c r="AB53" s="150"/>
      <c r="AC53" s="150"/>
      <c r="AD53" s="150"/>
      <c r="AE53" s="150"/>
      <c r="AF53" s="150"/>
      <c r="AG53" s="150" t="s">
        <v>185</v>
      </c>
      <c r="AH53" s="150">
        <v>0</v>
      </c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  <c r="AU53" s="150"/>
      <c r="AV53" s="150"/>
      <c r="AW53" s="150"/>
      <c r="AX53" s="150"/>
      <c r="AY53" s="150"/>
      <c r="AZ53" s="150"/>
      <c r="BA53" s="150"/>
      <c r="BB53" s="150"/>
      <c r="BC53" s="150"/>
      <c r="BD53" s="150"/>
      <c r="BE53" s="150"/>
      <c r="BF53" s="150"/>
      <c r="BG53" s="150"/>
      <c r="BH53" s="150"/>
    </row>
    <row r="54" spans="1:60" outlineLevel="1" x14ac:dyDescent="0.2">
      <c r="A54" s="173">
        <v>30</v>
      </c>
      <c r="B54" s="174" t="s">
        <v>541</v>
      </c>
      <c r="C54" s="191" t="s">
        <v>471</v>
      </c>
      <c r="D54" s="175" t="s">
        <v>250</v>
      </c>
      <c r="E54" s="176">
        <v>11.99</v>
      </c>
      <c r="F54" s="177"/>
      <c r="G54" s="178">
        <f>ROUND(E54*F54,2)</f>
        <v>0</v>
      </c>
      <c r="H54" s="177"/>
      <c r="I54" s="178">
        <f>ROUND(E54*H54,2)</f>
        <v>0</v>
      </c>
      <c r="J54" s="177"/>
      <c r="K54" s="178">
        <f>ROUND(E54*J54,2)</f>
        <v>0</v>
      </c>
      <c r="L54" s="178">
        <v>21</v>
      </c>
      <c r="M54" s="178">
        <f>G54*(1+L54/100)</f>
        <v>0</v>
      </c>
      <c r="N54" s="178">
        <v>0</v>
      </c>
      <c r="O54" s="178">
        <f>ROUND(E54*N54,2)</f>
        <v>0</v>
      </c>
      <c r="P54" s="178">
        <v>0</v>
      </c>
      <c r="Q54" s="178">
        <f>ROUND(E54*P54,2)</f>
        <v>0</v>
      </c>
      <c r="R54" s="178"/>
      <c r="S54" s="178" t="s">
        <v>151</v>
      </c>
      <c r="T54" s="179" t="s">
        <v>151</v>
      </c>
      <c r="U54" s="160">
        <v>0</v>
      </c>
      <c r="V54" s="160">
        <f>ROUND(E54*U54,2)</f>
        <v>0</v>
      </c>
      <c r="W54" s="160"/>
      <c r="X54" s="160" t="s">
        <v>461</v>
      </c>
      <c r="Y54" s="150"/>
      <c r="Z54" s="150"/>
      <c r="AA54" s="150"/>
      <c r="AB54" s="150"/>
      <c r="AC54" s="150"/>
      <c r="AD54" s="150"/>
      <c r="AE54" s="150"/>
      <c r="AF54" s="150"/>
      <c r="AG54" s="150" t="s">
        <v>462</v>
      </c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  <c r="BC54" s="150"/>
      <c r="BD54" s="150"/>
      <c r="BE54" s="150"/>
      <c r="BF54" s="150"/>
      <c r="BG54" s="150"/>
      <c r="BH54" s="150"/>
    </row>
    <row r="55" spans="1:60" outlineLevel="1" x14ac:dyDescent="0.2">
      <c r="A55" s="157"/>
      <c r="B55" s="158"/>
      <c r="C55" s="202" t="s">
        <v>463</v>
      </c>
      <c r="D55" s="195"/>
      <c r="E55" s="196"/>
      <c r="F55" s="160"/>
      <c r="G55" s="160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50"/>
      <c r="Z55" s="150"/>
      <c r="AA55" s="150"/>
      <c r="AB55" s="150"/>
      <c r="AC55" s="150"/>
      <c r="AD55" s="150"/>
      <c r="AE55" s="150"/>
      <c r="AF55" s="150"/>
      <c r="AG55" s="150" t="s">
        <v>185</v>
      </c>
      <c r="AH55" s="150">
        <v>0</v>
      </c>
      <c r="AI55" s="150"/>
      <c r="AJ55" s="150"/>
      <c r="AK55" s="150"/>
      <c r="AL55" s="150"/>
      <c r="AM55" s="150"/>
      <c r="AN55" s="150"/>
      <c r="AO55" s="150"/>
      <c r="AP55" s="150"/>
      <c r="AQ55" s="150"/>
      <c r="AR55" s="150"/>
      <c r="AS55" s="150"/>
      <c r="AT55" s="150"/>
      <c r="AU55" s="150"/>
      <c r="AV55" s="150"/>
      <c r="AW55" s="150"/>
      <c r="AX55" s="150"/>
      <c r="AY55" s="150"/>
      <c r="AZ55" s="150"/>
      <c r="BA55" s="150"/>
      <c r="BB55" s="150"/>
      <c r="BC55" s="150"/>
      <c r="BD55" s="150"/>
      <c r="BE55" s="150"/>
      <c r="BF55" s="150"/>
      <c r="BG55" s="150"/>
      <c r="BH55" s="150"/>
    </row>
    <row r="56" spans="1:60" outlineLevel="1" x14ac:dyDescent="0.2">
      <c r="A56" s="157"/>
      <c r="B56" s="158"/>
      <c r="C56" s="202" t="s">
        <v>539</v>
      </c>
      <c r="D56" s="195"/>
      <c r="E56" s="196"/>
      <c r="F56" s="160"/>
      <c r="G56" s="160"/>
      <c r="H56" s="160"/>
      <c r="I56" s="160"/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0"/>
      <c r="V56" s="160"/>
      <c r="W56" s="160"/>
      <c r="X56" s="160"/>
      <c r="Y56" s="150"/>
      <c r="Z56" s="150"/>
      <c r="AA56" s="150"/>
      <c r="AB56" s="150"/>
      <c r="AC56" s="150"/>
      <c r="AD56" s="150"/>
      <c r="AE56" s="150"/>
      <c r="AF56" s="150"/>
      <c r="AG56" s="150" t="s">
        <v>185</v>
      </c>
      <c r="AH56" s="150">
        <v>0</v>
      </c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</row>
    <row r="57" spans="1:60" outlineLevel="1" x14ac:dyDescent="0.2">
      <c r="A57" s="157"/>
      <c r="B57" s="158"/>
      <c r="C57" s="202" t="s">
        <v>540</v>
      </c>
      <c r="D57" s="195"/>
      <c r="E57" s="196">
        <v>11.99</v>
      </c>
      <c r="F57" s="160"/>
      <c r="G57" s="160"/>
      <c r="H57" s="160"/>
      <c r="I57" s="160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0"/>
      <c r="V57" s="160"/>
      <c r="W57" s="160"/>
      <c r="X57" s="160"/>
      <c r="Y57" s="150"/>
      <c r="Z57" s="150"/>
      <c r="AA57" s="150"/>
      <c r="AB57" s="150"/>
      <c r="AC57" s="150"/>
      <c r="AD57" s="150"/>
      <c r="AE57" s="150"/>
      <c r="AF57" s="150"/>
      <c r="AG57" s="150" t="s">
        <v>185</v>
      </c>
      <c r="AH57" s="150">
        <v>0</v>
      </c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</row>
    <row r="58" spans="1:60" outlineLevel="1" x14ac:dyDescent="0.2">
      <c r="A58" s="173">
        <v>31</v>
      </c>
      <c r="B58" s="174" t="s">
        <v>542</v>
      </c>
      <c r="C58" s="191" t="s">
        <v>543</v>
      </c>
      <c r="D58" s="175" t="s">
        <v>250</v>
      </c>
      <c r="E58" s="176">
        <v>11.99</v>
      </c>
      <c r="F58" s="177"/>
      <c r="G58" s="178">
        <f>ROUND(E58*F58,2)</f>
        <v>0</v>
      </c>
      <c r="H58" s="177"/>
      <c r="I58" s="178">
        <f>ROUND(E58*H58,2)</f>
        <v>0</v>
      </c>
      <c r="J58" s="177"/>
      <c r="K58" s="178">
        <f>ROUND(E58*J58,2)</f>
        <v>0</v>
      </c>
      <c r="L58" s="178">
        <v>21</v>
      </c>
      <c r="M58" s="178">
        <f>G58*(1+L58/100)</f>
        <v>0</v>
      </c>
      <c r="N58" s="178">
        <v>0</v>
      </c>
      <c r="O58" s="178">
        <f>ROUND(E58*N58,2)</f>
        <v>0</v>
      </c>
      <c r="P58" s="178">
        <v>0</v>
      </c>
      <c r="Q58" s="178">
        <f>ROUND(E58*P58,2)</f>
        <v>0</v>
      </c>
      <c r="R58" s="178"/>
      <c r="S58" s="178" t="s">
        <v>151</v>
      </c>
      <c r="T58" s="179" t="s">
        <v>151</v>
      </c>
      <c r="U58" s="160">
        <v>0.01</v>
      </c>
      <c r="V58" s="160">
        <f>ROUND(E58*U58,2)</f>
        <v>0.12</v>
      </c>
      <c r="W58" s="160"/>
      <c r="X58" s="160" t="s">
        <v>461</v>
      </c>
      <c r="Y58" s="150"/>
      <c r="Z58" s="150"/>
      <c r="AA58" s="150"/>
      <c r="AB58" s="150"/>
      <c r="AC58" s="150"/>
      <c r="AD58" s="150"/>
      <c r="AE58" s="150"/>
      <c r="AF58" s="150"/>
      <c r="AG58" s="150" t="s">
        <v>462</v>
      </c>
      <c r="AH58" s="150"/>
      <c r="AI58" s="150"/>
      <c r="AJ58" s="150"/>
      <c r="AK58" s="150"/>
      <c r="AL58" s="150"/>
      <c r="AM58" s="150"/>
      <c r="AN58" s="150"/>
      <c r="AO58" s="150"/>
      <c r="AP58" s="150"/>
      <c r="AQ58" s="150"/>
      <c r="AR58" s="150"/>
      <c r="AS58" s="150"/>
      <c r="AT58" s="150"/>
      <c r="AU58" s="150"/>
      <c r="AV58" s="150"/>
      <c r="AW58" s="150"/>
      <c r="AX58" s="150"/>
      <c r="AY58" s="150"/>
      <c r="AZ58" s="150"/>
      <c r="BA58" s="150"/>
      <c r="BB58" s="150"/>
      <c r="BC58" s="150"/>
      <c r="BD58" s="150"/>
      <c r="BE58" s="150"/>
      <c r="BF58" s="150"/>
      <c r="BG58" s="150"/>
      <c r="BH58" s="150"/>
    </row>
    <row r="59" spans="1:60" outlineLevel="1" x14ac:dyDescent="0.2">
      <c r="A59" s="157"/>
      <c r="B59" s="158"/>
      <c r="C59" s="202" t="s">
        <v>463</v>
      </c>
      <c r="D59" s="195"/>
      <c r="E59" s="196"/>
      <c r="F59" s="160"/>
      <c r="G59" s="160"/>
      <c r="H59" s="160"/>
      <c r="I59" s="160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0"/>
      <c r="V59" s="160"/>
      <c r="W59" s="160"/>
      <c r="X59" s="160"/>
      <c r="Y59" s="150"/>
      <c r="Z59" s="150"/>
      <c r="AA59" s="150"/>
      <c r="AB59" s="150"/>
      <c r="AC59" s="150"/>
      <c r="AD59" s="150"/>
      <c r="AE59" s="150"/>
      <c r="AF59" s="150"/>
      <c r="AG59" s="150" t="s">
        <v>185</v>
      </c>
      <c r="AH59" s="150">
        <v>0</v>
      </c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50"/>
      <c r="BB59" s="150"/>
      <c r="BC59" s="150"/>
      <c r="BD59" s="150"/>
      <c r="BE59" s="150"/>
      <c r="BF59" s="150"/>
      <c r="BG59" s="150"/>
      <c r="BH59" s="150"/>
    </row>
    <row r="60" spans="1:60" outlineLevel="1" x14ac:dyDescent="0.2">
      <c r="A60" s="157"/>
      <c r="B60" s="158"/>
      <c r="C60" s="202" t="s">
        <v>539</v>
      </c>
      <c r="D60" s="195"/>
      <c r="E60" s="196"/>
      <c r="F60" s="160"/>
      <c r="G60" s="160"/>
      <c r="H60" s="160"/>
      <c r="I60" s="160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0"/>
      <c r="V60" s="160"/>
      <c r="W60" s="160"/>
      <c r="X60" s="160"/>
      <c r="Y60" s="150"/>
      <c r="Z60" s="150"/>
      <c r="AA60" s="150"/>
      <c r="AB60" s="150"/>
      <c r="AC60" s="150"/>
      <c r="AD60" s="150"/>
      <c r="AE60" s="150"/>
      <c r="AF60" s="150"/>
      <c r="AG60" s="150" t="s">
        <v>185</v>
      </c>
      <c r="AH60" s="150">
        <v>0</v>
      </c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</row>
    <row r="61" spans="1:60" outlineLevel="1" x14ac:dyDescent="0.2">
      <c r="A61" s="157"/>
      <c r="B61" s="158"/>
      <c r="C61" s="202" t="s">
        <v>540</v>
      </c>
      <c r="D61" s="195"/>
      <c r="E61" s="196">
        <v>11.99</v>
      </c>
      <c r="F61" s="160"/>
      <c r="G61" s="160"/>
      <c r="H61" s="160"/>
      <c r="I61" s="160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0"/>
      <c r="V61" s="160"/>
      <c r="W61" s="160"/>
      <c r="X61" s="160"/>
      <c r="Y61" s="150"/>
      <c r="Z61" s="150"/>
      <c r="AA61" s="150"/>
      <c r="AB61" s="150"/>
      <c r="AC61" s="150"/>
      <c r="AD61" s="150"/>
      <c r="AE61" s="150"/>
      <c r="AF61" s="150"/>
      <c r="AG61" s="150" t="s">
        <v>185</v>
      </c>
      <c r="AH61" s="150">
        <v>0</v>
      </c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</row>
    <row r="62" spans="1:60" outlineLevel="1" x14ac:dyDescent="0.2">
      <c r="A62" s="173">
        <v>32</v>
      </c>
      <c r="B62" s="174" t="s">
        <v>544</v>
      </c>
      <c r="C62" s="191" t="s">
        <v>545</v>
      </c>
      <c r="D62" s="175" t="s">
        <v>250</v>
      </c>
      <c r="E62" s="176">
        <v>11.99</v>
      </c>
      <c r="F62" s="177"/>
      <c r="G62" s="178">
        <f>ROUND(E62*F62,2)</f>
        <v>0</v>
      </c>
      <c r="H62" s="177"/>
      <c r="I62" s="178">
        <f>ROUND(E62*H62,2)</f>
        <v>0</v>
      </c>
      <c r="J62" s="177"/>
      <c r="K62" s="178">
        <f>ROUND(E62*J62,2)</f>
        <v>0</v>
      </c>
      <c r="L62" s="178">
        <v>21</v>
      </c>
      <c r="M62" s="178">
        <f>G62*(1+L62/100)</f>
        <v>0</v>
      </c>
      <c r="N62" s="178">
        <v>0</v>
      </c>
      <c r="O62" s="178">
        <f>ROUND(E62*N62,2)</f>
        <v>0</v>
      </c>
      <c r="P62" s="178">
        <v>0</v>
      </c>
      <c r="Q62" s="178">
        <f>ROUND(E62*P62,2)</f>
        <v>0</v>
      </c>
      <c r="R62" s="178"/>
      <c r="S62" s="178" t="s">
        <v>151</v>
      </c>
      <c r="T62" s="179" t="s">
        <v>151</v>
      </c>
      <c r="U62" s="160">
        <v>0</v>
      </c>
      <c r="V62" s="160">
        <f>ROUND(E62*U62,2)</f>
        <v>0</v>
      </c>
      <c r="W62" s="160"/>
      <c r="X62" s="160" t="s">
        <v>461</v>
      </c>
      <c r="Y62" s="150"/>
      <c r="Z62" s="150"/>
      <c r="AA62" s="150"/>
      <c r="AB62" s="150"/>
      <c r="AC62" s="150"/>
      <c r="AD62" s="150"/>
      <c r="AE62" s="150"/>
      <c r="AF62" s="150"/>
      <c r="AG62" s="150" t="s">
        <v>462</v>
      </c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150"/>
      <c r="AT62" s="150"/>
      <c r="AU62" s="150"/>
      <c r="AV62" s="150"/>
      <c r="AW62" s="150"/>
      <c r="AX62" s="150"/>
      <c r="AY62" s="150"/>
      <c r="AZ62" s="150"/>
      <c r="BA62" s="150"/>
      <c r="BB62" s="150"/>
      <c r="BC62" s="150"/>
      <c r="BD62" s="150"/>
      <c r="BE62" s="150"/>
      <c r="BF62" s="150"/>
      <c r="BG62" s="150"/>
      <c r="BH62" s="150"/>
    </row>
    <row r="63" spans="1:60" outlineLevel="1" x14ac:dyDescent="0.2">
      <c r="A63" s="157"/>
      <c r="B63" s="158"/>
      <c r="C63" s="202" t="s">
        <v>463</v>
      </c>
      <c r="D63" s="195"/>
      <c r="E63" s="196"/>
      <c r="F63" s="160"/>
      <c r="G63" s="160"/>
      <c r="H63" s="160"/>
      <c r="I63" s="160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0"/>
      <c r="V63" s="160"/>
      <c r="W63" s="160"/>
      <c r="X63" s="160"/>
      <c r="Y63" s="150"/>
      <c r="Z63" s="150"/>
      <c r="AA63" s="150"/>
      <c r="AB63" s="150"/>
      <c r="AC63" s="150"/>
      <c r="AD63" s="150"/>
      <c r="AE63" s="150"/>
      <c r="AF63" s="150"/>
      <c r="AG63" s="150" t="s">
        <v>185</v>
      </c>
      <c r="AH63" s="150">
        <v>0</v>
      </c>
      <c r="AI63" s="150"/>
      <c r="AJ63" s="150"/>
      <c r="AK63" s="150"/>
      <c r="AL63" s="150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</row>
    <row r="64" spans="1:60" outlineLevel="1" x14ac:dyDescent="0.2">
      <c r="A64" s="157"/>
      <c r="B64" s="158"/>
      <c r="C64" s="202" t="s">
        <v>539</v>
      </c>
      <c r="D64" s="195"/>
      <c r="E64" s="196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50"/>
      <c r="Z64" s="150"/>
      <c r="AA64" s="150"/>
      <c r="AB64" s="150"/>
      <c r="AC64" s="150"/>
      <c r="AD64" s="150"/>
      <c r="AE64" s="150"/>
      <c r="AF64" s="150"/>
      <c r="AG64" s="150" t="s">
        <v>185</v>
      </c>
      <c r="AH64" s="150">
        <v>0</v>
      </c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</row>
    <row r="65" spans="1:60" outlineLevel="1" x14ac:dyDescent="0.2">
      <c r="A65" s="157"/>
      <c r="B65" s="158"/>
      <c r="C65" s="202" t="s">
        <v>540</v>
      </c>
      <c r="D65" s="195"/>
      <c r="E65" s="196">
        <v>11.99</v>
      </c>
      <c r="F65" s="160"/>
      <c r="G65" s="160"/>
      <c r="H65" s="160"/>
      <c r="I65" s="160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60"/>
      <c r="V65" s="160"/>
      <c r="W65" s="160"/>
      <c r="X65" s="160"/>
      <c r="Y65" s="150"/>
      <c r="Z65" s="150"/>
      <c r="AA65" s="150"/>
      <c r="AB65" s="150"/>
      <c r="AC65" s="150"/>
      <c r="AD65" s="150"/>
      <c r="AE65" s="150"/>
      <c r="AF65" s="150"/>
      <c r="AG65" s="150" t="s">
        <v>185</v>
      </c>
      <c r="AH65" s="150">
        <v>0</v>
      </c>
      <c r="AI65" s="150"/>
      <c r="AJ65" s="150"/>
      <c r="AK65" s="150"/>
      <c r="AL65" s="150"/>
      <c r="AM65" s="150"/>
      <c r="AN65" s="150"/>
      <c r="AO65" s="150"/>
      <c r="AP65" s="150"/>
      <c r="AQ65" s="150"/>
      <c r="AR65" s="150"/>
      <c r="AS65" s="150"/>
      <c r="AT65" s="150"/>
      <c r="AU65" s="150"/>
      <c r="AV65" s="150"/>
      <c r="AW65" s="150"/>
      <c r="AX65" s="150"/>
      <c r="AY65" s="150"/>
      <c r="AZ65" s="150"/>
      <c r="BA65" s="150"/>
      <c r="BB65" s="150"/>
      <c r="BC65" s="150"/>
      <c r="BD65" s="150"/>
      <c r="BE65" s="150"/>
      <c r="BF65" s="150"/>
      <c r="BG65" s="150"/>
      <c r="BH65" s="150"/>
    </row>
    <row r="66" spans="1:60" x14ac:dyDescent="0.2">
      <c r="A66" s="163" t="s">
        <v>146</v>
      </c>
      <c r="B66" s="164" t="s">
        <v>93</v>
      </c>
      <c r="C66" s="189" t="s">
        <v>94</v>
      </c>
      <c r="D66" s="165"/>
      <c r="E66" s="166"/>
      <c r="F66" s="167"/>
      <c r="G66" s="167">
        <f>SUMIF(AG67:AG67,"&lt;&gt;NOR",G67:G67)</f>
        <v>0</v>
      </c>
      <c r="H66" s="167"/>
      <c r="I66" s="167">
        <f>SUM(I67:I67)</f>
        <v>0</v>
      </c>
      <c r="J66" s="167"/>
      <c r="K66" s="167">
        <f>SUM(K67:K67)</f>
        <v>0</v>
      </c>
      <c r="L66" s="167"/>
      <c r="M66" s="167">
        <f>SUM(M67:M67)</f>
        <v>0</v>
      </c>
      <c r="N66" s="167"/>
      <c r="O66" s="167">
        <f>SUM(O67:O67)</f>
        <v>2.2599999999999998</v>
      </c>
      <c r="P66" s="167"/>
      <c r="Q66" s="167">
        <f>SUM(Q67:Q67)</f>
        <v>0</v>
      </c>
      <c r="R66" s="167"/>
      <c r="S66" s="167"/>
      <c r="T66" s="168"/>
      <c r="U66" s="162"/>
      <c r="V66" s="162">
        <f>SUM(V67:V67)</f>
        <v>7.38</v>
      </c>
      <c r="W66" s="162"/>
      <c r="X66" s="162"/>
      <c r="AG66" t="s">
        <v>147</v>
      </c>
    </row>
    <row r="67" spans="1:60" outlineLevel="1" x14ac:dyDescent="0.2">
      <c r="A67" s="173">
        <v>33</v>
      </c>
      <c r="B67" s="174" t="s">
        <v>546</v>
      </c>
      <c r="C67" s="191" t="s">
        <v>547</v>
      </c>
      <c r="D67" s="175" t="s">
        <v>213</v>
      </c>
      <c r="E67" s="176">
        <v>9</v>
      </c>
      <c r="F67" s="177"/>
      <c r="G67" s="178">
        <f>ROUND(E67*F67,2)</f>
        <v>0</v>
      </c>
      <c r="H67" s="177"/>
      <c r="I67" s="178">
        <f>ROUND(E67*H67,2)</f>
        <v>0</v>
      </c>
      <c r="J67" s="177"/>
      <c r="K67" s="178">
        <f>ROUND(E67*J67,2)</f>
        <v>0</v>
      </c>
      <c r="L67" s="178">
        <v>21</v>
      </c>
      <c r="M67" s="178">
        <f>G67*(1+L67/100)</f>
        <v>0</v>
      </c>
      <c r="N67" s="178">
        <v>0.25080000000000002</v>
      </c>
      <c r="O67" s="178">
        <f>ROUND(E67*N67,2)</f>
        <v>2.2599999999999998</v>
      </c>
      <c r="P67" s="178">
        <v>0</v>
      </c>
      <c r="Q67" s="178">
        <f>ROUND(E67*P67,2)</f>
        <v>0</v>
      </c>
      <c r="R67" s="178" t="s">
        <v>334</v>
      </c>
      <c r="S67" s="178" t="s">
        <v>151</v>
      </c>
      <c r="T67" s="179" t="s">
        <v>151</v>
      </c>
      <c r="U67" s="160">
        <v>0.82</v>
      </c>
      <c r="V67" s="160">
        <f>ROUND(E67*U67,2)</f>
        <v>7.38</v>
      </c>
      <c r="W67" s="160"/>
      <c r="X67" s="160" t="s">
        <v>180</v>
      </c>
      <c r="Y67" s="150"/>
      <c r="Z67" s="150"/>
      <c r="AA67" s="150"/>
      <c r="AB67" s="150"/>
      <c r="AC67" s="150"/>
      <c r="AD67" s="150"/>
      <c r="AE67" s="150"/>
      <c r="AF67" s="150"/>
      <c r="AG67" s="150" t="s">
        <v>197</v>
      </c>
      <c r="AH67" s="150"/>
      <c r="AI67" s="150"/>
      <c r="AJ67" s="150"/>
      <c r="AK67" s="150"/>
      <c r="AL67" s="150"/>
      <c r="AM67" s="150"/>
      <c r="AN67" s="150"/>
      <c r="AO67" s="150"/>
      <c r="AP67" s="150"/>
      <c r="AQ67" s="150"/>
      <c r="AR67" s="150"/>
      <c r="AS67" s="150"/>
      <c r="AT67" s="150"/>
      <c r="AU67" s="150"/>
      <c r="AV67" s="150"/>
      <c r="AW67" s="150"/>
      <c r="AX67" s="150"/>
      <c r="AY67" s="150"/>
      <c r="AZ67" s="150"/>
      <c r="BA67" s="150"/>
      <c r="BB67" s="150"/>
      <c r="BC67" s="150"/>
      <c r="BD67" s="150"/>
      <c r="BE67" s="150"/>
      <c r="BF67" s="150"/>
      <c r="BG67" s="150"/>
      <c r="BH67" s="150"/>
    </row>
    <row r="68" spans="1:60" x14ac:dyDescent="0.2">
      <c r="A68" s="3"/>
      <c r="B68" s="4"/>
      <c r="C68" s="192"/>
      <c r="D68" s="6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AE68">
        <v>15</v>
      </c>
      <c r="AF68">
        <v>21</v>
      </c>
      <c r="AG68" t="s">
        <v>133</v>
      </c>
    </row>
    <row r="69" spans="1:60" x14ac:dyDescent="0.2">
      <c r="A69" s="153"/>
      <c r="B69" s="154" t="s">
        <v>29</v>
      </c>
      <c r="C69" s="193"/>
      <c r="D69" s="155"/>
      <c r="E69" s="156"/>
      <c r="F69" s="156"/>
      <c r="G69" s="188">
        <f>G8+G10+G15+G38+G40+G42+G44+G49+G66</f>
        <v>0</v>
      </c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AE69">
        <f>SUMIF(L7:L67,AE68,G7:G67)</f>
        <v>0</v>
      </c>
      <c r="AF69">
        <f>SUMIF(L7:L67,AF68,G7:G67)</f>
        <v>0</v>
      </c>
      <c r="AG69" t="s">
        <v>174</v>
      </c>
    </row>
    <row r="70" spans="1:60" x14ac:dyDescent="0.2">
      <c r="A70" s="278" t="s">
        <v>323</v>
      </c>
      <c r="B70" s="278"/>
      <c r="C70" s="192"/>
      <c r="D70" s="6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</row>
    <row r="71" spans="1:60" x14ac:dyDescent="0.2">
      <c r="A71" s="3"/>
      <c r="B71" s="4" t="s">
        <v>548</v>
      </c>
      <c r="C71" s="192" t="s">
        <v>549</v>
      </c>
      <c r="D71" s="6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AG71" t="s">
        <v>326</v>
      </c>
    </row>
    <row r="72" spans="1:60" x14ac:dyDescent="0.2">
      <c r="A72" s="3"/>
      <c r="B72" s="4" t="s">
        <v>327</v>
      </c>
      <c r="C72" s="192" t="s">
        <v>328</v>
      </c>
      <c r="D72" s="6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AG72" t="s">
        <v>329</v>
      </c>
    </row>
    <row r="73" spans="1:60" x14ac:dyDescent="0.2">
      <c r="A73" s="3"/>
      <c r="B73" s="4"/>
      <c r="C73" s="192" t="s">
        <v>330</v>
      </c>
      <c r="D73" s="6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AG73" t="s">
        <v>331</v>
      </c>
    </row>
    <row r="74" spans="1:60" x14ac:dyDescent="0.2">
      <c r="A74" s="3"/>
      <c r="B74" s="4"/>
      <c r="C74" s="192"/>
      <c r="D74" s="6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</row>
    <row r="75" spans="1:60" x14ac:dyDescent="0.2">
      <c r="C75" s="194"/>
      <c r="D75" s="10"/>
      <c r="AG75" t="s">
        <v>175</v>
      </c>
    </row>
    <row r="76" spans="1:60" x14ac:dyDescent="0.2">
      <c r="D76" s="10"/>
    </row>
    <row r="77" spans="1:60" x14ac:dyDescent="0.2">
      <c r="D77" s="10"/>
    </row>
    <row r="78" spans="1:60" x14ac:dyDescent="0.2">
      <c r="D78" s="10"/>
    </row>
    <row r="79" spans="1:60" x14ac:dyDescent="0.2">
      <c r="D79" s="10"/>
    </row>
    <row r="80" spans="1:60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88xFDQlawOdvC8OfwJ/IX9+l937FP0VH7DdDbEvgxUFlbf0jKmXJygdiK188YVL3j/Lyyl+quu50TaOqqcTVkw==" saltValue="E7MI64dNdcvRnLIEn1SbJA==" spinCount="100000" sheet="1"/>
  <mergeCells count="5">
    <mergeCell ref="A1:G1"/>
    <mergeCell ref="C2:G2"/>
    <mergeCell ref="C3:G3"/>
    <mergeCell ref="C4:G4"/>
    <mergeCell ref="A70:B70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D5BD-60AB-4E82-84EB-1E02A2F8F634}">
  <sheetPr>
    <outlinePr summaryBelow="0"/>
  </sheetPr>
  <dimension ref="A1:BH5000"/>
  <sheetViews>
    <sheetView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4" customWidth="1"/>
    <col min="3" max="3" width="63.28515625" style="124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63" t="s">
        <v>120</v>
      </c>
      <c r="B1" s="263"/>
      <c r="C1" s="263"/>
      <c r="D1" s="263"/>
      <c r="E1" s="263"/>
      <c r="F1" s="263"/>
      <c r="G1" s="263"/>
      <c r="AG1" t="s">
        <v>121</v>
      </c>
    </row>
    <row r="2" spans="1:60" ht="24.95" customHeight="1" x14ac:dyDescent="0.2">
      <c r="A2" s="142" t="s">
        <v>7</v>
      </c>
      <c r="B2" s="49" t="s">
        <v>43</v>
      </c>
      <c r="C2" s="264" t="s">
        <v>44</v>
      </c>
      <c r="D2" s="265"/>
      <c r="E2" s="265"/>
      <c r="F2" s="265"/>
      <c r="G2" s="266"/>
      <c r="AG2" t="s">
        <v>122</v>
      </c>
    </row>
    <row r="3" spans="1:60" ht="24.95" customHeight="1" x14ac:dyDescent="0.2">
      <c r="A3" s="142" t="s">
        <v>8</v>
      </c>
      <c r="B3" s="49" t="s">
        <v>71</v>
      </c>
      <c r="C3" s="264" t="s">
        <v>72</v>
      </c>
      <c r="D3" s="265"/>
      <c r="E3" s="265"/>
      <c r="F3" s="265"/>
      <c r="G3" s="266"/>
      <c r="AC3" s="124" t="s">
        <v>122</v>
      </c>
      <c r="AG3" t="s">
        <v>123</v>
      </c>
    </row>
    <row r="4" spans="1:60" ht="24.95" customHeight="1" x14ac:dyDescent="0.2">
      <c r="A4" s="143" t="s">
        <v>9</v>
      </c>
      <c r="B4" s="144" t="s">
        <v>73</v>
      </c>
      <c r="C4" s="267" t="s">
        <v>74</v>
      </c>
      <c r="D4" s="268"/>
      <c r="E4" s="268"/>
      <c r="F4" s="268"/>
      <c r="G4" s="269"/>
      <c r="AG4" t="s">
        <v>124</v>
      </c>
    </row>
    <row r="5" spans="1:60" x14ac:dyDescent="0.2">
      <c r="D5" s="10"/>
    </row>
    <row r="6" spans="1:60" ht="38.25" x14ac:dyDescent="0.2">
      <c r="A6" s="146" t="s">
        <v>125</v>
      </c>
      <c r="B6" s="148" t="s">
        <v>126</v>
      </c>
      <c r="C6" s="148" t="s">
        <v>127</v>
      </c>
      <c r="D6" s="147" t="s">
        <v>128</v>
      </c>
      <c r="E6" s="146" t="s">
        <v>129</v>
      </c>
      <c r="F6" s="145" t="s">
        <v>130</v>
      </c>
      <c r="G6" s="146" t="s">
        <v>29</v>
      </c>
      <c r="H6" s="149" t="s">
        <v>30</v>
      </c>
      <c r="I6" s="149" t="s">
        <v>131</v>
      </c>
      <c r="J6" s="149" t="s">
        <v>31</v>
      </c>
      <c r="K6" s="149" t="s">
        <v>132</v>
      </c>
      <c r="L6" s="149" t="s">
        <v>133</v>
      </c>
      <c r="M6" s="149" t="s">
        <v>134</v>
      </c>
      <c r="N6" s="149" t="s">
        <v>135</v>
      </c>
      <c r="O6" s="149" t="s">
        <v>136</v>
      </c>
      <c r="P6" s="149" t="s">
        <v>137</v>
      </c>
      <c r="Q6" s="149" t="s">
        <v>138</v>
      </c>
      <c r="R6" s="149" t="s">
        <v>139</v>
      </c>
      <c r="S6" s="149" t="s">
        <v>140</v>
      </c>
      <c r="T6" s="149" t="s">
        <v>141</v>
      </c>
      <c r="U6" s="149" t="s">
        <v>142</v>
      </c>
      <c r="V6" s="149" t="s">
        <v>143</v>
      </c>
      <c r="W6" s="149" t="s">
        <v>144</v>
      </c>
      <c r="X6" s="149" t="s">
        <v>145</v>
      </c>
    </row>
    <row r="7" spans="1:60" hidden="1" x14ac:dyDescent="0.2">
      <c r="A7" s="3"/>
      <c r="B7" s="4"/>
      <c r="C7" s="4"/>
      <c r="D7" s="6"/>
      <c r="E7" s="151"/>
      <c r="F7" s="152"/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</row>
    <row r="8" spans="1:60" x14ac:dyDescent="0.2">
      <c r="A8" s="163" t="s">
        <v>146</v>
      </c>
      <c r="B8" s="164" t="s">
        <v>79</v>
      </c>
      <c r="C8" s="189" t="s">
        <v>80</v>
      </c>
      <c r="D8" s="165"/>
      <c r="E8" s="166"/>
      <c r="F8" s="167"/>
      <c r="G8" s="167">
        <f>SUMIF(AG9:AG9,"&lt;&gt;NOR",G9:G9)</f>
        <v>0</v>
      </c>
      <c r="H8" s="167"/>
      <c r="I8" s="167">
        <f>SUM(I9:I9)</f>
        <v>0</v>
      </c>
      <c r="J8" s="167"/>
      <c r="K8" s="167">
        <f>SUM(K9:K9)</f>
        <v>0</v>
      </c>
      <c r="L8" s="167"/>
      <c r="M8" s="167">
        <f>SUM(M9:M9)</f>
        <v>0</v>
      </c>
      <c r="N8" s="167"/>
      <c r="O8" s="167">
        <f>SUM(O9:O9)</f>
        <v>0</v>
      </c>
      <c r="P8" s="167"/>
      <c r="Q8" s="167">
        <f>SUM(Q9:Q9)</f>
        <v>13.2</v>
      </c>
      <c r="R8" s="167"/>
      <c r="S8" s="167"/>
      <c r="T8" s="168"/>
      <c r="U8" s="162"/>
      <c r="V8" s="162">
        <f>SUM(V9:V9)</f>
        <v>12.54</v>
      </c>
      <c r="W8" s="162"/>
      <c r="X8" s="162"/>
      <c r="AG8" t="s">
        <v>147</v>
      </c>
    </row>
    <row r="9" spans="1:60" outlineLevel="1" x14ac:dyDescent="0.2">
      <c r="A9" s="180">
        <v>1</v>
      </c>
      <c r="B9" s="181" t="s">
        <v>550</v>
      </c>
      <c r="C9" s="190" t="s">
        <v>551</v>
      </c>
      <c r="D9" s="182" t="s">
        <v>219</v>
      </c>
      <c r="E9" s="183">
        <v>20</v>
      </c>
      <c r="F9" s="184"/>
      <c r="G9" s="185">
        <f>ROUND(E9*F9,2)</f>
        <v>0</v>
      </c>
      <c r="H9" s="184"/>
      <c r="I9" s="185">
        <f>ROUND(E9*H9,2)</f>
        <v>0</v>
      </c>
      <c r="J9" s="184"/>
      <c r="K9" s="185">
        <f>ROUND(E9*J9,2)</f>
        <v>0</v>
      </c>
      <c r="L9" s="185">
        <v>21</v>
      </c>
      <c r="M9" s="185">
        <f>G9*(1+L9/100)</f>
        <v>0</v>
      </c>
      <c r="N9" s="185">
        <v>0</v>
      </c>
      <c r="O9" s="185">
        <f>ROUND(E9*N9,2)</f>
        <v>0</v>
      </c>
      <c r="P9" s="185">
        <v>0.66</v>
      </c>
      <c r="Q9" s="185">
        <f>ROUND(E9*P9,2)</f>
        <v>13.2</v>
      </c>
      <c r="R9" s="185"/>
      <c r="S9" s="185" t="s">
        <v>151</v>
      </c>
      <c r="T9" s="186" t="s">
        <v>151</v>
      </c>
      <c r="U9" s="160">
        <v>0.627</v>
      </c>
      <c r="V9" s="160">
        <f>ROUND(E9*U9,2)</f>
        <v>12.54</v>
      </c>
      <c r="W9" s="160"/>
      <c r="X9" s="160" t="s">
        <v>180</v>
      </c>
      <c r="Y9" s="150"/>
      <c r="Z9" s="150"/>
      <c r="AA9" s="150"/>
      <c r="AB9" s="150"/>
      <c r="AC9" s="150"/>
      <c r="AD9" s="150"/>
      <c r="AE9" s="150"/>
      <c r="AF9" s="150"/>
      <c r="AG9" s="150" t="s">
        <v>181</v>
      </c>
      <c r="AH9" s="150"/>
      <c r="AI9" s="150"/>
      <c r="AJ9" s="150"/>
      <c r="AK9" s="150"/>
      <c r="AL9" s="150"/>
      <c r="AM9" s="150"/>
      <c r="AN9" s="150"/>
      <c r="AO9" s="150"/>
      <c r="AP9" s="150"/>
      <c r="AQ9" s="150"/>
      <c r="AR9" s="150"/>
      <c r="AS9" s="150"/>
      <c r="AT9" s="150"/>
      <c r="AU9" s="150"/>
      <c r="AV9" s="150"/>
      <c r="AW9" s="150"/>
      <c r="AX9" s="150"/>
      <c r="AY9" s="150"/>
      <c r="AZ9" s="150"/>
      <c r="BA9" s="150"/>
      <c r="BB9" s="150"/>
      <c r="BC9" s="150"/>
      <c r="BD9" s="150"/>
      <c r="BE9" s="150"/>
      <c r="BF9" s="150"/>
      <c r="BG9" s="150"/>
      <c r="BH9" s="150"/>
    </row>
    <row r="10" spans="1:60" x14ac:dyDescent="0.2">
      <c r="A10" s="163" t="s">
        <v>146</v>
      </c>
      <c r="B10" s="164" t="s">
        <v>107</v>
      </c>
      <c r="C10" s="189" t="s">
        <v>108</v>
      </c>
      <c r="D10" s="165"/>
      <c r="E10" s="166"/>
      <c r="F10" s="167"/>
      <c r="G10" s="167">
        <f>SUMIF(AG11:AG33,"&lt;&gt;NOR",G11:G33)</f>
        <v>0</v>
      </c>
      <c r="H10" s="167"/>
      <c r="I10" s="167">
        <f>SUM(I11:I33)</f>
        <v>0</v>
      </c>
      <c r="J10" s="167"/>
      <c r="K10" s="167">
        <f>SUM(K11:K33)</f>
        <v>0</v>
      </c>
      <c r="L10" s="167"/>
      <c r="M10" s="167">
        <f>SUM(M11:M33)</f>
        <v>0</v>
      </c>
      <c r="N10" s="167"/>
      <c r="O10" s="167">
        <f>SUM(O11:O33)</f>
        <v>0.45</v>
      </c>
      <c r="P10" s="167"/>
      <c r="Q10" s="167">
        <f>SUM(Q11:Q33)</f>
        <v>0</v>
      </c>
      <c r="R10" s="167"/>
      <c r="S10" s="167"/>
      <c r="T10" s="168"/>
      <c r="U10" s="162"/>
      <c r="V10" s="162">
        <f>SUM(V11:V33)</f>
        <v>3.43</v>
      </c>
      <c r="W10" s="162"/>
      <c r="X10" s="162"/>
      <c r="AG10" t="s">
        <v>147</v>
      </c>
    </row>
    <row r="11" spans="1:60" outlineLevel="1" x14ac:dyDescent="0.2">
      <c r="A11" s="180">
        <v>2</v>
      </c>
      <c r="B11" s="181" t="s">
        <v>552</v>
      </c>
      <c r="C11" s="190" t="s">
        <v>553</v>
      </c>
      <c r="D11" s="182" t="s">
        <v>213</v>
      </c>
      <c r="E11" s="183">
        <v>24</v>
      </c>
      <c r="F11" s="184"/>
      <c r="G11" s="185">
        <f t="shared" ref="G11:G33" si="0">ROUND(E11*F11,2)</f>
        <v>0</v>
      </c>
      <c r="H11" s="184"/>
      <c r="I11" s="185">
        <f t="shared" ref="I11:I33" si="1">ROUND(E11*H11,2)</f>
        <v>0</v>
      </c>
      <c r="J11" s="184"/>
      <c r="K11" s="185">
        <f t="shared" ref="K11:K33" si="2">ROUND(E11*J11,2)</f>
        <v>0</v>
      </c>
      <c r="L11" s="185">
        <v>21</v>
      </c>
      <c r="M11" s="185">
        <f t="shared" ref="M11:M33" si="3">G11*(1+L11/100)</f>
        <v>0</v>
      </c>
      <c r="N11" s="185">
        <v>0</v>
      </c>
      <c r="O11" s="185">
        <f t="shared" ref="O11:O33" si="4">ROUND(E11*N11,2)</f>
        <v>0</v>
      </c>
      <c r="P11" s="185">
        <v>0</v>
      </c>
      <c r="Q11" s="185">
        <f t="shared" ref="Q11:Q33" si="5">ROUND(E11*P11,2)</f>
        <v>0</v>
      </c>
      <c r="R11" s="185"/>
      <c r="S11" s="185" t="s">
        <v>151</v>
      </c>
      <c r="T11" s="186" t="s">
        <v>152</v>
      </c>
      <c r="U11" s="160">
        <v>0</v>
      </c>
      <c r="V11" s="160">
        <f t="shared" ref="V11:V33" si="6">ROUND(E11*U11,2)</f>
        <v>0</v>
      </c>
      <c r="W11" s="160"/>
      <c r="X11" s="160" t="s">
        <v>180</v>
      </c>
      <c r="Y11" s="150"/>
      <c r="Z11" s="150"/>
      <c r="AA11" s="150"/>
      <c r="AB11" s="150"/>
      <c r="AC11" s="150"/>
      <c r="AD11" s="150"/>
      <c r="AE11" s="150"/>
      <c r="AF11" s="150"/>
      <c r="AG11" s="150" t="s">
        <v>554</v>
      </c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</row>
    <row r="12" spans="1:60" outlineLevel="1" x14ac:dyDescent="0.2">
      <c r="A12" s="180">
        <v>3</v>
      </c>
      <c r="B12" s="181" t="s">
        <v>555</v>
      </c>
      <c r="C12" s="190" t="s">
        <v>556</v>
      </c>
      <c r="D12" s="182" t="s">
        <v>213</v>
      </c>
      <c r="E12" s="183">
        <v>10</v>
      </c>
      <c r="F12" s="184"/>
      <c r="G12" s="185">
        <f t="shared" si="0"/>
        <v>0</v>
      </c>
      <c r="H12" s="184"/>
      <c r="I12" s="185">
        <f t="shared" si="1"/>
        <v>0</v>
      </c>
      <c r="J12" s="184"/>
      <c r="K12" s="185">
        <f t="shared" si="2"/>
        <v>0</v>
      </c>
      <c r="L12" s="185">
        <v>21</v>
      </c>
      <c r="M12" s="185">
        <f t="shared" si="3"/>
        <v>0</v>
      </c>
      <c r="N12" s="185">
        <v>0</v>
      </c>
      <c r="O12" s="185">
        <f t="shared" si="4"/>
        <v>0</v>
      </c>
      <c r="P12" s="185">
        <v>0</v>
      </c>
      <c r="Q12" s="185">
        <f t="shared" si="5"/>
        <v>0</v>
      </c>
      <c r="R12" s="185"/>
      <c r="S12" s="185" t="s">
        <v>151</v>
      </c>
      <c r="T12" s="186" t="s">
        <v>152</v>
      </c>
      <c r="U12" s="160">
        <v>0</v>
      </c>
      <c r="V12" s="160">
        <f t="shared" si="6"/>
        <v>0</v>
      </c>
      <c r="W12" s="160"/>
      <c r="X12" s="160" t="s">
        <v>180</v>
      </c>
      <c r="Y12" s="150"/>
      <c r="Z12" s="150"/>
      <c r="AA12" s="150"/>
      <c r="AB12" s="150"/>
      <c r="AC12" s="150"/>
      <c r="AD12" s="150"/>
      <c r="AE12" s="150"/>
      <c r="AF12" s="150"/>
      <c r="AG12" s="150" t="s">
        <v>554</v>
      </c>
      <c r="AH12" s="150"/>
      <c r="AI12" s="150"/>
      <c r="AJ12" s="150"/>
      <c r="AK12" s="150"/>
      <c r="AL12" s="150"/>
      <c r="AM12" s="150"/>
      <c r="AN12" s="150"/>
      <c r="AO12" s="150"/>
      <c r="AP12" s="150"/>
      <c r="AQ12" s="150"/>
      <c r="AR12" s="150"/>
      <c r="AS12" s="150"/>
      <c r="AT12" s="150"/>
      <c r="AU12" s="150"/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150"/>
      <c r="BG12" s="150"/>
      <c r="BH12" s="150"/>
    </row>
    <row r="13" spans="1:60" outlineLevel="1" x14ac:dyDescent="0.2">
      <c r="A13" s="180">
        <v>4</v>
      </c>
      <c r="B13" s="181" t="s">
        <v>557</v>
      </c>
      <c r="C13" s="190" t="s">
        <v>558</v>
      </c>
      <c r="D13" s="182" t="s">
        <v>213</v>
      </c>
      <c r="E13" s="183">
        <v>2</v>
      </c>
      <c r="F13" s="184"/>
      <c r="G13" s="185">
        <f t="shared" si="0"/>
        <v>0</v>
      </c>
      <c r="H13" s="184"/>
      <c r="I13" s="185">
        <f t="shared" si="1"/>
        <v>0</v>
      </c>
      <c r="J13" s="184"/>
      <c r="K13" s="185">
        <f t="shared" si="2"/>
        <v>0</v>
      </c>
      <c r="L13" s="185">
        <v>21</v>
      </c>
      <c r="M13" s="185">
        <f t="shared" si="3"/>
        <v>0</v>
      </c>
      <c r="N13" s="185">
        <v>0</v>
      </c>
      <c r="O13" s="185">
        <f t="shared" si="4"/>
        <v>0</v>
      </c>
      <c r="P13" s="185">
        <v>0</v>
      </c>
      <c r="Q13" s="185">
        <f t="shared" si="5"/>
        <v>0</v>
      </c>
      <c r="R13" s="185"/>
      <c r="S13" s="185" t="s">
        <v>151</v>
      </c>
      <c r="T13" s="186" t="s">
        <v>152</v>
      </c>
      <c r="U13" s="160">
        <v>0</v>
      </c>
      <c r="V13" s="160">
        <f t="shared" si="6"/>
        <v>0</v>
      </c>
      <c r="W13" s="160"/>
      <c r="X13" s="160" t="s">
        <v>180</v>
      </c>
      <c r="Y13" s="150"/>
      <c r="Z13" s="150"/>
      <c r="AA13" s="150"/>
      <c r="AB13" s="150"/>
      <c r="AC13" s="150"/>
      <c r="AD13" s="150"/>
      <c r="AE13" s="150"/>
      <c r="AF13" s="150"/>
      <c r="AG13" s="150" t="s">
        <v>554</v>
      </c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</row>
    <row r="14" spans="1:60" outlineLevel="1" x14ac:dyDescent="0.2">
      <c r="A14" s="180">
        <v>5</v>
      </c>
      <c r="B14" s="181" t="s">
        <v>559</v>
      </c>
      <c r="C14" s="190" t="s">
        <v>560</v>
      </c>
      <c r="D14" s="182" t="s">
        <v>213</v>
      </c>
      <c r="E14" s="183">
        <v>1</v>
      </c>
      <c r="F14" s="184"/>
      <c r="G14" s="185">
        <f t="shared" si="0"/>
        <v>0</v>
      </c>
      <c r="H14" s="184"/>
      <c r="I14" s="185">
        <f t="shared" si="1"/>
        <v>0</v>
      </c>
      <c r="J14" s="184"/>
      <c r="K14" s="185">
        <f t="shared" si="2"/>
        <v>0</v>
      </c>
      <c r="L14" s="185">
        <v>21</v>
      </c>
      <c r="M14" s="185">
        <f t="shared" si="3"/>
        <v>0</v>
      </c>
      <c r="N14" s="185">
        <v>0</v>
      </c>
      <c r="O14" s="185">
        <f t="shared" si="4"/>
        <v>0</v>
      </c>
      <c r="P14" s="185">
        <v>0</v>
      </c>
      <c r="Q14" s="185">
        <f t="shared" si="5"/>
        <v>0</v>
      </c>
      <c r="R14" s="185"/>
      <c r="S14" s="185" t="s">
        <v>151</v>
      </c>
      <c r="T14" s="186" t="s">
        <v>152</v>
      </c>
      <c r="U14" s="160">
        <v>0</v>
      </c>
      <c r="V14" s="160">
        <f t="shared" si="6"/>
        <v>0</v>
      </c>
      <c r="W14" s="160"/>
      <c r="X14" s="160" t="s">
        <v>180</v>
      </c>
      <c r="Y14" s="150"/>
      <c r="Z14" s="150"/>
      <c r="AA14" s="150"/>
      <c r="AB14" s="150"/>
      <c r="AC14" s="150"/>
      <c r="AD14" s="150"/>
      <c r="AE14" s="150"/>
      <c r="AF14" s="150"/>
      <c r="AG14" s="150" t="s">
        <v>554</v>
      </c>
      <c r="AH14" s="150"/>
      <c r="AI14" s="150"/>
      <c r="AJ14" s="150"/>
      <c r="AK14" s="150"/>
      <c r="AL14" s="150"/>
      <c r="AM14" s="150"/>
      <c r="AN14" s="150"/>
      <c r="AO14" s="150"/>
      <c r="AP14" s="150"/>
      <c r="AQ14" s="150"/>
      <c r="AR14" s="150"/>
      <c r="AS14" s="150"/>
      <c r="AT14" s="150"/>
      <c r="AU14" s="150"/>
      <c r="AV14" s="150"/>
      <c r="AW14" s="150"/>
      <c r="AX14" s="150"/>
      <c r="AY14" s="150"/>
      <c r="AZ14" s="150"/>
      <c r="BA14" s="150"/>
      <c r="BB14" s="150"/>
      <c r="BC14" s="150"/>
      <c r="BD14" s="150"/>
      <c r="BE14" s="150"/>
      <c r="BF14" s="150"/>
      <c r="BG14" s="150"/>
      <c r="BH14" s="150"/>
    </row>
    <row r="15" spans="1:60" outlineLevel="1" x14ac:dyDescent="0.2">
      <c r="A15" s="180">
        <v>6</v>
      </c>
      <c r="B15" s="181" t="s">
        <v>561</v>
      </c>
      <c r="C15" s="190" t="s">
        <v>562</v>
      </c>
      <c r="D15" s="182" t="s">
        <v>213</v>
      </c>
      <c r="E15" s="183">
        <v>3</v>
      </c>
      <c r="F15" s="184"/>
      <c r="G15" s="185">
        <f t="shared" si="0"/>
        <v>0</v>
      </c>
      <c r="H15" s="184"/>
      <c r="I15" s="185">
        <f t="shared" si="1"/>
        <v>0</v>
      </c>
      <c r="J15" s="184"/>
      <c r="K15" s="185">
        <f t="shared" si="2"/>
        <v>0</v>
      </c>
      <c r="L15" s="185">
        <v>21</v>
      </c>
      <c r="M15" s="185">
        <f t="shared" si="3"/>
        <v>0</v>
      </c>
      <c r="N15" s="185">
        <v>0</v>
      </c>
      <c r="O15" s="185">
        <f t="shared" si="4"/>
        <v>0</v>
      </c>
      <c r="P15" s="185">
        <v>0</v>
      </c>
      <c r="Q15" s="185">
        <f t="shared" si="5"/>
        <v>0</v>
      </c>
      <c r="R15" s="185" t="s">
        <v>107</v>
      </c>
      <c r="S15" s="185" t="s">
        <v>151</v>
      </c>
      <c r="T15" s="186" t="s">
        <v>151</v>
      </c>
      <c r="U15" s="160">
        <v>1.1439999999999999</v>
      </c>
      <c r="V15" s="160">
        <f t="shared" si="6"/>
        <v>3.43</v>
      </c>
      <c r="W15" s="160"/>
      <c r="X15" s="160" t="s">
        <v>180</v>
      </c>
      <c r="Y15" s="150"/>
      <c r="Z15" s="150"/>
      <c r="AA15" s="150"/>
      <c r="AB15" s="150"/>
      <c r="AC15" s="150"/>
      <c r="AD15" s="150"/>
      <c r="AE15" s="150"/>
      <c r="AF15" s="150"/>
      <c r="AG15" s="150" t="s">
        <v>554</v>
      </c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0"/>
      <c r="AX15" s="150"/>
      <c r="AY15" s="150"/>
      <c r="AZ15" s="150"/>
      <c r="BA15" s="150"/>
      <c r="BB15" s="150"/>
      <c r="BC15" s="150"/>
      <c r="BD15" s="150"/>
      <c r="BE15" s="150"/>
      <c r="BF15" s="150"/>
      <c r="BG15" s="150"/>
      <c r="BH15" s="150"/>
    </row>
    <row r="16" spans="1:60" outlineLevel="1" x14ac:dyDescent="0.2">
      <c r="A16" s="180">
        <v>7</v>
      </c>
      <c r="B16" s="181" t="s">
        <v>563</v>
      </c>
      <c r="C16" s="190" t="s">
        <v>564</v>
      </c>
      <c r="D16" s="182" t="s">
        <v>213</v>
      </c>
      <c r="E16" s="183">
        <v>3</v>
      </c>
      <c r="F16" s="184"/>
      <c r="G16" s="185">
        <f t="shared" si="0"/>
        <v>0</v>
      </c>
      <c r="H16" s="184"/>
      <c r="I16" s="185">
        <f t="shared" si="1"/>
        <v>0</v>
      </c>
      <c r="J16" s="184"/>
      <c r="K16" s="185">
        <f t="shared" si="2"/>
        <v>0</v>
      </c>
      <c r="L16" s="185">
        <v>21</v>
      </c>
      <c r="M16" s="185">
        <f t="shared" si="3"/>
        <v>0</v>
      </c>
      <c r="N16" s="185">
        <v>0</v>
      </c>
      <c r="O16" s="185">
        <f t="shared" si="4"/>
        <v>0</v>
      </c>
      <c r="P16" s="185">
        <v>0</v>
      </c>
      <c r="Q16" s="185">
        <f t="shared" si="5"/>
        <v>0</v>
      </c>
      <c r="R16" s="185"/>
      <c r="S16" s="185" t="s">
        <v>151</v>
      </c>
      <c r="T16" s="186" t="s">
        <v>152</v>
      </c>
      <c r="U16" s="160">
        <v>0</v>
      </c>
      <c r="V16" s="160">
        <f t="shared" si="6"/>
        <v>0</v>
      </c>
      <c r="W16" s="160"/>
      <c r="X16" s="160" t="s">
        <v>180</v>
      </c>
      <c r="Y16" s="150"/>
      <c r="Z16" s="150"/>
      <c r="AA16" s="150"/>
      <c r="AB16" s="150"/>
      <c r="AC16" s="150"/>
      <c r="AD16" s="150"/>
      <c r="AE16" s="150"/>
      <c r="AF16" s="150"/>
      <c r="AG16" s="150" t="s">
        <v>554</v>
      </c>
      <c r="AH16" s="150"/>
      <c r="AI16" s="150"/>
      <c r="AJ16" s="150"/>
      <c r="AK16" s="150"/>
      <c r="AL16" s="150"/>
      <c r="AM16" s="150"/>
      <c r="AN16" s="150"/>
      <c r="AO16" s="150"/>
      <c r="AP16" s="150"/>
      <c r="AQ16" s="150"/>
      <c r="AR16" s="150"/>
      <c r="AS16" s="150"/>
      <c r="AT16" s="150"/>
      <c r="AU16" s="150"/>
      <c r="AV16" s="150"/>
      <c r="AW16" s="150"/>
      <c r="AX16" s="150"/>
      <c r="AY16" s="150"/>
      <c r="AZ16" s="150"/>
      <c r="BA16" s="150"/>
      <c r="BB16" s="150"/>
      <c r="BC16" s="150"/>
      <c r="BD16" s="150"/>
      <c r="BE16" s="150"/>
      <c r="BF16" s="150"/>
      <c r="BG16" s="150"/>
      <c r="BH16" s="150"/>
    </row>
    <row r="17" spans="1:60" outlineLevel="1" x14ac:dyDescent="0.2">
      <c r="A17" s="180">
        <v>8</v>
      </c>
      <c r="B17" s="181" t="s">
        <v>565</v>
      </c>
      <c r="C17" s="190" t="s">
        <v>566</v>
      </c>
      <c r="D17" s="182" t="s">
        <v>213</v>
      </c>
      <c r="E17" s="183">
        <v>3</v>
      </c>
      <c r="F17" s="184"/>
      <c r="G17" s="185">
        <f t="shared" si="0"/>
        <v>0</v>
      </c>
      <c r="H17" s="184"/>
      <c r="I17" s="185">
        <f t="shared" si="1"/>
        <v>0</v>
      </c>
      <c r="J17" s="184"/>
      <c r="K17" s="185">
        <f t="shared" si="2"/>
        <v>0</v>
      </c>
      <c r="L17" s="185">
        <v>21</v>
      </c>
      <c r="M17" s="185">
        <f t="shared" si="3"/>
        <v>0</v>
      </c>
      <c r="N17" s="185">
        <v>0</v>
      </c>
      <c r="O17" s="185">
        <f t="shared" si="4"/>
        <v>0</v>
      </c>
      <c r="P17" s="185">
        <v>0</v>
      </c>
      <c r="Q17" s="185">
        <f t="shared" si="5"/>
        <v>0</v>
      </c>
      <c r="R17" s="185"/>
      <c r="S17" s="185" t="s">
        <v>151</v>
      </c>
      <c r="T17" s="186" t="s">
        <v>152</v>
      </c>
      <c r="U17" s="160">
        <v>0</v>
      </c>
      <c r="V17" s="160">
        <f t="shared" si="6"/>
        <v>0</v>
      </c>
      <c r="W17" s="160"/>
      <c r="X17" s="160" t="s">
        <v>180</v>
      </c>
      <c r="Y17" s="150"/>
      <c r="Z17" s="150"/>
      <c r="AA17" s="150"/>
      <c r="AB17" s="150"/>
      <c r="AC17" s="150"/>
      <c r="AD17" s="150"/>
      <c r="AE17" s="150"/>
      <c r="AF17" s="150"/>
      <c r="AG17" s="150" t="s">
        <v>554</v>
      </c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</row>
    <row r="18" spans="1:60" outlineLevel="1" x14ac:dyDescent="0.2">
      <c r="A18" s="180">
        <v>9</v>
      </c>
      <c r="B18" s="181" t="s">
        <v>567</v>
      </c>
      <c r="C18" s="190" t="s">
        <v>568</v>
      </c>
      <c r="D18" s="182" t="s">
        <v>259</v>
      </c>
      <c r="E18" s="183">
        <v>50</v>
      </c>
      <c r="F18" s="184"/>
      <c r="G18" s="185">
        <f t="shared" si="0"/>
        <v>0</v>
      </c>
      <c r="H18" s="184"/>
      <c r="I18" s="185">
        <f t="shared" si="1"/>
        <v>0</v>
      </c>
      <c r="J18" s="184"/>
      <c r="K18" s="185">
        <f t="shared" si="2"/>
        <v>0</v>
      </c>
      <c r="L18" s="185">
        <v>21</v>
      </c>
      <c r="M18" s="185">
        <f t="shared" si="3"/>
        <v>0</v>
      </c>
      <c r="N18" s="185">
        <v>0</v>
      </c>
      <c r="O18" s="185">
        <f t="shared" si="4"/>
        <v>0</v>
      </c>
      <c r="P18" s="185">
        <v>0</v>
      </c>
      <c r="Q18" s="185">
        <f t="shared" si="5"/>
        <v>0</v>
      </c>
      <c r="R18" s="185"/>
      <c r="S18" s="185" t="s">
        <v>151</v>
      </c>
      <c r="T18" s="186" t="s">
        <v>152</v>
      </c>
      <c r="U18" s="160">
        <v>0</v>
      </c>
      <c r="V18" s="160">
        <f t="shared" si="6"/>
        <v>0</v>
      </c>
      <c r="W18" s="160"/>
      <c r="X18" s="160" t="s">
        <v>180</v>
      </c>
      <c r="Y18" s="150"/>
      <c r="Z18" s="150"/>
      <c r="AA18" s="150"/>
      <c r="AB18" s="150"/>
      <c r="AC18" s="150"/>
      <c r="AD18" s="150"/>
      <c r="AE18" s="150"/>
      <c r="AF18" s="150"/>
      <c r="AG18" s="150" t="s">
        <v>554</v>
      </c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50"/>
      <c r="AX18" s="150"/>
      <c r="AY18" s="150"/>
      <c r="AZ18" s="150"/>
      <c r="BA18" s="150"/>
      <c r="BB18" s="150"/>
      <c r="BC18" s="150"/>
      <c r="BD18" s="150"/>
      <c r="BE18" s="150"/>
      <c r="BF18" s="150"/>
      <c r="BG18" s="150"/>
      <c r="BH18" s="150"/>
    </row>
    <row r="19" spans="1:60" outlineLevel="1" x14ac:dyDescent="0.2">
      <c r="A19" s="180">
        <v>10</v>
      </c>
      <c r="B19" s="181" t="s">
        <v>569</v>
      </c>
      <c r="C19" s="190" t="s">
        <v>570</v>
      </c>
      <c r="D19" s="182" t="s">
        <v>213</v>
      </c>
      <c r="E19" s="183">
        <v>5</v>
      </c>
      <c r="F19" s="184"/>
      <c r="G19" s="185">
        <f t="shared" si="0"/>
        <v>0</v>
      </c>
      <c r="H19" s="184"/>
      <c r="I19" s="185">
        <f t="shared" si="1"/>
        <v>0</v>
      </c>
      <c r="J19" s="184"/>
      <c r="K19" s="185">
        <f t="shared" si="2"/>
        <v>0</v>
      </c>
      <c r="L19" s="185">
        <v>21</v>
      </c>
      <c r="M19" s="185">
        <f t="shared" si="3"/>
        <v>0</v>
      </c>
      <c r="N19" s="185">
        <v>0</v>
      </c>
      <c r="O19" s="185">
        <f t="shared" si="4"/>
        <v>0</v>
      </c>
      <c r="P19" s="185">
        <v>0</v>
      </c>
      <c r="Q19" s="185">
        <f t="shared" si="5"/>
        <v>0</v>
      </c>
      <c r="R19" s="185"/>
      <c r="S19" s="185" t="s">
        <v>151</v>
      </c>
      <c r="T19" s="186" t="s">
        <v>152</v>
      </c>
      <c r="U19" s="160">
        <v>0</v>
      </c>
      <c r="V19" s="160">
        <f t="shared" si="6"/>
        <v>0</v>
      </c>
      <c r="W19" s="160"/>
      <c r="X19" s="160" t="s">
        <v>180</v>
      </c>
      <c r="Y19" s="150"/>
      <c r="Z19" s="150"/>
      <c r="AA19" s="150"/>
      <c r="AB19" s="150"/>
      <c r="AC19" s="150"/>
      <c r="AD19" s="150"/>
      <c r="AE19" s="150"/>
      <c r="AF19" s="150"/>
      <c r="AG19" s="150" t="s">
        <v>554</v>
      </c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0"/>
      <c r="AX19" s="150"/>
      <c r="AY19" s="150"/>
      <c r="AZ19" s="150"/>
      <c r="BA19" s="150"/>
      <c r="BB19" s="150"/>
      <c r="BC19" s="150"/>
      <c r="BD19" s="150"/>
      <c r="BE19" s="150"/>
      <c r="BF19" s="150"/>
      <c r="BG19" s="150"/>
      <c r="BH19" s="150"/>
    </row>
    <row r="20" spans="1:60" outlineLevel="1" x14ac:dyDescent="0.2">
      <c r="A20" s="180">
        <v>11</v>
      </c>
      <c r="B20" s="181" t="s">
        <v>571</v>
      </c>
      <c r="C20" s="190" t="s">
        <v>572</v>
      </c>
      <c r="D20" s="182" t="s">
        <v>213</v>
      </c>
      <c r="E20" s="183">
        <v>10</v>
      </c>
      <c r="F20" s="184"/>
      <c r="G20" s="185">
        <f t="shared" si="0"/>
        <v>0</v>
      </c>
      <c r="H20" s="184"/>
      <c r="I20" s="185">
        <f t="shared" si="1"/>
        <v>0</v>
      </c>
      <c r="J20" s="184"/>
      <c r="K20" s="185">
        <f t="shared" si="2"/>
        <v>0</v>
      </c>
      <c r="L20" s="185">
        <v>21</v>
      </c>
      <c r="M20" s="185">
        <f t="shared" si="3"/>
        <v>0</v>
      </c>
      <c r="N20" s="185">
        <v>0</v>
      </c>
      <c r="O20" s="185">
        <f t="shared" si="4"/>
        <v>0</v>
      </c>
      <c r="P20" s="185">
        <v>0</v>
      </c>
      <c r="Q20" s="185">
        <f t="shared" si="5"/>
        <v>0</v>
      </c>
      <c r="R20" s="185"/>
      <c r="S20" s="185" t="s">
        <v>151</v>
      </c>
      <c r="T20" s="186" t="s">
        <v>152</v>
      </c>
      <c r="U20" s="160">
        <v>0</v>
      </c>
      <c r="V20" s="160">
        <f t="shared" si="6"/>
        <v>0</v>
      </c>
      <c r="W20" s="160"/>
      <c r="X20" s="160" t="s">
        <v>180</v>
      </c>
      <c r="Y20" s="150"/>
      <c r="Z20" s="150"/>
      <c r="AA20" s="150"/>
      <c r="AB20" s="150"/>
      <c r="AC20" s="150"/>
      <c r="AD20" s="150"/>
      <c r="AE20" s="150"/>
      <c r="AF20" s="150"/>
      <c r="AG20" s="150" t="s">
        <v>554</v>
      </c>
      <c r="AH20" s="150"/>
      <c r="AI20" s="150"/>
      <c r="AJ20" s="150"/>
      <c r="AK20" s="150"/>
      <c r="AL20" s="150"/>
      <c r="AM20" s="150"/>
      <c r="AN20" s="150"/>
      <c r="AO20" s="150"/>
      <c r="AP20" s="150"/>
      <c r="AQ20" s="150"/>
      <c r="AR20" s="150"/>
      <c r="AS20" s="150"/>
      <c r="AT20" s="150"/>
      <c r="AU20" s="150"/>
      <c r="AV20" s="150"/>
      <c r="AW20" s="150"/>
      <c r="AX20" s="150"/>
      <c r="AY20" s="150"/>
      <c r="AZ20" s="150"/>
      <c r="BA20" s="150"/>
      <c r="BB20" s="150"/>
      <c r="BC20" s="150"/>
      <c r="BD20" s="150"/>
      <c r="BE20" s="150"/>
      <c r="BF20" s="150"/>
      <c r="BG20" s="150"/>
      <c r="BH20" s="150"/>
    </row>
    <row r="21" spans="1:60" outlineLevel="1" x14ac:dyDescent="0.2">
      <c r="A21" s="180">
        <v>12</v>
      </c>
      <c r="B21" s="181" t="s">
        <v>573</v>
      </c>
      <c r="C21" s="190" t="s">
        <v>574</v>
      </c>
      <c r="D21" s="182" t="s">
        <v>259</v>
      </c>
      <c r="E21" s="183">
        <v>55</v>
      </c>
      <c r="F21" s="184"/>
      <c r="G21" s="185">
        <f t="shared" si="0"/>
        <v>0</v>
      </c>
      <c r="H21" s="184"/>
      <c r="I21" s="185">
        <f t="shared" si="1"/>
        <v>0</v>
      </c>
      <c r="J21" s="184"/>
      <c r="K21" s="185">
        <f t="shared" si="2"/>
        <v>0</v>
      </c>
      <c r="L21" s="185">
        <v>21</v>
      </c>
      <c r="M21" s="185">
        <f t="shared" si="3"/>
        <v>0</v>
      </c>
      <c r="N21" s="185">
        <v>1.7000000000000001E-4</v>
      </c>
      <c r="O21" s="185">
        <f t="shared" si="4"/>
        <v>0.01</v>
      </c>
      <c r="P21" s="185">
        <v>0</v>
      </c>
      <c r="Q21" s="185">
        <f t="shared" si="5"/>
        <v>0</v>
      </c>
      <c r="R21" s="185"/>
      <c r="S21" s="185" t="s">
        <v>151</v>
      </c>
      <c r="T21" s="186" t="s">
        <v>152</v>
      </c>
      <c r="U21" s="160">
        <v>0</v>
      </c>
      <c r="V21" s="160">
        <f t="shared" si="6"/>
        <v>0</v>
      </c>
      <c r="W21" s="160"/>
      <c r="X21" s="160" t="s">
        <v>180</v>
      </c>
      <c r="Y21" s="150"/>
      <c r="Z21" s="150"/>
      <c r="AA21" s="150"/>
      <c r="AB21" s="150"/>
      <c r="AC21" s="150"/>
      <c r="AD21" s="150"/>
      <c r="AE21" s="150"/>
      <c r="AF21" s="150"/>
      <c r="AG21" s="150" t="s">
        <v>554</v>
      </c>
      <c r="AH21" s="150"/>
      <c r="AI21" s="150"/>
      <c r="AJ21" s="150"/>
      <c r="AK21" s="150"/>
      <c r="AL21" s="150"/>
      <c r="AM21" s="150"/>
      <c r="AN21" s="150"/>
      <c r="AO21" s="150"/>
      <c r="AP21" s="150"/>
      <c r="AQ21" s="150"/>
      <c r="AR21" s="150"/>
      <c r="AS21" s="150"/>
      <c r="AT21" s="150"/>
      <c r="AU21" s="150"/>
      <c r="AV21" s="150"/>
      <c r="AW21" s="150"/>
      <c r="AX21" s="150"/>
      <c r="AY21" s="150"/>
      <c r="AZ21" s="150"/>
      <c r="BA21" s="150"/>
      <c r="BB21" s="150"/>
      <c r="BC21" s="150"/>
      <c r="BD21" s="150"/>
      <c r="BE21" s="150"/>
      <c r="BF21" s="150"/>
      <c r="BG21" s="150"/>
      <c r="BH21" s="150"/>
    </row>
    <row r="22" spans="1:60" outlineLevel="1" x14ac:dyDescent="0.2">
      <c r="A22" s="180">
        <v>13</v>
      </c>
      <c r="B22" s="181" t="s">
        <v>575</v>
      </c>
      <c r="C22" s="190" t="s">
        <v>576</v>
      </c>
      <c r="D22" s="182" t="s">
        <v>259</v>
      </c>
      <c r="E22" s="183">
        <v>15</v>
      </c>
      <c r="F22" s="184"/>
      <c r="G22" s="185">
        <f t="shared" si="0"/>
        <v>0</v>
      </c>
      <c r="H22" s="184"/>
      <c r="I22" s="185">
        <f t="shared" si="1"/>
        <v>0</v>
      </c>
      <c r="J22" s="184"/>
      <c r="K22" s="185">
        <f t="shared" si="2"/>
        <v>0</v>
      </c>
      <c r="L22" s="185">
        <v>21</v>
      </c>
      <c r="M22" s="185">
        <f t="shared" si="3"/>
        <v>0</v>
      </c>
      <c r="N22" s="185">
        <v>2.1000000000000001E-4</v>
      </c>
      <c r="O22" s="185">
        <f t="shared" si="4"/>
        <v>0</v>
      </c>
      <c r="P22" s="185">
        <v>0</v>
      </c>
      <c r="Q22" s="185">
        <f t="shared" si="5"/>
        <v>0</v>
      </c>
      <c r="R22" s="185"/>
      <c r="S22" s="185" t="s">
        <v>151</v>
      </c>
      <c r="T22" s="186" t="s">
        <v>152</v>
      </c>
      <c r="U22" s="160">
        <v>0</v>
      </c>
      <c r="V22" s="160">
        <f t="shared" si="6"/>
        <v>0</v>
      </c>
      <c r="W22" s="160"/>
      <c r="X22" s="160" t="s">
        <v>180</v>
      </c>
      <c r="Y22" s="150"/>
      <c r="Z22" s="150"/>
      <c r="AA22" s="150"/>
      <c r="AB22" s="150"/>
      <c r="AC22" s="150"/>
      <c r="AD22" s="150"/>
      <c r="AE22" s="150"/>
      <c r="AF22" s="150"/>
      <c r="AG22" s="150" t="s">
        <v>554</v>
      </c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</row>
    <row r="23" spans="1:60" outlineLevel="1" x14ac:dyDescent="0.2">
      <c r="A23" s="180">
        <v>14</v>
      </c>
      <c r="B23" s="181" t="s">
        <v>577</v>
      </c>
      <c r="C23" s="190" t="s">
        <v>578</v>
      </c>
      <c r="D23" s="182" t="s">
        <v>259</v>
      </c>
      <c r="E23" s="183">
        <v>53</v>
      </c>
      <c r="F23" s="184"/>
      <c r="G23" s="185">
        <f t="shared" si="0"/>
        <v>0</v>
      </c>
      <c r="H23" s="184"/>
      <c r="I23" s="185">
        <f t="shared" si="1"/>
        <v>0</v>
      </c>
      <c r="J23" s="184"/>
      <c r="K23" s="185">
        <f t="shared" si="2"/>
        <v>0</v>
      </c>
      <c r="L23" s="185">
        <v>21</v>
      </c>
      <c r="M23" s="185">
        <f t="shared" si="3"/>
        <v>0</v>
      </c>
      <c r="N23" s="185">
        <v>3.2000000000000003E-4</v>
      </c>
      <c r="O23" s="185">
        <f t="shared" si="4"/>
        <v>0.02</v>
      </c>
      <c r="P23" s="185">
        <v>0</v>
      </c>
      <c r="Q23" s="185">
        <f t="shared" si="5"/>
        <v>0</v>
      </c>
      <c r="R23" s="185"/>
      <c r="S23" s="185" t="s">
        <v>151</v>
      </c>
      <c r="T23" s="186" t="s">
        <v>152</v>
      </c>
      <c r="U23" s="160">
        <v>0</v>
      </c>
      <c r="V23" s="160">
        <f t="shared" si="6"/>
        <v>0</v>
      </c>
      <c r="W23" s="160"/>
      <c r="X23" s="160" t="s">
        <v>180</v>
      </c>
      <c r="Y23" s="150"/>
      <c r="Z23" s="150"/>
      <c r="AA23" s="150"/>
      <c r="AB23" s="150"/>
      <c r="AC23" s="150"/>
      <c r="AD23" s="150"/>
      <c r="AE23" s="150"/>
      <c r="AF23" s="150"/>
      <c r="AG23" s="150" t="s">
        <v>554</v>
      </c>
      <c r="AH23" s="150"/>
      <c r="AI23" s="150"/>
      <c r="AJ23" s="150"/>
      <c r="AK23" s="150"/>
      <c r="AL23" s="150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50"/>
      <c r="AX23" s="150"/>
      <c r="AY23" s="150"/>
      <c r="AZ23" s="150"/>
      <c r="BA23" s="150"/>
      <c r="BB23" s="150"/>
      <c r="BC23" s="150"/>
      <c r="BD23" s="150"/>
      <c r="BE23" s="150"/>
      <c r="BF23" s="150"/>
      <c r="BG23" s="150"/>
      <c r="BH23" s="150"/>
    </row>
    <row r="24" spans="1:60" outlineLevel="1" x14ac:dyDescent="0.2">
      <c r="A24" s="180">
        <v>15</v>
      </c>
      <c r="B24" s="181" t="s">
        <v>579</v>
      </c>
      <c r="C24" s="190" t="s">
        <v>580</v>
      </c>
      <c r="D24" s="182" t="s">
        <v>259</v>
      </c>
      <c r="E24" s="183">
        <v>40</v>
      </c>
      <c r="F24" s="184"/>
      <c r="G24" s="185">
        <f t="shared" si="0"/>
        <v>0</v>
      </c>
      <c r="H24" s="184"/>
      <c r="I24" s="185">
        <f t="shared" si="1"/>
        <v>0</v>
      </c>
      <c r="J24" s="184"/>
      <c r="K24" s="185">
        <f t="shared" si="2"/>
        <v>0</v>
      </c>
      <c r="L24" s="185">
        <v>21</v>
      </c>
      <c r="M24" s="185">
        <f t="shared" si="3"/>
        <v>0</v>
      </c>
      <c r="N24" s="185">
        <v>5.5999999999999995E-4</v>
      </c>
      <c r="O24" s="185">
        <f t="shared" si="4"/>
        <v>0.02</v>
      </c>
      <c r="P24" s="185">
        <v>0</v>
      </c>
      <c r="Q24" s="185">
        <f t="shared" si="5"/>
        <v>0</v>
      </c>
      <c r="R24" s="185"/>
      <c r="S24" s="185" t="s">
        <v>151</v>
      </c>
      <c r="T24" s="186" t="s">
        <v>152</v>
      </c>
      <c r="U24" s="160">
        <v>0</v>
      </c>
      <c r="V24" s="160">
        <f t="shared" si="6"/>
        <v>0</v>
      </c>
      <c r="W24" s="160"/>
      <c r="X24" s="160" t="s">
        <v>180</v>
      </c>
      <c r="Y24" s="150"/>
      <c r="Z24" s="150"/>
      <c r="AA24" s="150"/>
      <c r="AB24" s="150"/>
      <c r="AC24" s="150"/>
      <c r="AD24" s="150"/>
      <c r="AE24" s="150"/>
      <c r="AF24" s="150"/>
      <c r="AG24" s="150" t="s">
        <v>554</v>
      </c>
      <c r="AH24" s="150"/>
      <c r="AI24" s="150"/>
      <c r="AJ24" s="150"/>
      <c r="AK24" s="150"/>
      <c r="AL24" s="150"/>
      <c r="AM24" s="150"/>
      <c r="AN24" s="150"/>
      <c r="AO24" s="150"/>
      <c r="AP24" s="150"/>
      <c r="AQ24" s="150"/>
      <c r="AR24" s="150"/>
      <c r="AS24" s="150"/>
      <c r="AT24" s="150"/>
      <c r="AU24" s="150"/>
      <c r="AV24" s="150"/>
      <c r="AW24" s="150"/>
      <c r="AX24" s="150"/>
      <c r="AY24" s="150"/>
      <c r="AZ24" s="150"/>
      <c r="BA24" s="150"/>
      <c r="BB24" s="150"/>
      <c r="BC24" s="150"/>
      <c r="BD24" s="150"/>
      <c r="BE24" s="150"/>
      <c r="BF24" s="150"/>
      <c r="BG24" s="150"/>
      <c r="BH24" s="150"/>
    </row>
    <row r="25" spans="1:60" outlineLevel="1" x14ac:dyDescent="0.2">
      <c r="A25" s="180">
        <v>16</v>
      </c>
      <c r="B25" s="181" t="s">
        <v>581</v>
      </c>
      <c r="C25" s="190" t="s">
        <v>582</v>
      </c>
      <c r="D25" s="182" t="s">
        <v>259</v>
      </c>
      <c r="E25" s="183">
        <v>68</v>
      </c>
      <c r="F25" s="184"/>
      <c r="G25" s="185">
        <f t="shared" si="0"/>
        <v>0</v>
      </c>
      <c r="H25" s="184"/>
      <c r="I25" s="185">
        <f t="shared" si="1"/>
        <v>0</v>
      </c>
      <c r="J25" s="184"/>
      <c r="K25" s="185">
        <f t="shared" si="2"/>
        <v>0</v>
      </c>
      <c r="L25" s="185">
        <v>21</v>
      </c>
      <c r="M25" s="185">
        <f t="shared" si="3"/>
        <v>0</v>
      </c>
      <c r="N25" s="185">
        <v>0</v>
      </c>
      <c r="O25" s="185">
        <f t="shared" si="4"/>
        <v>0</v>
      </c>
      <c r="P25" s="185">
        <v>0</v>
      </c>
      <c r="Q25" s="185">
        <f t="shared" si="5"/>
        <v>0</v>
      </c>
      <c r="R25" s="185"/>
      <c r="S25" s="185" t="s">
        <v>151</v>
      </c>
      <c r="T25" s="186" t="s">
        <v>152</v>
      </c>
      <c r="U25" s="160">
        <v>0</v>
      </c>
      <c r="V25" s="160">
        <f t="shared" si="6"/>
        <v>0</v>
      </c>
      <c r="W25" s="160"/>
      <c r="X25" s="160" t="s">
        <v>180</v>
      </c>
      <c r="Y25" s="150"/>
      <c r="Z25" s="150"/>
      <c r="AA25" s="150"/>
      <c r="AB25" s="150"/>
      <c r="AC25" s="150"/>
      <c r="AD25" s="150"/>
      <c r="AE25" s="150"/>
      <c r="AF25" s="150"/>
      <c r="AG25" s="150" t="s">
        <v>554</v>
      </c>
      <c r="AH25" s="150"/>
      <c r="AI25" s="150"/>
      <c r="AJ25" s="150"/>
      <c r="AK25" s="150"/>
      <c r="AL25" s="150"/>
      <c r="AM25" s="150"/>
      <c r="AN25" s="150"/>
      <c r="AO25" s="150"/>
      <c r="AP25" s="150"/>
      <c r="AQ25" s="150"/>
      <c r="AR25" s="150"/>
      <c r="AS25" s="150"/>
      <c r="AT25" s="150"/>
      <c r="AU25" s="150"/>
      <c r="AV25" s="150"/>
      <c r="AW25" s="150"/>
      <c r="AX25" s="150"/>
      <c r="AY25" s="150"/>
      <c r="AZ25" s="150"/>
      <c r="BA25" s="150"/>
      <c r="BB25" s="150"/>
      <c r="BC25" s="150"/>
      <c r="BD25" s="150"/>
      <c r="BE25" s="150"/>
      <c r="BF25" s="150"/>
      <c r="BG25" s="150"/>
      <c r="BH25" s="150"/>
    </row>
    <row r="26" spans="1:60" outlineLevel="1" x14ac:dyDescent="0.2">
      <c r="A26" s="180">
        <v>17</v>
      </c>
      <c r="B26" s="181" t="s">
        <v>583</v>
      </c>
      <c r="C26" s="190" t="s">
        <v>584</v>
      </c>
      <c r="D26" s="182" t="s">
        <v>213</v>
      </c>
      <c r="E26" s="183">
        <v>6</v>
      </c>
      <c r="F26" s="184"/>
      <c r="G26" s="185">
        <f t="shared" si="0"/>
        <v>0</v>
      </c>
      <c r="H26" s="184"/>
      <c r="I26" s="185">
        <f t="shared" si="1"/>
        <v>0</v>
      </c>
      <c r="J26" s="184"/>
      <c r="K26" s="185">
        <f t="shared" si="2"/>
        <v>0</v>
      </c>
      <c r="L26" s="185">
        <v>21</v>
      </c>
      <c r="M26" s="185">
        <f t="shared" si="3"/>
        <v>0</v>
      </c>
      <c r="N26" s="185">
        <v>0</v>
      </c>
      <c r="O26" s="185">
        <f t="shared" si="4"/>
        <v>0</v>
      </c>
      <c r="P26" s="185">
        <v>0</v>
      </c>
      <c r="Q26" s="185">
        <f t="shared" si="5"/>
        <v>0</v>
      </c>
      <c r="R26" s="185"/>
      <c r="S26" s="185" t="s">
        <v>585</v>
      </c>
      <c r="T26" s="186" t="s">
        <v>152</v>
      </c>
      <c r="U26" s="160">
        <v>0</v>
      </c>
      <c r="V26" s="160">
        <f t="shared" si="6"/>
        <v>0</v>
      </c>
      <c r="W26" s="160"/>
      <c r="X26" s="160" t="s">
        <v>180</v>
      </c>
      <c r="Y26" s="150"/>
      <c r="Z26" s="150"/>
      <c r="AA26" s="150"/>
      <c r="AB26" s="150"/>
      <c r="AC26" s="150"/>
      <c r="AD26" s="150"/>
      <c r="AE26" s="150"/>
      <c r="AF26" s="150"/>
      <c r="AG26" s="150" t="s">
        <v>554</v>
      </c>
      <c r="AH26" s="150"/>
      <c r="AI26" s="150"/>
      <c r="AJ26" s="150"/>
      <c r="AK26" s="150"/>
      <c r="AL26" s="150"/>
      <c r="AM26" s="150"/>
      <c r="AN26" s="150"/>
      <c r="AO26" s="150"/>
      <c r="AP26" s="150"/>
      <c r="AQ26" s="150"/>
      <c r="AR26" s="150"/>
      <c r="AS26" s="150"/>
      <c r="AT26" s="150"/>
      <c r="AU26" s="150"/>
      <c r="AV26" s="150"/>
      <c r="AW26" s="150"/>
      <c r="AX26" s="150"/>
      <c r="AY26" s="150"/>
      <c r="AZ26" s="150"/>
      <c r="BA26" s="150"/>
      <c r="BB26" s="150"/>
      <c r="BC26" s="150"/>
      <c r="BD26" s="150"/>
      <c r="BE26" s="150"/>
      <c r="BF26" s="150"/>
      <c r="BG26" s="150"/>
      <c r="BH26" s="150"/>
    </row>
    <row r="27" spans="1:60" outlineLevel="1" x14ac:dyDescent="0.2">
      <c r="A27" s="180">
        <v>18</v>
      </c>
      <c r="B27" s="181" t="s">
        <v>586</v>
      </c>
      <c r="C27" s="190" t="s">
        <v>587</v>
      </c>
      <c r="D27" s="182" t="s">
        <v>213</v>
      </c>
      <c r="E27" s="183">
        <v>1</v>
      </c>
      <c r="F27" s="184"/>
      <c r="G27" s="185">
        <f t="shared" si="0"/>
        <v>0</v>
      </c>
      <c r="H27" s="184"/>
      <c r="I27" s="185">
        <f t="shared" si="1"/>
        <v>0</v>
      </c>
      <c r="J27" s="184"/>
      <c r="K27" s="185">
        <f t="shared" si="2"/>
        <v>0</v>
      </c>
      <c r="L27" s="185">
        <v>21</v>
      </c>
      <c r="M27" s="185">
        <f t="shared" si="3"/>
        <v>0</v>
      </c>
      <c r="N27" s="185">
        <v>0</v>
      </c>
      <c r="O27" s="185">
        <f t="shared" si="4"/>
        <v>0</v>
      </c>
      <c r="P27" s="185">
        <v>0</v>
      </c>
      <c r="Q27" s="185">
        <f t="shared" si="5"/>
        <v>0</v>
      </c>
      <c r="R27" s="185"/>
      <c r="S27" s="185" t="s">
        <v>585</v>
      </c>
      <c r="T27" s="186" t="s">
        <v>152</v>
      </c>
      <c r="U27" s="160">
        <v>0</v>
      </c>
      <c r="V27" s="160">
        <f t="shared" si="6"/>
        <v>0</v>
      </c>
      <c r="W27" s="160"/>
      <c r="X27" s="160" t="s">
        <v>180</v>
      </c>
      <c r="Y27" s="150"/>
      <c r="Z27" s="150"/>
      <c r="AA27" s="150"/>
      <c r="AB27" s="150"/>
      <c r="AC27" s="150"/>
      <c r="AD27" s="150"/>
      <c r="AE27" s="150"/>
      <c r="AF27" s="150"/>
      <c r="AG27" s="150" t="s">
        <v>554</v>
      </c>
      <c r="AH27" s="150"/>
      <c r="AI27" s="150"/>
      <c r="AJ27" s="150"/>
      <c r="AK27" s="150"/>
      <c r="AL27" s="150"/>
      <c r="AM27" s="150"/>
      <c r="AN27" s="150"/>
      <c r="AO27" s="150"/>
      <c r="AP27" s="150"/>
      <c r="AQ27" s="150"/>
      <c r="AR27" s="150"/>
      <c r="AS27" s="150"/>
      <c r="AT27" s="150"/>
      <c r="AU27" s="150"/>
      <c r="AV27" s="150"/>
      <c r="AW27" s="150"/>
      <c r="AX27" s="150"/>
      <c r="AY27" s="150"/>
      <c r="AZ27" s="150"/>
      <c r="BA27" s="150"/>
      <c r="BB27" s="150"/>
      <c r="BC27" s="150"/>
      <c r="BD27" s="150"/>
      <c r="BE27" s="150"/>
      <c r="BF27" s="150"/>
      <c r="BG27" s="150"/>
      <c r="BH27" s="150"/>
    </row>
    <row r="28" spans="1:60" outlineLevel="1" x14ac:dyDescent="0.2">
      <c r="A28" s="180">
        <v>19</v>
      </c>
      <c r="B28" s="181" t="s">
        <v>588</v>
      </c>
      <c r="C28" s="190" t="s">
        <v>589</v>
      </c>
      <c r="D28" s="182" t="s">
        <v>213</v>
      </c>
      <c r="E28" s="183">
        <v>1</v>
      </c>
      <c r="F28" s="184"/>
      <c r="G28" s="185">
        <f t="shared" si="0"/>
        <v>0</v>
      </c>
      <c r="H28" s="184"/>
      <c r="I28" s="185">
        <f t="shared" si="1"/>
        <v>0</v>
      </c>
      <c r="J28" s="184"/>
      <c r="K28" s="185">
        <f t="shared" si="2"/>
        <v>0</v>
      </c>
      <c r="L28" s="185">
        <v>21</v>
      </c>
      <c r="M28" s="185">
        <f t="shared" si="3"/>
        <v>0</v>
      </c>
      <c r="N28" s="185">
        <v>0</v>
      </c>
      <c r="O28" s="185">
        <f t="shared" si="4"/>
        <v>0</v>
      </c>
      <c r="P28" s="185">
        <v>0</v>
      </c>
      <c r="Q28" s="185">
        <f t="shared" si="5"/>
        <v>0</v>
      </c>
      <c r="R28" s="185"/>
      <c r="S28" s="185" t="s">
        <v>161</v>
      </c>
      <c r="T28" s="186" t="s">
        <v>152</v>
      </c>
      <c r="U28" s="160">
        <v>0</v>
      </c>
      <c r="V28" s="160">
        <f t="shared" si="6"/>
        <v>0</v>
      </c>
      <c r="W28" s="160"/>
      <c r="X28" s="160" t="s">
        <v>180</v>
      </c>
      <c r="Y28" s="150"/>
      <c r="Z28" s="150"/>
      <c r="AA28" s="150"/>
      <c r="AB28" s="150"/>
      <c r="AC28" s="150"/>
      <c r="AD28" s="150"/>
      <c r="AE28" s="150"/>
      <c r="AF28" s="150"/>
      <c r="AG28" s="150" t="s">
        <v>554</v>
      </c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</row>
    <row r="29" spans="1:60" outlineLevel="1" x14ac:dyDescent="0.2">
      <c r="A29" s="180">
        <v>20</v>
      </c>
      <c r="B29" s="181" t="s">
        <v>590</v>
      </c>
      <c r="C29" s="190" t="s">
        <v>591</v>
      </c>
      <c r="D29" s="182" t="s">
        <v>592</v>
      </c>
      <c r="E29" s="183">
        <v>6</v>
      </c>
      <c r="F29" s="184"/>
      <c r="G29" s="185">
        <f t="shared" si="0"/>
        <v>0</v>
      </c>
      <c r="H29" s="184"/>
      <c r="I29" s="185">
        <f t="shared" si="1"/>
        <v>0</v>
      </c>
      <c r="J29" s="184"/>
      <c r="K29" s="185">
        <f t="shared" si="2"/>
        <v>0</v>
      </c>
      <c r="L29" s="185">
        <v>21</v>
      </c>
      <c r="M29" s="185">
        <f t="shared" si="3"/>
        <v>0</v>
      </c>
      <c r="N29" s="185">
        <v>0</v>
      </c>
      <c r="O29" s="185">
        <f t="shared" si="4"/>
        <v>0</v>
      </c>
      <c r="P29" s="185">
        <v>0</v>
      </c>
      <c r="Q29" s="185">
        <f t="shared" si="5"/>
        <v>0</v>
      </c>
      <c r="R29" s="185"/>
      <c r="S29" s="185" t="s">
        <v>161</v>
      </c>
      <c r="T29" s="186" t="s">
        <v>152</v>
      </c>
      <c r="U29" s="160">
        <v>0</v>
      </c>
      <c r="V29" s="160">
        <f t="shared" si="6"/>
        <v>0</v>
      </c>
      <c r="W29" s="160"/>
      <c r="X29" s="160" t="s">
        <v>180</v>
      </c>
      <c r="Y29" s="150"/>
      <c r="Z29" s="150"/>
      <c r="AA29" s="150"/>
      <c r="AB29" s="150"/>
      <c r="AC29" s="150"/>
      <c r="AD29" s="150"/>
      <c r="AE29" s="150"/>
      <c r="AF29" s="150"/>
      <c r="AG29" s="150" t="s">
        <v>554</v>
      </c>
      <c r="AH29" s="150"/>
      <c r="AI29" s="150"/>
      <c r="AJ29" s="150"/>
      <c r="AK29" s="150"/>
      <c r="AL29" s="150"/>
      <c r="AM29" s="150"/>
      <c r="AN29" s="150"/>
      <c r="AO29" s="150"/>
      <c r="AP29" s="150"/>
      <c r="AQ29" s="150"/>
      <c r="AR29" s="150"/>
      <c r="AS29" s="150"/>
      <c r="AT29" s="150"/>
      <c r="AU29" s="150"/>
      <c r="AV29" s="150"/>
      <c r="AW29" s="150"/>
      <c r="AX29" s="150"/>
      <c r="AY29" s="150"/>
      <c r="AZ29" s="150"/>
      <c r="BA29" s="150"/>
      <c r="BB29" s="150"/>
      <c r="BC29" s="150"/>
      <c r="BD29" s="150"/>
      <c r="BE29" s="150"/>
      <c r="BF29" s="150"/>
      <c r="BG29" s="150"/>
      <c r="BH29" s="150"/>
    </row>
    <row r="30" spans="1:60" outlineLevel="1" x14ac:dyDescent="0.2">
      <c r="A30" s="180">
        <v>21</v>
      </c>
      <c r="B30" s="181" t="s">
        <v>593</v>
      </c>
      <c r="C30" s="190" t="s">
        <v>594</v>
      </c>
      <c r="D30" s="182" t="s">
        <v>595</v>
      </c>
      <c r="E30" s="183">
        <v>5</v>
      </c>
      <c r="F30" s="184"/>
      <c r="G30" s="185">
        <f t="shared" si="0"/>
        <v>0</v>
      </c>
      <c r="H30" s="184"/>
      <c r="I30" s="185">
        <f t="shared" si="1"/>
        <v>0</v>
      </c>
      <c r="J30" s="184"/>
      <c r="K30" s="185">
        <f t="shared" si="2"/>
        <v>0</v>
      </c>
      <c r="L30" s="185">
        <v>21</v>
      </c>
      <c r="M30" s="185">
        <f t="shared" si="3"/>
        <v>0</v>
      </c>
      <c r="N30" s="185">
        <v>0</v>
      </c>
      <c r="O30" s="185">
        <f t="shared" si="4"/>
        <v>0</v>
      </c>
      <c r="P30" s="185">
        <v>0</v>
      </c>
      <c r="Q30" s="185">
        <f t="shared" si="5"/>
        <v>0</v>
      </c>
      <c r="R30" s="185"/>
      <c r="S30" s="185" t="s">
        <v>151</v>
      </c>
      <c r="T30" s="186" t="s">
        <v>152</v>
      </c>
      <c r="U30" s="160">
        <v>0</v>
      </c>
      <c r="V30" s="160">
        <f t="shared" si="6"/>
        <v>0</v>
      </c>
      <c r="W30" s="160"/>
      <c r="X30" s="160" t="s">
        <v>180</v>
      </c>
      <c r="Y30" s="150"/>
      <c r="Z30" s="150"/>
      <c r="AA30" s="150"/>
      <c r="AB30" s="150"/>
      <c r="AC30" s="150"/>
      <c r="AD30" s="150"/>
      <c r="AE30" s="150"/>
      <c r="AF30" s="150"/>
      <c r="AG30" s="150" t="s">
        <v>554</v>
      </c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50"/>
    </row>
    <row r="31" spans="1:60" outlineLevel="1" x14ac:dyDescent="0.2">
      <c r="A31" s="180">
        <v>22</v>
      </c>
      <c r="B31" s="181" t="s">
        <v>596</v>
      </c>
      <c r="C31" s="190" t="s">
        <v>597</v>
      </c>
      <c r="D31" s="182" t="s">
        <v>278</v>
      </c>
      <c r="E31" s="183">
        <v>1</v>
      </c>
      <c r="F31" s="184"/>
      <c r="G31" s="185">
        <f t="shared" si="0"/>
        <v>0</v>
      </c>
      <c r="H31" s="184"/>
      <c r="I31" s="185">
        <f t="shared" si="1"/>
        <v>0</v>
      </c>
      <c r="J31" s="184"/>
      <c r="K31" s="185">
        <f t="shared" si="2"/>
        <v>0</v>
      </c>
      <c r="L31" s="185">
        <v>21</v>
      </c>
      <c r="M31" s="185">
        <f t="shared" si="3"/>
        <v>0</v>
      </c>
      <c r="N31" s="185">
        <v>0.39800000000000002</v>
      </c>
      <c r="O31" s="185">
        <f t="shared" si="4"/>
        <v>0.4</v>
      </c>
      <c r="P31" s="185">
        <v>0</v>
      </c>
      <c r="Q31" s="185">
        <f t="shared" si="5"/>
        <v>0</v>
      </c>
      <c r="R31" s="185"/>
      <c r="S31" s="185" t="s">
        <v>161</v>
      </c>
      <c r="T31" s="186" t="s">
        <v>152</v>
      </c>
      <c r="U31" s="160">
        <v>0</v>
      </c>
      <c r="V31" s="160">
        <f t="shared" si="6"/>
        <v>0</v>
      </c>
      <c r="W31" s="160"/>
      <c r="X31" s="160" t="s">
        <v>244</v>
      </c>
      <c r="Y31" s="150"/>
      <c r="Z31" s="150"/>
      <c r="AA31" s="150"/>
      <c r="AB31" s="150"/>
      <c r="AC31" s="150"/>
      <c r="AD31" s="150"/>
      <c r="AE31" s="150"/>
      <c r="AF31" s="150"/>
      <c r="AG31" s="150" t="s">
        <v>245</v>
      </c>
      <c r="AH31" s="150"/>
      <c r="AI31" s="150"/>
      <c r="AJ31" s="150"/>
      <c r="AK31" s="150"/>
      <c r="AL31" s="150"/>
      <c r="AM31" s="150"/>
      <c r="AN31" s="150"/>
      <c r="AO31" s="150"/>
      <c r="AP31" s="150"/>
      <c r="AQ31" s="150"/>
      <c r="AR31" s="150"/>
      <c r="AS31" s="150"/>
      <c r="AT31" s="150"/>
      <c r="AU31" s="150"/>
      <c r="AV31" s="150"/>
      <c r="AW31" s="150"/>
      <c r="AX31" s="150"/>
      <c r="AY31" s="150"/>
      <c r="AZ31" s="150"/>
      <c r="BA31" s="150"/>
      <c r="BB31" s="150"/>
      <c r="BC31" s="150"/>
      <c r="BD31" s="150"/>
      <c r="BE31" s="150"/>
      <c r="BF31" s="150"/>
      <c r="BG31" s="150"/>
      <c r="BH31" s="150"/>
    </row>
    <row r="32" spans="1:60" ht="22.5" outlineLevel="1" x14ac:dyDescent="0.2">
      <c r="A32" s="180">
        <v>23</v>
      </c>
      <c r="B32" s="181" t="s">
        <v>598</v>
      </c>
      <c r="C32" s="190" t="s">
        <v>599</v>
      </c>
      <c r="D32" s="182" t="s">
        <v>213</v>
      </c>
      <c r="E32" s="183">
        <v>1</v>
      </c>
      <c r="F32" s="184"/>
      <c r="G32" s="185">
        <f t="shared" si="0"/>
        <v>0</v>
      </c>
      <c r="H32" s="184"/>
      <c r="I32" s="185">
        <f t="shared" si="1"/>
        <v>0</v>
      </c>
      <c r="J32" s="184"/>
      <c r="K32" s="185">
        <f t="shared" si="2"/>
        <v>0</v>
      </c>
      <c r="L32" s="185">
        <v>21</v>
      </c>
      <c r="M32" s="185">
        <f t="shared" si="3"/>
        <v>0</v>
      </c>
      <c r="N32" s="185">
        <v>1.8000000000000001E-4</v>
      </c>
      <c r="O32" s="185">
        <f t="shared" si="4"/>
        <v>0</v>
      </c>
      <c r="P32" s="185">
        <v>0</v>
      </c>
      <c r="Q32" s="185">
        <f t="shared" si="5"/>
        <v>0</v>
      </c>
      <c r="R32" s="185" t="s">
        <v>316</v>
      </c>
      <c r="S32" s="185" t="s">
        <v>151</v>
      </c>
      <c r="T32" s="186" t="s">
        <v>151</v>
      </c>
      <c r="U32" s="160">
        <v>0</v>
      </c>
      <c r="V32" s="160">
        <f t="shared" si="6"/>
        <v>0</v>
      </c>
      <c r="W32" s="160"/>
      <c r="X32" s="160" t="s">
        <v>244</v>
      </c>
      <c r="Y32" s="150"/>
      <c r="Z32" s="150"/>
      <c r="AA32" s="150"/>
      <c r="AB32" s="150"/>
      <c r="AC32" s="150"/>
      <c r="AD32" s="150"/>
      <c r="AE32" s="150"/>
      <c r="AF32" s="150"/>
      <c r="AG32" s="150" t="s">
        <v>245</v>
      </c>
      <c r="AH32" s="150"/>
      <c r="AI32" s="150"/>
      <c r="AJ32" s="150"/>
      <c r="AK32" s="150"/>
      <c r="AL32" s="150"/>
      <c r="AM32" s="150"/>
      <c r="AN32" s="150"/>
      <c r="AO32" s="150"/>
      <c r="AP32" s="150"/>
      <c r="AQ32" s="150"/>
      <c r="AR32" s="150"/>
      <c r="AS32" s="150"/>
      <c r="AT32" s="150"/>
      <c r="AU32" s="150"/>
      <c r="AV32" s="150"/>
      <c r="AW32" s="150"/>
      <c r="AX32" s="150"/>
      <c r="AY32" s="150"/>
      <c r="AZ32" s="150"/>
      <c r="BA32" s="150"/>
      <c r="BB32" s="150"/>
      <c r="BC32" s="150"/>
      <c r="BD32" s="150"/>
      <c r="BE32" s="150"/>
      <c r="BF32" s="150"/>
      <c r="BG32" s="150"/>
      <c r="BH32" s="150"/>
    </row>
    <row r="33" spans="1:60" ht="22.5" outlineLevel="1" x14ac:dyDescent="0.2">
      <c r="A33" s="180">
        <v>24</v>
      </c>
      <c r="B33" s="181" t="s">
        <v>600</v>
      </c>
      <c r="C33" s="190" t="s">
        <v>601</v>
      </c>
      <c r="D33" s="182" t="s">
        <v>213</v>
      </c>
      <c r="E33" s="183">
        <v>1</v>
      </c>
      <c r="F33" s="184"/>
      <c r="G33" s="185">
        <f t="shared" si="0"/>
        <v>0</v>
      </c>
      <c r="H33" s="184"/>
      <c r="I33" s="185">
        <f t="shared" si="1"/>
        <v>0</v>
      </c>
      <c r="J33" s="184"/>
      <c r="K33" s="185">
        <f t="shared" si="2"/>
        <v>0</v>
      </c>
      <c r="L33" s="185">
        <v>21</v>
      </c>
      <c r="M33" s="185">
        <f t="shared" si="3"/>
        <v>0</v>
      </c>
      <c r="N33" s="185">
        <v>1.8000000000000001E-4</v>
      </c>
      <c r="O33" s="185">
        <f t="shared" si="4"/>
        <v>0</v>
      </c>
      <c r="P33" s="185">
        <v>0</v>
      </c>
      <c r="Q33" s="185">
        <f t="shared" si="5"/>
        <v>0</v>
      </c>
      <c r="R33" s="185" t="s">
        <v>316</v>
      </c>
      <c r="S33" s="185" t="s">
        <v>151</v>
      </c>
      <c r="T33" s="186" t="s">
        <v>151</v>
      </c>
      <c r="U33" s="160">
        <v>0</v>
      </c>
      <c r="V33" s="160">
        <f t="shared" si="6"/>
        <v>0</v>
      </c>
      <c r="W33" s="160"/>
      <c r="X33" s="160" t="s">
        <v>244</v>
      </c>
      <c r="Y33" s="150"/>
      <c r="Z33" s="150"/>
      <c r="AA33" s="150"/>
      <c r="AB33" s="150"/>
      <c r="AC33" s="150"/>
      <c r="AD33" s="150"/>
      <c r="AE33" s="150"/>
      <c r="AF33" s="150"/>
      <c r="AG33" s="150" t="s">
        <v>245</v>
      </c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</row>
    <row r="34" spans="1:60" x14ac:dyDescent="0.2">
      <c r="A34" s="163" t="s">
        <v>146</v>
      </c>
      <c r="B34" s="164" t="s">
        <v>109</v>
      </c>
      <c r="C34" s="189" t="s">
        <v>110</v>
      </c>
      <c r="D34" s="165"/>
      <c r="E34" s="166"/>
      <c r="F34" s="167"/>
      <c r="G34" s="167">
        <f>SUMIF(AG35:AG43,"&lt;&gt;NOR",G35:G43)</f>
        <v>0</v>
      </c>
      <c r="H34" s="167"/>
      <c r="I34" s="167">
        <f>SUM(I35:I43)</f>
        <v>0</v>
      </c>
      <c r="J34" s="167"/>
      <c r="K34" s="167">
        <f>SUM(K35:K43)</f>
        <v>0</v>
      </c>
      <c r="L34" s="167"/>
      <c r="M34" s="167">
        <f>SUM(M35:M43)</f>
        <v>0</v>
      </c>
      <c r="N34" s="167"/>
      <c r="O34" s="167">
        <f>SUM(O35:O43)</f>
        <v>3.82</v>
      </c>
      <c r="P34" s="167"/>
      <c r="Q34" s="167">
        <f>SUM(Q35:Q43)</f>
        <v>0</v>
      </c>
      <c r="R34" s="167"/>
      <c r="S34" s="167"/>
      <c r="T34" s="168"/>
      <c r="U34" s="162"/>
      <c r="V34" s="162">
        <f>SUM(V35:V43)</f>
        <v>0</v>
      </c>
      <c r="W34" s="162"/>
      <c r="X34" s="162"/>
      <c r="AG34" t="s">
        <v>147</v>
      </c>
    </row>
    <row r="35" spans="1:60" outlineLevel="1" x14ac:dyDescent="0.2">
      <c r="A35" s="180">
        <v>25</v>
      </c>
      <c r="B35" s="181" t="s">
        <v>602</v>
      </c>
      <c r="C35" s="190" t="s">
        <v>603</v>
      </c>
      <c r="D35" s="182" t="s">
        <v>213</v>
      </c>
      <c r="E35" s="183">
        <v>2</v>
      </c>
      <c r="F35" s="184"/>
      <c r="G35" s="185">
        <f t="shared" ref="G35:G43" si="7">ROUND(E35*F35,2)</f>
        <v>0</v>
      </c>
      <c r="H35" s="184"/>
      <c r="I35" s="185">
        <f t="shared" ref="I35:I43" si="8">ROUND(E35*H35,2)</f>
        <v>0</v>
      </c>
      <c r="J35" s="184"/>
      <c r="K35" s="185">
        <f t="shared" ref="K35:K43" si="9">ROUND(E35*J35,2)</f>
        <v>0</v>
      </c>
      <c r="L35" s="185">
        <v>21</v>
      </c>
      <c r="M35" s="185">
        <f t="shared" ref="M35:M43" si="10">G35*(1+L35/100)</f>
        <v>0</v>
      </c>
      <c r="N35" s="185">
        <v>0</v>
      </c>
      <c r="O35" s="185">
        <f t="shared" ref="O35:O43" si="11">ROUND(E35*N35,2)</f>
        <v>0</v>
      </c>
      <c r="P35" s="185">
        <v>0</v>
      </c>
      <c r="Q35" s="185">
        <f t="shared" ref="Q35:Q43" si="12">ROUND(E35*P35,2)</f>
        <v>0</v>
      </c>
      <c r="R35" s="185"/>
      <c r="S35" s="185" t="s">
        <v>151</v>
      </c>
      <c r="T35" s="186" t="s">
        <v>152</v>
      </c>
      <c r="U35" s="160">
        <v>0</v>
      </c>
      <c r="V35" s="160">
        <f t="shared" ref="V35:V43" si="13">ROUND(E35*U35,2)</f>
        <v>0</v>
      </c>
      <c r="W35" s="160"/>
      <c r="X35" s="160" t="s">
        <v>180</v>
      </c>
      <c r="Y35" s="150"/>
      <c r="Z35" s="150"/>
      <c r="AA35" s="150"/>
      <c r="AB35" s="150"/>
      <c r="AC35" s="150"/>
      <c r="AD35" s="150"/>
      <c r="AE35" s="150"/>
      <c r="AF35" s="150"/>
      <c r="AG35" s="150" t="s">
        <v>554</v>
      </c>
      <c r="AH35" s="150"/>
      <c r="AI35" s="150"/>
      <c r="AJ35" s="150"/>
      <c r="AK35" s="150"/>
      <c r="AL35" s="150"/>
      <c r="AM35" s="150"/>
      <c r="AN35" s="150"/>
      <c r="AO35" s="150"/>
      <c r="AP35" s="150"/>
      <c r="AQ35" s="150"/>
      <c r="AR35" s="150"/>
      <c r="AS35" s="150"/>
      <c r="AT35" s="150"/>
      <c r="AU35" s="150"/>
      <c r="AV35" s="150"/>
      <c r="AW35" s="150"/>
      <c r="AX35" s="150"/>
      <c r="AY35" s="150"/>
      <c r="AZ35" s="150"/>
      <c r="BA35" s="150"/>
      <c r="BB35" s="150"/>
      <c r="BC35" s="150"/>
      <c r="BD35" s="150"/>
      <c r="BE35" s="150"/>
      <c r="BF35" s="150"/>
      <c r="BG35" s="150"/>
      <c r="BH35" s="150"/>
    </row>
    <row r="36" spans="1:60" outlineLevel="1" x14ac:dyDescent="0.2">
      <c r="A36" s="180">
        <v>26</v>
      </c>
      <c r="B36" s="181" t="s">
        <v>604</v>
      </c>
      <c r="C36" s="190" t="s">
        <v>605</v>
      </c>
      <c r="D36" s="182" t="s">
        <v>213</v>
      </c>
      <c r="E36" s="183">
        <v>2</v>
      </c>
      <c r="F36" s="184"/>
      <c r="G36" s="185">
        <f t="shared" si="7"/>
        <v>0</v>
      </c>
      <c r="H36" s="184"/>
      <c r="I36" s="185">
        <f t="shared" si="8"/>
        <v>0</v>
      </c>
      <c r="J36" s="184"/>
      <c r="K36" s="185">
        <f t="shared" si="9"/>
        <v>0</v>
      </c>
      <c r="L36" s="185">
        <v>21</v>
      </c>
      <c r="M36" s="185">
        <f t="shared" si="10"/>
        <v>0</v>
      </c>
      <c r="N36" s="185">
        <v>0</v>
      </c>
      <c r="O36" s="185">
        <f t="shared" si="11"/>
        <v>0</v>
      </c>
      <c r="P36" s="185">
        <v>0</v>
      </c>
      <c r="Q36" s="185">
        <f t="shared" si="12"/>
        <v>0</v>
      </c>
      <c r="R36" s="185"/>
      <c r="S36" s="185" t="s">
        <v>151</v>
      </c>
      <c r="T36" s="186" t="s">
        <v>152</v>
      </c>
      <c r="U36" s="160">
        <v>0</v>
      </c>
      <c r="V36" s="160">
        <f t="shared" si="13"/>
        <v>0</v>
      </c>
      <c r="W36" s="160"/>
      <c r="X36" s="160" t="s">
        <v>180</v>
      </c>
      <c r="Y36" s="150"/>
      <c r="Z36" s="150"/>
      <c r="AA36" s="150"/>
      <c r="AB36" s="150"/>
      <c r="AC36" s="150"/>
      <c r="AD36" s="150"/>
      <c r="AE36" s="150"/>
      <c r="AF36" s="150"/>
      <c r="AG36" s="150" t="s">
        <v>554</v>
      </c>
      <c r="AH36" s="150"/>
      <c r="AI36" s="150"/>
      <c r="AJ36" s="150"/>
      <c r="AK36" s="150"/>
      <c r="AL36" s="150"/>
      <c r="AM36" s="150"/>
      <c r="AN36" s="150"/>
      <c r="AO36" s="150"/>
      <c r="AP36" s="150"/>
      <c r="AQ36" s="150"/>
      <c r="AR36" s="150"/>
      <c r="AS36" s="150"/>
      <c r="AT36" s="150"/>
      <c r="AU36" s="150"/>
      <c r="AV36" s="150"/>
      <c r="AW36" s="150"/>
      <c r="AX36" s="150"/>
      <c r="AY36" s="150"/>
      <c r="AZ36" s="150"/>
      <c r="BA36" s="150"/>
      <c r="BB36" s="150"/>
      <c r="BC36" s="150"/>
      <c r="BD36" s="150"/>
      <c r="BE36" s="150"/>
      <c r="BF36" s="150"/>
      <c r="BG36" s="150"/>
      <c r="BH36" s="150"/>
    </row>
    <row r="37" spans="1:60" outlineLevel="1" x14ac:dyDescent="0.2">
      <c r="A37" s="180">
        <v>27</v>
      </c>
      <c r="B37" s="181" t="s">
        <v>606</v>
      </c>
      <c r="C37" s="190" t="s">
        <v>607</v>
      </c>
      <c r="D37" s="182" t="s">
        <v>178</v>
      </c>
      <c r="E37" s="183">
        <v>0.5</v>
      </c>
      <c r="F37" s="184"/>
      <c r="G37" s="185">
        <f t="shared" si="7"/>
        <v>0</v>
      </c>
      <c r="H37" s="184"/>
      <c r="I37" s="185">
        <f t="shared" si="8"/>
        <v>0</v>
      </c>
      <c r="J37" s="184"/>
      <c r="K37" s="185">
        <f t="shared" si="9"/>
        <v>0</v>
      </c>
      <c r="L37" s="185">
        <v>21</v>
      </c>
      <c r="M37" s="185">
        <f t="shared" si="10"/>
        <v>0</v>
      </c>
      <c r="N37" s="185">
        <v>0</v>
      </c>
      <c r="O37" s="185">
        <f t="shared" si="11"/>
        <v>0</v>
      </c>
      <c r="P37" s="185">
        <v>0</v>
      </c>
      <c r="Q37" s="185">
        <f t="shared" si="12"/>
        <v>0</v>
      </c>
      <c r="R37" s="185"/>
      <c r="S37" s="185" t="s">
        <v>151</v>
      </c>
      <c r="T37" s="186" t="s">
        <v>152</v>
      </c>
      <c r="U37" s="160">
        <v>0</v>
      </c>
      <c r="V37" s="160">
        <f t="shared" si="13"/>
        <v>0</v>
      </c>
      <c r="W37" s="160"/>
      <c r="X37" s="160" t="s">
        <v>180</v>
      </c>
      <c r="Y37" s="150"/>
      <c r="Z37" s="150"/>
      <c r="AA37" s="150"/>
      <c r="AB37" s="150"/>
      <c r="AC37" s="150"/>
      <c r="AD37" s="150"/>
      <c r="AE37" s="150"/>
      <c r="AF37" s="150"/>
      <c r="AG37" s="150" t="s">
        <v>554</v>
      </c>
      <c r="AH37" s="150"/>
      <c r="AI37" s="150"/>
      <c r="AJ37" s="150"/>
      <c r="AK37" s="150"/>
      <c r="AL37" s="150"/>
      <c r="AM37" s="150"/>
      <c r="AN37" s="150"/>
      <c r="AO37" s="150"/>
      <c r="AP37" s="150"/>
      <c r="AQ37" s="150"/>
      <c r="AR37" s="150"/>
      <c r="AS37" s="150"/>
      <c r="AT37" s="150"/>
      <c r="AU37" s="150"/>
      <c r="AV37" s="150"/>
      <c r="AW37" s="150"/>
      <c r="AX37" s="150"/>
      <c r="AY37" s="150"/>
      <c r="AZ37" s="150"/>
      <c r="BA37" s="150"/>
      <c r="BB37" s="150"/>
      <c r="BC37" s="150"/>
      <c r="BD37" s="150"/>
      <c r="BE37" s="150"/>
      <c r="BF37" s="150"/>
      <c r="BG37" s="150"/>
      <c r="BH37" s="150"/>
    </row>
    <row r="38" spans="1:60" outlineLevel="1" x14ac:dyDescent="0.2">
      <c r="A38" s="180">
        <v>28</v>
      </c>
      <c r="B38" s="181" t="s">
        <v>608</v>
      </c>
      <c r="C38" s="190" t="s">
        <v>609</v>
      </c>
      <c r="D38" s="182" t="s">
        <v>178</v>
      </c>
      <c r="E38" s="183">
        <v>1</v>
      </c>
      <c r="F38" s="184"/>
      <c r="G38" s="185">
        <f t="shared" si="7"/>
        <v>0</v>
      </c>
      <c r="H38" s="184"/>
      <c r="I38" s="185">
        <f t="shared" si="8"/>
        <v>0</v>
      </c>
      <c r="J38" s="184"/>
      <c r="K38" s="185">
        <f t="shared" si="9"/>
        <v>0</v>
      </c>
      <c r="L38" s="185">
        <v>21</v>
      </c>
      <c r="M38" s="185">
        <f t="shared" si="10"/>
        <v>0</v>
      </c>
      <c r="N38" s="185">
        <v>2.5589200000000001</v>
      </c>
      <c r="O38" s="185">
        <f t="shared" si="11"/>
        <v>2.56</v>
      </c>
      <c r="P38" s="185">
        <v>0</v>
      </c>
      <c r="Q38" s="185">
        <f t="shared" si="12"/>
        <v>0</v>
      </c>
      <c r="R38" s="185"/>
      <c r="S38" s="185" t="s">
        <v>151</v>
      </c>
      <c r="T38" s="186" t="s">
        <v>152</v>
      </c>
      <c r="U38" s="160">
        <v>0</v>
      </c>
      <c r="V38" s="160">
        <f t="shared" si="13"/>
        <v>0</v>
      </c>
      <c r="W38" s="160"/>
      <c r="X38" s="160" t="s">
        <v>180</v>
      </c>
      <c r="Y38" s="150"/>
      <c r="Z38" s="150"/>
      <c r="AA38" s="150"/>
      <c r="AB38" s="150"/>
      <c r="AC38" s="150"/>
      <c r="AD38" s="150"/>
      <c r="AE38" s="150"/>
      <c r="AF38" s="150"/>
      <c r="AG38" s="150" t="s">
        <v>554</v>
      </c>
      <c r="AH38" s="150"/>
      <c r="AI38" s="150"/>
      <c r="AJ38" s="150"/>
      <c r="AK38" s="150"/>
      <c r="AL38" s="150"/>
      <c r="AM38" s="150"/>
      <c r="AN38" s="150"/>
      <c r="AO38" s="150"/>
      <c r="AP38" s="150"/>
      <c r="AQ38" s="150"/>
      <c r="AR38" s="150"/>
      <c r="AS38" s="150"/>
      <c r="AT38" s="150"/>
      <c r="AU38" s="150"/>
      <c r="AV38" s="150"/>
      <c r="AW38" s="150"/>
      <c r="AX38" s="150"/>
      <c r="AY38" s="150"/>
      <c r="AZ38" s="150"/>
      <c r="BA38" s="150"/>
      <c r="BB38" s="150"/>
      <c r="BC38" s="150"/>
      <c r="BD38" s="150"/>
      <c r="BE38" s="150"/>
      <c r="BF38" s="150"/>
      <c r="BG38" s="150"/>
      <c r="BH38" s="150"/>
    </row>
    <row r="39" spans="1:60" outlineLevel="1" x14ac:dyDescent="0.2">
      <c r="A39" s="180">
        <v>29</v>
      </c>
      <c r="B39" s="181" t="s">
        <v>610</v>
      </c>
      <c r="C39" s="190" t="s">
        <v>611</v>
      </c>
      <c r="D39" s="182" t="s">
        <v>259</v>
      </c>
      <c r="E39" s="183">
        <v>68</v>
      </c>
      <c r="F39" s="184"/>
      <c r="G39" s="185">
        <f t="shared" si="7"/>
        <v>0</v>
      </c>
      <c r="H39" s="184"/>
      <c r="I39" s="185">
        <f t="shared" si="8"/>
        <v>0</v>
      </c>
      <c r="J39" s="184"/>
      <c r="K39" s="185">
        <f t="shared" si="9"/>
        <v>0</v>
      </c>
      <c r="L39" s="185">
        <v>21</v>
      </c>
      <c r="M39" s="185">
        <f t="shared" si="10"/>
        <v>0</v>
      </c>
      <c r="N39" s="185">
        <v>1.6800000000000001E-3</v>
      </c>
      <c r="O39" s="185">
        <f t="shared" si="11"/>
        <v>0.11</v>
      </c>
      <c r="P39" s="185">
        <v>0</v>
      </c>
      <c r="Q39" s="185">
        <f t="shared" si="12"/>
        <v>0</v>
      </c>
      <c r="R39" s="185" t="s">
        <v>316</v>
      </c>
      <c r="S39" s="185" t="s">
        <v>151</v>
      </c>
      <c r="T39" s="186" t="s">
        <v>152</v>
      </c>
      <c r="U39" s="160">
        <v>0</v>
      </c>
      <c r="V39" s="160">
        <f t="shared" si="13"/>
        <v>0</v>
      </c>
      <c r="W39" s="160"/>
      <c r="X39" s="160" t="s">
        <v>244</v>
      </c>
      <c r="Y39" s="150"/>
      <c r="Z39" s="150"/>
      <c r="AA39" s="150"/>
      <c r="AB39" s="150"/>
      <c r="AC39" s="150"/>
      <c r="AD39" s="150"/>
      <c r="AE39" s="150"/>
      <c r="AF39" s="150"/>
      <c r="AG39" s="150" t="s">
        <v>245</v>
      </c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</row>
    <row r="40" spans="1:60" outlineLevel="1" x14ac:dyDescent="0.2">
      <c r="A40" s="180">
        <v>30</v>
      </c>
      <c r="B40" s="181" t="s">
        <v>612</v>
      </c>
      <c r="C40" s="190" t="s">
        <v>613</v>
      </c>
      <c r="D40" s="182" t="s">
        <v>213</v>
      </c>
      <c r="E40" s="183">
        <v>1</v>
      </c>
      <c r="F40" s="184"/>
      <c r="G40" s="185">
        <f t="shared" si="7"/>
        <v>0</v>
      </c>
      <c r="H40" s="184"/>
      <c r="I40" s="185">
        <f t="shared" si="8"/>
        <v>0</v>
      </c>
      <c r="J40" s="184"/>
      <c r="K40" s="185">
        <f t="shared" si="9"/>
        <v>0</v>
      </c>
      <c r="L40" s="185">
        <v>21</v>
      </c>
      <c r="M40" s="185">
        <f t="shared" si="10"/>
        <v>0</v>
      </c>
      <c r="N40" s="185">
        <v>8.0000000000000002E-3</v>
      </c>
      <c r="O40" s="185">
        <f t="shared" si="11"/>
        <v>0.01</v>
      </c>
      <c r="P40" s="185">
        <v>0</v>
      </c>
      <c r="Q40" s="185">
        <f t="shared" si="12"/>
        <v>0</v>
      </c>
      <c r="R40" s="185"/>
      <c r="S40" s="185" t="s">
        <v>161</v>
      </c>
      <c r="T40" s="186" t="s">
        <v>152</v>
      </c>
      <c r="U40" s="160">
        <v>0</v>
      </c>
      <c r="V40" s="160">
        <f t="shared" si="13"/>
        <v>0</v>
      </c>
      <c r="W40" s="160"/>
      <c r="X40" s="160" t="s">
        <v>244</v>
      </c>
      <c r="Y40" s="150"/>
      <c r="Z40" s="150"/>
      <c r="AA40" s="150"/>
      <c r="AB40" s="150"/>
      <c r="AC40" s="150"/>
      <c r="AD40" s="150"/>
      <c r="AE40" s="150"/>
      <c r="AF40" s="150"/>
      <c r="AG40" s="150" t="s">
        <v>245</v>
      </c>
      <c r="AH40" s="150"/>
      <c r="AI40" s="150"/>
      <c r="AJ40" s="150"/>
      <c r="AK40" s="150"/>
      <c r="AL40" s="150"/>
      <c r="AM40" s="150"/>
      <c r="AN40" s="150"/>
      <c r="AO40" s="150"/>
      <c r="AP40" s="150"/>
      <c r="AQ40" s="150"/>
      <c r="AR40" s="150"/>
      <c r="AS40" s="150"/>
      <c r="AT40" s="150"/>
      <c r="AU40" s="150"/>
      <c r="AV40" s="150"/>
      <c r="AW40" s="150"/>
      <c r="AX40" s="150"/>
      <c r="AY40" s="150"/>
      <c r="AZ40" s="150"/>
      <c r="BA40" s="150"/>
      <c r="BB40" s="150"/>
      <c r="BC40" s="150"/>
      <c r="BD40" s="150"/>
      <c r="BE40" s="150"/>
      <c r="BF40" s="150"/>
      <c r="BG40" s="150"/>
      <c r="BH40" s="150"/>
    </row>
    <row r="41" spans="1:60" outlineLevel="1" x14ac:dyDescent="0.2">
      <c r="A41" s="180">
        <v>31</v>
      </c>
      <c r="B41" s="181" t="s">
        <v>614</v>
      </c>
      <c r="C41" s="190" t="s">
        <v>615</v>
      </c>
      <c r="D41" s="182" t="s">
        <v>213</v>
      </c>
      <c r="E41" s="183">
        <v>1</v>
      </c>
      <c r="F41" s="184"/>
      <c r="G41" s="185">
        <f t="shared" si="7"/>
        <v>0</v>
      </c>
      <c r="H41" s="184"/>
      <c r="I41" s="185">
        <f t="shared" si="8"/>
        <v>0</v>
      </c>
      <c r="J41" s="184"/>
      <c r="K41" s="185">
        <f t="shared" si="9"/>
        <v>0</v>
      </c>
      <c r="L41" s="185">
        <v>21</v>
      </c>
      <c r="M41" s="185">
        <f t="shared" si="10"/>
        <v>0</v>
      </c>
      <c r="N41" s="185">
        <v>1.78E-2</v>
      </c>
      <c r="O41" s="185">
        <f t="shared" si="11"/>
        <v>0.02</v>
      </c>
      <c r="P41" s="185">
        <v>0</v>
      </c>
      <c r="Q41" s="185">
        <f t="shared" si="12"/>
        <v>0</v>
      </c>
      <c r="R41" s="185"/>
      <c r="S41" s="185" t="s">
        <v>161</v>
      </c>
      <c r="T41" s="186" t="s">
        <v>152</v>
      </c>
      <c r="U41" s="160">
        <v>0</v>
      </c>
      <c r="V41" s="160">
        <f t="shared" si="13"/>
        <v>0</v>
      </c>
      <c r="W41" s="160"/>
      <c r="X41" s="160" t="s">
        <v>244</v>
      </c>
      <c r="Y41" s="150"/>
      <c r="Z41" s="150"/>
      <c r="AA41" s="150"/>
      <c r="AB41" s="150"/>
      <c r="AC41" s="150"/>
      <c r="AD41" s="150"/>
      <c r="AE41" s="150"/>
      <c r="AF41" s="150"/>
      <c r="AG41" s="150" t="s">
        <v>245</v>
      </c>
      <c r="AH41" s="150"/>
      <c r="AI41" s="150"/>
      <c r="AJ41" s="150"/>
      <c r="AK41" s="150"/>
      <c r="AL41" s="150"/>
      <c r="AM41" s="150"/>
      <c r="AN41" s="150"/>
      <c r="AO41" s="150"/>
      <c r="AP41" s="150"/>
      <c r="AQ41" s="150"/>
      <c r="AR41" s="150"/>
      <c r="AS41" s="150"/>
      <c r="AT41" s="150"/>
      <c r="AU41" s="150"/>
      <c r="AV41" s="150"/>
      <c r="AW41" s="150"/>
      <c r="AX41" s="150"/>
      <c r="AY41" s="150"/>
      <c r="AZ41" s="150"/>
      <c r="BA41" s="150"/>
      <c r="BB41" s="150"/>
      <c r="BC41" s="150"/>
      <c r="BD41" s="150"/>
      <c r="BE41" s="150"/>
      <c r="BF41" s="150"/>
      <c r="BG41" s="150"/>
      <c r="BH41" s="150"/>
    </row>
    <row r="42" spans="1:60" outlineLevel="1" x14ac:dyDescent="0.2">
      <c r="A42" s="180">
        <v>32</v>
      </c>
      <c r="B42" s="181" t="s">
        <v>616</v>
      </c>
      <c r="C42" s="190" t="s">
        <v>617</v>
      </c>
      <c r="D42" s="182" t="s">
        <v>213</v>
      </c>
      <c r="E42" s="183">
        <v>68</v>
      </c>
      <c r="F42" s="184"/>
      <c r="G42" s="185">
        <f t="shared" si="7"/>
        <v>0</v>
      </c>
      <c r="H42" s="184"/>
      <c r="I42" s="185">
        <f t="shared" si="8"/>
        <v>0</v>
      </c>
      <c r="J42" s="184"/>
      <c r="K42" s="185">
        <f t="shared" si="9"/>
        <v>0</v>
      </c>
      <c r="L42" s="185">
        <v>21</v>
      </c>
      <c r="M42" s="185">
        <f t="shared" si="10"/>
        <v>0</v>
      </c>
      <c r="N42" s="185">
        <v>0</v>
      </c>
      <c r="O42" s="185">
        <f t="shared" si="11"/>
        <v>0</v>
      </c>
      <c r="P42" s="185">
        <v>0</v>
      </c>
      <c r="Q42" s="185">
        <f t="shared" si="12"/>
        <v>0</v>
      </c>
      <c r="R42" s="185"/>
      <c r="S42" s="185" t="s">
        <v>161</v>
      </c>
      <c r="T42" s="186" t="s">
        <v>152</v>
      </c>
      <c r="U42" s="160">
        <v>0</v>
      </c>
      <c r="V42" s="160">
        <f t="shared" si="13"/>
        <v>0</v>
      </c>
      <c r="W42" s="160"/>
      <c r="X42" s="160" t="s">
        <v>180</v>
      </c>
      <c r="Y42" s="150"/>
      <c r="Z42" s="150"/>
      <c r="AA42" s="150"/>
      <c r="AB42" s="150"/>
      <c r="AC42" s="150"/>
      <c r="AD42" s="150"/>
      <c r="AE42" s="150"/>
      <c r="AF42" s="150"/>
      <c r="AG42" s="150" t="s">
        <v>197</v>
      </c>
      <c r="AH42" s="150"/>
      <c r="AI42" s="150"/>
      <c r="AJ42" s="150"/>
      <c r="AK42" s="150"/>
      <c r="AL42" s="150"/>
      <c r="AM42" s="150"/>
      <c r="AN42" s="150"/>
      <c r="AO42" s="150"/>
      <c r="AP42" s="150"/>
      <c r="AQ42" s="150"/>
      <c r="AR42" s="150"/>
      <c r="AS42" s="150"/>
      <c r="AT42" s="150"/>
      <c r="AU42" s="150"/>
      <c r="AV42" s="150"/>
      <c r="AW42" s="150"/>
      <c r="AX42" s="150"/>
      <c r="AY42" s="150"/>
      <c r="AZ42" s="150"/>
      <c r="BA42" s="150"/>
      <c r="BB42" s="150"/>
      <c r="BC42" s="150"/>
      <c r="BD42" s="150"/>
      <c r="BE42" s="150"/>
      <c r="BF42" s="150"/>
      <c r="BG42" s="150"/>
      <c r="BH42" s="150"/>
    </row>
    <row r="43" spans="1:60" outlineLevel="1" x14ac:dyDescent="0.2">
      <c r="A43" s="180">
        <v>33</v>
      </c>
      <c r="B43" s="181" t="s">
        <v>618</v>
      </c>
      <c r="C43" s="190" t="s">
        <v>619</v>
      </c>
      <c r="D43" s="182" t="s">
        <v>178</v>
      </c>
      <c r="E43" s="183">
        <v>2</v>
      </c>
      <c r="F43" s="184"/>
      <c r="G43" s="185">
        <f t="shared" si="7"/>
        <v>0</v>
      </c>
      <c r="H43" s="184"/>
      <c r="I43" s="185">
        <f t="shared" si="8"/>
        <v>0</v>
      </c>
      <c r="J43" s="184"/>
      <c r="K43" s="185">
        <f t="shared" si="9"/>
        <v>0</v>
      </c>
      <c r="L43" s="185">
        <v>21</v>
      </c>
      <c r="M43" s="185">
        <f t="shared" si="10"/>
        <v>0</v>
      </c>
      <c r="N43" s="185">
        <v>0.55900000000000005</v>
      </c>
      <c r="O43" s="185">
        <f t="shared" si="11"/>
        <v>1.1200000000000001</v>
      </c>
      <c r="P43" s="185">
        <v>0</v>
      </c>
      <c r="Q43" s="185">
        <f t="shared" si="12"/>
        <v>0</v>
      </c>
      <c r="R43" s="185" t="s">
        <v>316</v>
      </c>
      <c r="S43" s="185" t="s">
        <v>151</v>
      </c>
      <c r="T43" s="186" t="s">
        <v>151</v>
      </c>
      <c r="U43" s="160">
        <v>0</v>
      </c>
      <c r="V43" s="160">
        <f t="shared" si="13"/>
        <v>0</v>
      </c>
      <c r="W43" s="160"/>
      <c r="X43" s="160" t="s">
        <v>244</v>
      </c>
      <c r="Y43" s="150"/>
      <c r="Z43" s="150"/>
      <c r="AA43" s="150"/>
      <c r="AB43" s="150"/>
      <c r="AC43" s="150"/>
      <c r="AD43" s="150"/>
      <c r="AE43" s="150"/>
      <c r="AF43" s="150"/>
      <c r="AG43" s="150" t="s">
        <v>245</v>
      </c>
      <c r="AH43" s="150"/>
      <c r="AI43" s="150"/>
      <c r="AJ43" s="150"/>
      <c r="AK43" s="150"/>
      <c r="AL43" s="150"/>
      <c r="AM43" s="150"/>
      <c r="AN43" s="150"/>
      <c r="AO43" s="150"/>
      <c r="AP43" s="150"/>
      <c r="AQ43" s="150"/>
      <c r="AR43" s="150"/>
      <c r="AS43" s="150"/>
      <c r="AT43" s="150"/>
      <c r="AU43" s="150"/>
      <c r="AV43" s="150"/>
      <c r="AW43" s="150"/>
      <c r="AX43" s="150"/>
      <c r="AY43" s="150"/>
      <c r="AZ43" s="150"/>
      <c r="BA43" s="150"/>
      <c r="BB43" s="150"/>
      <c r="BC43" s="150"/>
      <c r="BD43" s="150"/>
      <c r="BE43" s="150"/>
      <c r="BF43" s="150"/>
      <c r="BG43" s="150"/>
      <c r="BH43" s="150"/>
    </row>
    <row r="44" spans="1:60" x14ac:dyDescent="0.2">
      <c r="A44" s="163" t="s">
        <v>146</v>
      </c>
      <c r="B44" s="164" t="s">
        <v>111</v>
      </c>
      <c r="C44" s="189" t="s">
        <v>112</v>
      </c>
      <c r="D44" s="165"/>
      <c r="E44" s="166"/>
      <c r="F44" s="167"/>
      <c r="G44" s="167">
        <f>SUMIF(AG45:AG54,"&lt;&gt;NOR",G45:G54)</f>
        <v>0</v>
      </c>
      <c r="H44" s="167"/>
      <c r="I44" s="167">
        <f>SUM(I45:I54)</f>
        <v>0</v>
      </c>
      <c r="J44" s="167"/>
      <c r="K44" s="167">
        <f>SUM(K45:K54)</f>
        <v>0</v>
      </c>
      <c r="L44" s="167"/>
      <c r="M44" s="167">
        <f>SUM(M45:M54)</f>
        <v>0</v>
      </c>
      <c r="N44" s="167"/>
      <c r="O44" s="167">
        <f>SUM(O45:O54)</f>
        <v>3</v>
      </c>
      <c r="P44" s="167"/>
      <c r="Q44" s="167">
        <f>SUM(Q45:Q54)</f>
        <v>0</v>
      </c>
      <c r="R44" s="167"/>
      <c r="S44" s="167"/>
      <c r="T44" s="168"/>
      <c r="U44" s="162"/>
      <c r="V44" s="162">
        <f>SUM(V45:V54)</f>
        <v>0</v>
      </c>
      <c r="W44" s="162"/>
      <c r="X44" s="162"/>
      <c r="AG44" t="s">
        <v>147</v>
      </c>
    </row>
    <row r="45" spans="1:60" ht="22.5" outlineLevel="1" x14ac:dyDescent="0.2">
      <c r="A45" s="180">
        <v>34</v>
      </c>
      <c r="B45" s="181" t="s">
        <v>620</v>
      </c>
      <c r="C45" s="190" t="s">
        <v>621</v>
      </c>
      <c r="D45" s="182" t="s">
        <v>243</v>
      </c>
      <c r="E45" s="183">
        <v>3</v>
      </c>
      <c r="F45" s="184"/>
      <c r="G45" s="185">
        <f t="shared" ref="G45:G54" si="14">ROUND(E45*F45,2)</f>
        <v>0</v>
      </c>
      <c r="H45" s="184"/>
      <c r="I45" s="185">
        <f t="shared" ref="I45:I54" si="15">ROUND(E45*H45,2)</f>
        <v>0</v>
      </c>
      <c r="J45" s="184"/>
      <c r="K45" s="185">
        <f t="shared" ref="K45:K54" si="16">ROUND(E45*J45,2)</f>
        <v>0</v>
      </c>
      <c r="L45" s="185">
        <v>21</v>
      </c>
      <c r="M45" s="185">
        <f t="shared" ref="M45:M54" si="17">G45*(1+L45/100)</f>
        <v>0</v>
      </c>
      <c r="N45" s="185">
        <v>0</v>
      </c>
      <c r="O45" s="185">
        <f t="shared" ref="O45:O54" si="18">ROUND(E45*N45,2)</f>
        <v>0</v>
      </c>
      <c r="P45" s="185">
        <v>0</v>
      </c>
      <c r="Q45" s="185">
        <f t="shared" ref="Q45:Q54" si="19">ROUND(E45*P45,2)</f>
        <v>0</v>
      </c>
      <c r="R45" s="185"/>
      <c r="S45" s="185" t="s">
        <v>161</v>
      </c>
      <c r="T45" s="186" t="s">
        <v>152</v>
      </c>
      <c r="U45" s="160">
        <v>0</v>
      </c>
      <c r="V45" s="160">
        <f t="shared" ref="V45:V54" si="20">ROUND(E45*U45,2)</f>
        <v>0</v>
      </c>
      <c r="W45" s="160"/>
      <c r="X45" s="160" t="s">
        <v>244</v>
      </c>
      <c r="Y45" s="150"/>
      <c r="Z45" s="150"/>
      <c r="AA45" s="150"/>
      <c r="AB45" s="150"/>
      <c r="AC45" s="150"/>
      <c r="AD45" s="150"/>
      <c r="AE45" s="150"/>
      <c r="AF45" s="150"/>
      <c r="AG45" s="150" t="s">
        <v>245</v>
      </c>
      <c r="AH45" s="150"/>
      <c r="AI45" s="150"/>
      <c r="AJ45" s="150"/>
      <c r="AK45" s="150"/>
      <c r="AL45" s="150"/>
      <c r="AM45" s="150"/>
      <c r="AN45" s="150"/>
      <c r="AO45" s="150"/>
      <c r="AP45" s="150"/>
      <c r="AQ45" s="150"/>
      <c r="AR45" s="150"/>
      <c r="AS45" s="150"/>
      <c r="AT45" s="150"/>
      <c r="AU45" s="150"/>
      <c r="AV45" s="150"/>
      <c r="AW45" s="150"/>
      <c r="AX45" s="150"/>
      <c r="AY45" s="150"/>
      <c r="AZ45" s="150"/>
      <c r="BA45" s="150"/>
      <c r="BB45" s="150"/>
      <c r="BC45" s="150"/>
      <c r="BD45" s="150"/>
      <c r="BE45" s="150"/>
      <c r="BF45" s="150"/>
      <c r="BG45" s="150"/>
      <c r="BH45" s="150"/>
    </row>
    <row r="46" spans="1:60" outlineLevel="1" x14ac:dyDescent="0.2">
      <c r="A46" s="180">
        <v>35</v>
      </c>
      <c r="B46" s="181" t="s">
        <v>622</v>
      </c>
      <c r="C46" s="190" t="s">
        <v>623</v>
      </c>
      <c r="D46" s="182" t="s">
        <v>219</v>
      </c>
      <c r="E46" s="183">
        <v>2.34</v>
      </c>
      <c r="F46" s="184"/>
      <c r="G46" s="185">
        <f t="shared" si="14"/>
        <v>0</v>
      </c>
      <c r="H46" s="184"/>
      <c r="I46" s="185">
        <f t="shared" si="15"/>
        <v>0</v>
      </c>
      <c r="J46" s="184"/>
      <c r="K46" s="185">
        <f t="shared" si="16"/>
        <v>0</v>
      </c>
      <c r="L46" s="185">
        <v>21</v>
      </c>
      <c r="M46" s="185">
        <f t="shared" si="17"/>
        <v>0</v>
      </c>
      <c r="N46" s="185">
        <v>1.28</v>
      </c>
      <c r="O46" s="185">
        <f t="shared" si="18"/>
        <v>3</v>
      </c>
      <c r="P46" s="185">
        <v>0</v>
      </c>
      <c r="Q46" s="185">
        <f t="shared" si="19"/>
        <v>0</v>
      </c>
      <c r="R46" s="185"/>
      <c r="S46" s="185" t="s">
        <v>161</v>
      </c>
      <c r="T46" s="186" t="s">
        <v>152</v>
      </c>
      <c r="U46" s="160">
        <v>0</v>
      </c>
      <c r="V46" s="160">
        <f t="shared" si="20"/>
        <v>0</v>
      </c>
      <c r="W46" s="160"/>
      <c r="X46" s="160" t="s">
        <v>244</v>
      </c>
      <c r="Y46" s="150"/>
      <c r="Z46" s="150"/>
      <c r="AA46" s="150"/>
      <c r="AB46" s="150"/>
      <c r="AC46" s="150"/>
      <c r="AD46" s="150"/>
      <c r="AE46" s="150"/>
      <c r="AF46" s="150"/>
      <c r="AG46" s="150" t="s">
        <v>245</v>
      </c>
      <c r="AH46" s="150"/>
      <c r="AI46" s="150"/>
      <c r="AJ46" s="150"/>
      <c r="AK46" s="150"/>
      <c r="AL46" s="150"/>
      <c r="AM46" s="150"/>
      <c r="AN46" s="150"/>
      <c r="AO46" s="150"/>
      <c r="AP46" s="150"/>
      <c r="AQ46" s="150"/>
      <c r="AR46" s="150"/>
      <c r="AS46" s="150"/>
      <c r="AT46" s="150"/>
      <c r="AU46" s="150"/>
      <c r="AV46" s="150"/>
      <c r="AW46" s="150"/>
      <c r="AX46" s="150"/>
      <c r="AY46" s="150"/>
      <c r="AZ46" s="150"/>
      <c r="BA46" s="150"/>
      <c r="BB46" s="150"/>
      <c r="BC46" s="150"/>
      <c r="BD46" s="150"/>
      <c r="BE46" s="150"/>
      <c r="BF46" s="150"/>
      <c r="BG46" s="150"/>
      <c r="BH46" s="150"/>
    </row>
    <row r="47" spans="1:60" outlineLevel="1" x14ac:dyDescent="0.2">
      <c r="A47" s="180">
        <v>36</v>
      </c>
      <c r="B47" s="181" t="s">
        <v>624</v>
      </c>
      <c r="C47" s="190" t="s">
        <v>625</v>
      </c>
      <c r="D47" s="182" t="s">
        <v>213</v>
      </c>
      <c r="E47" s="183">
        <v>3</v>
      </c>
      <c r="F47" s="184"/>
      <c r="G47" s="185">
        <f t="shared" si="14"/>
        <v>0</v>
      </c>
      <c r="H47" s="184"/>
      <c r="I47" s="185">
        <f t="shared" si="15"/>
        <v>0</v>
      </c>
      <c r="J47" s="184"/>
      <c r="K47" s="185">
        <f t="shared" si="16"/>
        <v>0</v>
      </c>
      <c r="L47" s="185">
        <v>21</v>
      </c>
      <c r="M47" s="185">
        <f t="shared" si="17"/>
        <v>0</v>
      </c>
      <c r="N47" s="185">
        <v>0</v>
      </c>
      <c r="O47" s="185">
        <f t="shared" si="18"/>
        <v>0</v>
      </c>
      <c r="P47" s="185">
        <v>0</v>
      </c>
      <c r="Q47" s="185">
        <f t="shared" si="19"/>
        <v>0</v>
      </c>
      <c r="R47" s="185"/>
      <c r="S47" s="185" t="s">
        <v>161</v>
      </c>
      <c r="T47" s="186" t="s">
        <v>152</v>
      </c>
      <c r="U47" s="160">
        <v>0</v>
      </c>
      <c r="V47" s="160">
        <f t="shared" si="20"/>
        <v>0</v>
      </c>
      <c r="W47" s="160"/>
      <c r="X47" s="160" t="s">
        <v>244</v>
      </c>
      <c r="Y47" s="150"/>
      <c r="Z47" s="150"/>
      <c r="AA47" s="150"/>
      <c r="AB47" s="150"/>
      <c r="AC47" s="150"/>
      <c r="AD47" s="150"/>
      <c r="AE47" s="150"/>
      <c r="AF47" s="150"/>
      <c r="AG47" s="150" t="s">
        <v>245</v>
      </c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</row>
    <row r="48" spans="1:60" outlineLevel="1" x14ac:dyDescent="0.2">
      <c r="A48" s="180">
        <v>37</v>
      </c>
      <c r="B48" s="181" t="s">
        <v>626</v>
      </c>
      <c r="C48" s="190" t="s">
        <v>627</v>
      </c>
      <c r="D48" s="182" t="s">
        <v>243</v>
      </c>
      <c r="E48" s="183">
        <v>3</v>
      </c>
      <c r="F48" s="184"/>
      <c r="G48" s="185">
        <f t="shared" si="14"/>
        <v>0</v>
      </c>
      <c r="H48" s="184"/>
      <c r="I48" s="185">
        <f t="shared" si="15"/>
        <v>0</v>
      </c>
      <c r="J48" s="184"/>
      <c r="K48" s="185">
        <f t="shared" si="16"/>
        <v>0</v>
      </c>
      <c r="L48" s="185">
        <v>21</v>
      </c>
      <c r="M48" s="185">
        <f t="shared" si="17"/>
        <v>0</v>
      </c>
      <c r="N48" s="185">
        <v>0</v>
      </c>
      <c r="O48" s="185">
        <f t="shared" si="18"/>
        <v>0</v>
      </c>
      <c r="P48" s="185">
        <v>0</v>
      </c>
      <c r="Q48" s="185">
        <f t="shared" si="19"/>
        <v>0</v>
      </c>
      <c r="R48" s="185"/>
      <c r="S48" s="185" t="s">
        <v>161</v>
      </c>
      <c r="T48" s="186" t="s">
        <v>152</v>
      </c>
      <c r="U48" s="160">
        <v>0</v>
      </c>
      <c r="V48" s="160">
        <f t="shared" si="20"/>
        <v>0</v>
      </c>
      <c r="W48" s="160"/>
      <c r="X48" s="160" t="s">
        <v>180</v>
      </c>
      <c r="Y48" s="150"/>
      <c r="Z48" s="150"/>
      <c r="AA48" s="150"/>
      <c r="AB48" s="150"/>
      <c r="AC48" s="150"/>
      <c r="AD48" s="150"/>
      <c r="AE48" s="150"/>
      <c r="AF48" s="150"/>
      <c r="AG48" s="150" t="s">
        <v>554</v>
      </c>
      <c r="AH48" s="150"/>
      <c r="AI48" s="150"/>
      <c r="AJ48" s="150"/>
      <c r="AK48" s="150"/>
      <c r="AL48" s="150"/>
      <c r="AM48" s="150"/>
      <c r="AN48" s="150"/>
      <c r="AO48" s="150"/>
      <c r="AP48" s="150"/>
      <c r="AQ48" s="150"/>
      <c r="AR48" s="150"/>
      <c r="AS48" s="150"/>
      <c r="AT48" s="150"/>
      <c r="AU48" s="150"/>
      <c r="AV48" s="150"/>
      <c r="AW48" s="150"/>
      <c r="AX48" s="150"/>
      <c r="AY48" s="150"/>
      <c r="AZ48" s="150"/>
      <c r="BA48" s="150"/>
      <c r="BB48" s="150"/>
      <c r="BC48" s="150"/>
      <c r="BD48" s="150"/>
      <c r="BE48" s="150"/>
      <c r="BF48" s="150"/>
      <c r="BG48" s="150"/>
      <c r="BH48" s="150"/>
    </row>
    <row r="49" spans="1:60" outlineLevel="1" x14ac:dyDescent="0.2">
      <c r="A49" s="180">
        <v>38</v>
      </c>
      <c r="B49" s="181" t="s">
        <v>628</v>
      </c>
      <c r="C49" s="190" t="s">
        <v>629</v>
      </c>
      <c r="D49" s="182" t="s">
        <v>259</v>
      </c>
      <c r="E49" s="183">
        <v>1.5</v>
      </c>
      <c r="F49" s="184"/>
      <c r="G49" s="185">
        <f t="shared" si="14"/>
        <v>0</v>
      </c>
      <c r="H49" s="184"/>
      <c r="I49" s="185">
        <f t="shared" si="15"/>
        <v>0</v>
      </c>
      <c r="J49" s="184"/>
      <c r="K49" s="185">
        <f t="shared" si="16"/>
        <v>0</v>
      </c>
      <c r="L49" s="185">
        <v>21</v>
      </c>
      <c r="M49" s="185">
        <f t="shared" si="17"/>
        <v>0</v>
      </c>
      <c r="N49" s="185">
        <v>0</v>
      </c>
      <c r="O49" s="185">
        <f t="shared" si="18"/>
        <v>0</v>
      </c>
      <c r="P49" s="185">
        <v>0</v>
      </c>
      <c r="Q49" s="185">
        <f t="shared" si="19"/>
        <v>0</v>
      </c>
      <c r="R49" s="185"/>
      <c r="S49" s="185" t="s">
        <v>161</v>
      </c>
      <c r="T49" s="186" t="s">
        <v>152</v>
      </c>
      <c r="U49" s="160">
        <v>0</v>
      </c>
      <c r="V49" s="160">
        <f t="shared" si="20"/>
        <v>0</v>
      </c>
      <c r="W49" s="160"/>
      <c r="X49" s="160" t="s">
        <v>180</v>
      </c>
      <c r="Y49" s="150"/>
      <c r="Z49" s="150"/>
      <c r="AA49" s="150"/>
      <c r="AB49" s="150"/>
      <c r="AC49" s="150"/>
      <c r="AD49" s="150"/>
      <c r="AE49" s="150"/>
      <c r="AF49" s="150"/>
      <c r="AG49" s="150" t="s">
        <v>554</v>
      </c>
      <c r="AH49" s="150"/>
      <c r="AI49" s="150"/>
      <c r="AJ49" s="150"/>
      <c r="AK49" s="150"/>
      <c r="AL49" s="150"/>
      <c r="AM49" s="150"/>
      <c r="AN49" s="150"/>
      <c r="AO49" s="150"/>
      <c r="AP49" s="150"/>
      <c r="AQ49" s="150"/>
      <c r="AR49" s="150"/>
      <c r="AS49" s="150"/>
      <c r="AT49" s="150"/>
      <c r="AU49" s="150"/>
      <c r="AV49" s="150"/>
      <c r="AW49" s="150"/>
      <c r="AX49" s="150"/>
      <c r="AY49" s="150"/>
      <c r="AZ49" s="150"/>
      <c r="BA49" s="150"/>
      <c r="BB49" s="150"/>
      <c r="BC49" s="150"/>
      <c r="BD49" s="150"/>
      <c r="BE49" s="150"/>
      <c r="BF49" s="150"/>
      <c r="BG49" s="150"/>
      <c r="BH49" s="150"/>
    </row>
    <row r="50" spans="1:60" outlineLevel="1" x14ac:dyDescent="0.2">
      <c r="A50" s="180">
        <v>39</v>
      </c>
      <c r="B50" s="181" t="s">
        <v>630</v>
      </c>
      <c r="C50" s="190" t="s">
        <v>631</v>
      </c>
      <c r="D50" s="182" t="s">
        <v>632</v>
      </c>
      <c r="E50" s="183">
        <v>1</v>
      </c>
      <c r="F50" s="184"/>
      <c r="G50" s="185">
        <f t="shared" si="14"/>
        <v>0</v>
      </c>
      <c r="H50" s="184"/>
      <c r="I50" s="185">
        <f t="shared" si="15"/>
        <v>0</v>
      </c>
      <c r="J50" s="184"/>
      <c r="K50" s="185">
        <f t="shared" si="16"/>
        <v>0</v>
      </c>
      <c r="L50" s="185">
        <v>21</v>
      </c>
      <c r="M50" s="185">
        <f t="shared" si="17"/>
        <v>0</v>
      </c>
      <c r="N50" s="185">
        <v>0</v>
      </c>
      <c r="O50" s="185">
        <f t="shared" si="18"/>
        <v>0</v>
      </c>
      <c r="P50" s="185">
        <v>0</v>
      </c>
      <c r="Q50" s="185">
        <f t="shared" si="19"/>
        <v>0</v>
      </c>
      <c r="R50" s="185"/>
      <c r="S50" s="185" t="s">
        <v>161</v>
      </c>
      <c r="T50" s="186" t="s">
        <v>152</v>
      </c>
      <c r="U50" s="160">
        <v>0</v>
      </c>
      <c r="V50" s="160">
        <f t="shared" si="20"/>
        <v>0</v>
      </c>
      <c r="W50" s="160"/>
      <c r="X50" s="160" t="s">
        <v>244</v>
      </c>
      <c r="Y50" s="150"/>
      <c r="Z50" s="150"/>
      <c r="AA50" s="150"/>
      <c r="AB50" s="150"/>
      <c r="AC50" s="150"/>
      <c r="AD50" s="150"/>
      <c r="AE50" s="150"/>
      <c r="AF50" s="150"/>
      <c r="AG50" s="150" t="s">
        <v>245</v>
      </c>
      <c r="AH50" s="150"/>
      <c r="AI50" s="150"/>
      <c r="AJ50" s="150"/>
      <c r="AK50" s="150"/>
      <c r="AL50" s="150"/>
      <c r="AM50" s="150"/>
      <c r="AN50" s="150"/>
      <c r="AO50" s="150"/>
      <c r="AP50" s="150"/>
      <c r="AQ50" s="150"/>
      <c r="AR50" s="150"/>
      <c r="AS50" s="150"/>
      <c r="AT50" s="150"/>
      <c r="AU50" s="150"/>
      <c r="AV50" s="150"/>
      <c r="AW50" s="150"/>
      <c r="AX50" s="150"/>
      <c r="AY50" s="150"/>
      <c r="AZ50" s="150"/>
      <c r="BA50" s="150"/>
      <c r="BB50" s="150"/>
      <c r="BC50" s="150"/>
      <c r="BD50" s="150"/>
      <c r="BE50" s="150"/>
      <c r="BF50" s="150"/>
      <c r="BG50" s="150"/>
      <c r="BH50" s="150"/>
    </row>
    <row r="51" spans="1:60" outlineLevel="1" x14ac:dyDescent="0.2">
      <c r="A51" s="180">
        <v>40</v>
      </c>
      <c r="B51" s="181" t="s">
        <v>633</v>
      </c>
      <c r="C51" s="190" t="s">
        <v>634</v>
      </c>
      <c r="D51" s="182" t="s">
        <v>243</v>
      </c>
      <c r="E51" s="183">
        <v>3</v>
      </c>
      <c r="F51" s="184"/>
      <c r="G51" s="185">
        <f t="shared" si="14"/>
        <v>0</v>
      </c>
      <c r="H51" s="184"/>
      <c r="I51" s="185">
        <f t="shared" si="15"/>
        <v>0</v>
      </c>
      <c r="J51" s="184"/>
      <c r="K51" s="185">
        <f t="shared" si="16"/>
        <v>0</v>
      </c>
      <c r="L51" s="185">
        <v>21</v>
      </c>
      <c r="M51" s="185">
        <f t="shared" si="17"/>
        <v>0</v>
      </c>
      <c r="N51" s="185">
        <v>0</v>
      </c>
      <c r="O51" s="185">
        <f t="shared" si="18"/>
        <v>0</v>
      </c>
      <c r="P51" s="185">
        <v>0</v>
      </c>
      <c r="Q51" s="185">
        <f t="shared" si="19"/>
        <v>0</v>
      </c>
      <c r="R51" s="185"/>
      <c r="S51" s="185" t="s">
        <v>161</v>
      </c>
      <c r="T51" s="186" t="s">
        <v>152</v>
      </c>
      <c r="U51" s="160">
        <v>0</v>
      </c>
      <c r="V51" s="160">
        <f t="shared" si="20"/>
        <v>0</v>
      </c>
      <c r="W51" s="160"/>
      <c r="X51" s="160" t="s">
        <v>244</v>
      </c>
      <c r="Y51" s="150"/>
      <c r="Z51" s="150"/>
      <c r="AA51" s="150"/>
      <c r="AB51" s="150"/>
      <c r="AC51" s="150"/>
      <c r="AD51" s="150"/>
      <c r="AE51" s="150"/>
      <c r="AF51" s="150"/>
      <c r="AG51" s="150" t="s">
        <v>245</v>
      </c>
      <c r="AH51" s="150"/>
      <c r="AI51" s="150"/>
      <c r="AJ51" s="150"/>
      <c r="AK51" s="150"/>
      <c r="AL51" s="150"/>
      <c r="AM51" s="150"/>
      <c r="AN51" s="150"/>
      <c r="AO51" s="150"/>
      <c r="AP51" s="150"/>
      <c r="AQ51" s="150"/>
      <c r="AR51" s="150"/>
      <c r="AS51" s="150"/>
      <c r="AT51" s="150"/>
      <c r="AU51" s="150"/>
      <c r="AV51" s="150"/>
      <c r="AW51" s="150"/>
      <c r="AX51" s="150"/>
      <c r="AY51" s="150"/>
      <c r="AZ51" s="150"/>
      <c r="BA51" s="150"/>
      <c r="BB51" s="150"/>
      <c r="BC51" s="150"/>
      <c r="BD51" s="150"/>
      <c r="BE51" s="150"/>
      <c r="BF51" s="150"/>
      <c r="BG51" s="150"/>
      <c r="BH51" s="150"/>
    </row>
    <row r="52" spans="1:60" outlineLevel="1" x14ac:dyDescent="0.2">
      <c r="A52" s="180">
        <v>41</v>
      </c>
      <c r="B52" s="181" t="s">
        <v>635</v>
      </c>
      <c r="C52" s="190" t="s">
        <v>636</v>
      </c>
      <c r="D52" s="182" t="s">
        <v>243</v>
      </c>
      <c r="E52" s="183">
        <v>1</v>
      </c>
      <c r="F52" s="184"/>
      <c r="G52" s="185">
        <f t="shared" si="14"/>
        <v>0</v>
      </c>
      <c r="H52" s="184"/>
      <c r="I52" s="185">
        <f t="shared" si="15"/>
        <v>0</v>
      </c>
      <c r="J52" s="184"/>
      <c r="K52" s="185">
        <f t="shared" si="16"/>
        <v>0</v>
      </c>
      <c r="L52" s="185">
        <v>21</v>
      </c>
      <c r="M52" s="185">
        <f t="shared" si="17"/>
        <v>0</v>
      </c>
      <c r="N52" s="185">
        <v>0</v>
      </c>
      <c r="O52" s="185">
        <f t="shared" si="18"/>
        <v>0</v>
      </c>
      <c r="P52" s="185">
        <v>0</v>
      </c>
      <c r="Q52" s="185">
        <f t="shared" si="19"/>
        <v>0</v>
      </c>
      <c r="R52" s="185"/>
      <c r="S52" s="185" t="s">
        <v>161</v>
      </c>
      <c r="T52" s="186" t="s">
        <v>152</v>
      </c>
      <c r="U52" s="160">
        <v>0</v>
      </c>
      <c r="V52" s="160">
        <f t="shared" si="20"/>
        <v>0</v>
      </c>
      <c r="W52" s="160"/>
      <c r="X52" s="160" t="s">
        <v>244</v>
      </c>
      <c r="Y52" s="150"/>
      <c r="Z52" s="150"/>
      <c r="AA52" s="150"/>
      <c r="AB52" s="150"/>
      <c r="AC52" s="150"/>
      <c r="AD52" s="150"/>
      <c r="AE52" s="150"/>
      <c r="AF52" s="150"/>
      <c r="AG52" s="150" t="s">
        <v>245</v>
      </c>
      <c r="AH52" s="150"/>
      <c r="AI52" s="150"/>
      <c r="AJ52" s="150"/>
      <c r="AK52" s="150"/>
      <c r="AL52" s="150"/>
      <c r="AM52" s="150"/>
      <c r="AN52" s="150"/>
      <c r="AO52" s="150"/>
      <c r="AP52" s="150"/>
      <c r="AQ52" s="150"/>
      <c r="AR52" s="150"/>
      <c r="AS52" s="150"/>
      <c r="AT52" s="150"/>
      <c r="AU52" s="150"/>
      <c r="AV52" s="150"/>
      <c r="AW52" s="150"/>
      <c r="AX52" s="150"/>
      <c r="AY52" s="150"/>
      <c r="AZ52" s="150"/>
      <c r="BA52" s="150"/>
      <c r="BB52" s="150"/>
      <c r="BC52" s="150"/>
      <c r="BD52" s="150"/>
      <c r="BE52" s="150"/>
      <c r="BF52" s="150"/>
      <c r="BG52" s="150"/>
      <c r="BH52" s="150"/>
    </row>
    <row r="53" spans="1:60" outlineLevel="1" x14ac:dyDescent="0.2">
      <c r="A53" s="180">
        <v>42</v>
      </c>
      <c r="B53" s="181" t="s">
        <v>637</v>
      </c>
      <c r="C53" s="190" t="s">
        <v>638</v>
      </c>
      <c r="D53" s="182" t="s">
        <v>243</v>
      </c>
      <c r="E53" s="183">
        <v>1</v>
      </c>
      <c r="F53" s="184"/>
      <c r="G53" s="185">
        <f t="shared" si="14"/>
        <v>0</v>
      </c>
      <c r="H53" s="184"/>
      <c r="I53" s="185">
        <f t="shared" si="15"/>
        <v>0</v>
      </c>
      <c r="J53" s="184"/>
      <c r="K53" s="185">
        <f t="shared" si="16"/>
        <v>0</v>
      </c>
      <c r="L53" s="185">
        <v>21</v>
      </c>
      <c r="M53" s="185">
        <f t="shared" si="17"/>
        <v>0</v>
      </c>
      <c r="N53" s="185">
        <v>0</v>
      </c>
      <c r="O53" s="185">
        <f t="shared" si="18"/>
        <v>0</v>
      </c>
      <c r="P53" s="185">
        <v>0</v>
      </c>
      <c r="Q53" s="185">
        <f t="shared" si="19"/>
        <v>0</v>
      </c>
      <c r="R53" s="185"/>
      <c r="S53" s="185" t="s">
        <v>161</v>
      </c>
      <c r="T53" s="186" t="s">
        <v>152</v>
      </c>
      <c r="U53" s="160">
        <v>0</v>
      </c>
      <c r="V53" s="160">
        <f t="shared" si="20"/>
        <v>0</v>
      </c>
      <c r="W53" s="160"/>
      <c r="X53" s="160" t="s">
        <v>180</v>
      </c>
      <c r="Y53" s="150"/>
      <c r="Z53" s="150"/>
      <c r="AA53" s="150"/>
      <c r="AB53" s="150"/>
      <c r="AC53" s="150"/>
      <c r="AD53" s="150"/>
      <c r="AE53" s="150"/>
      <c r="AF53" s="150"/>
      <c r="AG53" s="150" t="s">
        <v>554</v>
      </c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  <c r="AU53" s="150"/>
      <c r="AV53" s="150"/>
      <c r="AW53" s="150"/>
      <c r="AX53" s="150"/>
      <c r="AY53" s="150"/>
      <c r="AZ53" s="150"/>
      <c r="BA53" s="150"/>
      <c r="BB53" s="150"/>
      <c r="BC53" s="150"/>
      <c r="BD53" s="150"/>
      <c r="BE53" s="150"/>
      <c r="BF53" s="150"/>
      <c r="BG53" s="150"/>
      <c r="BH53" s="150"/>
    </row>
    <row r="54" spans="1:60" outlineLevel="1" x14ac:dyDescent="0.2">
      <c r="A54" s="180">
        <v>43</v>
      </c>
      <c r="B54" s="181" t="s">
        <v>639</v>
      </c>
      <c r="C54" s="190" t="s">
        <v>640</v>
      </c>
      <c r="D54" s="182" t="s">
        <v>213</v>
      </c>
      <c r="E54" s="183">
        <v>1</v>
      </c>
      <c r="F54" s="184"/>
      <c r="G54" s="185">
        <f t="shared" si="14"/>
        <v>0</v>
      </c>
      <c r="H54" s="184"/>
      <c r="I54" s="185">
        <f t="shared" si="15"/>
        <v>0</v>
      </c>
      <c r="J54" s="184"/>
      <c r="K54" s="185">
        <f t="shared" si="16"/>
        <v>0</v>
      </c>
      <c r="L54" s="185">
        <v>21</v>
      </c>
      <c r="M54" s="185">
        <f t="shared" si="17"/>
        <v>0</v>
      </c>
      <c r="N54" s="185">
        <v>0</v>
      </c>
      <c r="O54" s="185">
        <f t="shared" si="18"/>
        <v>0</v>
      </c>
      <c r="P54" s="185">
        <v>0</v>
      </c>
      <c r="Q54" s="185">
        <f t="shared" si="19"/>
        <v>0</v>
      </c>
      <c r="R54" s="185"/>
      <c r="S54" s="185" t="s">
        <v>161</v>
      </c>
      <c r="T54" s="186" t="s">
        <v>152</v>
      </c>
      <c r="U54" s="160">
        <v>0</v>
      </c>
      <c r="V54" s="160">
        <f t="shared" si="20"/>
        <v>0</v>
      </c>
      <c r="W54" s="160"/>
      <c r="X54" s="160" t="s">
        <v>244</v>
      </c>
      <c r="Y54" s="150"/>
      <c r="Z54" s="150"/>
      <c r="AA54" s="150"/>
      <c r="AB54" s="150"/>
      <c r="AC54" s="150"/>
      <c r="AD54" s="150"/>
      <c r="AE54" s="150"/>
      <c r="AF54" s="150"/>
      <c r="AG54" s="150" t="s">
        <v>245</v>
      </c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  <c r="AU54" s="150"/>
      <c r="AV54" s="150"/>
      <c r="AW54" s="150"/>
      <c r="AX54" s="150"/>
      <c r="AY54" s="150"/>
      <c r="AZ54" s="150"/>
      <c r="BA54" s="150"/>
      <c r="BB54" s="150"/>
      <c r="BC54" s="150"/>
      <c r="BD54" s="150"/>
      <c r="BE54" s="150"/>
      <c r="BF54" s="150"/>
      <c r="BG54" s="150"/>
      <c r="BH54" s="150"/>
    </row>
    <row r="55" spans="1:60" x14ac:dyDescent="0.2">
      <c r="A55" s="163" t="s">
        <v>146</v>
      </c>
      <c r="B55" s="164" t="s">
        <v>113</v>
      </c>
      <c r="C55" s="189" t="s">
        <v>114</v>
      </c>
      <c r="D55" s="165"/>
      <c r="E55" s="166"/>
      <c r="F55" s="167"/>
      <c r="G55" s="167">
        <f>SUMIF(AG56:AG74,"&lt;&gt;NOR",G56:G74)</f>
        <v>0</v>
      </c>
      <c r="H55" s="167"/>
      <c r="I55" s="167">
        <f>SUM(I56:I74)</f>
        <v>0</v>
      </c>
      <c r="J55" s="167"/>
      <c r="K55" s="167">
        <f>SUM(K56:K74)</f>
        <v>0</v>
      </c>
      <c r="L55" s="167"/>
      <c r="M55" s="167">
        <f>SUM(M56:M74)</f>
        <v>0</v>
      </c>
      <c r="N55" s="167"/>
      <c r="O55" s="167">
        <f>SUM(O56:O74)</f>
        <v>0.33999999999999997</v>
      </c>
      <c r="P55" s="167"/>
      <c r="Q55" s="167">
        <f>SUM(Q56:Q74)</f>
        <v>0</v>
      </c>
      <c r="R55" s="167"/>
      <c r="S55" s="167"/>
      <c r="T55" s="168"/>
      <c r="U55" s="162"/>
      <c r="V55" s="162">
        <f>SUM(V56:V74)</f>
        <v>0</v>
      </c>
      <c r="W55" s="162"/>
      <c r="X55" s="162"/>
      <c r="AG55" t="s">
        <v>147</v>
      </c>
    </row>
    <row r="56" spans="1:60" ht="22.5" outlineLevel="1" x14ac:dyDescent="0.2">
      <c r="A56" s="180">
        <v>44</v>
      </c>
      <c r="B56" s="181" t="s">
        <v>641</v>
      </c>
      <c r="C56" s="190" t="s">
        <v>642</v>
      </c>
      <c r="D56" s="182" t="s">
        <v>643</v>
      </c>
      <c r="E56" s="183">
        <v>0.1</v>
      </c>
      <c r="F56" s="184"/>
      <c r="G56" s="185">
        <f t="shared" ref="G56:G74" si="21">ROUND(E56*F56,2)</f>
        <v>0</v>
      </c>
      <c r="H56" s="184"/>
      <c r="I56" s="185">
        <f t="shared" ref="I56:I74" si="22">ROUND(E56*H56,2)</f>
        <v>0</v>
      </c>
      <c r="J56" s="184"/>
      <c r="K56" s="185">
        <f t="shared" ref="K56:K74" si="23">ROUND(E56*J56,2)</f>
        <v>0</v>
      </c>
      <c r="L56" s="185">
        <v>21</v>
      </c>
      <c r="M56" s="185">
        <f t="shared" ref="M56:M74" si="24">G56*(1+L56/100)</f>
        <v>0</v>
      </c>
      <c r="N56" s="185">
        <v>3.4209999999999997E-2</v>
      </c>
      <c r="O56" s="185">
        <f t="shared" ref="O56:O74" si="25">ROUND(E56*N56,2)</f>
        <v>0</v>
      </c>
      <c r="P56" s="185">
        <v>0</v>
      </c>
      <c r="Q56" s="185">
        <f t="shared" ref="Q56:Q74" si="26">ROUND(E56*P56,2)</f>
        <v>0</v>
      </c>
      <c r="R56" s="185"/>
      <c r="S56" s="185" t="s">
        <v>151</v>
      </c>
      <c r="T56" s="186" t="s">
        <v>152</v>
      </c>
      <c r="U56" s="160">
        <v>0</v>
      </c>
      <c r="V56" s="160">
        <f t="shared" ref="V56:V74" si="27">ROUND(E56*U56,2)</f>
        <v>0</v>
      </c>
      <c r="W56" s="160"/>
      <c r="X56" s="160" t="s">
        <v>180</v>
      </c>
      <c r="Y56" s="150"/>
      <c r="Z56" s="150"/>
      <c r="AA56" s="150"/>
      <c r="AB56" s="150"/>
      <c r="AC56" s="150"/>
      <c r="AD56" s="150"/>
      <c r="AE56" s="150"/>
      <c r="AF56" s="150"/>
      <c r="AG56" s="150" t="s">
        <v>554</v>
      </c>
      <c r="AH56" s="150"/>
      <c r="AI56" s="150"/>
      <c r="AJ56" s="150"/>
      <c r="AK56" s="150"/>
      <c r="AL56" s="150"/>
      <c r="AM56" s="150"/>
      <c r="AN56" s="150"/>
      <c r="AO56" s="150"/>
      <c r="AP56" s="150"/>
      <c r="AQ56" s="150"/>
      <c r="AR56" s="150"/>
      <c r="AS56" s="150"/>
      <c r="AT56" s="150"/>
      <c r="AU56" s="150"/>
      <c r="AV56" s="150"/>
      <c r="AW56" s="150"/>
      <c r="AX56" s="150"/>
      <c r="AY56" s="150"/>
      <c r="AZ56" s="150"/>
      <c r="BA56" s="150"/>
      <c r="BB56" s="150"/>
      <c r="BC56" s="150"/>
      <c r="BD56" s="150"/>
      <c r="BE56" s="150"/>
      <c r="BF56" s="150"/>
      <c r="BG56" s="150"/>
      <c r="BH56" s="150"/>
    </row>
    <row r="57" spans="1:60" outlineLevel="1" x14ac:dyDescent="0.2">
      <c r="A57" s="180">
        <v>45</v>
      </c>
      <c r="B57" s="181" t="s">
        <v>644</v>
      </c>
      <c r="C57" s="190" t="s">
        <v>645</v>
      </c>
      <c r="D57" s="182" t="s">
        <v>219</v>
      </c>
      <c r="E57" s="183">
        <v>28</v>
      </c>
      <c r="F57" s="184"/>
      <c r="G57" s="185">
        <f t="shared" si="21"/>
        <v>0</v>
      </c>
      <c r="H57" s="184"/>
      <c r="I57" s="185">
        <f t="shared" si="22"/>
        <v>0</v>
      </c>
      <c r="J57" s="184"/>
      <c r="K57" s="185">
        <f t="shared" si="23"/>
        <v>0</v>
      </c>
      <c r="L57" s="185">
        <v>21</v>
      </c>
      <c r="M57" s="185">
        <f t="shared" si="24"/>
        <v>0</v>
      </c>
      <c r="N57" s="185">
        <v>0</v>
      </c>
      <c r="O57" s="185">
        <f t="shared" si="25"/>
        <v>0</v>
      </c>
      <c r="P57" s="185">
        <v>0</v>
      </c>
      <c r="Q57" s="185">
        <f t="shared" si="26"/>
        <v>0</v>
      </c>
      <c r="R57" s="185"/>
      <c r="S57" s="185" t="s">
        <v>151</v>
      </c>
      <c r="T57" s="186" t="s">
        <v>152</v>
      </c>
      <c r="U57" s="160">
        <v>0</v>
      </c>
      <c r="V57" s="160">
        <f t="shared" si="27"/>
        <v>0</v>
      </c>
      <c r="W57" s="160"/>
      <c r="X57" s="160" t="s">
        <v>180</v>
      </c>
      <c r="Y57" s="150"/>
      <c r="Z57" s="150"/>
      <c r="AA57" s="150"/>
      <c r="AB57" s="150"/>
      <c r="AC57" s="150"/>
      <c r="AD57" s="150"/>
      <c r="AE57" s="150"/>
      <c r="AF57" s="150"/>
      <c r="AG57" s="150" t="s">
        <v>554</v>
      </c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</row>
    <row r="58" spans="1:60" outlineLevel="1" x14ac:dyDescent="0.2">
      <c r="A58" s="180">
        <v>46</v>
      </c>
      <c r="B58" s="181" t="s">
        <v>646</v>
      </c>
      <c r="C58" s="190" t="s">
        <v>647</v>
      </c>
      <c r="D58" s="182" t="s">
        <v>259</v>
      </c>
      <c r="E58" s="183">
        <v>112</v>
      </c>
      <c r="F58" s="184"/>
      <c r="G58" s="185">
        <f t="shared" si="21"/>
        <v>0</v>
      </c>
      <c r="H58" s="184"/>
      <c r="I58" s="185">
        <f t="shared" si="22"/>
        <v>0</v>
      </c>
      <c r="J58" s="184"/>
      <c r="K58" s="185">
        <f t="shared" si="23"/>
        <v>0</v>
      </c>
      <c r="L58" s="185">
        <v>21</v>
      </c>
      <c r="M58" s="185">
        <f t="shared" si="24"/>
        <v>0</v>
      </c>
      <c r="N58" s="185">
        <v>0</v>
      </c>
      <c r="O58" s="185">
        <f t="shared" si="25"/>
        <v>0</v>
      </c>
      <c r="P58" s="185">
        <v>0</v>
      </c>
      <c r="Q58" s="185">
        <f t="shared" si="26"/>
        <v>0</v>
      </c>
      <c r="R58" s="185"/>
      <c r="S58" s="185" t="s">
        <v>151</v>
      </c>
      <c r="T58" s="186" t="s">
        <v>152</v>
      </c>
      <c r="U58" s="160">
        <v>0</v>
      </c>
      <c r="V58" s="160">
        <f t="shared" si="27"/>
        <v>0</v>
      </c>
      <c r="W58" s="160"/>
      <c r="X58" s="160" t="s">
        <v>180</v>
      </c>
      <c r="Y58" s="150"/>
      <c r="Z58" s="150"/>
      <c r="AA58" s="150"/>
      <c r="AB58" s="150"/>
      <c r="AC58" s="150"/>
      <c r="AD58" s="150"/>
      <c r="AE58" s="150"/>
      <c r="AF58" s="150"/>
      <c r="AG58" s="150" t="s">
        <v>554</v>
      </c>
      <c r="AH58" s="150"/>
      <c r="AI58" s="150"/>
      <c r="AJ58" s="150"/>
      <c r="AK58" s="150"/>
      <c r="AL58" s="150"/>
      <c r="AM58" s="150"/>
      <c r="AN58" s="150"/>
      <c r="AO58" s="150"/>
      <c r="AP58" s="150"/>
      <c r="AQ58" s="150"/>
      <c r="AR58" s="150"/>
      <c r="AS58" s="150"/>
      <c r="AT58" s="150"/>
      <c r="AU58" s="150"/>
      <c r="AV58" s="150"/>
      <c r="AW58" s="150"/>
      <c r="AX58" s="150"/>
      <c r="AY58" s="150"/>
      <c r="AZ58" s="150"/>
      <c r="BA58" s="150"/>
      <c r="BB58" s="150"/>
      <c r="BC58" s="150"/>
      <c r="BD58" s="150"/>
      <c r="BE58" s="150"/>
      <c r="BF58" s="150"/>
      <c r="BG58" s="150"/>
      <c r="BH58" s="150"/>
    </row>
    <row r="59" spans="1:60" outlineLevel="1" x14ac:dyDescent="0.2">
      <c r="A59" s="180">
        <v>47</v>
      </c>
      <c r="B59" s="181" t="s">
        <v>648</v>
      </c>
      <c r="C59" s="190" t="s">
        <v>649</v>
      </c>
      <c r="D59" s="182" t="s">
        <v>178</v>
      </c>
      <c r="E59" s="183">
        <v>2.4</v>
      </c>
      <c r="F59" s="184"/>
      <c r="G59" s="185">
        <f t="shared" si="21"/>
        <v>0</v>
      </c>
      <c r="H59" s="184"/>
      <c r="I59" s="185">
        <f t="shared" si="22"/>
        <v>0</v>
      </c>
      <c r="J59" s="184"/>
      <c r="K59" s="185">
        <f t="shared" si="23"/>
        <v>0</v>
      </c>
      <c r="L59" s="185">
        <v>21</v>
      </c>
      <c r="M59" s="185">
        <f t="shared" si="24"/>
        <v>0</v>
      </c>
      <c r="N59" s="185">
        <v>0</v>
      </c>
      <c r="O59" s="185">
        <f t="shared" si="25"/>
        <v>0</v>
      </c>
      <c r="P59" s="185">
        <v>0</v>
      </c>
      <c r="Q59" s="185">
        <f t="shared" si="26"/>
        <v>0</v>
      </c>
      <c r="R59" s="185"/>
      <c r="S59" s="185" t="s">
        <v>151</v>
      </c>
      <c r="T59" s="186" t="s">
        <v>152</v>
      </c>
      <c r="U59" s="160">
        <v>0</v>
      </c>
      <c r="V59" s="160">
        <f t="shared" si="27"/>
        <v>0</v>
      </c>
      <c r="W59" s="160"/>
      <c r="X59" s="160" t="s">
        <v>180</v>
      </c>
      <c r="Y59" s="150"/>
      <c r="Z59" s="150"/>
      <c r="AA59" s="150"/>
      <c r="AB59" s="150"/>
      <c r="AC59" s="150"/>
      <c r="AD59" s="150"/>
      <c r="AE59" s="150"/>
      <c r="AF59" s="150"/>
      <c r="AG59" s="150" t="s">
        <v>554</v>
      </c>
      <c r="AH59" s="150"/>
      <c r="AI59" s="150"/>
      <c r="AJ59" s="150"/>
      <c r="AK59" s="150"/>
      <c r="AL59" s="150"/>
      <c r="AM59" s="150"/>
      <c r="AN59" s="150"/>
      <c r="AO59" s="150"/>
      <c r="AP59" s="150"/>
      <c r="AQ59" s="150"/>
      <c r="AR59" s="150"/>
      <c r="AS59" s="150"/>
      <c r="AT59" s="150"/>
      <c r="AU59" s="150"/>
      <c r="AV59" s="150"/>
      <c r="AW59" s="150"/>
      <c r="AX59" s="150"/>
      <c r="AY59" s="150"/>
      <c r="AZ59" s="150"/>
      <c r="BA59" s="150"/>
      <c r="BB59" s="150"/>
      <c r="BC59" s="150"/>
      <c r="BD59" s="150"/>
      <c r="BE59" s="150"/>
      <c r="BF59" s="150"/>
      <c r="BG59" s="150"/>
      <c r="BH59" s="150"/>
    </row>
    <row r="60" spans="1:60" outlineLevel="1" x14ac:dyDescent="0.2">
      <c r="A60" s="180">
        <v>48</v>
      </c>
      <c r="B60" s="181" t="s">
        <v>650</v>
      </c>
      <c r="C60" s="190" t="s">
        <v>651</v>
      </c>
      <c r="D60" s="182" t="s">
        <v>213</v>
      </c>
      <c r="E60" s="183">
        <v>3</v>
      </c>
      <c r="F60" s="184"/>
      <c r="G60" s="185">
        <f t="shared" si="21"/>
        <v>0</v>
      </c>
      <c r="H60" s="184"/>
      <c r="I60" s="185">
        <f t="shared" si="22"/>
        <v>0</v>
      </c>
      <c r="J60" s="184"/>
      <c r="K60" s="185">
        <f t="shared" si="23"/>
        <v>0</v>
      </c>
      <c r="L60" s="185">
        <v>21</v>
      </c>
      <c r="M60" s="185">
        <f t="shared" si="24"/>
        <v>0</v>
      </c>
      <c r="N60" s="185">
        <v>0</v>
      </c>
      <c r="O60" s="185">
        <f t="shared" si="25"/>
        <v>0</v>
      </c>
      <c r="P60" s="185">
        <v>0</v>
      </c>
      <c r="Q60" s="185">
        <f t="shared" si="26"/>
        <v>0</v>
      </c>
      <c r="R60" s="185"/>
      <c r="S60" s="185" t="s">
        <v>151</v>
      </c>
      <c r="T60" s="186" t="s">
        <v>152</v>
      </c>
      <c r="U60" s="160">
        <v>0</v>
      </c>
      <c r="V60" s="160">
        <f t="shared" si="27"/>
        <v>0</v>
      </c>
      <c r="W60" s="160"/>
      <c r="X60" s="160" t="s">
        <v>180</v>
      </c>
      <c r="Y60" s="150"/>
      <c r="Z60" s="150"/>
      <c r="AA60" s="150"/>
      <c r="AB60" s="150"/>
      <c r="AC60" s="150"/>
      <c r="AD60" s="150"/>
      <c r="AE60" s="150"/>
      <c r="AF60" s="150"/>
      <c r="AG60" s="150" t="s">
        <v>554</v>
      </c>
      <c r="AH60" s="150"/>
      <c r="AI60" s="150"/>
      <c r="AJ60" s="150"/>
      <c r="AK60" s="150"/>
      <c r="AL60" s="150"/>
      <c r="AM60" s="150"/>
      <c r="AN60" s="150"/>
      <c r="AO60" s="150"/>
      <c r="AP60" s="150"/>
      <c r="AQ60" s="150"/>
      <c r="AR60" s="150"/>
      <c r="AS60" s="150"/>
      <c r="AT60" s="150"/>
      <c r="AU60" s="150"/>
      <c r="AV60" s="150"/>
      <c r="AW60" s="150"/>
      <c r="AX60" s="150"/>
      <c r="AY60" s="150"/>
      <c r="AZ60" s="150"/>
      <c r="BA60" s="150"/>
      <c r="BB60" s="150"/>
      <c r="BC60" s="150"/>
      <c r="BD60" s="150"/>
      <c r="BE60" s="150"/>
      <c r="BF60" s="150"/>
      <c r="BG60" s="150"/>
      <c r="BH60" s="150"/>
    </row>
    <row r="61" spans="1:60" outlineLevel="1" x14ac:dyDescent="0.2">
      <c r="A61" s="180">
        <v>49</v>
      </c>
      <c r="B61" s="181" t="s">
        <v>652</v>
      </c>
      <c r="C61" s="190" t="s">
        <v>653</v>
      </c>
      <c r="D61" s="182" t="s">
        <v>259</v>
      </c>
      <c r="E61" s="183">
        <v>56</v>
      </c>
      <c r="F61" s="184"/>
      <c r="G61" s="185">
        <f t="shared" si="21"/>
        <v>0</v>
      </c>
      <c r="H61" s="184"/>
      <c r="I61" s="185">
        <f t="shared" si="22"/>
        <v>0</v>
      </c>
      <c r="J61" s="184"/>
      <c r="K61" s="185">
        <f t="shared" si="23"/>
        <v>0</v>
      </c>
      <c r="L61" s="185">
        <v>21</v>
      </c>
      <c r="M61" s="185">
        <f t="shared" si="24"/>
        <v>0</v>
      </c>
      <c r="N61" s="185">
        <v>0</v>
      </c>
      <c r="O61" s="185">
        <f t="shared" si="25"/>
        <v>0</v>
      </c>
      <c r="P61" s="185">
        <v>0</v>
      </c>
      <c r="Q61" s="185">
        <f t="shared" si="26"/>
        <v>0</v>
      </c>
      <c r="R61" s="185"/>
      <c r="S61" s="185" t="s">
        <v>151</v>
      </c>
      <c r="T61" s="186" t="s">
        <v>152</v>
      </c>
      <c r="U61" s="160">
        <v>0</v>
      </c>
      <c r="V61" s="160">
        <f t="shared" si="27"/>
        <v>0</v>
      </c>
      <c r="W61" s="160"/>
      <c r="X61" s="160" t="s">
        <v>180</v>
      </c>
      <c r="Y61" s="150"/>
      <c r="Z61" s="150"/>
      <c r="AA61" s="150"/>
      <c r="AB61" s="150"/>
      <c r="AC61" s="150"/>
      <c r="AD61" s="150"/>
      <c r="AE61" s="150"/>
      <c r="AF61" s="150"/>
      <c r="AG61" s="150" t="s">
        <v>554</v>
      </c>
      <c r="AH61" s="150"/>
      <c r="AI61" s="150"/>
      <c r="AJ61" s="150"/>
      <c r="AK61" s="150"/>
      <c r="AL61" s="150"/>
      <c r="AM61" s="150"/>
      <c r="AN61" s="150"/>
      <c r="AO61" s="150"/>
      <c r="AP61" s="150"/>
      <c r="AQ61" s="150"/>
      <c r="AR61" s="150"/>
      <c r="AS61" s="150"/>
      <c r="AT61" s="150"/>
      <c r="AU61" s="150"/>
      <c r="AV61" s="150"/>
      <c r="AW61" s="150"/>
      <c r="AX61" s="150"/>
      <c r="AY61" s="150"/>
      <c r="AZ61" s="150"/>
      <c r="BA61" s="150"/>
      <c r="BB61" s="150"/>
      <c r="BC61" s="150"/>
      <c r="BD61" s="150"/>
      <c r="BE61" s="150"/>
      <c r="BF61" s="150"/>
      <c r="BG61" s="150"/>
      <c r="BH61" s="150"/>
    </row>
    <row r="62" spans="1:60" outlineLevel="1" x14ac:dyDescent="0.2">
      <c r="A62" s="180">
        <v>50</v>
      </c>
      <c r="B62" s="181" t="s">
        <v>654</v>
      </c>
      <c r="C62" s="190" t="s">
        <v>655</v>
      </c>
      <c r="D62" s="182" t="s">
        <v>259</v>
      </c>
      <c r="E62" s="183">
        <v>56</v>
      </c>
      <c r="F62" s="184"/>
      <c r="G62" s="185">
        <f t="shared" si="21"/>
        <v>0</v>
      </c>
      <c r="H62" s="184"/>
      <c r="I62" s="185">
        <f t="shared" si="22"/>
        <v>0</v>
      </c>
      <c r="J62" s="184"/>
      <c r="K62" s="185">
        <f t="shared" si="23"/>
        <v>0</v>
      </c>
      <c r="L62" s="185">
        <v>21</v>
      </c>
      <c r="M62" s="185">
        <f t="shared" si="24"/>
        <v>0</v>
      </c>
      <c r="N62" s="185">
        <v>0</v>
      </c>
      <c r="O62" s="185">
        <f t="shared" si="25"/>
        <v>0</v>
      </c>
      <c r="P62" s="185">
        <v>0</v>
      </c>
      <c r="Q62" s="185">
        <f t="shared" si="26"/>
        <v>0</v>
      </c>
      <c r="R62" s="185"/>
      <c r="S62" s="185" t="s">
        <v>151</v>
      </c>
      <c r="T62" s="186" t="s">
        <v>152</v>
      </c>
      <c r="U62" s="160">
        <v>0</v>
      </c>
      <c r="V62" s="160">
        <f t="shared" si="27"/>
        <v>0</v>
      </c>
      <c r="W62" s="160"/>
      <c r="X62" s="160" t="s">
        <v>180</v>
      </c>
      <c r="Y62" s="150"/>
      <c r="Z62" s="150"/>
      <c r="AA62" s="150"/>
      <c r="AB62" s="150"/>
      <c r="AC62" s="150"/>
      <c r="AD62" s="150"/>
      <c r="AE62" s="150"/>
      <c r="AF62" s="150"/>
      <c r="AG62" s="150" t="s">
        <v>554</v>
      </c>
      <c r="AH62" s="150"/>
      <c r="AI62" s="150"/>
      <c r="AJ62" s="150"/>
      <c r="AK62" s="150"/>
      <c r="AL62" s="150"/>
      <c r="AM62" s="150"/>
      <c r="AN62" s="150"/>
      <c r="AO62" s="150"/>
      <c r="AP62" s="150"/>
      <c r="AQ62" s="150"/>
      <c r="AR62" s="150"/>
      <c r="AS62" s="150"/>
      <c r="AT62" s="150"/>
      <c r="AU62" s="150"/>
      <c r="AV62" s="150"/>
      <c r="AW62" s="150"/>
      <c r="AX62" s="150"/>
      <c r="AY62" s="150"/>
      <c r="AZ62" s="150"/>
      <c r="BA62" s="150"/>
      <c r="BB62" s="150"/>
      <c r="BC62" s="150"/>
      <c r="BD62" s="150"/>
      <c r="BE62" s="150"/>
      <c r="BF62" s="150"/>
      <c r="BG62" s="150"/>
      <c r="BH62" s="150"/>
    </row>
    <row r="63" spans="1:60" outlineLevel="1" x14ac:dyDescent="0.2">
      <c r="A63" s="180">
        <v>51</v>
      </c>
      <c r="B63" s="181" t="s">
        <v>656</v>
      </c>
      <c r="C63" s="190" t="s">
        <v>657</v>
      </c>
      <c r="D63" s="182" t="s">
        <v>259</v>
      </c>
      <c r="E63" s="183">
        <v>56</v>
      </c>
      <c r="F63" s="184"/>
      <c r="G63" s="185">
        <f t="shared" si="21"/>
        <v>0</v>
      </c>
      <c r="H63" s="184"/>
      <c r="I63" s="185">
        <f t="shared" si="22"/>
        <v>0</v>
      </c>
      <c r="J63" s="184"/>
      <c r="K63" s="185">
        <f t="shared" si="23"/>
        <v>0</v>
      </c>
      <c r="L63" s="185">
        <v>21</v>
      </c>
      <c r="M63" s="185">
        <f t="shared" si="24"/>
        <v>0</v>
      </c>
      <c r="N63" s="185">
        <v>0</v>
      </c>
      <c r="O63" s="185">
        <f t="shared" si="25"/>
        <v>0</v>
      </c>
      <c r="P63" s="185">
        <v>0</v>
      </c>
      <c r="Q63" s="185">
        <f t="shared" si="26"/>
        <v>0</v>
      </c>
      <c r="R63" s="185"/>
      <c r="S63" s="185" t="s">
        <v>151</v>
      </c>
      <c r="T63" s="186" t="s">
        <v>152</v>
      </c>
      <c r="U63" s="160">
        <v>0</v>
      </c>
      <c r="V63" s="160">
        <f t="shared" si="27"/>
        <v>0</v>
      </c>
      <c r="W63" s="160"/>
      <c r="X63" s="160" t="s">
        <v>180</v>
      </c>
      <c r="Y63" s="150"/>
      <c r="Z63" s="150"/>
      <c r="AA63" s="150"/>
      <c r="AB63" s="150"/>
      <c r="AC63" s="150"/>
      <c r="AD63" s="150"/>
      <c r="AE63" s="150"/>
      <c r="AF63" s="150"/>
      <c r="AG63" s="150" t="s">
        <v>554</v>
      </c>
      <c r="AH63" s="150"/>
      <c r="AI63" s="150"/>
      <c r="AJ63" s="150"/>
      <c r="AK63" s="150"/>
      <c r="AL63" s="150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</row>
    <row r="64" spans="1:60" outlineLevel="1" x14ac:dyDescent="0.2">
      <c r="A64" s="180">
        <v>52</v>
      </c>
      <c r="B64" s="181" t="s">
        <v>658</v>
      </c>
      <c r="C64" s="190" t="s">
        <v>659</v>
      </c>
      <c r="D64" s="182" t="s">
        <v>259</v>
      </c>
      <c r="E64" s="183">
        <v>66</v>
      </c>
      <c r="F64" s="184"/>
      <c r="G64" s="185">
        <f t="shared" si="21"/>
        <v>0</v>
      </c>
      <c r="H64" s="184"/>
      <c r="I64" s="185">
        <f t="shared" si="22"/>
        <v>0</v>
      </c>
      <c r="J64" s="184"/>
      <c r="K64" s="185">
        <f t="shared" si="23"/>
        <v>0</v>
      </c>
      <c r="L64" s="185">
        <v>21</v>
      </c>
      <c r="M64" s="185">
        <f t="shared" si="24"/>
        <v>0</v>
      </c>
      <c r="N64" s="185">
        <v>4.8000000000000001E-4</v>
      </c>
      <c r="O64" s="185">
        <f t="shared" si="25"/>
        <v>0.03</v>
      </c>
      <c r="P64" s="185">
        <v>0</v>
      </c>
      <c r="Q64" s="185">
        <f t="shared" si="26"/>
        <v>0</v>
      </c>
      <c r="R64" s="185"/>
      <c r="S64" s="185" t="s">
        <v>151</v>
      </c>
      <c r="T64" s="186" t="s">
        <v>152</v>
      </c>
      <c r="U64" s="160">
        <v>0</v>
      </c>
      <c r="V64" s="160">
        <f t="shared" si="27"/>
        <v>0</v>
      </c>
      <c r="W64" s="160"/>
      <c r="X64" s="160" t="s">
        <v>180</v>
      </c>
      <c r="Y64" s="150"/>
      <c r="Z64" s="150"/>
      <c r="AA64" s="150"/>
      <c r="AB64" s="150"/>
      <c r="AC64" s="150"/>
      <c r="AD64" s="150"/>
      <c r="AE64" s="150"/>
      <c r="AF64" s="150"/>
      <c r="AG64" s="150" t="s">
        <v>554</v>
      </c>
      <c r="AH64" s="150"/>
      <c r="AI64" s="150"/>
      <c r="AJ64" s="150"/>
      <c r="AK64" s="150"/>
      <c r="AL64" s="150"/>
      <c r="AM64" s="150"/>
      <c r="AN64" s="150"/>
      <c r="AO64" s="150"/>
      <c r="AP64" s="150"/>
      <c r="AQ64" s="150"/>
      <c r="AR64" s="150"/>
      <c r="AS64" s="150"/>
      <c r="AT64" s="150"/>
      <c r="AU64" s="150"/>
      <c r="AV64" s="150"/>
      <c r="AW64" s="150"/>
      <c r="AX64" s="150"/>
      <c r="AY64" s="150"/>
      <c r="AZ64" s="150"/>
      <c r="BA64" s="150"/>
      <c r="BB64" s="150"/>
      <c r="BC64" s="150"/>
      <c r="BD64" s="150"/>
      <c r="BE64" s="150"/>
      <c r="BF64" s="150"/>
      <c r="BG64" s="150"/>
      <c r="BH64" s="150"/>
    </row>
    <row r="65" spans="1:60" outlineLevel="1" x14ac:dyDescent="0.2">
      <c r="A65" s="180">
        <v>53</v>
      </c>
      <c r="B65" s="181" t="s">
        <v>660</v>
      </c>
      <c r="C65" s="190" t="s">
        <v>661</v>
      </c>
      <c r="D65" s="182" t="s">
        <v>259</v>
      </c>
      <c r="E65" s="183">
        <v>56</v>
      </c>
      <c r="F65" s="184"/>
      <c r="G65" s="185">
        <f t="shared" si="21"/>
        <v>0</v>
      </c>
      <c r="H65" s="184"/>
      <c r="I65" s="185">
        <f t="shared" si="22"/>
        <v>0</v>
      </c>
      <c r="J65" s="184"/>
      <c r="K65" s="185">
        <f t="shared" si="23"/>
        <v>0</v>
      </c>
      <c r="L65" s="185">
        <v>21</v>
      </c>
      <c r="M65" s="185">
        <f t="shared" si="24"/>
        <v>0</v>
      </c>
      <c r="N65" s="185">
        <v>1.09E-3</v>
      </c>
      <c r="O65" s="185">
        <f t="shared" si="25"/>
        <v>0.06</v>
      </c>
      <c r="P65" s="185">
        <v>0</v>
      </c>
      <c r="Q65" s="185">
        <f t="shared" si="26"/>
        <v>0</v>
      </c>
      <c r="R65" s="185"/>
      <c r="S65" s="185" t="s">
        <v>151</v>
      </c>
      <c r="T65" s="186" t="s">
        <v>152</v>
      </c>
      <c r="U65" s="160">
        <v>0</v>
      </c>
      <c r="V65" s="160">
        <f t="shared" si="27"/>
        <v>0</v>
      </c>
      <c r="W65" s="160"/>
      <c r="X65" s="160" t="s">
        <v>180</v>
      </c>
      <c r="Y65" s="150"/>
      <c r="Z65" s="150"/>
      <c r="AA65" s="150"/>
      <c r="AB65" s="150"/>
      <c r="AC65" s="150"/>
      <c r="AD65" s="150"/>
      <c r="AE65" s="150"/>
      <c r="AF65" s="150"/>
      <c r="AG65" s="150" t="s">
        <v>554</v>
      </c>
      <c r="AH65" s="150"/>
      <c r="AI65" s="150"/>
      <c r="AJ65" s="150"/>
      <c r="AK65" s="150"/>
      <c r="AL65" s="150"/>
      <c r="AM65" s="150"/>
      <c r="AN65" s="150"/>
      <c r="AO65" s="150"/>
      <c r="AP65" s="150"/>
      <c r="AQ65" s="150"/>
      <c r="AR65" s="150"/>
      <c r="AS65" s="150"/>
      <c r="AT65" s="150"/>
      <c r="AU65" s="150"/>
      <c r="AV65" s="150"/>
      <c r="AW65" s="150"/>
      <c r="AX65" s="150"/>
      <c r="AY65" s="150"/>
      <c r="AZ65" s="150"/>
      <c r="BA65" s="150"/>
      <c r="BB65" s="150"/>
      <c r="BC65" s="150"/>
      <c r="BD65" s="150"/>
      <c r="BE65" s="150"/>
      <c r="BF65" s="150"/>
      <c r="BG65" s="150"/>
      <c r="BH65" s="150"/>
    </row>
    <row r="66" spans="1:60" outlineLevel="1" x14ac:dyDescent="0.2">
      <c r="A66" s="180">
        <v>54</v>
      </c>
      <c r="B66" s="181" t="s">
        <v>662</v>
      </c>
      <c r="C66" s="190" t="s">
        <v>663</v>
      </c>
      <c r="D66" s="182" t="s">
        <v>259</v>
      </c>
      <c r="E66" s="183">
        <v>56</v>
      </c>
      <c r="F66" s="184"/>
      <c r="G66" s="185">
        <f t="shared" si="21"/>
        <v>0</v>
      </c>
      <c r="H66" s="184"/>
      <c r="I66" s="185">
        <f t="shared" si="22"/>
        <v>0</v>
      </c>
      <c r="J66" s="184"/>
      <c r="K66" s="185">
        <f t="shared" si="23"/>
        <v>0</v>
      </c>
      <c r="L66" s="185">
        <v>21</v>
      </c>
      <c r="M66" s="185">
        <f t="shared" si="24"/>
        <v>0</v>
      </c>
      <c r="N66" s="185">
        <v>0</v>
      </c>
      <c r="O66" s="185">
        <f t="shared" si="25"/>
        <v>0</v>
      </c>
      <c r="P66" s="185">
        <v>0</v>
      </c>
      <c r="Q66" s="185">
        <f t="shared" si="26"/>
        <v>0</v>
      </c>
      <c r="R66" s="185"/>
      <c r="S66" s="185" t="s">
        <v>151</v>
      </c>
      <c r="T66" s="186" t="s">
        <v>152</v>
      </c>
      <c r="U66" s="160">
        <v>0</v>
      </c>
      <c r="V66" s="160">
        <f t="shared" si="27"/>
        <v>0</v>
      </c>
      <c r="W66" s="160"/>
      <c r="X66" s="160" t="s">
        <v>180</v>
      </c>
      <c r="Y66" s="150"/>
      <c r="Z66" s="150"/>
      <c r="AA66" s="150"/>
      <c r="AB66" s="150"/>
      <c r="AC66" s="150"/>
      <c r="AD66" s="150"/>
      <c r="AE66" s="150"/>
      <c r="AF66" s="150"/>
      <c r="AG66" s="150" t="s">
        <v>554</v>
      </c>
      <c r="AH66" s="150"/>
      <c r="AI66" s="150"/>
      <c r="AJ66" s="150"/>
      <c r="AK66" s="150"/>
      <c r="AL66" s="150"/>
      <c r="AM66" s="150"/>
      <c r="AN66" s="150"/>
      <c r="AO66" s="150"/>
      <c r="AP66" s="150"/>
      <c r="AQ66" s="150"/>
      <c r="AR66" s="150"/>
      <c r="AS66" s="150"/>
      <c r="AT66" s="150"/>
      <c r="AU66" s="150"/>
      <c r="AV66" s="150"/>
      <c r="AW66" s="150"/>
      <c r="AX66" s="150"/>
      <c r="AY66" s="150"/>
      <c r="AZ66" s="150"/>
      <c r="BA66" s="150"/>
      <c r="BB66" s="150"/>
      <c r="BC66" s="150"/>
      <c r="BD66" s="150"/>
      <c r="BE66" s="150"/>
      <c r="BF66" s="150"/>
      <c r="BG66" s="150"/>
      <c r="BH66" s="150"/>
    </row>
    <row r="67" spans="1:60" outlineLevel="1" x14ac:dyDescent="0.2">
      <c r="A67" s="180">
        <v>55</v>
      </c>
      <c r="B67" s="181" t="s">
        <v>664</v>
      </c>
      <c r="C67" s="190" t="s">
        <v>665</v>
      </c>
      <c r="D67" s="182" t="s">
        <v>178</v>
      </c>
      <c r="E67" s="183">
        <v>2</v>
      </c>
      <c r="F67" s="184"/>
      <c r="G67" s="185">
        <f t="shared" si="21"/>
        <v>0</v>
      </c>
      <c r="H67" s="184"/>
      <c r="I67" s="185">
        <f t="shared" si="22"/>
        <v>0</v>
      </c>
      <c r="J67" s="184"/>
      <c r="K67" s="185">
        <f t="shared" si="23"/>
        <v>0</v>
      </c>
      <c r="L67" s="185">
        <v>21</v>
      </c>
      <c r="M67" s="185">
        <f t="shared" si="24"/>
        <v>0</v>
      </c>
      <c r="N67" s="185">
        <v>0</v>
      </c>
      <c r="O67" s="185">
        <f t="shared" si="25"/>
        <v>0</v>
      </c>
      <c r="P67" s="185">
        <v>0</v>
      </c>
      <c r="Q67" s="185">
        <f t="shared" si="26"/>
        <v>0</v>
      </c>
      <c r="R67" s="185"/>
      <c r="S67" s="185" t="s">
        <v>151</v>
      </c>
      <c r="T67" s="186" t="s">
        <v>152</v>
      </c>
      <c r="U67" s="160">
        <v>0</v>
      </c>
      <c r="V67" s="160">
        <f t="shared" si="27"/>
        <v>0</v>
      </c>
      <c r="W67" s="160"/>
      <c r="X67" s="160" t="s">
        <v>180</v>
      </c>
      <c r="Y67" s="150"/>
      <c r="Z67" s="150"/>
      <c r="AA67" s="150"/>
      <c r="AB67" s="150"/>
      <c r="AC67" s="150"/>
      <c r="AD67" s="150"/>
      <c r="AE67" s="150"/>
      <c r="AF67" s="150"/>
      <c r="AG67" s="150" t="s">
        <v>554</v>
      </c>
      <c r="AH67" s="150"/>
      <c r="AI67" s="150"/>
      <c r="AJ67" s="150"/>
      <c r="AK67" s="150"/>
      <c r="AL67" s="150"/>
      <c r="AM67" s="150"/>
      <c r="AN67" s="150"/>
      <c r="AO67" s="150"/>
      <c r="AP67" s="150"/>
      <c r="AQ67" s="150"/>
      <c r="AR67" s="150"/>
      <c r="AS67" s="150"/>
      <c r="AT67" s="150"/>
      <c r="AU67" s="150"/>
      <c r="AV67" s="150"/>
      <c r="AW67" s="150"/>
      <c r="AX67" s="150"/>
      <c r="AY67" s="150"/>
      <c r="AZ67" s="150"/>
      <c r="BA67" s="150"/>
      <c r="BB67" s="150"/>
      <c r="BC67" s="150"/>
      <c r="BD67" s="150"/>
      <c r="BE67" s="150"/>
      <c r="BF67" s="150"/>
      <c r="BG67" s="150"/>
      <c r="BH67" s="150"/>
    </row>
    <row r="68" spans="1:60" outlineLevel="1" x14ac:dyDescent="0.2">
      <c r="A68" s="180">
        <v>56</v>
      </c>
      <c r="B68" s="181" t="s">
        <v>666</v>
      </c>
      <c r="C68" s="190" t="s">
        <v>667</v>
      </c>
      <c r="D68" s="182" t="s">
        <v>178</v>
      </c>
      <c r="E68" s="183">
        <v>20</v>
      </c>
      <c r="F68" s="184"/>
      <c r="G68" s="185">
        <f t="shared" si="21"/>
        <v>0</v>
      </c>
      <c r="H68" s="184"/>
      <c r="I68" s="185">
        <f t="shared" si="22"/>
        <v>0</v>
      </c>
      <c r="J68" s="184"/>
      <c r="K68" s="185">
        <f t="shared" si="23"/>
        <v>0</v>
      </c>
      <c r="L68" s="185">
        <v>21</v>
      </c>
      <c r="M68" s="185">
        <f t="shared" si="24"/>
        <v>0</v>
      </c>
      <c r="N68" s="185">
        <v>0</v>
      </c>
      <c r="O68" s="185">
        <f t="shared" si="25"/>
        <v>0</v>
      </c>
      <c r="P68" s="185">
        <v>0</v>
      </c>
      <c r="Q68" s="185">
        <f t="shared" si="26"/>
        <v>0</v>
      </c>
      <c r="R68" s="185"/>
      <c r="S68" s="185" t="s">
        <v>151</v>
      </c>
      <c r="T68" s="186" t="s">
        <v>152</v>
      </c>
      <c r="U68" s="160">
        <v>0</v>
      </c>
      <c r="V68" s="160">
        <f t="shared" si="27"/>
        <v>0</v>
      </c>
      <c r="W68" s="160"/>
      <c r="X68" s="160" t="s">
        <v>180</v>
      </c>
      <c r="Y68" s="150"/>
      <c r="Z68" s="150"/>
      <c r="AA68" s="150"/>
      <c r="AB68" s="150"/>
      <c r="AC68" s="150"/>
      <c r="AD68" s="150"/>
      <c r="AE68" s="150"/>
      <c r="AF68" s="150"/>
      <c r="AG68" s="150" t="s">
        <v>554</v>
      </c>
      <c r="AH68" s="150"/>
      <c r="AI68" s="150"/>
      <c r="AJ68" s="150"/>
      <c r="AK68" s="150"/>
      <c r="AL68" s="150"/>
      <c r="AM68" s="150"/>
      <c r="AN68" s="150"/>
      <c r="AO68" s="150"/>
      <c r="AP68" s="150"/>
      <c r="AQ68" s="150"/>
      <c r="AR68" s="150"/>
      <c r="AS68" s="150"/>
      <c r="AT68" s="150"/>
      <c r="AU68" s="150"/>
      <c r="AV68" s="150"/>
      <c r="AW68" s="150"/>
      <c r="AX68" s="150"/>
      <c r="AY68" s="150"/>
      <c r="AZ68" s="150"/>
      <c r="BA68" s="150"/>
      <c r="BB68" s="150"/>
      <c r="BC68" s="150"/>
      <c r="BD68" s="150"/>
      <c r="BE68" s="150"/>
      <c r="BF68" s="150"/>
      <c r="BG68" s="150"/>
      <c r="BH68" s="150"/>
    </row>
    <row r="69" spans="1:60" outlineLevel="1" x14ac:dyDescent="0.2">
      <c r="A69" s="180">
        <v>57</v>
      </c>
      <c r="B69" s="181" t="s">
        <v>668</v>
      </c>
      <c r="C69" s="190" t="s">
        <v>669</v>
      </c>
      <c r="D69" s="182" t="s">
        <v>250</v>
      </c>
      <c r="E69" s="183">
        <v>36</v>
      </c>
      <c r="F69" s="184"/>
      <c r="G69" s="185">
        <f t="shared" si="21"/>
        <v>0</v>
      </c>
      <c r="H69" s="184"/>
      <c r="I69" s="185">
        <f t="shared" si="22"/>
        <v>0</v>
      </c>
      <c r="J69" s="184"/>
      <c r="K69" s="185">
        <f t="shared" si="23"/>
        <v>0</v>
      </c>
      <c r="L69" s="185">
        <v>21</v>
      </c>
      <c r="M69" s="185">
        <f t="shared" si="24"/>
        <v>0</v>
      </c>
      <c r="N69" s="185">
        <v>0</v>
      </c>
      <c r="O69" s="185">
        <f t="shared" si="25"/>
        <v>0</v>
      </c>
      <c r="P69" s="185">
        <v>0</v>
      </c>
      <c r="Q69" s="185">
        <f t="shared" si="26"/>
        <v>0</v>
      </c>
      <c r="R69" s="185"/>
      <c r="S69" s="185" t="s">
        <v>161</v>
      </c>
      <c r="T69" s="186" t="s">
        <v>152</v>
      </c>
      <c r="U69" s="160">
        <v>0</v>
      </c>
      <c r="V69" s="160">
        <f t="shared" si="27"/>
        <v>0</v>
      </c>
      <c r="W69" s="160"/>
      <c r="X69" s="160" t="s">
        <v>670</v>
      </c>
      <c r="Y69" s="150"/>
      <c r="Z69" s="150"/>
      <c r="AA69" s="150"/>
      <c r="AB69" s="150"/>
      <c r="AC69" s="150"/>
      <c r="AD69" s="150"/>
      <c r="AE69" s="150"/>
      <c r="AF69" s="150"/>
      <c r="AG69" s="150" t="s">
        <v>671</v>
      </c>
      <c r="AH69" s="150"/>
      <c r="AI69" s="150"/>
      <c r="AJ69" s="150"/>
      <c r="AK69" s="150"/>
      <c r="AL69" s="150"/>
      <c r="AM69" s="150"/>
      <c r="AN69" s="150"/>
      <c r="AO69" s="150"/>
      <c r="AP69" s="150"/>
      <c r="AQ69" s="150"/>
      <c r="AR69" s="150"/>
      <c r="AS69" s="150"/>
      <c r="AT69" s="150"/>
      <c r="AU69" s="150"/>
      <c r="AV69" s="150"/>
      <c r="AW69" s="150"/>
      <c r="AX69" s="150"/>
      <c r="AY69" s="150"/>
      <c r="AZ69" s="150"/>
      <c r="BA69" s="150"/>
      <c r="BB69" s="150"/>
      <c r="BC69" s="150"/>
      <c r="BD69" s="150"/>
      <c r="BE69" s="150"/>
      <c r="BF69" s="150"/>
      <c r="BG69" s="150"/>
      <c r="BH69" s="150"/>
    </row>
    <row r="70" spans="1:60" outlineLevel="1" x14ac:dyDescent="0.2">
      <c r="A70" s="180">
        <v>58</v>
      </c>
      <c r="B70" s="181" t="s">
        <v>672</v>
      </c>
      <c r="C70" s="190" t="s">
        <v>673</v>
      </c>
      <c r="D70" s="182" t="s">
        <v>213</v>
      </c>
      <c r="E70" s="183">
        <v>2</v>
      </c>
      <c r="F70" s="184"/>
      <c r="G70" s="185">
        <f t="shared" si="21"/>
        <v>0</v>
      </c>
      <c r="H70" s="184"/>
      <c r="I70" s="185">
        <f t="shared" si="22"/>
        <v>0</v>
      </c>
      <c r="J70" s="184"/>
      <c r="K70" s="185">
        <f t="shared" si="23"/>
        <v>0</v>
      </c>
      <c r="L70" s="185">
        <v>21</v>
      </c>
      <c r="M70" s="185">
        <f t="shared" si="24"/>
        <v>0</v>
      </c>
      <c r="N70" s="185">
        <v>0.12701999999999999</v>
      </c>
      <c r="O70" s="185">
        <f t="shared" si="25"/>
        <v>0.25</v>
      </c>
      <c r="P70" s="185">
        <v>0</v>
      </c>
      <c r="Q70" s="185">
        <f t="shared" si="26"/>
        <v>0</v>
      </c>
      <c r="R70" s="185"/>
      <c r="S70" s="185" t="s">
        <v>161</v>
      </c>
      <c r="T70" s="186" t="s">
        <v>152</v>
      </c>
      <c r="U70" s="160">
        <v>0</v>
      </c>
      <c r="V70" s="160">
        <f t="shared" si="27"/>
        <v>0</v>
      </c>
      <c r="W70" s="160"/>
      <c r="X70" s="160" t="s">
        <v>180</v>
      </c>
      <c r="Y70" s="150"/>
      <c r="Z70" s="150"/>
      <c r="AA70" s="150"/>
      <c r="AB70" s="150"/>
      <c r="AC70" s="150"/>
      <c r="AD70" s="150"/>
      <c r="AE70" s="150"/>
      <c r="AF70" s="150"/>
      <c r="AG70" s="150" t="s">
        <v>554</v>
      </c>
      <c r="AH70" s="150"/>
      <c r="AI70" s="150"/>
      <c r="AJ70" s="150"/>
      <c r="AK70" s="150"/>
      <c r="AL70" s="150"/>
      <c r="AM70" s="150"/>
      <c r="AN70" s="150"/>
      <c r="AO70" s="150"/>
      <c r="AP70" s="150"/>
      <c r="AQ70" s="150"/>
      <c r="AR70" s="150"/>
      <c r="AS70" s="150"/>
      <c r="AT70" s="150"/>
      <c r="AU70" s="150"/>
      <c r="AV70" s="150"/>
      <c r="AW70" s="150"/>
      <c r="AX70" s="150"/>
      <c r="AY70" s="150"/>
      <c r="AZ70" s="150"/>
      <c r="BA70" s="150"/>
      <c r="BB70" s="150"/>
      <c r="BC70" s="150"/>
      <c r="BD70" s="150"/>
      <c r="BE70" s="150"/>
      <c r="BF70" s="150"/>
      <c r="BG70" s="150"/>
      <c r="BH70" s="150"/>
    </row>
    <row r="71" spans="1:60" outlineLevel="1" x14ac:dyDescent="0.2">
      <c r="A71" s="180">
        <v>59</v>
      </c>
      <c r="B71" s="181" t="s">
        <v>674</v>
      </c>
      <c r="C71" s="190" t="s">
        <v>675</v>
      </c>
      <c r="D71" s="182" t="s">
        <v>250</v>
      </c>
      <c r="E71" s="183">
        <v>17.5</v>
      </c>
      <c r="F71" s="184"/>
      <c r="G71" s="185">
        <f t="shared" si="21"/>
        <v>0</v>
      </c>
      <c r="H71" s="184"/>
      <c r="I71" s="185">
        <f t="shared" si="22"/>
        <v>0</v>
      </c>
      <c r="J71" s="184"/>
      <c r="K71" s="185">
        <f t="shared" si="23"/>
        <v>0</v>
      </c>
      <c r="L71" s="185">
        <v>21</v>
      </c>
      <c r="M71" s="185">
        <f t="shared" si="24"/>
        <v>0</v>
      </c>
      <c r="N71" s="185">
        <v>0</v>
      </c>
      <c r="O71" s="185">
        <f t="shared" si="25"/>
        <v>0</v>
      </c>
      <c r="P71" s="185">
        <v>0</v>
      </c>
      <c r="Q71" s="185">
        <f t="shared" si="26"/>
        <v>0</v>
      </c>
      <c r="R71" s="185"/>
      <c r="S71" s="185" t="s">
        <v>585</v>
      </c>
      <c r="T71" s="186" t="s">
        <v>152</v>
      </c>
      <c r="U71" s="160">
        <v>0</v>
      </c>
      <c r="V71" s="160">
        <f t="shared" si="27"/>
        <v>0</v>
      </c>
      <c r="W71" s="160"/>
      <c r="X71" s="160" t="s">
        <v>180</v>
      </c>
      <c r="Y71" s="150"/>
      <c r="Z71" s="150"/>
      <c r="AA71" s="150"/>
      <c r="AB71" s="150"/>
      <c r="AC71" s="150"/>
      <c r="AD71" s="150"/>
      <c r="AE71" s="150"/>
      <c r="AF71" s="150"/>
      <c r="AG71" s="150" t="s">
        <v>554</v>
      </c>
      <c r="AH71" s="150"/>
      <c r="AI71" s="150"/>
      <c r="AJ71" s="150"/>
      <c r="AK71" s="150"/>
      <c r="AL71" s="150"/>
      <c r="AM71" s="150"/>
      <c r="AN71" s="150"/>
      <c r="AO71" s="150"/>
      <c r="AP71" s="150"/>
      <c r="AQ71" s="150"/>
      <c r="AR71" s="150"/>
      <c r="AS71" s="150"/>
      <c r="AT71" s="150"/>
      <c r="AU71" s="150"/>
      <c r="AV71" s="150"/>
      <c r="AW71" s="150"/>
      <c r="AX71" s="150"/>
      <c r="AY71" s="150"/>
      <c r="AZ71" s="150"/>
      <c r="BA71" s="150"/>
      <c r="BB71" s="150"/>
      <c r="BC71" s="150"/>
      <c r="BD71" s="150"/>
      <c r="BE71" s="150"/>
      <c r="BF71" s="150"/>
      <c r="BG71" s="150"/>
      <c r="BH71" s="150"/>
    </row>
    <row r="72" spans="1:60" outlineLevel="1" x14ac:dyDescent="0.2">
      <c r="A72" s="180">
        <v>60</v>
      </c>
      <c r="B72" s="181" t="s">
        <v>676</v>
      </c>
      <c r="C72" s="190" t="s">
        <v>677</v>
      </c>
      <c r="D72" s="182" t="s">
        <v>250</v>
      </c>
      <c r="E72" s="183">
        <v>175</v>
      </c>
      <c r="F72" s="184"/>
      <c r="G72" s="185">
        <f t="shared" si="21"/>
        <v>0</v>
      </c>
      <c r="H72" s="184"/>
      <c r="I72" s="185">
        <f t="shared" si="22"/>
        <v>0</v>
      </c>
      <c r="J72" s="184"/>
      <c r="K72" s="185">
        <f t="shared" si="23"/>
        <v>0</v>
      </c>
      <c r="L72" s="185">
        <v>21</v>
      </c>
      <c r="M72" s="185">
        <f t="shared" si="24"/>
        <v>0</v>
      </c>
      <c r="N72" s="185">
        <v>0</v>
      </c>
      <c r="O72" s="185">
        <f t="shared" si="25"/>
        <v>0</v>
      </c>
      <c r="P72" s="185">
        <v>0</v>
      </c>
      <c r="Q72" s="185">
        <f t="shared" si="26"/>
        <v>0</v>
      </c>
      <c r="R72" s="185"/>
      <c r="S72" s="185" t="s">
        <v>585</v>
      </c>
      <c r="T72" s="186" t="s">
        <v>152</v>
      </c>
      <c r="U72" s="160">
        <v>0</v>
      </c>
      <c r="V72" s="160">
        <f t="shared" si="27"/>
        <v>0</v>
      </c>
      <c r="W72" s="160"/>
      <c r="X72" s="160" t="s">
        <v>180</v>
      </c>
      <c r="Y72" s="150"/>
      <c r="Z72" s="150"/>
      <c r="AA72" s="150"/>
      <c r="AB72" s="150"/>
      <c r="AC72" s="150"/>
      <c r="AD72" s="150"/>
      <c r="AE72" s="150"/>
      <c r="AF72" s="150"/>
      <c r="AG72" s="150" t="s">
        <v>554</v>
      </c>
      <c r="AH72" s="150"/>
      <c r="AI72" s="150"/>
      <c r="AJ72" s="150"/>
      <c r="AK72" s="150"/>
      <c r="AL72" s="150"/>
      <c r="AM72" s="150"/>
      <c r="AN72" s="150"/>
      <c r="AO72" s="150"/>
      <c r="AP72" s="150"/>
      <c r="AQ72" s="150"/>
      <c r="AR72" s="150"/>
      <c r="AS72" s="150"/>
      <c r="AT72" s="150"/>
      <c r="AU72" s="150"/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50"/>
      <c r="BG72" s="150"/>
      <c r="BH72" s="150"/>
    </row>
    <row r="73" spans="1:60" outlineLevel="1" x14ac:dyDescent="0.2">
      <c r="A73" s="180">
        <v>61</v>
      </c>
      <c r="B73" s="181" t="s">
        <v>678</v>
      </c>
      <c r="C73" s="190" t="s">
        <v>679</v>
      </c>
      <c r="D73" s="182" t="s">
        <v>250</v>
      </c>
      <c r="E73" s="183">
        <v>18.5</v>
      </c>
      <c r="F73" s="184"/>
      <c r="G73" s="185">
        <f t="shared" si="21"/>
        <v>0</v>
      </c>
      <c r="H73" s="184"/>
      <c r="I73" s="185">
        <f t="shared" si="22"/>
        <v>0</v>
      </c>
      <c r="J73" s="184"/>
      <c r="K73" s="185">
        <f t="shared" si="23"/>
        <v>0</v>
      </c>
      <c r="L73" s="185">
        <v>21</v>
      </c>
      <c r="M73" s="185">
        <f t="shared" si="24"/>
        <v>0</v>
      </c>
      <c r="N73" s="185">
        <v>0</v>
      </c>
      <c r="O73" s="185">
        <f t="shared" si="25"/>
        <v>0</v>
      </c>
      <c r="P73" s="185">
        <v>0</v>
      </c>
      <c r="Q73" s="185">
        <f t="shared" si="26"/>
        <v>0</v>
      </c>
      <c r="R73" s="185"/>
      <c r="S73" s="185" t="s">
        <v>161</v>
      </c>
      <c r="T73" s="186" t="s">
        <v>152</v>
      </c>
      <c r="U73" s="160">
        <v>0</v>
      </c>
      <c r="V73" s="160">
        <f t="shared" si="27"/>
        <v>0</v>
      </c>
      <c r="W73" s="160"/>
      <c r="X73" s="160" t="s">
        <v>180</v>
      </c>
      <c r="Y73" s="150"/>
      <c r="Z73" s="150"/>
      <c r="AA73" s="150"/>
      <c r="AB73" s="150"/>
      <c r="AC73" s="150"/>
      <c r="AD73" s="150"/>
      <c r="AE73" s="150"/>
      <c r="AF73" s="150"/>
      <c r="AG73" s="150" t="s">
        <v>554</v>
      </c>
      <c r="AH73" s="150"/>
      <c r="AI73" s="150"/>
      <c r="AJ73" s="150"/>
      <c r="AK73" s="150"/>
      <c r="AL73" s="150"/>
      <c r="AM73" s="150"/>
      <c r="AN73" s="150"/>
      <c r="AO73" s="150"/>
      <c r="AP73" s="150"/>
      <c r="AQ73" s="150"/>
      <c r="AR73" s="150"/>
      <c r="AS73" s="150"/>
      <c r="AT73" s="150"/>
      <c r="AU73" s="150"/>
      <c r="AV73" s="150"/>
      <c r="AW73" s="150"/>
      <c r="AX73" s="150"/>
      <c r="AY73" s="150"/>
      <c r="AZ73" s="150"/>
      <c r="BA73" s="150"/>
      <c r="BB73" s="150"/>
      <c r="BC73" s="150"/>
      <c r="BD73" s="150"/>
      <c r="BE73" s="150"/>
      <c r="BF73" s="150"/>
      <c r="BG73" s="150"/>
      <c r="BH73" s="150"/>
    </row>
    <row r="74" spans="1:60" outlineLevel="1" x14ac:dyDescent="0.2">
      <c r="A74" s="173">
        <v>62</v>
      </c>
      <c r="B74" s="174" t="s">
        <v>680</v>
      </c>
      <c r="C74" s="191" t="s">
        <v>681</v>
      </c>
      <c r="D74" s="175" t="s">
        <v>278</v>
      </c>
      <c r="E74" s="176">
        <v>1</v>
      </c>
      <c r="F74" s="177"/>
      <c r="G74" s="178">
        <f t="shared" si="21"/>
        <v>0</v>
      </c>
      <c r="H74" s="177"/>
      <c r="I74" s="178">
        <f t="shared" si="22"/>
        <v>0</v>
      </c>
      <c r="J74" s="177"/>
      <c r="K74" s="178">
        <f t="shared" si="23"/>
        <v>0</v>
      </c>
      <c r="L74" s="178">
        <v>21</v>
      </c>
      <c r="M74" s="178">
        <f t="shared" si="24"/>
        <v>0</v>
      </c>
      <c r="N74" s="178">
        <v>0</v>
      </c>
      <c r="O74" s="178">
        <f t="shared" si="25"/>
        <v>0</v>
      </c>
      <c r="P74" s="178">
        <v>0</v>
      </c>
      <c r="Q74" s="178">
        <f t="shared" si="26"/>
        <v>0</v>
      </c>
      <c r="R74" s="178"/>
      <c r="S74" s="178" t="s">
        <v>161</v>
      </c>
      <c r="T74" s="179" t="s">
        <v>152</v>
      </c>
      <c r="U74" s="160">
        <v>0</v>
      </c>
      <c r="V74" s="160">
        <f t="shared" si="27"/>
        <v>0</v>
      </c>
      <c r="W74" s="160"/>
      <c r="X74" s="160" t="s">
        <v>180</v>
      </c>
      <c r="Y74" s="150"/>
      <c r="Z74" s="150"/>
      <c r="AA74" s="150"/>
      <c r="AB74" s="150"/>
      <c r="AC74" s="150"/>
      <c r="AD74" s="150"/>
      <c r="AE74" s="150"/>
      <c r="AF74" s="150"/>
      <c r="AG74" s="150" t="s">
        <v>554</v>
      </c>
      <c r="AH74" s="150"/>
      <c r="AI74" s="150"/>
      <c r="AJ74" s="150"/>
      <c r="AK74" s="150"/>
      <c r="AL74" s="150"/>
      <c r="AM74" s="150"/>
      <c r="AN74" s="150"/>
      <c r="AO74" s="150"/>
      <c r="AP74" s="150"/>
      <c r="AQ74" s="150"/>
      <c r="AR74" s="150"/>
      <c r="AS74" s="150"/>
      <c r="AT74" s="150"/>
      <c r="AU74" s="150"/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50"/>
      <c r="BG74" s="150"/>
      <c r="BH74" s="150"/>
    </row>
    <row r="75" spans="1:60" x14ac:dyDescent="0.2">
      <c r="A75" s="3"/>
      <c r="B75" s="4"/>
      <c r="C75" s="192"/>
      <c r="D75" s="6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AE75">
        <v>15</v>
      </c>
      <c r="AF75">
        <v>21</v>
      </c>
      <c r="AG75" t="s">
        <v>133</v>
      </c>
    </row>
    <row r="76" spans="1:60" x14ac:dyDescent="0.2">
      <c r="A76" s="153"/>
      <c r="B76" s="154" t="s">
        <v>29</v>
      </c>
      <c r="C76" s="193"/>
      <c r="D76" s="155"/>
      <c r="E76" s="156"/>
      <c r="F76" s="156"/>
      <c r="G76" s="188">
        <f>G8+G10+G34+G44+G55</f>
        <v>0</v>
      </c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AE76">
        <f>SUMIF(L7:L74,AE75,G7:G74)</f>
        <v>0</v>
      </c>
      <c r="AF76">
        <f>SUMIF(L7:L74,AF75,G7:G74)</f>
        <v>0</v>
      </c>
      <c r="AG76" t="s">
        <v>174</v>
      </c>
    </row>
    <row r="77" spans="1:60" x14ac:dyDescent="0.2">
      <c r="C77" s="194"/>
      <c r="D77" s="10"/>
      <c r="AG77" t="s">
        <v>175</v>
      </c>
    </row>
    <row r="78" spans="1:60" x14ac:dyDescent="0.2">
      <c r="D78" s="10"/>
    </row>
    <row r="79" spans="1:60" x14ac:dyDescent="0.2">
      <c r="D79" s="10"/>
    </row>
    <row r="80" spans="1:60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algorithmName="SHA-512" hashValue="vDUjdY15Dwwoofexu6IYe+U4V3kpeK3gkX9ROos7egkWyWUxcdbD7J6nNxL8jmMhPjvODD5ksg+UUJg67rdZkg==" saltValue="mvrSLjRUVfhnjQRA6ywqGA==" spinCount="100000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8</vt:i4>
      </vt:variant>
      <vt:variant>
        <vt:lpstr>Pojmenované oblasti</vt:lpstr>
      </vt:variant>
      <vt:variant>
        <vt:i4>56</vt:i4>
      </vt:variant>
    </vt:vector>
  </HeadingPairs>
  <TitlesOfParts>
    <vt:vector size="64" baseType="lpstr">
      <vt:lpstr>Pokyny pro vyplnění</vt:lpstr>
      <vt:lpstr>Stavba</vt:lpstr>
      <vt:lpstr>VzorPolozky</vt:lpstr>
      <vt:lpstr>00 CAD-035_00 Pol</vt:lpstr>
      <vt:lpstr>01 CAD-035_01 Pol</vt:lpstr>
      <vt:lpstr>02 CAD-035_02 Pol</vt:lpstr>
      <vt:lpstr>03 CAD-035_03 Pol</vt:lpstr>
      <vt:lpstr>04 CAD-035_04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 CAD-035_00 Pol'!Názvy_tisku</vt:lpstr>
      <vt:lpstr>'01 CAD-035_01 Pol'!Názvy_tisku</vt:lpstr>
      <vt:lpstr>'02 CAD-035_02 Pol'!Názvy_tisku</vt:lpstr>
      <vt:lpstr>'03 CAD-035_03 Pol'!Názvy_tisku</vt:lpstr>
      <vt:lpstr>'04 CAD-035_04 Pol'!Názvy_tisku</vt:lpstr>
      <vt:lpstr>oadresa</vt:lpstr>
      <vt:lpstr>Stavba!Objednatel</vt:lpstr>
      <vt:lpstr>Stavba!Objekt</vt:lpstr>
      <vt:lpstr>'00 CAD-035_00 Pol'!Oblast_tisku</vt:lpstr>
      <vt:lpstr>'01 CAD-035_01 Pol'!Oblast_tisku</vt:lpstr>
      <vt:lpstr>'02 CAD-035_02 Pol'!Oblast_tisku</vt:lpstr>
      <vt:lpstr>'03 CAD-035_03 Pol'!Oblast_tisku</vt:lpstr>
      <vt:lpstr>'04 CAD-035_04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Ing. Arch. Harald Čadílek</cp:lastModifiedBy>
  <cp:lastPrinted>2019-03-19T12:27:02Z</cp:lastPrinted>
  <dcterms:created xsi:type="dcterms:W3CDTF">2009-04-08T07:15:50Z</dcterms:created>
  <dcterms:modified xsi:type="dcterms:W3CDTF">2020-03-09T11:00:19Z</dcterms:modified>
</cp:coreProperties>
</file>