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" yWindow="-120" windowWidth="25440" windowHeight="15396" activeTab="3"/>
  </bookViews>
  <sheets>
    <sheet name="Pokyny pro vyplnění" sheetId="11" r:id="rId1"/>
    <sheet name="Stavba" sheetId="1" r:id="rId2"/>
    <sheet name="VzorPolozky" sheetId="10" state="hidden" r:id="rId3"/>
    <sheet name="1 1 Pol" sheetId="12" r:id="rId4"/>
    <sheet name="List1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Pol'!$1:$6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Pol'!$A$1:$W$44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0" i="12"/>
  <c r="O8"/>
  <c r="O7" s="1"/>
  <c r="Q8"/>
  <c r="Q7" s="1"/>
  <c r="U8"/>
  <c r="U7" s="1"/>
  <c r="O10"/>
  <c r="O9" s="1"/>
  <c r="Q10"/>
  <c r="Q9" s="1"/>
  <c r="U10"/>
  <c r="U9" s="1"/>
  <c r="O14"/>
  <c r="Q14"/>
  <c r="U14"/>
  <c r="O15"/>
  <c r="Q15"/>
  <c r="U15"/>
  <c r="O19"/>
  <c r="Q19"/>
  <c r="U19"/>
  <c r="O22"/>
  <c r="Q22"/>
  <c r="U22"/>
  <c r="O24"/>
  <c r="Q24"/>
  <c r="U24"/>
  <c r="O26"/>
  <c r="Q26"/>
  <c r="U26"/>
  <c r="O27"/>
  <c r="Q27"/>
  <c r="U27"/>
  <c r="O28"/>
  <c r="Q28"/>
  <c r="U28"/>
  <c r="O29"/>
  <c r="Q29"/>
  <c r="U29"/>
  <c r="O30"/>
  <c r="Q30"/>
  <c r="U30"/>
  <c r="O31"/>
  <c r="Q31"/>
  <c r="U31"/>
  <c r="O32"/>
  <c r="Q32"/>
  <c r="U32"/>
  <c r="O33"/>
  <c r="Q33"/>
  <c r="U33"/>
  <c r="O36"/>
  <c r="Q36"/>
  <c r="U36"/>
  <c r="O38"/>
  <c r="Q38"/>
  <c r="U38"/>
  <c r="O40"/>
  <c r="Q40"/>
  <c r="U40"/>
  <c r="AD43"/>
  <c r="F42" i="1" s="1"/>
  <c r="H43"/>
  <c r="I40"/>
  <c r="I13" i="12" l="1"/>
  <c r="K13"/>
  <c r="Q13"/>
  <c r="U13"/>
  <c r="O13"/>
  <c r="U35"/>
  <c r="O35"/>
  <c r="F39" i="1"/>
  <c r="F43" s="1"/>
  <c r="F41"/>
  <c r="K35" i="12"/>
  <c r="Q35"/>
  <c r="I35"/>
  <c r="AE43"/>
  <c r="J28" i="1"/>
  <c r="J26"/>
  <c r="G38"/>
  <c r="F38"/>
  <c r="J23"/>
  <c r="J24"/>
  <c r="J25"/>
  <c r="J27"/>
  <c r="E24"/>
  <c r="E26"/>
  <c r="G42" l="1"/>
  <c r="I42" s="1"/>
  <c r="G41"/>
  <c r="I41" s="1"/>
  <c r="G39"/>
  <c r="I39" l="1"/>
  <c r="I43" s="1"/>
  <c r="G43"/>
  <c r="A27" s="1"/>
  <c r="J41" l="1"/>
  <c r="J39"/>
  <c r="J43" s="1"/>
  <c r="J42"/>
  <c r="J40"/>
  <c r="G29"/>
  <c r="A28"/>
  <c r="J53"/>
  <c r="J52"/>
  <c r="J50"/>
  <c r="J5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siler</author>
  </authors>
  <commentList>
    <comment ref="S5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<sst xmlns="http://schemas.openxmlformats.org/spreadsheetml/2006/main" count="288" uniqueCount="167">
  <si>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</si>
  <si>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</si>
  <si>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</si>
  <si>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</si>
  <si>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</si>
  <si>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</si>
  <si>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</si>
  <si>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</si>
  <si>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</si>
  <si>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</si>
  <si>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</si>
  <si>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</si>
  <si>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</si>
  <si>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</si>
  <si>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</si>
  <si>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</si>
  <si>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</si>
  <si>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</si>
  <si>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</si>
  <si>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</si>
  <si>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</si>
  <si>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</si>
  <si>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</si>
  <si>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</si>
  <si>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</si>
  <si>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</si>
  <si>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</si>
  <si>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</si>
  <si>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</si>
  <si>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</si>
  <si>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</si>
  <si>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</si>
  <si>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</si>
  <si>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</si>
  <si>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</si>
  <si>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</si>
  <si>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</si>
  <si>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</si>
  <si>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</si>
  <si>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</si>
  <si>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</si>
  <si>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</si>
  <si>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</si>
  <si>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</si>
  <si>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k fakturaci</t>
  </si>
  <si>
    <t>2.etapa-oprava rozvodů ZTI</t>
  </si>
  <si>
    <t>Objekt:</t>
  </si>
  <si>
    <t>Rozpočet:</t>
  </si>
  <si>
    <t>Stavba</t>
  </si>
  <si>
    <t>Stavební objekt</t>
  </si>
  <si>
    <t>Celkem za stavbu</t>
  </si>
  <si>
    <t>CZK</t>
  </si>
  <si>
    <t>Rekapitulace dílů</t>
  </si>
  <si>
    <t>Typ dílu</t>
  </si>
  <si>
    <t>94</t>
  </si>
  <si>
    <t>Lešení a stavební výtahy</t>
  </si>
  <si>
    <t>96</t>
  </si>
  <si>
    <t>Bourání konstrukcí</t>
  </si>
  <si>
    <t>722</t>
  </si>
  <si>
    <t>Vnitřní vodovod</t>
  </si>
  <si>
    <t>767</t>
  </si>
  <si>
    <t>Konstrukce zámečnické</t>
  </si>
  <si>
    <t>VN</t>
  </si>
  <si>
    <t>ON</t>
  </si>
  <si>
    <t>Položkový soupis prací a dodávek</t>
  </si>
  <si>
    <t>#TypZaznamu#</t>
  </si>
  <si>
    <t>STA</t>
  </si>
  <si>
    <t>OBJ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</si>
  <si>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</si>
  <si>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</si>
  <si>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</si>
  <si>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</si>
  <si>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</si>
  <si>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</si>
  <si>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</si>
  <si>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</si>
  <si>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</si>
  <si>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</si>
  <si>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</si>
  <si>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</si>
  <si>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</si>
  <si>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</si>
  <si>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</si>
  <si>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</si>
  <si>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</si>
  <si>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</si>
  <si>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</si>
  <si>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</si>
  <si>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</si>
  <si>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</si>
  <si>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941955001R00</t>
  </si>
  <si>
    <t>Lešení lehké pracovní pomocné pomocné, o výšce lešeňové podlahy do 1,2 m</t>
  </si>
  <si>
    <t>m2</t>
  </si>
  <si>
    <t>800-3</t>
  </si>
  <si>
    <t>RTS 20/ I</t>
  </si>
  <si>
    <t>Práce</t>
  </si>
  <si>
    <t>POL1_</t>
  </si>
  <si>
    <t>971033431R00</t>
  </si>
  <si>
    <t>kus</t>
  </si>
  <si>
    <t>801-3</t>
  </si>
  <si>
    <t>základovém nebo nadzákladovém,</t>
  </si>
  <si>
    <t>SPI</t>
  </si>
  <si>
    <t>Včetně pomocného lešení o výšce podlahy do 1900 mm a pro zatížení do 1,5 kPa  (150 kg/m2).</t>
  </si>
  <si>
    <t>POP</t>
  </si>
  <si>
    <t>722130804R00</t>
  </si>
  <si>
    <t>Demontáž potrubí z ocelových trubek závitových DN 65</t>
  </si>
  <si>
    <t>m</t>
  </si>
  <si>
    <t>800-721</t>
  </si>
  <si>
    <t>722172316R00</t>
  </si>
  <si>
    <t>včetně tvarovek, bez zednických výpomocí</t>
  </si>
  <si>
    <t>Potrubí včetně tvarovek a zednických výpomocí.</t>
  </si>
  <si>
    <t>Včetně pomocného lešení o výšce podlahy do 1900 mm a pro zatížení do 1,5 kPa.</t>
  </si>
  <si>
    <t>722176114R00</t>
  </si>
  <si>
    <t>Montáž rozvodů vody podle technologie spojování svařovaných polyfuzně, D přes 25 do 32 mm</t>
  </si>
  <si>
    <t>V položkách jsou započteny 3 svary na 1m délky rozvodu, náklady na montáž tvarovek, bez dodávky potrubí, tvarovek a závěsů. Včetně zednických výpomocí.</t>
  </si>
  <si>
    <t>722181212RU1</t>
  </si>
  <si>
    <t>Izolace vodovodního potrubí návleková z trubic z pěnového polyetylenu, tloušťka stěny 9 mm, d 32 mm</t>
  </si>
  <si>
    <t>V položce je kalkulována dodávka izolační trubice, spon a lepicí pásky.</t>
  </si>
  <si>
    <t>722181212RY3</t>
  </si>
  <si>
    <t>Izolace vodovodního potrubí návleková z trubic z pěnového polyetylenu, tloušťka stěny 9 mm, d 63 mm</t>
  </si>
  <si>
    <t>722213113R00</t>
  </si>
  <si>
    <t>soubor</t>
  </si>
  <si>
    <t>RTS 18/ I</t>
  </si>
  <si>
    <t>722235527R00</t>
  </si>
  <si>
    <t>Filtr vodovodní, mosazný, vnitřní-vnitřní závit , DN 65, PN 16, včetně dodávky materiálu</t>
  </si>
  <si>
    <t>767883111RT9</t>
  </si>
  <si>
    <t>Objímka pro zavěšení potrubí jednošroubová, pro potrubí průměru 59 - 63 mm, na kombivrut a hmoždinku, maximální doporučené zatížení v tahu 0,9 kN</t>
  </si>
  <si>
    <t>ks</t>
  </si>
  <si>
    <t>800-767</t>
  </si>
  <si>
    <t>28600PC</t>
  </si>
  <si>
    <t>Nosné korýtko pod PPR potrubí Dn 63</t>
  </si>
  <si>
    <t xml:space="preserve">ks    </t>
  </si>
  <si>
    <t>Indiv</t>
  </si>
  <si>
    <t>Specifikace</t>
  </si>
  <si>
    <t>POL3_</t>
  </si>
  <si>
    <t>28615109R</t>
  </si>
  <si>
    <t>trubka plastová vodovodní hladká; PPR; SDR 11,0; PN 10; D = 32,0 mm; s = 2,90 mm; l = 4000,0 mm</t>
  </si>
  <si>
    <t>SPCM</t>
  </si>
  <si>
    <t>286550963R</t>
  </si>
  <si>
    <t>319459081R</t>
  </si>
  <si>
    <t>998722201R00</t>
  </si>
  <si>
    <t>Přesun hmot pro vnitřní vodovod v objektech výšky do 6 m</t>
  </si>
  <si>
    <t>Přesun hmot</t>
  </si>
  <si>
    <t>POL7_</t>
  </si>
  <si>
    <t>vodorovně do 50 m</t>
  </si>
  <si>
    <t>767581801R00</t>
  </si>
  <si>
    <t>v chodbě : 109,5*1</t>
  </si>
  <si>
    <t>VV</t>
  </si>
  <si>
    <t>767582800R00</t>
  </si>
  <si>
    <t>Demontáž podhledů roštů</t>
  </si>
  <si>
    <t>900      R03</t>
  </si>
  <si>
    <t>801-1</t>
  </si>
  <si>
    <t>HZS</t>
  </si>
  <si>
    <t>POL10_</t>
  </si>
  <si>
    <t>109,5*1,05</t>
  </si>
  <si>
    <t>SUM</t>
  </si>
  <si>
    <t>END</t>
  </si>
  <si>
    <t>Demontáž podhledů kazet+demontáž sádrokartonu</t>
  </si>
  <si>
    <t>Vybourání otvorů ve zdivu cihelném z jakýchkoliv cihel pálených_x000D_
 na jakoukoliv maltu vápenou nebo vápenocementovou, plochy do 0,50 m2, tloušťky do 150 mm</t>
  </si>
  <si>
    <t>Potrubí z plastických hmot polypropylenové potrubí PP-R, D 63 mm, s 8,6 mm, PN 16, SV   polyfúzně svařované, včetně zednických výpomocí</t>
  </si>
  <si>
    <t>Zpětná klapka, DN 65, PN 16, ocel, spoj + Ventil přímý DN 63+fitinky +montáž</t>
  </si>
  <si>
    <t>Zástřik nerez AISI 316 L; spoj lisovaný, s indikátorem zalisování; závit vnitřní; DN 32/1"</t>
  </si>
  <si>
    <t>ventil přímý pro vodovod; 32 x 1"; ovládání manuální; médium voda; l = 104,0 mm; připojení svaření +šroubení topenářské DN 32/"</t>
  </si>
  <si>
    <t>Zpětná montáž podhledů a roštů + sádrokartonu</t>
  </si>
  <si>
    <t>OPRAVA VNITŘNÍCH ROZVODŮ ZTI - SV + TV</t>
  </si>
  <si>
    <t>OPRAVA ROZVODŮ ZTI - SV + TV</t>
  </si>
  <si>
    <t>Městská hala míčových sportů Vodova - Nová hala, Brno</t>
  </si>
</sst>
</file>

<file path=xl/styles.xml><?xml version="1.0" encoding="utf-8"?>
<styleSheet xmlns="http://schemas.openxmlformats.org/spreadsheetml/2006/main">
  <numFmts count="1">
    <numFmt numFmtId="164" formatCode="#,##0.00000"/>
  </numFmts>
  <fonts count="22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b/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7" xfId="0" applyNumberFormat="1" applyFont="1" applyFill="1" applyBorder="1" applyAlignment="1">
      <alignment vertical="center"/>
    </xf>
    <xf numFmtId="4" fontId="7" fillId="5" borderId="28" xfId="0" applyNumberFormat="1" applyFont="1" applyFill="1" applyBorder="1" applyAlignment="1">
      <alignment vertical="center" wrapText="1"/>
    </xf>
    <xf numFmtId="4" fontId="10" fillId="5" borderId="29" xfId="0" applyNumberFormat="1" applyFont="1" applyFill="1" applyBorder="1" applyAlignment="1">
      <alignment horizontal="center" vertical="center" wrapText="1" shrinkToFit="1"/>
    </xf>
    <xf numFmtId="4" fontId="7" fillId="5" borderId="27" xfId="0" applyNumberFormat="1" applyFont="1" applyFill="1" applyBorder="1" applyAlignment="1">
      <alignment horizontal="center" vertical="center" wrapText="1" shrinkToFit="1"/>
    </xf>
    <xf numFmtId="4" fontId="7" fillId="5" borderId="29" xfId="0" applyNumberFormat="1" applyFont="1" applyFill="1" applyBorder="1" applyAlignment="1">
      <alignment horizontal="center" vertical="center" wrapText="1" shrinkToFit="1"/>
    </xf>
    <xf numFmtId="3" fontId="7" fillId="5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vertical="center"/>
    </xf>
    <xf numFmtId="4" fontId="3" fillId="0" borderId="31" xfId="0" applyNumberFormat="1" applyFont="1" applyBorder="1" applyAlignment="1">
      <alignment horizontal="right" vertical="center" wrapText="1" shrinkToFit="1"/>
    </xf>
    <xf numFmtId="4" fontId="3" fillId="0" borderId="31" xfId="0" applyNumberFormat="1" applyFont="1" applyBorder="1" applyAlignment="1">
      <alignment horizontal="right" vertical="center" shrinkToFit="1"/>
    </xf>
    <xf numFmtId="4" fontId="0" fillId="0" borderId="31" xfId="0" applyNumberFormat="1" applyBorder="1" applyAlignment="1">
      <alignment vertical="center" shrinkToFit="1"/>
    </xf>
    <xf numFmtId="4" fontId="0" fillId="0" borderId="32" xfId="0" applyNumberFormat="1" applyBorder="1" applyAlignment="1">
      <alignment vertical="center" shrinkToFit="1"/>
    </xf>
    <xf numFmtId="3" fontId="0" fillId="0" borderId="32" xfId="0" applyNumberForma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vertical="center" wrapText="1" shrinkToFit="1"/>
    </xf>
    <xf numFmtId="4" fontId="8" fillId="0" borderId="31" xfId="0" applyNumberFormat="1" applyFont="1" applyBorder="1" applyAlignment="1">
      <alignment vertical="center" shrinkToFit="1"/>
    </xf>
    <xf numFmtId="4" fontId="8" fillId="0" borderId="32" xfId="0" applyNumberFormat="1" applyFont="1" applyBorder="1" applyAlignment="1">
      <alignment vertical="center" shrinkToFit="1"/>
    </xf>
    <xf numFmtId="3" fontId="8" fillId="0" borderId="32" xfId="0" applyNumberFormat="1" applyFont="1" applyBorder="1" applyAlignment="1">
      <alignment vertical="center"/>
    </xf>
    <xf numFmtId="4" fontId="0" fillId="0" borderId="30" xfId="0" applyNumberFormat="1" applyBorder="1" applyAlignment="1">
      <alignment horizontal="left" vertical="center"/>
    </xf>
    <xf numFmtId="4" fontId="0" fillId="0" borderId="31" xfId="0" applyNumberFormat="1" applyBorder="1" applyAlignment="1">
      <alignment vertical="center" wrapText="1" shrinkToFit="1"/>
    </xf>
    <xf numFmtId="4" fontId="15" fillId="3" borderId="34" xfId="0" applyNumberFormat="1" applyFont="1" applyFill="1" applyBorder="1" applyAlignment="1">
      <alignment vertical="center" wrapText="1" shrinkToFit="1"/>
    </xf>
    <xf numFmtId="4" fontId="15" fillId="3" borderId="34" xfId="0" applyNumberFormat="1" applyFont="1" applyFill="1" applyBorder="1" applyAlignment="1">
      <alignment vertical="center" shrinkToFit="1"/>
    </xf>
    <xf numFmtId="4" fontId="0" fillId="3" borderId="35" xfId="0" applyNumberFormat="1" applyFill="1" applyBorder="1" applyAlignment="1">
      <alignment vertical="center" shrinkToFit="1"/>
    </xf>
    <xf numFmtId="3" fontId="0" fillId="3" borderId="35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 wrapText="1"/>
    </xf>
    <xf numFmtId="0" fontId="7" fillId="3" borderId="34" xfId="0" applyFont="1" applyFill="1" applyBorder="1" applyAlignment="1">
      <alignment vertical="center" wrapText="1"/>
    </xf>
    <xf numFmtId="4" fontId="7" fillId="3" borderId="35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3" borderId="35" xfId="0" applyNumberFormat="1" applyFont="1" applyFill="1" applyBorder="1" applyAlignment="1">
      <alignment vertical="center"/>
    </xf>
    <xf numFmtId="4" fontId="7" fillId="0" borderId="32" xfId="0" applyNumberFormat="1" applyFont="1" applyBorder="1" applyAlignment="1">
      <alignment horizontal="center" vertical="center"/>
    </xf>
    <xf numFmtId="4" fontId="7" fillId="3" borderId="35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4" fontId="0" fillId="0" borderId="0" xfId="0" applyNumberFormat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0" fontId="17" fillId="0" borderId="36" xfId="0" applyFont="1" applyBorder="1" applyAlignment="1">
      <alignment horizontal="center" vertical="top" shrinkToFit="1"/>
    </xf>
    <xf numFmtId="4" fontId="17" fillId="4" borderId="36" xfId="0" applyNumberFormat="1" applyFont="1" applyFill="1" applyBorder="1" applyAlignment="1" applyProtection="1">
      <alignment vertical="top" shrinkToFit="1"/>
      <protection locked="0"/>
    </xf>
    <xf numFmtId="4" fontId="17" fillId="0" borderId="36" xfId="0" applyNumberFormat="1" applyFont="1" applyBorder="1" applyAlignment="1">
      <alignment vertical="top" shrinkToFit="1"/>
    </xf>
    <xf numFmtId="0" fontId="17" fillId="0" borderId="37" xfId="0" applyFont="1" applyBorder="1" applyAlignment="1">
      <alignment horizontal="center" vertical="top" shrinkToFit="1"/>
    </xf>
    <xf numFmtId="4" fontId="17" fillId="4" borderId="37" xfId="0" applyNumberFormat="1" applyFont="1" applyFill="1" applyBorder="1" applyAlignment="1" applyProtection="1">
      <alignment vertical="top" shrinkToFit="1"/>
      <protection locked="0"/>
    </xf>
    <xf numFmtId="4" fontId="17" fillId="0" borderId="37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7" xfId="0" applyNumberFormat="1" applyFont="1" applyBorder="1" applyAlignment="1">
      <alignment horizontal="left" vertical="top" wrapText="1"/>
    </xf>
    <xf numFmtId="49" fontId="17" fillId="0" borderId="36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7" fillId="0" borderId="37" xfId="0" applyNumberFormat="1" applyFont="1" applyBorder="1" applyAlignment="1">
      <alignment horizontal="center" vertical="top"/>
    </xf>
    <xf numFmtId="49" fontId="17" fillId="0" borderId="36" xfId="0" applyNumberFormat="1" applyFont="1" applyBorder="1" applyAlignment="1">
      <alignment horizontal="center" vertical="top"/>
    </xf>
    <xf numFmtId="164" fontId="17" fillId="0" borderId="37" xfId="0" applyNumberFormat="1" applyFont="1" applyBorder="1" applyAlignment="1">
      <alignment horizontal="center" vertical="top" shrinkToFit="1"/>
    </xf>
    <xf numFmtId="164" fontId="17" fillId="0" borderId="36" xfId="0" applyNumberFormat="1" applyFont="1" applyBorder="1" applyAlignment="1">
      <alignment horizontal="center" vertical="top" shrinkToFit="1"/>
    </xf>
    <xf numFmtId="4" fontId="17" fillId="4" borderId="37" xfId="0" applyNumberFormat="1" applyFont="1" applyFill="1" applyBorder="1" applyAlignment="1" applyProtection="1">
      <alignment horizontal="center" vertical="top" shrinkToFit="1"/>
      <protection locked="0"/>
    </xf>
    <xf numFmtId="4" fontId="17" fillId="4" borderId="36" xfId="0" applyNumberFormat="1" applyFont="1" applyFill="1" applyBorder="1" applyAlignment="1" applyProtection="1">
      <alignment horizontal="center" vertical="top" shrinkToFit="1"/>
      <protection locked="0"/>
    </xf>
    <xf numFmtId="4" fontId="8" fillId="3" borderId="18" xfId="0" applyNumberFormat="1" applyFont="1" applyFill="1" applyBorder="1" applyAlignment="1">
      <alignment horizontal="center" vertical="top" shrinkToFit="1"/>
    </xf>
    <xf numFmtId="4" fontId="17" fillId="0" borderId="37" xfId="0" applyNumberFormat="1" applyFont="1" applyBorder="1" applyAlignment="1">
      <alignment horizontal="center" vertical="top" shrinkToFit="1"/>
    </xf>
    <xf numFmtId="4" fontId="17" fillId="0" borderId="36" xfId="0" applyNumberFormat="1" applyFont="1" applyBorder="1" applyAlignment="1">
      <alignment horizontal="center" vertical="top" shrinkToFit="1"/>
    </xf>
    <xf numFmtId="4" fontId="16" fillId="6" borderId="2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6" borderId="34" xfId="0" applyFill="1" applyBorder="1" applyAlignment="1">
      <alignment vertical="top"/>
    </xf>
    <xf numFmtId="4" fontId="21" fillId="6" borderId="34" xfId="0" applyNumberFormat="1" applyFont="1" applyFill="1" applyBorder="1" applyAlignment="1">
      <alignment vertical="top"/>
    </xf>
    <xf numFmtId="0" fontId="0" fillId="6" borderId="16" xfId="0" applyFill="1" applyBorder="1" applyAlignment="1">
      <alignment vertical="top"/>
    </xf>
    <xf numFmtId="0" fontId="8" fillId="3" borderId="34" xfId="0" applyFont="1" applyFill="1" applyBorder="1" applyAlignment="1">
      <alignment vertical="top"/>
    </xf>
    <xf numFmtId="0" fontId="0" fillId="7" borderId="0" xfId="0" applyFill="1" applyBorder="1"/>
    <xf numFmtId="49" fontId="0" fillId="7" borderId="0" xfId="0" applyNumberFormat="1" applyFill="1" applyBorder="1"/>
    <xf numFmtId="0" fontId="0" fillId="7" borderId="0" xfId="0" applyFill="1" applyBorder="1" applyAlignment="1">
      <alignment horizontal="center"/>
    </xf>
    <xf numFmtId="0" fontId="0" fillId="5" borderId="22" xfId="0" applyFill="1" applyBorder="1" applyAlignment="1">
      <alignment wrapText="1"/>
    </xf>
    <xf numFmtId="0" fontId="7" fillId="5" borderId="38" xfId="0" applyFont="1" applyFill="1" applyBorder="1"/>
    <xf numFmtId="49" fontId="7" fillId="5" borderId="39" xfId="0" applyNumberFormat="1" applyFont="1" applyFill="1" applyBorder="1" applyAlignment="1">
      <alignment horizontal="center"/>
    </xf>
    <xf numFmtId="49" fontId="7" fillId="5" borderId="39" xfId="0" applyNumberFormat="1" applyFont="1" applyFill="1" applyBorder="1"/>
    <xf numFmtId="0" fontId="7" fillId="5" borderId="39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0" fillId="5" borderId="39" xfId="0" applyFill="1" applyBorder="1" applyAlignment="1">
      <alignment wrapText="1"/>
    </xf>
    <xf numFmtId="0" fontId="7" fillId="5" borderId="39" xfId="0" applyFont="1" applyFill="1" applyBorder="1" applyAlignment="1">
      <alignment horizontal="center" wrapText="1"/>
    </xf>
    <xf numFmtId="0" fontId="7" fillId="5" borderId="4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8" fillId="3" borderId="17" xfId="0" applyFont="1" applyFill="1" applyBorder="1" applyAlignment="1">
      <alignment vertical="top"/>
    </xf>
    <xf numFmtId="4" fontId="8" fillId="3" borderId="19" xfId="0" applyNumberFormat="1" applyFont="1" applyFill="1" applyBorder="1" applyAlignment="1">
      <alignment vertical="top" shrinkToFit="1"/>
    </xf>
    <xf numFmtId="0" fontId="17" fillId="0" borderId="42" xfId="0" applyFont="1" applyBorder="1" applyAlignment="1">
      <alignment vertical="top"/>
    </xf>
    <xf numFmtId="4" fontId="17" fillId="0" borderId="43" xfId="0" applyNumberFormat="1" applyFont="1" applyBorder="1" applyAlignment="1">
      <alignment horizontal="center" vertical="top" shrinkToFit="1"/>
    </xf>
    <xf numFmtId="0" fontId="17" fillId="0" borderId="44" xfId="0" applyFont="1" applyBorder="1" applyAlignment="1">
      <alignment vertical="top"/>
    </xf>
    <xf numFmtId="4" fontId="17" fillId="0" borderId="45" xfId="0" applyNumberFormat="1" applyFont="1" applyBorder="1" applyAlignment="1">
      <alignment horizontal="center" vertical="top" shrinkToFit="1"/>
    </xf>
    <xf numFmtId="0" fontId="17" fillId="0" borderId="1" xfId="0" applyFont="1" applyBorder="1" applyAlignment="1">
      <alignment vertical="top"/>
    </xf>
    <xf numFmtId="4" fontId="17" fillId="0" borderId="2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8" fillId="3" borderId="34" xfId="0" applyFont="1" applyFill="1" applyBorder="1" applyAlignment="1">
      <alignment horizontal="center" vertical="top"/>
    </xf>
    <xf numFmtId="49" fontId="0" fillId="0" borderId="4" xfId="0" applyNumberFormat="1" applyBorder="1"/>
    <xf numFmtId="49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30" xfId="0" applyNumberFormat="1" applyFont="1" applyBorder="1" applyAlignment="1">
      <alignment vertical="center" wrapText="1"/>
    </xf>
    <xf numFmtId="49" fontId="7" fillId="0" borderId="31" xfId="0" applyNumberFormat="1" applyFon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8" fillId="0" borderId="31" xfId="0" applyNumberFormat="1" applyFont="1" applyBorder="1" applyAlignment="1">
      <alignment vertical="center" wrapText="1"/>
    </xf>
    <xf numFmtId="4" fontId="0" fillId="3" borderId="33" xfId="0" applyNumberFormat="1" applyFill="1" applyBorder="1" applyAlignment="1">
      <alignment vertical="center"/>
    </xf>
    <xf numFmtId="4" fontId="0" fillId="3" borderId="34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vertical="top"/>
    </xf>
    <xf numFmtId="49" fontId="8" fillId="3" borderId="34" xfId="0" applyNumberFormat="1" applyFont="1" applyFill="1" applyBorder="1" applyAlignment="1">
      <alignment vertical="top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3.2"/>
  <sheetData>
    <row r="1" spans="1:7">
      <c r="A1" s="21" t="s">
        <v>38</v>
      </c>
    </row>
    <row r="2" spans="1:7" ht="57.75" customHeight="1">
      <c r="A2" s="215" t="s">
        <v>39</v>
      </c>
      <c r="B2" s="215"/>
      <c r="C2" s="215"/>
      <c r="D2" s="215"/>
      <c r="E2" s="215"/>
      <c r="F2" s="215"/>
      <c r="G2" s="215"/>
    </row>
  </sheetData>
  <sheetProtection algorithmName="SHA-512" hashValue="ZraCwItwAhFSNECjkbsujqGN3dfNUSoM2fNPzFgtUu9D1gcvSBgrrEYsOB8v3EHoyPIje5//zFJzyuQomzw37Q==" saltValue="cVcIFQjPml1SmlhGw5AIi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57"/>
  <sheetViews>
    <sheetView showGridLines="0" topLeftCell="B14" zoomScaleNormal="100" zoomScaleSheetLayoutView="75" workbookViewId="0">
      <selection activeCell="J54" sqref="J54"/>
    </sheetView>
  </sheetViews>
  <sheetFormatPr defaultColWidth="9" defaultRowHeight="13.2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>
      <c r="A1" s="47" t="s">
        <v>36</v>
      </c>
      <c r="B1" s="216" t="s">
        <v>41</v>
      </c>
      <c r="C1" s="217"/>
      <c r="D1" s="217"/>
      <c r="E1" s="217"/>
      <c r="F1" s="217"/>
      <c r="G1" s="217"/>
      <c r="H1" s="217"/>
      <c r="I1" s="217"/>
      <c r="J1" s="218"/>
    </row>
    <row r="2" spans="1:15" ht="36" customHeight="1">
      <c r="A2" s="2"/>
      <c r="B2" s="77" t="s">
        <v>22</v>
      </c>
      <c r="C2" s="78"/>
      <c r="D2" s="79"/>
      <c r="E2" s="225" t="s">
        <v>166</v>
      </c>
      <c r="F2" s="226"/>
      <c r="G2" s="226"/>
      <c r="H2" s="226"/>
      <c r="I2" s="226"/>
      <c r="J2" s="227"/>
      <c r="O2" s="1"/>
    </row>
    <row r="3" spans="1:15" ht="27" customHeight="1">
      <c r="A3" s="2"/>
      <c r="B3" s="80" t="s">
        <v>46</v>
      </c>
      <c r="C3" s="78"/>
      <c r="D3" s="81" t="s">
        <v>43</v>
      </c>
      <c r="E3" s="228" t="s">
        <v>165</v>
      </c>
      <c r="F3" s="229"/>
      <c r="G3" s="229"/>
      <c r="H3" s="229"/>
      <c r="I3" s="229"/>
      <c r="J3" s="230"/>
    </row>
    <row r="4" spans="1:15" ht="23.25" customHeight="1">
      <c r="A4" s="76">
        <v>875</v>
      </c>
      <c r="B4" s="82" t="s">
        <v>47</v>
      </c>
      <c r="C4" s="83"/>
      <c r="D4" s="84"/>
      <c r="E4" s="238"/>
      <c r="F4" s="239"/>
      <c r="G4" s="239"/>
      <c r="H4" s="239"/>
      <c r="I4" s="239"/>
      <c r="J4" s="240"/>
    </row>
    <row r="5" spans="1:15" ht="24" customHeight="1">
      <c r="A5" s="2"/>
      <c r="B5" s="31" t="s">
        <v>42</v>
      </c>
      <c r="D5" s="243"/>
      <c r="E5" s="244"/>
      <c r="F5" s="244"/>
      <c r="G5" s="244"/>
      <c r="H5" s="18" t="s">
        <v>40</v>
      </c>
      <c r="I5" s="22"/>
      <c r="J5" s="8"/>
    </row>
    <row r="6" spans="1:15" ht="15.75" customHeight="1">
      <c r="A6" s="2"/>
      <c r="B6" s="28"/>
      <c r="C6" s="55"/>
      <c r="D6" s="245"/>
      <c r="E6" s="246"/>
      <c r="F6" s="246"/>
      <c r="G6" s="246"/>
      <c r="H6" s="18" t="s">
        <v>34</v>
      </c>
      <c r="I6" s="22"/>
      <c r="J6" s="8"/>
    </row>
    <row r="7" spans="1:15" ht="15.75" customHeight="1">
      <c r="A7" s="2"/>
      <c r="B7" s="29"/>
      <c r="C7" s="56"/>
      <c r="D7" s="53"/>
      <c r="E7" s="247"/>
      <c r="F7" s="248"/>
      <c r="G7" s="248"/>
      <c r="H7" s="24"/>
      <c r="I7" s="23"/>
      <c r="J7" s="34"/>
    </row>
    <row r="8" spans="1:15" ht="24" hidden="1" customHeight="1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>
      <c r="A9" s="2"/>
      <c r="B9" s="2"/>
      <c r="D9" s="51"/>
      <c r="H9" s="18" t="s">
        <v>34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232"/>
      <c r="E11" s="232"/>
      <c r="F11" s="232"/>
      <c r="G11" s="232"/>
      <c r="H11" s="18" t="s">
        <v>40</v>
      </c>
      <c r="I11" s="86"/>
      <c r="J11" s="8"/>
    </row>
    <row r="12" spans="1:15" ht="15.75" customHeight="1">
      <c r="A12" s="2"/>
      <c r="B12" s="28"/>
      <c r="C12" s="55"/>
      <c r="D12" s="237"/>
      <c r="E12" s="237"/>
      <c r="F12" s="237"/>
      <c r="G12" s="237"/>
      <c r="H12" s="18" t="s">
        <v>34</v>
      </c>
      <c r="I12" s="86"/>
      <c r="J12" s="8"/>
    </row>
    <row r="13" spans="1:15" ht="15.75" customHeight="1">
      <c r="A13" s="2"/>
      <c r="B13" s="29"/>
      <c r="C13" s="56"/>
      <c r="D13" s="85"/>
      <c r="E13" s="241"/>
      <c r="F13" s="242"/>
      <c r="G13" s="242"/>
      <c r="H13" s="19"/>
      <c r="I13" s="23"/>
      <c r="J13" s="34"/>
    </row>
    <row r="14" spans="1:15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61"/>
      <c r="D15" s="54"/>
      <c r="E15" s="231"/>
      <c r="F15" s="231"/>
      <c r="G15" s="233"/>
      <c r="H15" s="233"/>
      <c r="I15" s="233" t="s">
        <v>29</v>
      </c>
      <c r="J15" s="234"/>
    </row>
    <row r="16" spans="1:15" ht="23.25" customHeight="1">
      <c r="A16" s="143" t="s">
        <v>24</v>
      </c>
      <c r="B16" s="38" t="s">
        <v>24</v>
      </c>
      <c r="C16" s="62"/>
      <c r="D16" s="63"/>
      <c r="E16" s="222"/>
      <c r="F16" s="223"/>
      <c r="G16" s="222"/>
      <c r="H16" s="223"/>
      <c r="I16" s="222"/>
      <c r="J16" s="224"/>
    </row>
    <row r="17" spans="1:10" ht="23.25" customHeight="1">
      <c r="A17" s="143" t="s">
        <v>25</v>
      </c>
      <c r="B17" s="38" t="s">
        <v>25</v>
      </c>
      <c r="C17" s="62"/>
      <c r="D17" s="63"/>
      <c r="E17" s="222"/>
      <c r="F17" s="223"/>
      <c r="G17" s="222"/>
      <c r="H17" s="223"/>
      <c r="I17" s="222"/>
      <c r="J17" s="224"/>
    </row>
    <row r="18" spans="1:10" ht="23.25" customHeight="1">
      <c r="A18" s="143" t="s">
        <v>26</v>
      </c>
      <c r="B18" s="38" t="s">
        <v>26</v>
      </c>
      <c r="C18" s="62"/>
      <c r="D18" s="63"/>
      <c r="E18" s="222"/>
      <c r="F18" s="223"/>
      <c r="G18" s="222"/>
      <c r="H18" s="223"/>
      <c r="I18" s="222"/>
      <c r="J18" s="224"/>
    </row>
    <row r="19" spans="1:10" ht="23.25" customHeight="1">
      <c r="A19" s="143" t="s">
        <v>62</v>
      </c>
      <c r="B19" s="38" t="s">
        <v>27</v>
      </c>
      <c r="C19" s="62"/>
      <c r="D19" s="63"/>
      <c r="E19" s="222"/>
      <c r="F19" s="223"/>
      <c r="G19" s="222"/>
      <c r="H19" s="223"/>
      <c r="I19" s="222"/>
      <c r="J19" s="224"/>
    </row>
    <row r="20" spans="1:10" ht="23.25" customHeight="1">
      <c r="A20" s="143" t="s">
        <v>63</v>
      </c>
      <c r="B20" s="38" t="s">
        <v>28</v>
      </c>
      <c r="C20" s="62"/>
      <c r="D20" s="63"/>
      <c r="E20" s="222"/>
      <c r="F20" s="223"/>
      <c r="G20" s="222"/>
      <c r="H20" s="223"/>
      <c r="I20" s="222"/>
      <c r="J20" s="224"/>
    </row>
    <row r="21" spans="1:10" ht="23.25" customHeight="1">
      <c r="A21" s="2"/>
      <c r="B21" s="48" t="s">
        <v>29</v>
      </c>
      <c r="C21" s="64"/>
      <c r="D21" s="65"/>
      <c r="E21" s="235"/>
      <c r="F21" s="236"/>
      <c r="G21" s="235"/>
      <c r="H21" s="236"/>
      <c r="I21" s="235"/>
      <c r="J21" s="254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15</v>
      </c>
      <c r="F23" s="39" t="s">
        <v>0</v>
      </c>
      <c r="G23" s="252"/>
      <c r="H23" s="253"/>
      <c r="I23" s="253"/>
      <c r="J23" s="40" t="str">
        <f t="shared" ref="J23:J28" si="0">Mena</f>
        <v>CZK</v>
      </c>
    </row>
    <row r="24" spans="1:10" ht="23.25" hidden="1" customHeight="1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50">
        <v>0</v>
      </c>
      <c r="H24" s="251"/>
      <c r="I24" s="251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252"/>
      <c r="H25" s="253"/>
      <c r="I25" s="253"/>
      <c r="J25" s="40" t="str">
        <f t="shared" si="0"/>
        <v>CZK</v>
      </c>
    </row>
    <row r="26" spans="1:10" ht="23.25" hidden="1" customHeight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19">
        <v>68358.78</v>
      </c>
      <c r="H26" s="220"/>
      <c r="I26" s="220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21"/>
      <c r="H27" s="221"/>
      <c r="I27" s="221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17" t="s">
        <v>23</v>
      </c>
      <c r="C28" s="118"/>
      <c r="D28" s="118"/>
      <c r="E28" s="119"/>
      <c r="F28" s="120"/>
      <c r="G28" s="255"/>
      <c r="H28" s="256"/>
      <c r="I28" s="256"/>
      <c r="J28" s="121" t="str">
        <f t="shared" si="0"/>
        <v>CZK</v>
      </c>
    </row>
    <row r="29" spans="1:10" ht="27.75" hidden="1" customHeight="1" thickBot="1">
      <c r="A29" s="2"/>
      <c r="B29" s="117" t="s">
        <v>35</v>
      </c>
      <c r="C29" s="122"/>
      <c r="D29" s="122"/>
      <c r="E29" s="122"/>
      <c r="F29" s="123"/>
      <c r="G29" s="255">
        <f>ZakladDPHSni+DPHSni+ZakladDPHZakl+DPHZakl+Zaokrouhleni</f>
        <v>68358.78</v>
      </c>
      <c r="H29" s="255"/>
      <c r="I29" s="255"/>
      <c r="J29" s="124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57"/>
      <c r="E34" s="258"/>
      <c r="G34" s="259"/>
      <c r="H34" s="260"/>
      <c r="I34" s="260"/>
      <c r="J34" s="25"/>
    </row>
    <row r="35" spans="1:10" ht="12.75" customHeight="1">
      <c r="A35" s="2"/>
      <c r="B35" s="2"/>
      <c r="D35" s="249" t="s">
        <v>2</v>
      </c>
      <c r="E35" s="249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>
      <c r="A39" s="89">
        <v>1</v>
      </c>
      <c r="B39" s="100" t="s">
        <v>48</v>
      </c>
      <c r="C39" s="263"/>
      <c r="D39" s="263"/>
      <c r="E39" s="263"/>
      <c r="F39" s="101">
        <f>'1 1 Pol'!AD43</f>
        <v>0</v>
      </c>
      <c r="G39" s="102">
        <f>'1 1 Pol'!AE43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>
      <c r="A40" s="89">
        <v>2</v>
      </c>
      <c r="B40" s="106"/>
      <c r="C40" s="264" t="s">
        <v>49</v>
      </c>
      <c r="D40" s="264"/>
      <c r="E40" s="264"/>
      <c r="F40" s="107"/>
      <c r="G40" s="108"/>
      <c r="H40" s="108"/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>
      <c r="A41" s="89">
        <v>2</v>
      </c>
      <c r="B41" s="106" t="s">
        <v>43</v>
      </c>
      <c r="C41" s="264" t="s">
        <v>45</v>
      </c>
      <c r="D41" s="264"/>
      <c r="E41" s="264"/>
      <c r="F41" s="107">
        <f>'1 1 Pol'!AD43</f>
        <v>0</v>
      </c>
      <c r="G41" s="108">
        <f>'1 1 Pol'!AE43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>
      <c r="A42" s="89">
        <v>3</v>
      </c>
      <c r="B42" s="111" t="s">
        <v>43</v>
      </c>
      <c r="C42" s="263" t="s">
        <v>44</v>
      </c>
      <c r="D42" s="263"/>
      <c r="E42" s="263"/>
      <c r="F42" s="112">
        <f>'1 1 Pol'!AD43</f>
        <v>0</v>
      </c>
      <c r="G42" s="103">
        <f>'1 1 Pol'!AE43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>
      <c r="A43" s="89"/>
      <c r="B43" s="265" t="s">
        <v>50</v>
      </c>
      <c r="C43" s="266"/>
      <c r="D43" s="266"/>
      <c r="E43" s="266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6">
      <c r="B47" s="125" t="s">
        <v>52</v>
      </c>
    </row>
    <row r="49" spans="1:10" ht="25.5" customHeight="1">
      <c r="A49" s="127"/>
      <c r="B49" s="130" t="s">
        <v>17</v>
      </c>
      <c r="C49" s="130" t="s">
        <v>5</v>
      </c>
      <c r="D49" s="131"/>
      <c r="E49" s="131"/>
      <c r="F49" s="132" t="s">
        <v>53</v>
      </c>
      <c r="G49" s="132"/>
      <c r="H49" s="132"/>
      <c r="I49" s="132" t="s">
        <v>29</v>
      </c>
      <c r="J49" s="132" t="s">
        <v>0</v>
      </c>
    </row>
    <row r="50" spans="1:10" ht="36.75" customHeight="1">
      <c r="A50" s="128"/>
      <c r="B50" s="133" t="s">
        <v>54</v>
      </c>
      <c r="C50" s="261" t="s">
        <v>55</v>
      </c>
      <c r="D50" s="262"/>
      <c r="E50" s="262"/>
      <c r="F50" s="141" t="s">
        <v>24</v>
      </c>
      <c r="G50" s="134"/>
      <c r="H50" s="134"/>
      <c r="I50" s="134"/>
      <c r="J50" s="139" t="str">
        <f>IF(I54=0,"",I50/I54*100)</f>
        <v/>
      </c>
    </row>
    <row r="51" spans="1:10" ht="36.75" customHeight="1">
      <c r="A51" s="128"/>
      <c r="B51" s="133" t="s">
        <v>56</v>
      </c>
      <c r="C51" s="261" t="s">
        <v>57</v>
      </c>
      <c r="D51" s="262"/>
      <c r="E51" s="262"/>
      <c r="F51" s="141" t="s">
        <v>24</v>
      </c>
      <c r="G51" s="134"/>
      <c r="H51" s="134"/>
      <c r="I51" s="134"/>
      <c r="J51" s="139" t="str">
        <f>IF(I54=0,"",I51/I54*100)</f>
        <v/>
      </c>
    </row>
    <row r="52" spans="1:10" ht="36.75" customHeight="1">
      <c r="A52" s="128"/>
      <c r="B52" s="133" t="s">
        <v>58</v>
      </c>
      <c r="C52" s="261" t="s">
        <v>59</v>
      </c>
      <c r="D52" s="262"/>
      <c r="E52" s="262"/>
      <c r="F52" s="141" t="s">
        <v>25</v>
      </c>
      <c r="G52" s="134"/>
      <c r="H52" s="134"/>
      <c r="I52" s="134"/>
      <c r="J52" s="139" t="str">
        <f>IF(I54=0,"",I52/I54*100)</f>
        <v/>
      </c>
    </row>
    <row r="53" spans="1:10" ht="36.75" customHeight="1">
      <c r="A53" s="128"/>
      <c r="B53" s="133" t="s">
        <v>60</v>
      </c>
      <c r="C53" s="261" t="s">
        <v>61</v>
      </c>
      <c r="D53" s="262"/>
      <c r="E53" s="262"/>
      <c r="F53" s="141" t="s">
        <v>25</v>
      </c>
      <c r="G53" s="134"/>
      <c r="H53" s="134"/>
      <c r="I53" s="134"/>
      <c r="J53" s="139" t="str">
        <f>IF(I54=0,"",I53/I54*100)</f>
        <v/>
      </c>
    </row>
    <row r="54" spans="1:10" ht="25.5" customHeight="1">
      <c r="A54" s="129"/>
      <c r="B54" s="135" t="s">
        <v>1</v>
      </c>
      <c r="C54" s="136"/>
      <c r="D54" s="137"/>
      <c r="E54" s="137"/>
      <c r="F54" s="142"/>
      <c r="G54" s="138"/>
      <c r="H54" s="138"/>
      <c r="I54" s="138"/>
      <c r="J54" s="140"/>
    </row>
    <row r="55" spans="1:10">
      <c r="F55" s="87"/>
      <c r="G55" s="87"/>
      <c r="H55" s="87"/>
      <c r="I55" s="87"/>
      <c r="J55" s="88"/>
    </row>
    <row r="56" spans="1:10">
      <c r="F56" s="87"/>
      <c r="G56" s="87"/>
      <c r="H56" s="87"/>
      <c r="I56" s="87"/>
      <c r="J56" s="88"/>
    </row>
    <row r="57" spans="1:10">
      <c r="F57" s="87"/>
      <c r="G57" s="87"/>
      <c r="H57" s="87"/>
      <c r="I57" s="87"/>
      <c r="J57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0:E50"/>
    <mergeCell ref="C51:E51"/>
    <mergeCell ref="C52:E52"/>
    <mergeCell ref="C53:E53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>
      <c r="A1" s="267" t="s">
        <v>6</v>
      </c>
      <c r="B1" s="267"/>
      <c r="C1" s="268"/>
      <c r="D1" s="267"/>
      <c r="E1" s="267"/>
      <c r="F1" s="267"/>
      <c r="G1" s="267"/>
    </row>
    <row r="2" spans="1:7" ht="24.9" customHeight="1">
      <c r="A2" s="50" t="s">
        <v>7</v>
      </c>
      <c r="B2" s="49"/>
      <c r="C2" s="269"/>
      <c r="D2" s="269"/>
      <c r="E2" s="269"/>
      <c r="F2" s="269"/>
      <c r="G2" s="270"/>
    </row>
    <row r="3" spans="1:7" ht="24.9" customHeight="1">
      <c r="A3" s="50" t="s">
        <v>8</v>
      </c>
      <c r="B3" s="49"/>
      <c r="C3" s="269"/>
      <c r="D3" s="269"/>
      <c r="E3" s="269"/>
      <c r="F3" s="269"/>
      <c r="G3" s="270"/>
    </row>
    <row r="4" spans="1:7" ht="24.9" customHeight="1">
      <c r="A4" s="50" t="s">
        <v>9</v>
      </c>
      <c r="B4" s="49"/>
      <c r="C4" s="269"/>
      <c r="D4" s="269"/>
      <c r="E4" s="269"/>
      <c r="F4" s="269"/>
      <c r="G4" s="270"/>
    </row>
    <row r="5" spans="1:7">
      <c r="B5" s="4"/>
      <c r="C5" s="5"/>
      <c r="D5" s="6"/>
    </row>
  </sheetData>
  <sheetProtection algorithmName="SHA-512" hashValue="oUuSDejUg+0PRySV/62UO9k5wWEvsFIf/WsH9o5PZJanOqMzWn4yZfWk1wSBtgwuN7Dgvo+3YmppRPTE5c5CJg==" saltValue="kAr3K8PJeLoo6rlwkiAhY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4999"/>
  <sheetViews>
    <sheetView tabSelected="1" zoomScaleNormal="100" workbookViewId="0">
      <pane ySplit="6" topLeftCell="A22" activePane="bottomLeft" state="frozen"/>
      <selection pane="bottomLeft" activeCell="F40" sqref="F40"/>
    </sheetView>
  </sheetViews>
  <sheetFormatPr defaultRowHeight="13.2" outlineLevelRow="1"/>
  <cols>
    <col min="1" max="1" width="3.44140625" customWidth="1"/>
    <col min="2" max="2" width="11.33203125" style="126" customWidth="1"/>
    <col min="3" max="3" width="63.33203125" style="126" customWidth="1"/>
    <col min="4" max="4" width="4.109375" customWidth="1"/>
    <col min="5" max="5" width="8" customWidth="1"/>
    <col min="6" max="6" width="8.21875" customWidth="1"/>
    <col min="7" max="7" width="9.44140625" customWidth="1"/>
    <col min="8" max="11" width="0" hidden="1" customWidth="1"/>
    <col min="12" max="12" width="5.88671875" customWidth="1"/>
    <col min="13" max="13" width="7.88671875" customWidth="1"/>
    <col min="14" max="17" width="0" hidden="1" customWidth="1"/>
    <col min="18" max="18" width="5.6640625" customWidth="1"/>
    <col min="19" max="19" width="6.6640625" customWidth="1"/>
    <col min="20" max="23" width="0" hidden="1" customWidth="1"/>
    <col min="28" max="28" width="0" hidden="1" customWidth="1"/>
    <col min="30" max="40" width="0" hidden="1" customWidth="1"/>
    <col min="52" max="52" width="98.6640625" customWidth="1"/>
  </cols>
  <sheetData>
    <row r="1" spans="1:59" ht="15.7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AF1" t="s">
        <v>65</v>
      </c>
    </row>
    <row r="2" spans="1:59" ht="24.9" customHeight="1">
      <c r="A2" s="276" t="s">
        <v>166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AF2" t="s">
        <v>66</v>
      </c>
    </row>
    <row r="3" spans="1:59" ht="24.9" customHeight="1">
      <c r="A3" s="277" t="s">
        <v>164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AB3" s="126" t="s">
        <v>66</v>
      </c>
      <c r="AF3" t="s">
        <v>67</v>
      </c>
    </row>
    <row r="4" spans="1:59" ht="13.8" thickBot="1">
      <c r="A4" s="181"/>
      <c r="B4" s="182"/>
      <c r="C4" s="182"/>
      <c r="D4" s="183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59" ht="31.8" customHeight="1">
      <c r="A5" s="185" t="s">
        <v>68</v>
      </c>
      <c r="B5" s="186" t="s">
        <v>69</v>
      </c>
      <c r="C5" s="187" t="s">
        <v>70</v>
      </c>
      <c r="D5" s="188" t="s">
        <v>71</v>
      </c>
      <c r="E5" s="188" t="s">
        <v>72</v>
      </c>
      <c r="F5" s="189" t="s">
        <v>73</v>
      </c>
      <c r="G5" s="188" t="s">
        <v>29</v>
      </c>
      <c r="H5" s="190" t="s">
        <v>30</v>
      </c>
      <c r="I5" s="190" t="s">
        <v>74</v>
      </c>
      <c r="J5" s="190" t="s">
        <v>31</v>
      </c>
      <c r="K5" s="190" t="s">
        <v>75</v>
      </c>
      <c r="L5" s="191" t="s">
        <v>76</v>
      </c>
      <c r="M5" s="191" t="s">
        <v>77</v>
      </c>
      <c r="N5" s="190" t="s">
        <v>78</v>
      </c>
      <c r="O5" s="190" t="s">
        <v>79</v>
      </c>
      <c r="P5" s="190" t="s">
        <v>80</v>
      </c>
      <c r="Q5" s="190" t="s">
        <v>81</v>
      </c>
      <c r="R5" s="191" t="s">
        <v>82</v>
      </c>
      <c r="S5" s="192" t="s">
        <v>83</v>
      </c>
      <c r="T5" s="184" t="s">
        <v>84</v>
      </c>
      <c r="U5" s="144" t="s">
        <v>85</v>
      </c>
      <c r="V5" s="144" t="s">
        <v>86</v>
      </c>
      <c r="W5" s="144" t="s">
        <v>87</v>
      </c>
    </row>
    <row r="6" spans="1:59" ht="14.4" customHeight="1">
      <c r="A6" s="193"/>
      <c r="B6" s="194"/>
      <c r="C6" s="194"/>
      <c r="D6" s="195"/>
      <c r="E6" s="196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T6" s="146"/>
      <c r="U6" s="146"/>
      <c r="V6" s="146"/>
      <c r="W6" s="146"/>
    </row>
    <row r="7" spans="1:59">
      <c r="A7" s="199" t="s">
        <v>88</v>
      </c>
      <c r="B7" s="151" t="s">
        <v>54</v>
      </c>
      <c r="C7" s="162" t="s">
        <v>55</v>
      </c>
      <c r="D7" s="152"/>
      <c r="E7" s="153"/>
      <c r="F7" s="154"/>
      <c r="G7" s="172"/>
      <c r="H7" s="154"/>
      <c r="I7" s="154"/>
      <c r="J7" s="154"/>
      <c r="K7" s="154"/>
      <c r="L7" s="154"/>
      <c r="M7" s="172"/>
      <c r="N7" s="154"/>
      <c r="O7" s="154">
        <f>SUM(O8:O8)</f>
        <v>0.2</v>
      </c>
      <c r="P7" s="154"/>
      <c r="Q7" s="154">
        <f>SUM(Q8:Q8)</f>
        <v>0</v>
      </c>
      <c r="R7" s="154"/>
      <c r="S7" s="200"/>
      <c r="T7" s="150"/>
      <c r="U7" s="150">
        <f>SUM(U8:U8)</f>
        <v>29.03</v>
      </c>
      <c r="V7" s="150"/>
      <c r="W7" s="150"/>
      <c r="AF7" t="s">
        <v>89</v>
      </c>
    </row>
    <row r="8" spans="1:59" outlineLevel="1">
      <c r="A8" s="201">
        <v>1</v>
      </c>
      <c r="B8" s="166" t="s">
        <v>90</v>
      </c>
      <c r="C8" s="163" t="s">
        <v>91</v>
      </c>
      <c r="D8" s="158" t="s">
        <v>92</v>
      </c>
      <c r="E8" s="168">
        <v>164</v>
      </c>
      <c r="F8" s="170"/>
      <c r="G8" s="173"/>
      <c r="H8" s="159"/>
      <c r="I8" s="160"/>
      <c r="J8" s="159"/>
      <c r="K8" s="160"/>
      <c r="L8" s="173"/>
      <c r="M8" s="173"/>
      <c r="N8" s="160">
        <v>1.2099999999999999E-3</v>
      </c>
      <c r="O8" s="160">
        <f>ROUND(E8*N8,2)</f>
        <v>0.2</v>
      </c>
      <c r="P8" s="160">
        <v>0</v>
      </c>
      <c r="Q8" s="160">
        <f>ROUND(E8*P8,2)</f>
        <v>0</v>
      </c>
      <c r="R8" s="173" t="s">
        <v>93</v>
      </c>
      <c r="S8" s="202" t="s">
        <v>94</v>
      </c>
      <c r="T8" s="148">
        <v>0.17699999999999999</v>
      </c>
      <c r="U8" s="148">
        <f>ROUND(E8*T8,2)</f>
        <v>29.03</v>
      </c>
      <c r="V8" s="148"/>
      <c r="W8" s="148" t="s">
        <v>95</v>
      </c>
      <c r="X8" s="145"/>
      <c r="Y8" s="145"/>
      <c r="Z8" s="145"/>
      <c r="AA8" s="145"/>
      <c r="AB8" s="145"/>
      <c r="AC8" s="145"/>
      <c r="AD8" s="145"/>
      <c r="AE8" s="145"/>
      <c r="AF8" s="145" t="s">
        <v>96</v>
      </c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</row>
    <row r="9" spans="1:59">
      <c r="A9" s="199" t="s">
        <v>88</v>
      </c>
      <c r="B9" s="151" t="s">
        <v>56</v>
      </c>
      <c r="C9" s="162" t="s">
        <v>57</v>
      </c>
      <c r="D9" s="152"/>
      <c r="E9" s="153"/>
      <c r="F9" s="154"/>
      <c r="G9" s="172"/>
      <c r="H9" s="154"/>
      <c r="I9" s="154"/>
      <c r="J9" s="154"/>
      <c r="K9" s="154"/>
      <c r="L9" s="154"/>
      <c r="M9" s="172"/>
      <c r="N9" s="154"/>
      <c r="O9" s="154">
        <f>SUM(O10:O12)</f>
        <v>0.01</v>
      </c>
      <c r="P9" s="154"/>
      <c r="Q9" s="154">
        <f>SUM(Q10:Q12)</f>
        <v>1.24</v>
      </c>
      <c r="R9" s="154"/>
      <c r="S9" s="200"/>
      <c r="T9" s="150"/>
      <c r="U9" s="150">
        <f>SUM(U10:U12)</f>
        <v>3.78</v>
      </c>
      <c r="V9" s="150"/>
      <c r="W9" s="150"/>
      <c r="AF9" t="s">
        <v>89</v>
      </c>
    </row>
    <row r="10" spans="1:59" ht="20.399999999999999" outlineLevel="1">
      <c r="A10" s="203">
        <v>2</v>
      </c>
      <c r="B10" s="167" t="s">
        <v>97</v>
      </c>
      <c r="C10" s="164" t="s">
        <v>158</v>
      </c>
      <c r="D10" s="155" t="s">
        <v>98</v>
      </c>
      <c r="E10" s="169">
        <v>18</v>
      </c>
      <c r="F10" s="171"/>
      <c r="G10" s="174"/>
      <c r="H10" s="156"/>
      <c r="I10" s="157"/>
      <c r="J10" s="156"/>
      <c r="K10" s="157"/>
      <c r="L10" s="174"/>
      <c r="M10" s="174"/>
      <c r="N10" s="157">
        <v>3.4000000000000002E-4</v>
      </c>
      <c r="O10" s="157">
        <f>ROUND(E10*N10,2)</f>
        <v>0.01</v>
      </c>
      <c r="P10" s="157">
        <v>6.9000000000000006E-2</v>
      </c>
      <c r="Q10" s="157">
        <f>ROUND(E10*P10,2)</f>
        <v>1.24</v>
      </c>
      <c r="R10" s="174" t="s">
        <v>99</v>
      </c>
      <c r="S10" s="204" t="s">
        <v>94</v>
      </c>
      <c r="T10" s="148">
        <v>0.21</v>
      </c>
      <c r="U10" s="148">
        <f>ROUND(E10*T10,2)</f>
        <v>3.78</v>
      </c>
      <c r="V10" s="148"/>
      <c r="W10" s="148" t="s">
        <v>95</v>
      </c>
      <c r="X10" s="145"/>
      <c r="Y10" s="145"/>
      <c r="Z10" s="145"/>
      <c r="AA10" s="145"/>
      <c r="AB10" s="145"/>
      <c r="AC10" s="145"/>
      <c r="AD10" s="145"/>
      <c r="AE10" s="145"/>
      <c r="AF10" s="145" t="s">
        <v>96</v>
      </c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</row>
    <row r="11" spans="1:59" outlineLevel="1">
      <c r="A11" s="205"/>
      <c r="B11" s="147"/>
      <c r="C11" s="273" t="s">
        <v>100</v>
      </c>
      <c r="D11" s="274"/>
      <c r="E11" s="274"/>
      <c r="F11" s="274"/>
      <c r="G11" s="274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206"/>
      <c r="T11" s="148"/>
      <c r="U11" s="148"/>
      <c r="V11" s="148"/>
      <c r="W11" s="148"/>
      <c r="X11" s="145"/>
      <c r="Y11" s="145"/>
      <c r="Z11" s="145"/>
      <c r="AA11" s="145"/>
      <c r="AB11" s="145"/>
      <c r="AC11" s="145"/>
      <c r="AD11" s="145"/>
      <c r="AE11" s="145"/>
      <c r="AF11" s="145" t="s">
        <v>101</v>
      </c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</row>
    <row r="12" spans="1:59" outlineLevel="1">
      <c r="A12" s="205"/>
      <c r="B12" s="147"/>
      <c r="C12" s="271" t="s">
        <v>102</v>
      </c>
      <c r="D12" s="272"/>
      <c r="E12" s="272"/>
      <c r="F12" s="272"/>
      <c r="G12" s="272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206"/>
      <c r="T12" s="148"/>
      <c r="U12" s="148"/>
      <c r="V12" s="148"/>
      <c r="W12" s="148"/>
      <c r="X12" s="145"/>
      <c r="Y12" s="145"/>
      <c r="Z12" s="145"/>
      <c r="AA12" s="145"/>
      <c r="AB12" s="145"/>
      <c r="AC12" s="145"/>
      <c r="AD12" s="145"/>
      <c r="AE12" s="145"/>
      <c r="AF12" s="145" t="s">
        <v>103</v>
      </c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</row>
    <row r="13" spans="1:59">
      <c r="A13" s="199" t="s">
        <v>88</v>
      </c>
      <c r="B13" s="151" t="s">
        <v>58</v>
      </c>
      <c r="C13" s="162" t="s">
        <v>59</v>
      </c>
      <c r="D13" s="152"/>
      <c r="E13" s="153"/>
      <c r="F13" s="154"/>
      <c r="G13" s="172"/>
      <c r="H13" s="154"/>
      <c r="I13" s="154">
        <f>SUM(I14:I34)</f>
        <v>0</v>
      </c>
      <c r="J13" s="154"/>
      <c r="K13" s="154">
        <f>SUM(K14:K34)</f>
        <v>0</v>
      </c>
      <c r="L13" s="154"/>
      <c r="M13" s="172"/>
      <c r="N13" s="154"/>
      <c r="O13" s="154">
        <f>SUM(O14:O34)</f>
        <v>1.5800000000000003</v>
      </c>
      <c r="P13" s="154"/>
      <c r="Q13" s="154">
        <f>SUM(Q14:Q34)</f>
        <v>0.05</v>
      </c>
      <c r="R13" s="154"/>
      <c r="S13" s="200"/>
      <c r="T13" s="150"/>
      <c r="U13" s="150">
        <f>SUM(U14:U34)</f>
        <v>303.41000000000003</v>
      </c>
      <c r="V13" s="150"/>
      <c r="W13" s="150"/>
      <c r="AF13" t="s">
        <v>89</v>
      </c>
    </row>
    <row r="14" spans="1:59" outlineLevel="1">
      <c r="A14" s="201">
        <v>3</v>
      </c>
      <c r="B14" s="166" t="s">
        <v>104</v>
      </c>
      <c r="C14" s="163" t="s">
        <v>105</v>
      </c>
      <c r="D14" s="158" t="s">
        <v>106</v>
      </c>
      <c r="E14" s="168">
        <v>5</v>
      </c>
      <c r="F14" s="170"/>
      <c r="G14" s="173"/>
      <c r="H14" s="159"/>
      <c r="I14" s="160"/>
      <c r="J14" s="159"/>
      <c r="K14" s="160"/>
      <c r="L14" s="173"/>
      <c r="M14" s="173"/>
      <c r="N14" s="160">
        <v>0</v>
      </c>
      <c r="O14" s="160">
        <f>ROUND(E14*N14,2)</f>
        <v>0</v>
      </c>
      <c r="P14" s="160">
        <v>9.5899999999999996E-3</v>
      </c>
      <c r="Q14" s="160">
        <f>ROUND(E14*P14,2)</f>
        <v>0.05</v>
      </c>
      <c r="R14" s="173" t="s">
        <v>107</v>
      </c>
      <c r="S14" s="202" t="s">
        <v>94</v>
      </c>
      <c r="T14" s="148">
        <v>0.25600000000000001</v>
      </c>
      <c r="U14" s="148">
        <f>ROUND(E14*T14,2)</f>
        <v>1.28</v>
      </c>
      <c r="V14" s="148"/>
      <c r="W14" s="148" t="s">
        <v>95</v>
      </c>
      <c r="X14" s="145"/>
      <c r="Y14" s="145"/>
      <c r="Z14" s="145"/>
      <c r="AA14" s="145"/>
      <c r="AB14" s="145"/>
      <c r="AC14" s="145"/>
      <c r="AD14" s="145"/>
      <c r="AE14" s="145"/>
      <c r="AF14" s="145" t="s">
        <v>96</v>
      </c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</row>
    <row r="15" spans="1:59" ht="20.399999999999999" outlineLevel="1">
      <c r="A15" s="203">
        <v>4</v>
      </c>
      <c r="B15" s="167" t="s">
        <v>108</v>
      </c>
      <c r="C15" s="164" t="s">
        <v>159</v>
      </c>
      <c r="D15" s="155" t="s">
        <v>106</v>
      </c>
      <c r="E15" s="169">
        <v>209.5</v>
      </c>
      <c r="F15" s="171"/>
      <c r="G15" s="174"/>
      <c r="H15" s="156"/>
      <c r="I15" s="157"/>
      <c r="J15" s="156"/>
      <c r="K15" s="157"/>
      <c r="L15" s="174"/>
      <c r="M15" s="174"/>
      <c r="N15" s="157">
        <v>6.5399999999999998E-3</v>
      </c>
      <c r="O15" s="157">
        <f>ROUND(E15*N15,2)</f>
        <v>1.37</v>
      </c>
      <c r="P15" s="157">
        <v>0</v>
      </c>
      <c r="Q15" s="157">
        <f>ROUND(E15*P15,2)</f>
        <v>0</v>
      </c>
      <c r="R15" s="174" t="s">
        <v>107</v>
      </c>
      <c r="S15" s="204" t="s">
        <v>94</v>
      </c>
      <c r="T15" s="148">
        <v>1.0047999999999999</v>
      </c>
      <c r="U15" s="148">
        <f>ROUND(E15*T15,2)</f>
        <v>210.51</v>
      </c>
      <c r="V15" s="148"/>
      <c r="W15" s="148" t="s">
        <v>95</v>
      </c>
      <c r="X15" s="145"/>
      <c r="Y15" s="145"/>
      <c r="Z15" s="145"/>
      <c r="AA15" s="145"/>
      <c r="AB15" s="145"/>
      <c r="AC15" s="145"/>
      <c r="AD15" s="145"/>
      <c r="AE15" s="145"/>
      <c r="AF15" s="145" t="s">
        <v>96</v>
      </c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</row>
    <row r="16" spans="1:59" outlineLevel="1">
      <c r="A16" s="205"/>
      <c r="B16" s="147"/>
      <c r="C16" s="273" t="s">
        <v>109</v>
      </c>
      <c r="D16" s="274"/>
      <c r="E16" s="274"/>
      <c r="F16" s="274"/>
      <c r="G16" s="274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206"/>
      <c r="T16" s="148"/>
      <c r="U16" s="148"/>
      <c r="V16" s="148"/>
      <c r="W16" s="148"/>
      <c r="X16" s="145"/>
      <c r="Y16" s="145"/>
      <c r="Z16" s="145"/>
      <c r="AA16" s="145"/>
      <c r="AB16" s="145"/>
      <c r="AC16" s="145"/>
      <c r="AD16" s="145"/>
      <c r="AE16" s="145"/>
      <c r="AF16" s="145" t="s">
        <v>101</v>
      </c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</row>
    <row r="17" spans="1:59" outlineLevel="1">
      <c r="A17" s="205"/>
      <c r="B17" s="147"/>
      <c r="C17" s="271" t="s">
        <v>110</v>
      </c>
      <c r="D17" s="272"/>
      <c r="E17" s="272"/>
      <c r="F17" s="272"/>
      <c r="G17" s="272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206"/>
      <c r="T17" s="148"/>
      <c r="U17" s="148"/>
      <c r="V17" s="148"/>
      <c r="W17" s="148"/>
      <c r="X17" s="145"/>
      <c r="Y17" s="145"/>
      <c r="Z17" s="145"/>
      <c r="AA17" s="145"/>
      <c r="AB17" s="145"/>
      <c r="AC17" s="145"/>
      <c r="AD17" s="145"/>
      <c r="AE17" s="145"/>
      <c r="AF17" s="145" t="s">
        <v>103</v>
      </c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</row>
    <row r="18" spans="1:59" outlineLevel="1">
      <c r="A18" s="205"/>
      <c r="B18" s="147"/>
      <c r="C18" s="271" t="s">
        <v>111</v>
      </c>
      <c r="D18" s="272"/>
      <c r="E18" s="272"/>
      <c r="F18" s="272"/>
      <c r="G18" s="272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206"/>
      <c r="T18" s="148"/>
      <c r="U18" s="148"/>
      <c r="V18" s="148"/>
      <c r="W18" s="148"/>
      <c r="X18" s="145"/>
      <c r="Y18" s="145"/>
      <c r="Z18" s="145"/>
      <c r="AA18" s="145"/>
      <c r="AB18" s="145"/>
      <c r="AC18" s="145"/>
      <c r="AD18" s="145"/>
      <c r="AE18" s="145"/>
      <c r="AF18" s="145" t="s">
        <v>103</v>
      </c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</row>
    <row r="19" spans="1:59" outlineLevel="1">
      <c r="A19" s="203">
        <v>5</v>
      </c>
      <c r="B19" s="167" t="s">
        <v>112</v>
      </c>
      <c r="C19" s="164" t="s">
        <v>113</v>
      </c>
      <c r="D19" s="155" t="s">
        <v>106</v>
      </c>
      <c r="E19" s="169">
        <v>36</v>
      </c>
      <c r="F19" s="171"/>
      <c r="G19" s="174"/>
      <c r="H19" s="156"/>
      <c r="I19" s="157"/>
      <c r="J19" s="156"/>
      <c r="K19" s="157"/>
      <c r="L19" s="174"/>
      <c r="M19" s="174"/>
      <c r="N19" s="157">
        <v>2.7999999999999998E-4</v>
      </c>
      <c r="O19" s="157">
        <f>ROUND(E19*N19,2)</f>
        <v>0.01</v>
      </c>
      <c r="P19" s="157">
        <v>0</v>
      </c>
      <c r="Q19" s="157">
        <f>ROUND(E19*P19,2)</f>
        <v>0</v>
      </c>
      <c r="R19" s="174" t="s">
        <v>107</v>
      </c>
      <c r="S19" s="204" t="s">
        <v>94</v>
      </c>
      <c r="T19" s="148">
        <v>0.47626000000000002</v>
      </c>
      <c r="U19" s="148">
        <f>ROUND(E19*T19,2)</f>
        <v>17.149999999999999</v>
      </c>
      <c r="V19" s="148"/>
      <c r="W19" s="148" t="s">
        <v>95</v>
      </c>
      <c r="X19" s="145"/>
      <c r="Y19" s="145"/>
      <c r="Z19" s="145"/>
      <c r="AA19" s="145"/>
      <c r="AB19" s="145"/>
      <c r="AC19" s="145"/>
      <c r="AD19" s="145"/>
      <c r="AE19" s="145"/>
      <c r="AF19" s="145" t="s">
        <v>96</v>
      </c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</row>
    <row r="20" spans="1:59" ht="21" outlineLevel="1">
      <c r="A20" s="205"/>
      <c r="B20" s="147"/>
      <c r="C20" s="280" t="s">
        <v>114</v>
      </c>
      <c r="D20" s="281"/>
      <c r="E20" s="281"/>
      <c r="F20" s="281"/>
      <c r="G20" s="281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06"/>
      <c r="T20" s="148"/>
      <c r="U20" s="148"/>
      <c r="V20" s="148"/>
      <c r="W20" s="148"/>
      <c r="X20" s="145"/>
      <c r="Y20" s="145"/>
      <c r="Z20" s="145"/>
      <c r="AA20" s="145"/>
      <c r="AB20" s="145"/>
      <c r="AC20" s="145"/>
      <c r="AD20" s="145"/>
      <c r="AE20" s="145"/>
      <c r="AF20" s="145" t="s">
        <v>103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61" t="str">
        <f>C20</f>
        <v>V položkách jsou započteny 3 svary na 1m délky rozvodu, náklady na montáž tvarovek, bez dodávky potrubí, tvarovek a závěsů. Včetně zednických výpomocí.</v>
      </c>
      <c r="BA20" s="145"/>
      <c r="BB20" s="145"/>
      <c r="BC20" s="145"/>
      <c r="BD20" s="145"/>
      <c r="BE20" s="145"/>
      <c r="BF20" s="145"/>
      <c r="BG20" s="145"/>
    </row>
    <row r="21" spans="1:59" outlineLevel="1">
      <c r="A21" s="205"/>
      <c r="B21" s="147"/>
      <c r="C21" s="271" t="s">
        <v>111</v>
      </c>
      <c r="D21" s="272"/>
      <c r="E21" s="272"/>
      <c r="F21" s="272"/>
      <c r="G21" s="272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206"/>
      <c r="T21" s="148"/>
      <c r="U21" s="148"/>
      <c r="V21" s="148"/>
      <c r="W21" s="148"/>
      <c r="X21" s="145"/>
      <c r="Y21" s="145"/>
      <c r="Z21" s="145"/>
      <c r="AA21" s="145"/>
      <c r="AB21" s="145"/>
      <c r="AC21" s="145"/>
      <c r="AD21" s="145"/>
      <c r="AE21" s="145"/>
      <c r="AF21" s="145" t="s">
        <v>103</v>
      </c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</row>
    <row r="22" spans="1:59" ht="20.399999999999999" outlineLevel="1">
      <c r="A22" s="203">
        <v>6</v>
      </c>
      <c r="B22" s="167" t="s">
        <v>115</v>
      </c>
      <c r="C22" s="164" t="s">
        <v>116</v>
      </c>
      <c r="D22" s="155" t="s">
        <v>106</v>
      </c>
      <c r="E22" s="169">
        <v>36</v>
      </c>
      <c r="F22" s="171"/>
      <c r="G22" s="174"/>
      <c r="H22" s="156"/>
      <c r="I22" s="157"/>
      <c r="J22" s="156"/>
      <c r="K22" s="157"/>
      <c r="L22" s="174"/>
      <c r="M22" s="174"/>
      <c r="N22" s="157">
        <v>5.0000000000000002E-5</v>
      </c>
      <c r="O22" s="157">
        <f>ROUND(E22*N22,2)</f>
        <v>0</v>
      </c>
      <c r="P22" s="157">
        <v>0</v>
      </c>
      <c r="Q22" s="157">
        <f>ROUND(E22*P22,2)</f>
        <v>0</v>
      </c>
      <c r="R22" s="174" t="s">
        <v>107</v>
      </c>
      <c r="S22" s="204" t="s">
        <v>94</v>
      </c>
      <c r="T22" s="148">
        <v>0.14199999999999999</v>
      </c>
      <c r="U22" s="148">
        <f>ROUND(E22*T22,2)</f>
        <v>5.1100000000000003</v>
      </c>
      <c r="V22" s="148"/>
      <c r="W22" s="148" t="s">
        <v>95</v>
      </c>
      <c r="X22" s="145"/>
      <c r="Y22" s="145"/>
      <c r="Z22" s="145"/>
      <c r="AA22" s="145"/>
      <c r="AB22" s="145"/>
      <c r="AC22" s="145"/>
      <c r="AD22" s="145"/>
      <c r="AE22" s="145"/>
      <c r="AF22" s="145" t="s">
        <v>96</v>
      </c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</row>
    <row r="23" spans="1:59" outlineLevel="1">
      <c r="A23" s="205"/>
      <c r="B23" s="147"/>
      <c r="C23" s="280" t="s">
        <v>117</v>
      </c>
      <c r="D23" s="281"/>
      <c r="E23" s="281"/>
      <c r="F23" s="281"/>
      <c r="G23" s="281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06"/>
      <c r="T23" s="148"/>
      <c r="U23" s="148"/>
      <c r="V23" s="148"/>
      <c r="W23" s="148"/>
      <c r="X23" s="145"/>
      <c r="Y23" s="145"/>
      <c r="Z23" s="145"/>
      <c r="AA23" s="145"/>
      <c r="AB23" s="145"/>
      <c r="AC23" s="145"/>
      <c r="AD23" s="145"/>
      <c r="AE23" s="145"/>
      <c r="AF23" s="145" t="s">
        <v>103</v>
      </c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</row>
    <row r="24" spans="1:59" ht="20.399999999999999" outlineLevel="1">
      <c r="A24" s="203">
        <v>7</v>
      </c>
      <c r="B24" s="167" t="s">
        <v>118</v>
      </c>
      <c r="C24" s="164" t="s">
        <v>119</v>
      </c>
      <c r="D24" s="155" t="s">
        <v>106</v>
      </c>
      <c r="E24" s="169">
        <v>209.5</v>
      </c>
      <c r="F24" s="171"/>
      <c r="G24" s="174"/>
      <c r="H24" s="156"/>
      <c r="I24" s="157"/>
      <c r="J24" s="156"/>
      <c r="K24" s="157"/>
      <c r="L24" s="174"/>
      <c r="M24" s="174"/>
      <c r="N24" s="157">
        <v>1.8000000000000001E-4</v>
      </c>
      <c r="O24" s="157">
        <f>ROUND(E24*N24,2)</f>
        <v>0.04</v>
      </c>
      <c r="P24" s="157">
        <v>0</v>
      </c>
      <c r="Q24" s="157">
        <f>ROUND(E24*P24,2)</f>
        <v>0</v>
      </c>
      <c r="R24" s="174" t="s">
        <v>107</v>
      </c>
      <c r="S24" s="204" t="s">
        <v>94</v>
      </c>
      <c r="T24" s="148">
        <v>0.2</v>
      </c>
      <c r="U24" s="148">
        <f>ROUND(E24*T24,2)</f>
        <v>41.9</v>
      </c>
      <c r="V24" s="148"/>
      <c r="W24" s="148" t="s">
        <v>95</v>
      </c>
      <c r="X24" s="145"/>
      <c r="Y24" s="145"/>
      <c r="Z24" s="145"/>
      <c r="AA24" s="145"/>
      <c r="AB24" s="145"/>
      <c r="AC24" s="145"/>
      <c r="AD24" s="145"/>
      <c r="AE24" s="145"/>
      <c r="AF24" s="145" t="s">
        <v>96</v>
      </c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</row>
    <row r="25" spans="1:59" outlineLevel="1">
      <c r="A25" s="205"/>
      <c r="B25" s="147"/>
      <c r="C25" s="280" t="s">
        <v>117</v>
      </c>
      <c r="D25" s="281"/>
      <c r="E25" s="281"/>
      <c r="F25" s="281"/>
      <c r="G25" s="281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06"/>
      <c r="T25" s="148"/>
      <c r="U25" s="148"/>
      <c r="V25" s="148"/>
      <c r="W25" s="148"/>
      <c r="X25" s="145"/>
      <c r="Y25" s="145"/>
      <c r="Z25" s="145"/>
      <c r="AA25" s="145"/>
      <c r="AB25" s="145"/>
      <c r="AC25" s="145"/>
      <c r="AD25" s="145"/>
      <c r="AE25" s="145"/>
      <c r="AF25" s="145" t="s">
        <v>103</v>
      </c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</row>
    <row r="26" spans="1:59" outlineLevel="1">
      <c r="A26" s="201">
        <v>8</v>
      </c>
      <c r="B26" s="166" t="s">
        <v>120</v>
      </c>
      <c r="C26" s="163" t="s">
        <v>160</v>
      </c>
      <c r="D26" s="158" t="s">
        <v>121</v>
      </c>
      <c r="E26" s="168">
        <v>3</v>
      </c>
      <c r="F26" s="170"/>
      <c r="G26" s="173"/>
      <c r="H26" s="159"/>
      <c r="I26" s="160"/>
      <c r="J26" s="159"/>
      <c r="K26" s="160"/>
      <c r="L26" s="173"/>
      <c r="M26" s="173"/>
      <c r="N26" s="160">
        <v>2.147E-2</v>
      </c>
      <c r="O26" s="160">
        <f t="shared" ref="O26:O33" si="0">ROUND(E26*N26,2)</f>
        <v>0.06</v>
      </c>
      <c r="P26" s="160">
        <v>0</v>
      </c>
      <c r="Q26" s="160">
        <f t="shared" ref="Q26:Q33" si="1">ROUND(E26*P26,2)</f>
        <v>0</v>
      </c>
      <c r="R26" s="173" t="s">
        <v>107</v>
      </c>
      <c r="S26" s="202" t="s">
        <v>122</v>
      </c>
      <c r="T26" s="148">
        <v>1.272</v>
      </c>
      <c r="U26" s="148">
        <f t="shared" ref="U26:U33" si="2">ROUND(E26*T26,2)</f>
        <v>3.82</v>
      </c>
      <c r="V26" s="148"/>
      <c r="W26" s="148" t="s">
        <v>95</v>
      </c>
      <c r="X26" s="145"/>
      <c r="Y26" s="145"/>
      <c r="Z26" s="145"/>
      <c r="AA26" s="145"/>
      <c r="AB26" s="145"/>
      <c r="AC26" s="145"/>
      <c r="AD26" s="145"/>
      <c r="AE26" s="145"/>
      <c r="AF26" s="145" t="s">
        <v>96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</row>
    <row r="27" spans="1:59" outlineLevel="1">
      <c r="A27" s="201">
        <v>9</v>
      </c>
      <c r="B27" s="166" t="s">
        <v>123</v>
      </c>
      <c r="C27" s="163" t="s">
        <v>124</v>
      </c>
      <c r="D27" s="158" t="s">
        <v>98</v>
      </c>
      <c r="E27" s="168">
        <v>1</v>
      </c>
      <c r="F27" s="170"/>
      <c r="G27" s="173"/>
      <c r="H27" s="159"/>
      <c r="I27" s="160"/>
      <c r="J27" s="159"/>
      <c r="K27" s="160"/>
      <c r="L27" s="173"/>
      <c r="M27" s="173"/>
      <c r="N27" s="160">
        <v>1.2999999999999999E-3</v>
      </c>
      <c r="O27" s="160">
        <f t="shared" si="0"/>
        <v>0</v>
      </c>
      <c r="P27" s="160">
        <v>0</v>
      </c>
      <c r="Q27" s="160">
        <f t="shared" si="1"/>
        <v>0</v>
      </c>
      <c r="R27" s="173" t="s">
        <v>107</v>
      </c>
      <c r="S27" s="202" t="s">
        <v>94</v>
      </c>
      <c r="T27" s="148">
        <v>0.53800000000000003</v>
      </c>
      <c r="U27" s="148">
        <f t="shared" si="2"/>
        <v>0.54</v>
      </c>
      <c r="V27" s="148"/>
      <c r="W27" s="148" t="s">
        <v>95</v>
      </c>
      <c r="X27" s="145"/>
      <c r="Y27" s="145"/>
      <c r="Z27" s="145"/>
      <c r="AA27" s="145"/>
      <c r="AB27" s="145"/>
      <c r="AC27" s="145"/>
      <c r="AD27" s="145"/>
      <c r="AE27" s="145"/>
      <c r="AF27" s="145" t="s">
        <v>96</v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</row>
    <row r="28" spans="1:59" ht="20.399999999999999" outlineLevel="1">
      <c r="A28" s="201">
        <v>10</v>
      </c>
      <c r="B28" s="166" t="s">
        <v>125</v>
      </c>
      <c r="C28" s="163" t="s">
        <v>126</v>
      </c>
      <c r="D28" s="158" t="s">
        <v>127</v>
      </c>
      <c r="E28" s="168">
        <v>110</v>
      </c>
      <c r="F28" s="170"/>
      <c r="G28" s="173"/>
      <c r="H28" s="159"/>
      <c r="I28" s="160"/>
      <c r="J28" s="159"/>
      <c r="K28" s="160"/>
      <c r="L28" s="173"/>
      <c r="M28" s="173"/>
      <c r="N28" s="160">
        <v>3.3E-4</v>
      </c>
      <c r="O28" s="160">
        <f t="shared" si="0"/>
        <v>0.04</v>
      </c>
      <c r="P28" s="160">
        <v>0</v>
      </c>
      <c r="Q28" s="160">
        <f t="shared" si="1"/>
        <v>0</v>
      </c>
      <c r="R28" s="173" t="s">
        <v>128</v>
      </c>
      <c r="S28" s="202" t="s">
        <v>94</v>
      </c>
      <c r="T28" s="148">
        <v>0.21</v>
      </c>
      <c r="U28" s="148">
        <f t="shared" si="2"/>
        <v>23.1</v>
      </c>
      <c r="V28" s="148"/>
      <c r="W28" s="148" t="s">
        <v>95</v>
      </c>
      <c r="X28" s="145"/>
      <c r="Y28" s="145"/>
      <c r="Z28" s="145"/>
      <c r="AA28" s="145"/>
      <c r="AB28" s="145"/>
      <c r="AC28" s="145"/>
      <c r="AD28" s="145"/>
      <c r="AE28" s="145"/>
      <c r="AF28" s="145" t="s">
        <v>96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</row>
    <row r="29" spans="1:59" outlineLevel="1">
      <c r="A29" s="201">
        <v>11</v>
      </c>
      <c r="B29" s="166" t="s">
        <v>129</v>
      </c>
      <c r="C29" s="163" t="s">
        <v>130</v>
      </c>
      <c r="D29" s="158" t="s">
        <v>131</v>
      </c>
      <c r="E29" s="168">
        <v>55</v>
      </c>
      <c r="F29" s="170"/>
      <c r="G29" s="173"/>
      <c r="H29" s="159"/>
      <c r="I29" s="160"/>
      <c r="J29" s="159"/>
      <c r="K29" s="160"/>
      <c r="L29" s="173"/>
      <c r="M29" s="173"/>
      <c r="N29" s="160">
        <v>0</v>
      </c>
      <c r="O29" s="160">
        <f t="shared" si="0"/>
        <v>0</v>
      </c>
      <c r="P29" s="160">
        <v>0</v>
      </c>
      <c r="Q29" s="160">
        <f t="shared" si="1"/>
        <v>0</v>
      </c>
      <c r="R29" s="160"/>
      <c r="S29" s="202" t="s">
        <v>132</v>
      </c>
      <c r="T29" s="148">
        <v>0</v>
      </c>
      <c r="U29" s="148">
        <f t="shared" si="2"/>
        <v>0</v>
      </c>
      <c r="V29" s="148"/>
      <c r="W29" s="148" t="s">
        <v>133</v>
      </c>
      <c r="X29" s="145"/>
      <c r="Y29" s="145"/>
      <c r="Z29" s="145"/>
      <c r="AA29" s="145"/>
      <c r="AB29" s="145"/>
      <c r="AC29" s="145"/>
      <c r="AD29" s="145"/>
      <c r="AE29" s="145"/>
      <c r="AF29" s="145" t="s">
        <v>134</v>
      </c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</row>
    <row r="30" spans="1:59" ht="20.399999999999999" outlineLevel="1">
      <c r="A30" s="201">
        <v>12</v>
      </c>
      <c r="B30" s="166" t="s">
        <v>135</v>
      </c>
      <c r="C30" s="163" t="s">
        <v>136</v>
      </c>
      <c r="D30" s="158" t="s">
        <v>106</v>
      </c>
      <c r="E30" s="168">
        <v>36</v>
      </c>
      <c r="F30" s="170"/>
      <c r="G30" s="173"/>
      <c r="H30" s="159"/>
      <c r="I30" s="160"/>
      <c r="J30" s="159"/>
      <c r="K30" s="160"/>
      <c r="L30" s="173"/>
      <c r="M30" s="173"/>
      <c r="N30" s="160">
        <v>2.5999999999999998E-4</v>
      </c>
      <c r="O30" s="160">
        <f t="shared" si="0"/>
        <v>0.01</v>
      </c>
      <c r="P30" s="160">
        <v>0</v>
      </c>
      <c r="Q30" s="160">
        <f t="shared" si="1"/>
        <v>0</v>
      </c>
      <c r="R30" s="173" t="s">
        <v>137</v>
      </c>
      <c r="S30" s="202" t="s">
        <v>94</v>
      </c>
      <c r="T30" s="148">
        <v>0</v>
      </c>
      <c r="U30" s="148">
        <f t="shared" si="2"/>
        <v>0</v>
      </c>
      <c r="V30" s="148"/>
      <c r="W30" s="148" t="s">
        <v>133</v>
      </c>
      <c r="X30" s="145"/>
      <c r="Y30" s="145"/>
      <c r="Z30" s="145"/>
      <c r="AA30" s="145"/>
      <c r="AB30" s="145"/>
      <c r="AC30" s="145"/>
      <c r="AD30" s="145"/>
      <c r="AE30" s="145"/>
      <c r="AF30" s="145" t="s">
        <v>134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</row>
    <row r="31" spans="1:59" ht="20.399999999999999" outlineLevel="1">
      <c r="A31" s="201">
        <v>13</v>
      </c>
      <c r="B31" s="166" t="s">
        <v>138</v>
      </c>
      <c r="C31" s="163" t="s">
        <v>162</v>
      </c>
      <c r="D31" s="158" t="s">
        <v>98</v>
      </c>
      <c r="E31" s="168">
        <v>72</v>
      </c>
      <c r="F31" s="170"/>
      <c r="G31" s="173"/>
      <c r="H31" s="159"/>
      <c r="I31" s="160"/>
      <c r="J31" s="159"/>
      <c r="K31" s="160"/>
      <c r="L31" s="173"/>
      <c r="M31" s="173"/>
      <c r="N31" s="160">
        <v>3.6999999999999999E-4</v>
      </c>
      <c r="O31" s="160">
        <f t="shared" si="0"/>
        <v>0.03</v>
      </c>
      <c r="P31" s="160">
        <v>0</v>
      </c>
      <c r="Q31" s="160">
        <f t="shared" si="1"/>
        <v>0</v>
      </c>
      <c r="R31" s="173" t="s">
        <v>137</v>
      </c>
      <c r="S31" s="202" t="s">
        <v>94</v>
      </c>
      <c r="T31" s="148">
        <v>0</v>
      </c>
      <c r="U31" s="148">
        <f t="shared" si="2"/>
        <v>0</v>
      </c>
      <c r="V31" s="148"/>
      <c r="W31" s="148" t="s">
        <v>133</v>
      </c>
      <c r="X31" s="145"/>
      <c r="Y31" s="145"/>
      <c r="Z31" s="145"/>
      <c r="AA31" s="145"/>
      <c r="AB31" s="145"/>
      <c r="AC31" s="145"/>
      <c r="AD31" s="145"/>
      <c r="AE31" s="145"/>
      <c r="AF31" s="145" t="s">
        <v>134</v>
      </c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</row>
    <row r="32" spans="1:59" outlineLevel="1">
      <c r="A32" s="201">
        <v>14</v>
      </c>
      <c r="B32" s="166" t="s">
        <v>139</v>
      </c>
      <c r="C32" s="163" t="s">
        <v>161</v>
      </c>
      <c r="D32" s="158" t="s">
        <v>98</v>
      </c>
      <c r="E32" s="168">
        <v>108</v>
      </c>
      <c r="F32" s="170"/>
      <c r="G32" s="173"/>
      <c r="H32" s="159"/>
      <c r="I32" s="160"/>
      <c r="J32" s="159"/>
      <c r="K32" s="160"/>
      <c r="L32" s="173"/>
      <c r="M32" s="173"/>
      <c r="N32" s="160">
        <v>2.0000000000000001E-4</v>
      </c>
      <c r="O32" s="160">
        <f t="shared" si="0"/>
        <v>0.02</v>
      </c>
      <c r="P32" s="160">
        <v>0</v>
      </c>
      <c r="Q32" s="160">
        <f t="shared" si="1"/>
        <v>0</v>
      </c>
      <c r="R32" s="173" t="s">
        <v>137</v>
      </c>
      <c r="S32" s="202" t="s">
        <v>94</v>
      </c>
      <c r="T32" s="148">
        <v>0</v>
      </c>
      <c r="U32" s="148">
        <f t="shared" si="2"/>
        <v>0</v>
      </c>
      <c r="V32" s="148"/>
      <c r="W32" s="148" t="s">
        <v>133</v>
      </c>
      <c r="X32" s="145"/>
      <c r="Y32" s="145"/>
      <c r="Z32" s="145"/>
      <c r="AA32" s="145"/>
      <c r="AB32" s="145"/>
      <c r="AC32" s="145"/>
      <c r="AD32" s="145"/>
      <c r="AE32" s="145"/>
      <c r="AF32" s="145" t="s">
        <v>134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</row>
    <row r="33" spans="1:59" outlineLevel="1">
      <c r="A33" s="203">
        <v>15</v>
      </c>
      <c r="B33" s="167" t="s">
        <v>140</v>
      </c>
      <c r="C33" s="164" t="s">
        <v>141</v>
      </c>
      <c r="D33" s="155" t="s">
        <v>0</v>
      </c>
      <c r="E33" s="169">
        <v>2181.6084999999998</v>
      </c>
      <c r="F33" s="171"/>
      <c r="G33" s="174"/>
      <c r="H33" s="156"/>
      <c r="I33" s="157"/>
      <c r="J33" s="156"/>
      <c r="K33" s="157"/>
      <c r="L33" s="174"/>
      <c r="M33" s="174"/>
      <c r="N33" s="157">
        <v>0</v>
      </c>
      <c r="O33" s="157">
        <f t="shared" si="0"/>
        <v>0</v>
      </c>
      <c r="P33" s="157">
        <v>0</v>
      </c>
      <c r="Q33" s="157">
        <f t="shared" si="1"/>
        <v>0</v>
      </c>
      <c r="R33" s="174" t="s">
        <v>107</v>
      </c>
      <c r="S33" s="204" t="s">
        <v>94</v>
      </c>
      <c r="T33" s="148">
        <v>0</v>
      </c>
      <c r="U33" s="148">
        <f t="shared" si="2"/>
        <v>0</v>
      </c>
      <c r="V33" s="148"/>
      <c r="W33" s="148" t="s">
        <v>142</v>
      </c>
      <c r="X33" s="145"/>
      <c r="Y33" s="145"/>
      <c r="Z33" s="145"/>
      <c r="AA33" s="145"/>
      <c r="AB33" s="145"/>
      <c r="AC33" s="145"/>
      <c r="AD33" s="145"/>
      <c r="AE33" s="145"/>
      <c r="AF33" s="145" t="s">
        <v>143</v>
      </c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</row>
    <row r="34" spans="1:59" outlineLevel="1">
      <c r="A34" s="205"/>
      <c r="B34" s="147"/>
      <c r="C34" s="273" t="s">
        <v>144</v>
      </c>
      <c r="D34" s="274"/>
      <c r="E34" s="274"/>
      <c r="F34" s="274"/>
      <c r="G34" s="274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206"/>
      <c r="T34" s="148"/>
      <c r="U34" s="148"/>
      <c r="V34" s="148"/>
      <c r="W34" s="148"/>
      <c r="X34" s="145"/>
      <c r="Y34" s="145"/>
      <c r="Z34" s="145"/>
      <c r="AA34" s="145"/>
      <c r="AB34" s="145"/>
      <c r="AC34" s="145"/>
      <c r="AD34" s="145"/>
      <c r="AE34" s="145"/>
      <c r="AF34" s="145" t="s">
        <v>101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</row>
    <row r="35" spans="1:59">
      <c r="A35" s="199" t="s">
        <v>88</v>
      </c>
      <c r="B35" s="151" t="s">
        <v>60</v>
      </c>
      <c r="C35" s="162" t="s">
        <v>61</v>
      </c>
      <c r="D35" s="152"/>
      <c r="E35" s="153"/>
      <c r="F35" s="154"/>
      <c r="G35" s="172"/>
      <c r="H35" s="154"/>
      <c r="I35" s="154">
        <f>SUM(I36:I41)</f>
        <v>0</v>
      </c>
      <c r="J35" s="154"/>
      <c r="K35" s="154">
        <f>SUM(K36:K41)</f>
        <v>0</v>
      </c>
      <c r="L35" s="154"/>
      <c r="M35" s="172"/>
      <c r="N35" s="154"/>
      <c r="O35" s="154">
        <f>SUM(O36:O41)</f>
        <v>0</v>
      </c>
      <c r="P35" s="154"/>
      <c r="Q35" s="154">
        <f>SUM(Q36:Q41)</f>
        <v>0.77</v>
      </c>
      <c r="R35" s="154"/>
      <c r="S35" s="200"/>
      <c r="T35" s="150"/>
      <c r="U35" s="150">
        <f>SUM(U36:U41)</f>
        <v>176.3</v>
      </c>
      <c r="V35" s="150"/>
      <c r="W35" s="150"/>
      <c r="AF35" t="s">
        <v>89</v>
      </c>
    </row>
    <row r="36" spans="1:59" outlineLevel="1">
      <c r="A36" s="203">
        <v>16</v>
      </c>
      <c r="B36" s="167" t="s">
        <v>145</v>
      </c>
      <c r="C36" s="164" t="s">
        <v>157</v>
      </c>
      <c r="D36" s="155" t="s">
        <v>92</v>
      </c>
      <c r="E36" s="169">
        <v>109.5</v>
      </c>
      <c r="F36" s="171"/>
      <c r="G36" s="174"/>
      <c r="H36" s="156"/>
      <c r="I36" s="157"/>
      <c r="J36" s="156"/>
      <c r="K36" s="157"/>
      <c r="L36" s="174"/>
      <c r="M36" s="174"/>
      <c r="N36" s="157">
        <v>0</v>
      </c>
      <c r="O36" s="157">
        <f>ROUND(E36*N36,2)</f>
        <v>0</v>
      </c>
      <c r="P36" s="157">
        <v>5.0000000000000001E-3</v>
      </c>
      <c r="Q36" s="157">
        <f>ROUND(E36*P36,2)</f>
        <v>0.55000000000000004</v>
      </c>
      <c r="R36" s="174" t="s">
        <v>128</v>
      </c>
      <c r="S36" s="204" t="s">
        <v>94</v>
      </c>
      <c r="T36" s="148">
        <v>0.51</v>
      </c>
      <c r="U36" s="148">
        <f>ROUND(E36*T36,2)</f>
        <v>55.85</v>
      </c>
      <c r="V36" s="148"/>
      <c r="W36" s="148" t="s">
        <v>95</v>
      </c>
      <c r="X36" s="145"/>
      <c r="Y36" s="145"/>
      <c r="Z36" s="145"/>
      <c r="AA36" s="145"/>
      <c r="AB36" s="145"/>
      <c r="AC36" s="145"/>
      <c r="AD36" s="145"/>
      <c r="AE36" s="145"/>
      <c r="AF36" s="145" t="s">
        <v>96</v>
      </c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</row>
    <row r="37" spans="1:59" outlineLevel="1">
      <c r="A37" s="205"/>
      <c r="B37" s="147"/>
      <c r="C37" s="165" t="s">
        <v>146</v>
      </c>
      <c r="D37" s="149"/>
      <c r="E37" s="149">
        <v>109.5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206"/>
      <c r="T37" s="148"/>
      <c r="U37" s="148"/>
      <c r="V37" s="148"/>
      <c r="W37" s="148"/>
      <c r="X37" s="145"/>
      <c r="Y37" s="145"/>
      <c r="Z37" s="145"/>
      <c r="AA37" s="145"/>
      <c r="AB37" s="145"/>
      <c r="AC37" s="145"/>
      <c r="AD37" s="145"/>
      <c r="AE37" s="145"/>
      <c r="AF37" s="145" t="s">
        <v>147</v>
      </c>
      <c r="AG37" s="145">
        <v>0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</row>
    <row r="38" spans="1:59" outlineLevel="1">
      <c r="A38" s="203">
        <v>17</v>
      </c>
      <c r="B38" s="167" t="s">
        <v>148</v>
      </c>
      <c r="C38" s="164" t="s">
        <v>149</v>
      </c>
      <c r="D38" s="155" t="s">
        <v>92</v>
      </c>
      <c r="E38" s="169">
        <v>109.5</v>
      </c>
      <c r="F38" s="171"/>
      <c r="G38" s="174"/>
      <c r="H38" s="156"/>
      <c r="I38" s="157"/>
      <c r="J38" s="156"/>
      <c r="K38" s="157"/>
      <c r="L38" s="174"/>
      <c r="M38" s="174"/>
      <c r="N38" s="157">
        <v>0</v>
      </c>
      <c r="O38" s="157">
        <f>ROUND(E38*N38,2)</f>
        <v>0</v>
      </c>
      <c r="P38" s="157">
        <v>2E-3</v>
      </c>
      <c r="Q38" s="157">
        <f>ROUND(E38*P38,2)</f>
        <v>0.22</v>
      </c>
      <c r="R38" s="174" t="s">
        <v>128</v>
      </c>
      <c r="S38" s="204" t="s">
        <v>94</v>
      </c>
      <c r="T38" s="148">
        <v>0.1</v>
      </c>
      <c r="U38" s="148">
        <f>ROUND(E38*T38,2)</f>
        <v>10.95</v>
      </c>
      <c r="V38" s="148"/>
      <c r="W38" s="148" t="s">
        <v>95</v>
      </c>
      <c r="X38" s="145"/>
      <c r="Y38" s="145"/>
      <c r="Z38" s="145"/>
      <c r="AA38" s="145"/>
      <c r="AB38" s="145"/>
      <c r="AC38" s="145"/>
      <c r="AD38" s="145"/>
      <c r="AE38" s="145"/>
      <c r="AF38" s="145" t="s">
        <v>96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</row>
    <row r="39" spans="1:59" outlineLevel="1">
      <c r="A39" s="205"/>
      <c r="B39" s="147"/>
      <c r="C39" s="165" t="s">
        <v>146</v>
      </c>
      <c r="D39" s="149"/>
      <c r="E39" s="149">
        <v>109.5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206"/>
      <c r="T39" s="148"/>
      <c r="U39" s="148"/>
      <c r="V39" s="148"/>
      <c r="W39" s="148"/>
      <c r="X39" s="145"/>
      <c r="Y39" s="145"/>
      <c r="Z39" s="145"/>
      <c r="AA39" s="145"/>
      <c r="AB39" s="145"/>
      <c r="AC39" s="145"/>
      <c r="AD39" s="145"/>
      <c r="AE39" s="145"/>
      <c r="AF39" s="145" t="s">
        <v>147</v>
      </c>
      <c r="AG39" s="145">
        <v>0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</row>
    <row r="40" spans="1:59" outlineLevel="1">
      <c r="A40" s="203">
        <v>18</v>
      </c>
      <c r="B40" s="167" t="s">
        <v>150</v>
      </c>
      <c r="C40" s="164" t="s">
        <v>163</v>
      </c>
      <c r="D40" s="155" t="s">
        <v>92</v>
      </c>
      <c r="E40" s="169">
        <v>109.5</v>
      </c>
      <c r="F40" s="171"/>
      <c r="G40" s="174"/>
      <c r="H40" s="156"/>
      <c r="I40" s="157"/>
      <c r="J40" s="156"/>
      <c r="K40" s="157"/>
      <c r="L40" s="174"/>
      <c r="M40" s="174"/>
      <c r="N40" s="157">
        <v>0</v>
      </c>
      <c r="O40" s="157">
        <f>ROUND(E40*N40,2)</f>
        <v>0</v>
      </c>
      <c r="P40" s="157">
        <v>0</v>
      </c>
      <c r="Q40" s="157">
        <f>ROUND(E40*P40,2)</f>
        <v>0</v>
      </c>
      <c r="R40" s="174" t="s">
        <v>151</v>
      </c>
      <c r="S40" s="204" t="s">
        <v>94</v>
      </c>
      <c r="T40" s="148">
        <v>1</v>
      </c>
      <c r="U40" s="148">
        <f>ROUND(E40*T40,2)</f>
        <v>109.5</v>
      </c>
      <c r="V40" s="148"/>
      <c r="W40" s="148" t="s">
        <v>152</v>
      </c>
      <c r="X40" s="145"/>
      <c r="Y40" s="145"/>
      <c r="Z40" s="145"/>
      <c r="AA40" s="145"/>
      <c r="AB40" s="145"/>
      <c r="AC40" s="145"/>
      <c r="AD40" s="145"/>
      <c r="AE40" s="145"/>
      <c r="AF40" s="145" t="s">
        <v>153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</row>
    <row r="41" spans="1:59" outlineLevel="1">
      <c r="A41" s="205"/>
      <c r="B41" s="147"/>
      <c r="C41" s="165" t="s">
        <v>154</v>
      </c>
      <c r="D41" s="149"/>
      <c r="E41" s="149">
        <v>114.97499999999999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206"/>
      <c r="T41" s="148"/>
      <c r="U41" s="148"/>
      <c r="V41" s="148"/>
      <c r="W41" s="148"/>
      <c r="X41" s="145"/>
      <c r="Y41" s="145"/>
      <c r="Z41" s="145"/>
      <c r="AA41" s="145"/>
      <c r="AB41" s="145"/>
      <c r="AC41" s="145"/>
      <c r="AD41" s="145"/>
      <c r="AE41" s="145"/>
      <c r="AF41" s="145" t="s">
        <v>147</v>
      </c>
      <c r="AG41" s="145">
        <v>0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</row>
    <row r="42" spans="1:59">
      <c r="A42" s="193"/>
      <c r="B42" s="194"/>
      <c r="C42" s="207"/>
      <c r="D42" s="195"/>
      <c r="E42" s="208"/>
      <c r="F42" s="208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209"/>
      <c r="T42" s="3"/>
      <c r="U42" s="3"/>
      <c r="V42" s="3"/>
      <c r="W42" s="3"/>
      <c r="AD42">
        <v>15</v>
      </c>
      <c r="AE42">
        <v>21</v>
      </c>
      <c r="AF42" t="s">
        <v>76</v>
      </c>
    </row>
    <row r="43" spans="1:59">
      <c r="A43" s="278" t="s">
        <v>29</v>
      </c>
      <c r="B43" s="279"/>
      <c r="C43" s="279"/>
      <c r="D43" s="210"/>
      <c r="E43" s="180"/>
      <c r="F43" s="180"/>
      <c r="G43" s="175"/>
      <c r="H43" s="177"/>
      <c r="I43" s="177"/>
      <c r="J43" s="177"/>
      <c r="K43" s="177"/>
      <c r="L43" s="177"/>
      <c r="M43" s="178"/>
      <c r="N43" s="177"/>
      <c r="O43" s="177"/>
      <c r="P43" s="177"/>
      <c r="Q43" s="177"/>
      <c r="R43" s="177"/>
      <c r="S43" s="179"/>
      <c r="T43" s="3"/>
      <c r="U43" s="3"/>
      <c r="V43" s="3"/>
      <c r="W43" s="3"/>
      <c r="AD43">
        <f>SUMIF(L6:L41,AD42,G6:G41)</f>
        <v>0</v>
      </c>
      <c r="AE43">
        <f>SUMIF(L6:L41,AE42,G6:G41)</f>
        <v>0</v>
      </c>
      <c r="AF43" t="s">
        <v>155</v>
      </c>
    </row>
    <row r="44" spans="1:59" ht="13.8" thickBot="1">
      <c r="A44" s="11"/>
      <c r="B44" s="211"/>
      <c r="C44" s="212"/>
      <c r="D44" s="2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214"/>
      <c r="AF44" t="s">
        <v>156</v>
      </c>
    </row>
    <row r="45" spans="1:59">
      <c r="D45" s="10"/>
    </row>
    <row r="46" spans="1:59">
      <c r="D46" s="10"/>
    </row>
    <row r="47" spans="1:59">
      <c r="D47" s="10"/>
    </row>
    <row r="48" spans="1:59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</sheetData>
  <mergeCells count="14">
    <mergeCell ref="A43:C43"/>
    <mergeCell ref="C25:G25"/>
    <mergeCell ref="C34:G34"/>
    <mergeCell ref="C16:G16"/>
    <mergeCell ref="C17:G17"/>
    <mergeCell ref="C18:G18"/>
    <mergeCell ref="C20:G20"/>
    <mergeCell ref="C21:G21"/>
    <mergeCell ref="C23:G23"/>
    <mergeCell ref="C12:G12"/>
    <mergeCell ref="C11:G11"/>
    <mergeCell ref="A1:S1"/>
    <mergeCell ref="A2:S2"/>
    <mergeCell ref="A3:S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1 1 Pol</vt:lpstr>
      <vt:lpstr>List1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siler</dc:creator>
  <cp:lastModifiedBy>Jaromír</cp:lastModifiedBy>
  <cp:lastPrinted>2020-04-10T02:51:27Z</cp:lastPrinted>
  <dcterms:created xsi:type="dcterms:W3CDTF">2009-04-08T07:15:50Z</dcterms:created>
  <dcterms:modified xsi:type="dcterms:W3CDTF">2020-04-13T21:10:03Z</dcterms:modified>
</cp:coreProperties>
</file>