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Pekarska36,6 - Oprava byt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'Pekarska36,6 - Oprava byt...'!$C$141:$K$477</definedName>
    <definedName name="_xlnm.Print_Area" localSheetId="1">'Pekarska36,6 - Oprava byt...'!$C$4:$J$76,'Pekarska36,6 - Oprava byt...'!$C$82:$J$125,'Pekarska36,6 - Oprava byt...'!$C$131:$K$477</definedName>
    <definedName name="_xlnm.Print_Titles" localSheetId="1">'Pekarska36,6 - Oprava byt...'!$141:$141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477"/>
  <c r="BH477"/>
  <c r="BG477"/>
  <c r="BE477"/>
  <c r="T477"/>
  <c r="T476"/>
  <c r="R477"/>
  <c r="R476"/>
  <c r="P477"/>
  <c r="P476"/>
  <c r="BK477"/>
  <c r="BK476"/>
  <c r="J476"/>
  <c r="J477"/>
  <c r="BF477"/>
  <c r="J124"/>
  <c r="BI475"/>
  <c r="BH475"/>
  <c r="BG475"/>
  <c r="BE475"/>
  <c r="T475"/>
  <c r="T474"/>
  <c r="R475"/>
  <c r="R474"/>
  <c r="P475"/>
  <c r="P474"/>
  <c r="BK475"/>
  <c r="BK474"/>
  <c r="J474"/>
  <c r="J475"/>
  <c r="BF475"/>
  <c r="J123"/>
  <c r="BI473"/>
  <c r="BH473"/>
  <c r="BG473"/>
  <c r="BE473"/>
  <c r="T473"/>
  <c r="T472"/>
  <c r="T471"/>
  <c r="R473"/>
  <c r="R472"/>
  <c r="R471"/>
  <c r="P473"/>
  <c r="P472"/>
  <c r="P471"/>
  <c r="BK473"/>
  <c r="BK472"/>
  <c r="J472"/>
  <c r="BK471"/>
  <c r="J471"/>
  <c r="J473"/>
  <c r="BF473"/>
  <c r="J122"/>
  <c r="J121"/>
  <c r="BI470"/>
  <c r="BH470"/>
  <c r="BG470"/>
  <c r="BE470"/>
  <c r="T470"/>
  <c r="R470"/>
  <c r="P470"/>
  <c r="BK470"/>
  <c r="J470"/>
  <c r="BF470"/>
  <c r="BI469"/>
  <c r="BH469"/>
  <c r="BG469"/>
  <c r="BE469"/>
  <c r="T469"/>
  <c r="T468"/>
  <c r="R469"/>
  <c r="R468"/>
  <c r="P469"/>
  <c r="P468"/>
  <c r="BK469"/>
  <c r="BK468"/>
  <c r="J468"/>
  <c r="J469"/>
  <c r="BF469"/>
  <c r="J120"/>
  <c r="BI458"/>
  <c r="BH458"/>
  <c r="BG458"/>
  <c r="BE458"/>
  <c r="T458"/>
  <c r="R458"/>
  <c r="P458"/>
  <c r="BK458"/>
  <c r="J458"/>
  <c r="BF458"/>
  <c r="BI457"/>
  <c r="BH457"/>
  <c r="BG457"/>
  <c r="BE457"/>
  <c r="T457"/>
  <c r="R457"/>
  <c r="P457"/>
  <c r="BK457"/>
  <c r="J457"/>
  <c r="BF457"/>
  <c r="BI456"/>
  <c r="BH456"/>
  <c r="BG456"/>
  <c r="BE456"/>
  <c r="T456"/>
  <c r="R456"/>
  <c r="P456"/>
  <c r="BK456"/>
  <c r="J456"/>
  <c r="BF456"/>
  <c r="BI455"/>
  <c r="BH455"/>
  <c r="BG455"/>
  <c r="BE455"/>
  <c r="T455"/>
  <c r="R455"/>
  <c r="P455"/>
  <c r="BK455"/>
  <c r="J455"/>
  <c r="BF455"/>
  <c r="BI453"/>
  <c r="BH453"/>
  <c r="BG453"/>
  <c r="BE453"/>
  <c r="T453"/>
  <c r="T452"/>
  <c r="R453"/>
  <c r="R452"/>
  <c r="P453"/>
  <c r="P452"/>
  <c r="BK453"/>
  <c r="BK452"/>
  <c r="J452"/>
  <c r="J453"/>
  <c r="BF453"/>
  <c r="J119"/>
  <c r="BI451"/>
  <c r="BH451"/>
  <c r="BG451"/>
  <c r="BE451"/>
  <c r="T451"/>
  <c r="R451"/>
  <c r="P451"/>
  <c r="BK451"/>
  <c r="J451"/>
  <c r="BF451"/>
  <c r="BI450"/>
  <c r="BH450"/>
  <c r="BG450"/>
  <c r="BE450"/>
  <c r="T450"/>
  <c r="R450"/>
  <c r="P450"/>
  <c r="BK450"/>
  <c r="J450"/>
  <c r="BF450"/>
  <c r="BI449"/>
  <c r="BH449"/>
  <c r="BG449"/>
  <c r="BE449"/>
  <c r="T449"/>
  <c r="R449"/>
  <c r="P449"/>
  <c r="BK449"/>
  <c r="J449"/>
  <c r="BF449"/>
  <c r="BI447"/>
  <c r="BH447"/>
  <c r="BG447"/>
  <c r="BE447"/>
  <c r="T447"/>
  <c r="R447"/>
  <c r="P447"/>
  <c r="BK447"/>
  <c r="J447"/>
  <c r="BF447"/>
  <c r="BI445"/>
  <c r="BH445"/>
  <c r="BG445"/>
  <c r="BE445"/>
  <c r="T445"/>
  <c r="T444"/>
  <c r="R445"/>
  <c r="R444"/>
  <c r="P445"/>
  <c r="P444"/>
  <c r="BK445"/>
  <c r="BK444"/>
  <c r="J444"/>
  <c r="J445"/>
  <c r="BF445"/>
  <c r="J118"/>
  <c r="BI443"/>
  <c r="BH443"/>
  <c r="BG443"/>
  <c r="BE443"/>
  <c r="T443"/>
  <c r="R443"/>
  <c r="P443"/>
  <c r="BK443"/>
  <c r="J443"/>
  <c r="BF443"/>
  <c r="BI442"/>
  <c r="BH442"/>
  <c r="BG442"/>
  <c r="BE442"/>
  <c r="T442"/>
  <c r="R442"/>
  <c r="P442"/>
  <c r="BK442"/>
  <c r="J442"/>
  <c r="BF442"/>
  <c r="BI440"/>
  <c r="BH440"/>
  <c r="BG440"/>
  <c r="BE440"/>
  <c r="T440"/>
  <c r="R440"/>
  <c r="P440"/>
  <c r="BK440"/>
  <c r="J440"/>
  <c r="BF440"/>
  <c r="BI439"/>
  <c r="BH439"/>
  <c r="BG439"/>
  <c r="BE439"/>
  <c r="T439"/>
  <c r="R439"/>
  <c r="P439"/>
  <c r="BK439"/>
  <c r="J439"/>
  <c r="BF439"/>
  <c r="BI437"/>
  <c r="BH437"/>
  <c r="BG437"/>
  <c r="BE437"/>
  <c r="T437"/>
  <c r="R437"/>
  <c r="P437"/>
  <c r="BK437"/>
  <c r="J437"/>
  <c r="BF437"/>
  <c r="BI436"/>
  <c r="BH436"/>
  <c r="BG436"/>
  <c r="BE436"/>
  <c r="T436"/>
  <c r="R436"/>
  <c r="P436"/>
  <c r="BK436"/>
  <c r="J436"/>
  <c r="BF436"/>
  <c r="BI434"/>
  <c r="BH434"/>
  <c r="BG434"/>
  <c r="BE434"/>
  <c r="T434"/>
  <c r="R434"/>
  <c r="P434"/>
  <c r="BK434"/>
  <c r="J434"/>
  <c r="BF434"/>
  <c r="BI432"/>
  <c r="BH432"/>
  <c r="BG432"/>
  <c r="BE432"/>
  <c r="T432"/>
  <c r="R432"/>
  <c r="P432"/>
  <c r="BK432"/>
  <c r="J432"/>
  <c r="BF432"/>
  <c r="BI430"/>
  <c r="BH430"/>
  <c r="BG430"/>
  <c r="BE430"/>
  <c r="T430"/>
  <c r="R430"/>
  <c r="P430"/>
  <c r="BK430"/>
  <c r="J430"/>
  <c r="BF430"/>
  <c r="BI429"/>
  <c r="BH429"/>
  <c r="BG429"/>
  <c r="BE429"/>
  <c r="T429"/>
  <c r="R429"/>
  <c r="P429"/>
  <c r="BK429"/>
  <c r="J429"/>
  <c r="BF429"/>
  <c r="BI427"/>
  <c r="BH427"/>
  <c r="BG427"/>
  <c r="BE427"/>
  <c r="T427"/>
  <c r="T426"/>
  <c r="R427"/>
  <c r="R426"/>
  <c r="P427"/>
  <c r="P426"/>
  <c r="BK427"/>
  <c r="BK426"/>
  <c r="J426"/>
  <c r="J427"/>
  <c r="BF427"/>
  <c r="J117"/>
  <c r="BI425"/>
  <c r="BH425"/>
  <c r="BG425"/>
  <c r="BE425"/>
  <c r="T425"/>
  <c r="R425"/>
  <c r="P425"/>
  <c r="BK425"/>
  <c r="J425"/>
  <c r="BF425"/>
  <c r="BI423"/>
  <c r="BH423"/>
  <c r="BG423"/>
  <c r="BE423"/>
  <c r="T423"/>
  <c r="R423"/>
  <c r="P423"/>
  <c r="BK423"/>
  <c r="J423"/>
  <c r="BF423"/>
  <c r="BI418"/>
  <c r="BH418"/>
  <c r="BG418"/>
  <c r="BE418"/>
  <c r="T418"/>
  <c r="R418"/>
  <c r="P418"/>
  <c r="BK418"/>
  <c r="J418"/>
  <c r="BF418"/>
  <c r="BI416"/>
  <c r="BH416"/>
  <c r="BG416"/>
  <c r="BE416"/>
  <c r="T416"/>
  <c r="R416"/>
  <c r="P416"/>
  <c r="BK416"/>
  <c r="J416"/>
  <c r="BF416"/>
  <c r="BI415"/>
  <c r="BH415"/>
  <c r="BG415"/>
  <c r="BE415"/>
  <c r="T415"/>
  <c r="R415"/>
  <c r="P415"/>
  <c r="BK415"/>
  <c r="J415"/>
  <c r="BF415"/>
  <c r="BI413"/>
  <c r="BH413"/>
  <c r="BG413"/>
  <c r="BE413"/>
  <c r="T413"/>
  <c r="R413"/>
  <c r="P413"/>
  <c r="BK413"/>
  <c r="J413"/>
  <c r="BF413"/>
  <c r="BI412"/>
  <c r="BH412"/>
  <c r="BG412"/>
  <c r="BE412"/>
  <c r="T412"/>
  <c r="R412"/>
  <c r="P412"/>
  <c r="BK412"/>
  <c r="J412"/>
  <c r="BF412"/>
  <c r="BI410"/>
  <c r="BH410"/>
  <c r="BG410"/>
  <c r="BE410"/>
  <c r="T410"/>
  <c r="R410"/>
  <c r="P410"/>
  <c r="BK410"/>
  <c r="J410"/>
  <c r="BF410"/>
  <c r="BI409"/>
  <c r="BH409"/>
  <c r="BG409"/>
  <c r="BE409"/>
  <c r="T409"/>
  <c r="R409"/>
  <c r="P409"/>
  <c r="BK409"/>
  <c r="J409"/>
  <c r="BF409"/>
  <c r="BI408"/>
  <c r="BH408"/>
  <c r="BG408"/>
  <c r="BE408"/>
  <c r="T408"/>
  <c r="R408"/>
  <c r="P408"/>
  <c r="BK408"/>
  <c r="J408"/>
  <c r="BF408"/>
  <c r="BI407"/>
  <c r="BH407"/>
  <c r="BG407"/>
  <c r="BE407"/>
  <c r="T407"/>
  <c r="R407"/>
  <c r="P407"/>
  <c r="BK407"/>
  <c r="J407"/>
  <c r="BF407"/>
  <c r="BI405"/>
  <c r="BH405"/>
  <c r="BG405"/>
  <c r="BE405"/>
  <c r="T405"/>
  <c r="R405"/>
  <c r="P405"/>
  <c r="BK405"/>
  <c r="J405"/>
  <c r="BF405"/>
  <c r="BI404"/>
  <c r="BH404"/>
  <c r="BG404"/>
  <c r="BE404"/>
  <c r="T404"/>
  <c r="T403"/>
  <c r="R404"/>
  <c r="R403"/>
  <c r="P404"/>
  <c r="P403"/>
  <c r="BK404"/>
  <c r="BK403"/>
  <c r="J403"/>
  <c r="J404"/>
  <c r="BF404"/>
  <c r="J116"/>
  <c r="BI402"/>
  <c r="BH402"/>
  <c r="BG402"/>
  <c r="BE402"/>
  <c r="T402"/>
  <c r="R402"/>
  <c r="P402"/>
  <c r="BK402"/>
  <c r="J402"/>
  <c r="BF402"/>
  <c r="BI401"/>
  <c r="BH401"/>
  <c r="BG401"/>
  <c r="BE401"/>
  <c r="T401"/>
  <c r="R401"/>
  <c r="P401"/>
  <c r="BK401"/>
  <c r="J401"/>
  <c r="BF401"/>
  <c r="BI399"/>
  <c r="BH399"/>
  <c r="BG399"/>
  <c r="BE399"/>
  <c r="T399"/>
  <c r="R399"/>
  <c r="P399"/>
  <c r="BK399"/>
  <c r="J399"/>
  <c r="BF399"/>
  <c r="BI398"/>
  <c r="BH398"/>
  <c r="BG398"/>
  <c r="BE398"/>
  <c r="T398"/>
  <c r="R398"/>
  <c r="P398"/>
  <c r="BK398"/>
  <c r="J398"/>
  <c r="BF398"/>
  <c r="BI396"/>
  <c r="BH396"/>
  <c r="BG396"/>
  <c r="BE396"/>
  <c r="T396"/>
  <c r="R396"/>
  <c r="P396"/>
  <c r="BK396"/>
  <c r="J396"/>
  <c r="BF396"/>
  <c r="BI394"/>
  <c r="BH394"/>
  <c r="BG394"/>
  <c r="BE394"/>
  <c r="T394"/>
  <c r="R394"/>
  <c r="P394"/>
  <c r="BK394"/>
  <c r="J394"/>
  <c r="BF394"/>
  <c r="BI392"/>
  <c r="BH392"/>
  <c r="BG392"/>
  <c r="BE392"/>
  <c r="T392"/>
  <c r="T391"/>
  <c r="R392"/>
  <c r="R391"/>
  <c r="P392"/>
  <c r="P391"/>
  <c r="BK392"/>
  <c r="BK391"/>
  <c r="J391"/>
  <c r="J392"/>
  <c r="BF392"/>
  <c r="J115"/>
  <c r="BI390"/>
  <c r="BH390"/>
  <c r="BG390"/>
  <c r="BE390"/>
  <c r="T390"/>
  <c r="R390"/>
  <c r="P390"/>
  <c r="BK390"/>
  <c r="J390"/>
  <c r="BF390"/>
  <c r="BI389"/>
  <c r="BH389"/>
  <c r="BG389"/>
  <c r="BE389"/>
  <c r="T389"/>
  <c r="R389"/>
  <c r="P389"/>
  <c r="BK389"/>
  <c r="J389"/>
  <c r="BF389"/>
  <c r="BI388"/>
  <c r="BH388"/>
  <c r="BG388"/>
  <c r="BE388"/>
  <c r="T388"/>
  <c r="R388"/>
  <c r="P388"/>
  <c r="BK388"/>
  <c r="J388"/>
  <c r="BF388"/>
  <c r="BI387"/>
  <c r="BH387"/>
  <c r="BG387"/>
  <c r="BE387"/>
  <c r="T387"/>
  <c r="R387"/>
  <c r="P387"/>
  <c r="BK387"/>
  <c r="J387"/>
  <c r="BF387"/>
  <c r="BI385"/>
  <c r="BH385"/>
  <c r="BG385"/>
  <c r="BE385"/>
  <c r="T385"/>
  <c r="R385"/>
  <c r="P385"/>
  <c r="BK385"/>
  <c r="J385"/>
  <c r="BF385"/>
  <c r="BI384"/>
  <c r="BH384"/>
  <c r="BG384"/>
  <c r="BE384"/>
  <c r="T384"/>
  <c r="R384"/>
  <c r="P384"/>
  <c r="BK384"/>
  <c r="J384"/>
  <c r="BF384"/>
  <c r="BI382"/>
  <c r="BH382"/>
  <c r="BG382"/>
  <c r="BE382"/>
  <c r="T382"/>
  <c r="R382"/>
  <c r="P382"/>
  <c r="BK382"/>
  <c r="J382"/>
  <c r="BF382"/>
  <c r="BI381"/>
  <c r="BH381"/>
  <c r="BG381"/>
  <c r="BE381"/>
  <c r="T381"/>
  <c r="R381"/>
  <c r="P381"/>
  <c r="BK381"/>
  <c r="J381"/>
  <c r="BF381"/>
  <c r="BI380"/>
  <c r="BH380"/>
  <c r="BG380"/>
  <c r="BE380"/>
  <c r="T380"/>
  <c r="T379"/>
  <c r="R380"/>
  <c r="R379"/>
  <c r="P380"/>
  <c r="P379"/>
  <c r="BK380"/>
  <c r="BK379"/>
  <c r="J379"/>
  <c r="J380"/>
  <c r="BF380"/>
  <c r="J114"/>
  <c r="BI378"/>
  <c r="BH378"/>
  <c r="BG378"/>
  <c r="BE378"/>
  <c r="T378"/>
  <c r="R378"/>
  <c r="P378"/>
  <c r="BK378"/>
  <c r="J378"/>
  <c r="BF378"/>
  <c r="BI377"/>
  <c r="BH377"/>
  <c r="BG377"/>
  <c r="BE377"/>
  <c r="T377"/>
  <c r="T376"/>
  <c r="R377"/>
  <c r="R376"/>
  <c r="P377"/>
  <c r="P376"/>
  <c r="BK377"/>
  <c r="BK376"/>
  <c r="J376"/>
  <c r="J377"/>
  <c r="BF377"/>
  <c r="J113"/>
  <c r="BI375"/>
  <c r="BH375"/>
  <c r="BG375"/>
  <c r="BE375"/>
  <c r="T375"/>
  <c r="R375"/>
  <c r="P375"/>
  <c r="BK375"/>
  <c r="J375"/>
  <c r="BF375"/>
  <c r="BI374"/>
  <c r="BH374"/>
  <c r="BG374"/>
  <c r="BE374"/>
  <c r="T374"/>
  <c r="R374"/>
  <c r="P374"/>
  <c r="BK374"/>
  <c r="J374"/>
  <c r="BF374"/>
  <c r="BI373"/>
  <c r="BH373"/>
  <c r="BG373"/>
  <c r="BE373"/>
  <c r="T373"/>
  <c r="R373"/>
  <c r="P373"/>
  <c r="BK373"/>
  <c r="J373"/>
  <c r="BF373"/>
  <c r="BI372"/>
  <c r="BH372"/>
  <c r="BG372"/>
  <c r="BE372"/>
  <c r="T372"/>
  <c r="R372"/>
  <c r="P372"/>
  <c r="BK372"/>
  <c r="J372"/>
  <c r="BF372"/>
  <c r="BI371"/>
  <c r="BH371"/>
  <c r="BG371"/>
  <c r="BE371"/>
  <c r="T371"/>
  <c r="R371"/>
  <c r="P371"/>
  <c r="BK371"/>
  <c r="J371"/>
  <c r="BF371"/>
  <c r="BI370"/>
  <c r="BH370"/>
  <c r="BG370"/>
  <c r="BE370"/>
  <c r="T370"/>
  <c r="R370"/>
  <c r="P370"/>
  <c r="BK370"/>
  <c r="J370"/>
  <c r="BF370"/>
  <c r="BI369"/>
  <c r="BH369"/>
  <c r="BG369"/>
  <c r="BE369"/>
  <c r="T369"/>
  <c r="R369"/>
  <c r="P369"/>
  <c r="BK369"/>
  <c r="J369"/>
  <c r="BF369"/>
  <c r="BI367"/>
  <c r="BH367"/>
  <c r="BG367"/>
  <c r="BE367"/>
  <c r="T367"/>
  <c r="R367"/>
  <c r="P367"/>
  <c r="BK367"/>
  <c r="J367"/>
  <c r="BF367"/>
  <c r="BI363"/>
  <c r="BH363"/>
  <c r="BG363"/>
  <c r="BE363"/>
  <c r="T363"/>
  <c r="T362"/>
  <c r="R363"/>
  <c r="R362"/>
  <c r="P363"/>
  <c r="P362"/>
  <c r="BK363"/>
  <c r="BK362"/>
  <c r="J362"/>
  <c r="J363"/>
  <c r="BF363"/>
  <c r="J112"/>
  <c r="BI361"/>
  <c r="BH361"/>
  <c r="BG361"/>
  <c r="BE361"/>
  <c r="T361"/>
  <c r="R361"/>
  <c r="P361"/>
  <c r="BK361"/>
  <c r="J361"/>
  <c r="BF361"/>
  <c r="BI359"/>
  <c r="BH359"/>
  <c r="BG359"/>
  <c r="BE359"/>
  <c r="T359"/>
  <c r="T358"/>
  <c r="R359"/>
  <c r="R358"/>
  <c r="P359"/>
  <c r="P358"/>
  <c r="BK359"/>
  <c r="BK358"/>
  <c r="J358"/>
  <c r="J359"/>
  <c r="BF359"/>
  <c r="J111"/>
  <c r="BI356"/>
  <c r="BH356"/>
  <c r="BG356"/>
  <c r="BE356"/>
  <c r="T356"/>
  <c r="T355"/>
  <c r="R356"/>
  <c r="R355"/>
  <c r="P356"/>
  <c r="P355"/>
  <c r="BK356"/>
  <c r="BK355"/>
  <c r="J355"/>
  <c r="J356"/>
  <c r="BF356"/>
  <c r="J110"/>
  <c r="BI354"/>
  <c r="BH354"/>
  <c r="BG354"/>
  <c r="BE354"/>
  <c r="T354"/>
  <c r="R354"/>
  <c r="P354"/>
  <c r="BK354"/>
  <c r="J354"/>
  <c r="BF354"/>
  <c r="BI353"/>
  <c r="BH353"/>
  <c r="BG353"/>
  <c r="BE353"/>
  <c r="T353"/>
  <c r="R353"/>
  <c r="P353"/>
  <c r="BK353"/>
  <c r="J353"/>
  <c r="BF353"/>
  <c r="BI352"/>
  <c r="BH352"/>
  <c r="BG352"/>
  <c r="BE352"/>
  <c r="T352"/>
  <c r="R352"/>
  <c r="P352"/>
  <c r="BK352"/>
  <c r="J352"/>
  <c r="BF352"/>
  <c r="BI351"/>
  <c r="BH351"/>
  <c r="BG351"/>
  <c r="BE351"/>
  <c r="T351"/>
  <c r="T350"/>
  <c r="R351"/>
  <c r="R350"/>
  <c r="P351"/>
  <c r="P350"/>
  <c r="BK351"/>
  <c r="BK350"/>
  <c r="J350"/>
  <c r="J351"/>
  <c r="BF351"/>
  <c r="J109"/>
  <c r="BI349"/>
  <c r="BH349"/>
  <c r="BG349"/>
  <c r="BE349"/>
  <c r="T349"/>
  <c r="R349"/>
  <c r="P349"/>
  <c r="BK349"/>
  <c r="J349"/>
  <c r="BF349"/>
  <c r="BI348"/>
  <c r="BH348"/>
  <c r="BG348"/>
  <c r="BE348"/>
  <c r="T348"/>
  <c r="R348"/>
  <c r="P348"/>
  <c r="BK348"/>
  <c r="J348"/>
  <c r="BF348"/>
  <c r="BI347"/>
  <c r="BH347"/>
  <c r="BG347"/>
  <c r="BE347"/>
  <c r="T347"/>
  <c r="R347"/>
  <c r="P347"/>
  <c r="BK347"/>
  <c r="J347"/>
  <c r="BF347"/>
  <c r="BI346"/>
  <c r="BH346"/>
  <c r="BG346"/>
  <c r="BE346"/>
  <c r="T346"/>
  <c r="R346"/>
  <c r="P346"/>
  <c r="BK346"/>
  <c r="J346"/>
  <c r="BF346"/>
  <c r="BI345"/>
  <c r="BH345"/>
  <c r="BG345"/>
  <c r="BE345"/>
  <c r="T345"/>
  <c r="R345"/>
  <c r="P345"/>
  <c r="BK345"/>
  <c r="J345"/>
  <c r="BF345"/>
  <c r="BI344"/>
  <c r="BH344"/>
  <c r="BG344"/>
  <c r="BE344"/>
  <c r="T344"/>
  <c r="R344"/>
  <c r="P344"/>
  <c r="BK344"/>
  <c r="J344"/>
  <c r="BF344"/>
  <c r="BI343"/>
  <c r="BH343"/>
  <c r="BG343"/>
  <c r="BE343"/>
  <c r="T343"/>
  <c r="R343"/>
  <c r="P343"/>
  <c r="BK343"/>
  <c r="J343"/>
  <c r="BF343"/>
  <c r="BI342"/>
  <c r="BH342"/>
  <c r="BG342"/>
  <c r="BE342"/>
  <c r="T342"/>
  <c r="R342"/>
  <c r="P342"/>
  <c r="BK342"/>
  <c r="J342"/>
  <c r="BF342"/>
  <c r="BI341"/>
  <c r="BH341"/>
  <c r="BG341"/>
  <c r="BE341"/>
  <c r="T341"/>
  <c r="R341"/>
  <c r="P341"/>
  <c r="BK341"/>
  <c r="J341"/>
  <c r="BF341"/>
  <c r="BI340"/>
  <c r="BH340"/>
  <c r="BG340"/>
  <c r="BE340"/>
  <c r="T340"/>
  <c r="R340"/>
  <c r="P340"/>
  <c r="BK340"/>
  <c r="J340"/>
  <c r="BF340"/>
  <c r="BI339"/>
  <c r="BH339"/>
  <c r="BG339"/>
  <c r="BE339"/>
  <c r="T339"/>
  <c r="R339"/>
  <c r="P339"/>
  <c r="BK339"/>
  <c r="J339"/>
  <c r="BF339"/>
  <c r="BI338"/>
  <c r="BH338"/>
  <c r="BG338"/>
  <c r="BE338"/>
  <c r="T338"/>
  <c r="R338"/>
  <c r="P338"/>
  <c r="BK338"/>
  <c r="J338"/>
  <c r="BF338"/>
  <c r="BI337"/>
  <c r="BH337"/>
  <c r="BG337"/>
  <c r="BE337"/>
  <c r="T337"/>
  <c r="R337"/>
  <c r="P337"/>
  <c r="BK337"/>
  <c r="J337"/>
  <c r="BF337"/>
  <c r="BI336"/>
  <c r="BH336"/>
  <c r="BG336"/>
  <c r="BE336"/>
  <c r="T336"/>
  <c r="R336"/>
  <c r="P336"/>
  <c r="BK336"/>
  <c r="J336"/>
  <c r="BF336"/>
  <c r="BI335"/>
  <c r="BH335"/>
  <c r="BG335"/>
  <c r="BE335"/>
  <c r="T335"/>
  <c r="R335"/>
  <c r="P335"/>
  <c r="BK335"/>
  <c r="J335"/>
  <c r="BF335"/>
  <c r="BI334"/>
  <c r="BH334"/>
  <c r="BG334"/>
  <c r="BE334"/>
  <c r="T334"/>
  <c r="R334"/>
  <c r="P334"/>
  <c r="BK334"/>
  <c r="J334"/>
  <c r="BF334"/>
  <c r="BI333"/>
  <c r="BH333"/>
  <c r="BG333"/>
  <c r="BE333"/>
  <c r="T333"/>
  <c r="R333"/>
  <c r="P333"/>
  <c r="BK333"/>
  <c r="J333"/>
  <c r="BF333"/>
  <c r="BI332"/>
  <c r="BH332"/>
  <c r="BG332"/>
  <c r="BE332"/>
  <c r="T332"/>
  <c r="R332"/>
  <c r="P332"/>
  <c r="BK332"/>
  <c r="J332"/>
  <c r="BF332"/>
  <c r="BI331"/>
  <c r="BH331"/>
  <c r="BG331"/>
  <c r="BE331"/>
  <c r="T331"/>
  <c r="R331"/>
  <c r="P331"/>
  <c r="BK331"/>
  <c r="J331"/>
  <c r="BF331"/>
  <c r="BI330"/>
  <c r="BH330"/>
  <c r="BG330"/>
  <c r="BE330"/>
  <c r="T330"/>
  <c r="R330"/>
  <c r="P330"/>
  <c r="BK330"/>
  <c r="J330"/>
  <c r="BF330"/>
  <c r="BI329"/>
  <c r="BH329"/>
  <c r="BG329"/>
  <c r="BE329"/>
  <c r="T329"/>
  <c r="R329"/>
  <c r="P329"/>
  <c r="BK329"/>
  <c r="J329"/>
  <c r="BF329"/>
  <c r="BI328"/>
  <c r="BH328"/>
  <c r="BG328"/>
  <c r="BE328"/>
  <c r="T328"/>
  <c r="R328"/>
  <c r="P328"/>
  <c r="BK328"/>
  <c r="J328"/>
  <c r="BF328"/>
  <c r="BI327"/>
  <c r="BH327"/>
  <c r="BG327"/>
  <c r="BE327"/>
  <c r="T327"/>
  <c r="R327"/>
  <c r="P327"/>
  <c r="BK327"/>
  <c r="J327"/>
  <c r="BF327"/>
  <c r="BI326"/>
  <c r="BH326"/>
  <c r="BG326"/>
  <c r="BE326"/>
  <c r="T326"/>
  <c r="R326"/>
  <c r="P326"/>
  <c r="BK326"/>
  <c r="J326"/>
  <c r="BF326"/>
  <c r="BI325"/>
  <c r="BH325"/>
  <c r="BG325"/>
  <c r="BE325"/>
  <c r="T325"/>
  <c r="R325"/>
  <c r="P325"/>
  <c r="BK325"/>
  <c r="J325"/>
  <c r="BF325"/>
  <c r="BI324"/>
  <c r="BH324"/>
  <c r="BG324"/>
  <c r="BE324"/>
  <c r="T324"/>
  <c r="R324"/>
  <c r="P324"/>
  <c r="BK324"/>
  <c r="J324"/>
  <c r="BF324"/>
  <c r="BI323"/>
  <c r="BH323"/>
  <c r="BG323"/>
  <c r="BE323"/>
  <c r="T323"/>
  <c r="R323"/>
  <c r="P323"/>
  <c r="BK323"/>
  <c r="J323"/>
  <c r="BF323"/>
  <c r="BI322"/>
  <c r="BH322"/>
  <c r="BG322"/>
  <c r="BE322"/>
  <c r="T322"/>
  <c r="R322"/>
  <c r="P322"/>
  <c r="BK322"/>
  <c r="J322"/>
  <c r="BF322"/>
  <c r="BI321"/>
  <c r="BH321"/>
  <c r="BG321"/>
  <c r="BE321"/>
  <c r="T321"/>
  <c r="R321"/>
  <c r="P321"/>
  <c r="BK321"/>
  <c r="J321"/>
  <c r="BF321"/>
  <c r="BI320"/>
  <c r="BH320"/>
  <c r="BG320"/>
  <c r="BE320"/>
  <c r="T320"/>
  <c r="R320"/>
  <c r="P320"/>
  <c r="BK320"/>
  <c r="J320"/>
  <c r="BF320"/>
  <c r="BI319"/>
  <c r="BH319"/>
  <c r="BG319"/>
  <c r="BE319"/>
  <c r="T319"/>
  <c r="R319"/>
  <c r="P319"/>
  <c r="BK319"/>
  <c r="J319"/>
  <c r="BF319"/>
  <c r="BI318"/>
  <c r="BH318"/>
  <c r="BG318"/>
  <c r="BE318"/>
  <c r="T318"/>
  <c r="R318"/>
  <c r="P318"/>
  <c r="BK318"/>
  <c r="J318"/>
  <c r="BF318"/>
  <c r="BI317"/>
  <c r="BH317"/>
  <c r="BG317"/>
  <c r="BE317"/>
  <c r="T317"/>
  <c r="R317"/>
  <c r="P317"/>
  <c r="BK317"/>
  <c r="J317"/>
  <c r="BF317"/>
  <c r="BI316"/>
  <c r="BH316"/>
  <c r="BG316"/>
  <c r="BE316"/>
  <c r="T316"/>
  <c r="R316"/>
  <c r="P316"/>
  <c r="BK316"/>
  <c r="J316"/>
  <c r="BF316"/>
  <c r="BI315"/>
  <c r="BH315"/>
  <c r="BG315"/>
  <c r="BE315"/>
  <c r="T315"/>
  <c r="R315"/>
  <c r="P315"/>
  <c r="BK315"/>
  <c r="J315"/>
  <c r="BF315"/>
  <c r="BI314"/>
  <c r="BH314"/>
  <c r="BG314"/>
  <c r="BE314"/>
  <c r="T314"/>
  <c r="R314"/>
  <c r="P314"/>
  <c r="BK314"/>
  <c r="J314"/>
  <c r="BF314"/>
  <c r="BI313"/>
  <c r="BH313"/>
  <c r="BG313"/>
  <c r="BE313"/>
  <c r="T313"/>
  <c r="T312"/>
  <c r="R313"/>
  <c r="R312"/>
  <c r="P313"/>
  <c r="P312"/>
  <c r="BK313"/>
  <c r="BK312"/>
  <c r="J312"/>
  <c r="J313"/>
  <c r="BF313"/>
  <c r="J108"/>
  <c r="BI311"/>
  <c r="BH311"/>
  <c r="BG311"/>
  <c r="BE311"/>
  <c r="T311"/>
  <c r="R311"/>
  <c r="P311"/>
  <c r="BK311"/>
  <c r="J311"/>
  <c r="BF311"/>
  <c r="BI310"/>
  <c r="BH310"/>
  <c r="BG310"/>
  <c r="BE310"/>
  <c r="T310"/>
  <c r="R310"/>
  <c r="P310"/>
  <c r="BK310"/>
  <c r="J310"/>
  <c r="BF310"/>
  <c r="BI309"/>
  <c r="BH309"/>
  <c r="BG309"/>
  <c r="BE309"/>
  <c r="T309"/>
  <c r="R309"/>
  <c r="P309"/>
  <c r="BK309"/>
  <c r="J309"/>
  <c r="BF309"/>
  <c r="BI308"/>
  <c r="BH308"/>
  <c r="BG308"/>
  <c r="BE308"/>
  <c r="T308"/>
  <c r="R308"/>
  <c r="P308"/>
  <c r="BK308"/>
  <c r="J308"/>
  <c r="BF308"/>
  <c r="BI307"/>
  <c r="BH307"/>
  <c r="BG307"/>
  <c r="BE307"/>
  <c r="T307"/>
  <c r="R307"/>
  <c r="P307"/>
  <c r="BK307"/>
  <c r="J307"/>
  <c r="BF307"/>
  <c r="BI306"/>
  <c r="BH306"/>
  <c r="BG306"/>
  <c r="BE306"/>
  <c r="T306"/>
  <c r="R306"/>
  <c r="P306"/>
  <c r="BK306"/>
  <c r="J306"/>
  <c r="BF306"/>
  <c r="BI305"/>
  <c r="BH305"/>
  <c r="BG305"/>
  <c r="BE305"/>
  <c r="T305"/>
  <c r="R305"/>
  <c r="P305"/>
  <c r="BK305"/>
  <c r="J305"/>
  <c r="BF305"/>
  <c r="BI304"/>
  <c r="BH304"/>
  <c r="BG304"/>
  <c r="BE304"/>
  <c r="T304"/>
  <c r="R304"/>
  <c r="P304"/>
  <c r="BK304"/>
  <c r="J304"/>
  <c r="BF304"/>
  <c r="BI303"/>
  <c r="BH303"/>
  <c r="BG303"/>
  <c r="BE303"/>
  <c r="T303"/>
  <c r="R303"/>
  <c r="P303"/>
  <c r="BK303"/>
  <c r="J303"/>
  <c r="BF303"/>
  <c r="BI302"/>
  <c r="BH302"/>
  <c r="BG302"/>
  <c r="BE302"/>
  <c r="T302"/>
  <c r="R302"/>
  <c r="P302"/>
  <c r="BK302"/>
  <c r="J302"/>
  <c r="BF302"/>
  <c r="BI299"/>
  <c r="BH299"/>
  <c r="BG299"/>
  <c r="BE299"/>
  <c r="T299"/>
  <c r="T298"/>
  <c r="R299"/>
  <c r="R298"/>
  <c r="P299"/>
  <c r="P298"/>
  <c r="BK299"/>
  <c r="BK298"/>
  <c r="J298"/>
  <c r="J299"/>
  <c r="BF299"/>
  <c r="J107"/>
  <c r="BI297"/>
  <c r="BH297"/>
  <c r="BG297"/>
  <c r="BE297"/>
  <c r="T297"/>
  <c r="R297"/>
  <c r="P297"/>
  <c r="BK297"/>
  <c r="J297"/>
  <c r="BF297"/>
  <c r="BI296"/>
  <c r="BH296"/>
  <c r="BG296"/>
  <c r="BE296"/>
  <c r="T296"/>
  <c r="R296"/>
  <c r="P296"/>
  <c r="BK296"/>
  <c r="J296"/>
  <c r="BF296"/>
  <c r="BI295"/>
  <c r="BH295"/>
  <c r="BG295"/>
  <c r="BE295"/>
  <c r="T295"/>
  <c r="R295"/>
  <c r="P295"/>
  <c r="BK295"/>
  <c r="J295"/>
  <c r="BF295"/>
  <c r="BI294"/>
  <c r="BH294"/>
  <c r="BG294"/>
  <c r="BE294"/>
  <c r="T294"/>
  <c r="R294"/>
  <c r="P294"/>
  <c r="BK294"/>
  <c r="J294"/>
  <c r="BF294"/>
  <c r="BI293"/>
  <c r="BH293"/>
  <c r="BG293"/>
  <c r="BE293"/>
  <c r="T293"/>
  <c r="R293"/>
  <c r="P293"/>
  <c r="BK293"/>
  <c r="J293"/>
  <c r="BF293"/>
  <c r="BI292"/>
  <c r="BH292"/>
  <c r="BG292"/>
  <c r="BE292"/>
  <c r="T292"/>
  <c r="R292"/>
  <c r="P292"/>
  <c r="BK292"/>
  <c r="J292"/>
  <c r="BF292"/>
  <c r="BI291"/>
  <c r="BH291"/>
  <c r="BG291"/>
  <c r="BE291"/>
  <c r="T291"/>
  <c r="R291"/>
  <c r="P291"/>
  <c r="BK291"/>
  <c r="J291"/>
  <c r="BF291"/>
  <c r="BI290"/>
  <c r="BH290"/>
  <c r="BG290"/>
  <c r="BE290"/>
  <c r="T290"/>
  <c r="T289"/>
  <c r="R290"/>
  <c r="R289"/>
  <c r="P290"/>
  <c r="P289"/>
  <c r="BK290"/>
  <c r="BK289"/>
  <c r="J289"/>
  <c r="J290"/>
  <c r="BF290"/>
  <c r="J106"/>
  <c r="BI288"/>
  <c r="BH288"/>
  <c r="BG288"/>
  <c r="BE288"/>
  <c r="T288"/>
  <c r="R288"/>
  <c r="P288"/>
  <c r="BK288"/>
  <c r="J288"/>
  <c r="BF288"/>
  <c r="BI287"/>
  <c r="BH287"/>
  <c r="BG287"/>
  <c r="BE287"/>
  <c r="T287"/>
  <c r="R287"/>
  <c r="P287"/>
  <c r="BK287"/>
  <c r="J287"/>
  <c r="BF287"/>
  <c r="BI286"/>
  <c r="BH286"/>
  <c r="BG286"/>
  <c r="BE286"/>
  <c r="T286"/>
  <c r="T285"/>
  <c r="R286"/>
  <c r="R285"/>
  <c r="P286"/>
  <c r="P285"/>
  <c r="BK286"/>
  <c r="BK285"/>
  <c r="J285"/>
  <c r="J286"/>
  <c r="BF286"/>
  <c r="J105"/>
  <c r="BI284"/>
  <c r="BH284"/>
  <c r="BG284"/>
  <c r="BE284"/>
  <c r="T284"/>
  <c r="R284"/>
  <c r="P284"/>
  <c r="BK284"/>
  <c r="J284"/>
  <c r="BF284"/>
  <c r="BI283"/>
  <c r="BH283"/>
  <c r="BG283"/>
  <c r="BE283"/>
  <c r="T283"/>
  <c r="R283"/>
  <c r="P283"/>
  <c r="BK283"/>
  <c r="J283"/>
  <c r="BF283"/>
  <c r="BI282"/>
  <c r="BH282"/>
  <c r="BG282"/>
  <c r="BE282"/>
  <c r="T282"/>
  <c r="R282"/>
  <c r="P282"/>
  <c r="BK282"/>
  <c r="J282"/>
  <c r="BF282"/>
  <c r="BI281"/>
  <c r="BH281"/>
  <c r="BG281"/>
  <c r="BE281"/>
  <c r="T281"/>
  <c r="R281"/>
  <c r="P281"/>
  <c r="BK281"/>
  <c r="J281"/>
  <c r="BF281"/>
  <c r="BI280"/>
  <c r="BH280"/>
  <c r="BG280"/>
  <c r="BE280"/>
  <c r="T280"/>
  <c r="R280"/>
  <c r="P280"/>
  <c r="BK280"/>
  <c r="J280"/>
  <c r="BF280"/>
  <c r="BI279"/>
  <c r="BH279"/>
  <c r="BG279"/>
  <c r="BE279"/>
  <c r="T279"/>
  <c r="R279"/>
  <c r="P279"/>
  <c r="BK279"/>
  <c r="J279"/>
  <c r="BF279"/>
  <c r="BI278"/>
  <c r="BH278"/>
  <c r="BG278"/>
  <c r="BE278"/>
  <c r="T278"/>
  <c r="R278"/>
  <c r="P278"/>
  <c r="BK278"/>
  <c r="J278"/>
  <c r="BF278"/>
  <c r="BI277"/>
  <c r="BH277"/>
  <c r="BG277"/>
  <c r="BE277"/>
  <c r="T277"/>
  <c r="R277"/>
  <c r="P277"/>
  <c r="BK277"/>
  <c r="J277"/>
  <c r="BF277"/>
  <c r="BI276"/>
  <c r="BH276"/>
  <c r="BG276"/>
  <c r="BE276"/>
  <c r="T276"/>
  <c r="R276"/>
  <c r="P276"/>
  <c r="BK276"/>
  <c r="J276"/>
  <c r="BF276"/>
  <c r="BI275"/>
  <c r="BH275"/>
  <c r="BG275"/>
  <c r="BE275"/>
  <c r="T275"/>
  <c r="R275"/>
  <c r="P275"/>
  <c r="BK275"/>
  <c r="J275"/>
  <c r="BF275"/>
  <c r="BI274"/>
  <c r="BH274"/>
  <c r="BG274"/>
  <c r="BE274"/>
  <c r="T274"/>
  <c r="R274"/>
  <c r="P274"/>
  <c r="BK274"/>
  <c r="J274"/>
  <c r="BF274"/>
  <c r="BI273"/>
  <c r="BH273"/>
  <c r="BG273"/>
  <c r="BE273"/>
  <c r="T273"/>
  <c r="R273"/>
  <c r="P273"/>
  <c r="BK273"/>
  <c r="J273"/>
  <c r="BF273"/>
  <c r="BI272"/>
  <c r="BH272"/>
  <c r="BG272"/>
  <c r="BE272"/>
  <c r="T272"/>
  <c r="R272"/>
  <c r="P272"/>
  <c r="BK272"/>
  <c r="J272"/>
  <c r="BF272"/>
  <c r="BI271"/>
  <c r="BH271"/>
  <c r="BG271"/>
  <c r="BE271"/>
  <c r="T271"/>
  <c r="R271"/>
  <c r="P271"/>
  <c r="BK271"/>
  <c r="J271"/>
  <c r="BF271"/>
  <c r="BI270"/>
  <c r="BH270"/>
  <c r="BG270"/>
  <c r="BE270"/>
  <c r="T270"/>
  <c r="T269"/>
  <c r="R270"/>
  <c r="R269"/>
  <c r="P270"/>
  <c r="P269"/>
  <c r="BK270"/>
  <c r="BK269"/>
  <c r="J269"/>
  <c r="J270"/>
  <c r="BF270"/>
  <c r="J104"/>
  <c r="BI268"/>
  <c r="BH268"/>
  <c r="BG268"/>
  <c r="BE268"/>
  <c r="T268"/>
  <c r="R268"/>
  <c r="P268"/>
  <c r="BK268"/>
  <c r="J268"/>
  <c r="BF268"/>
  <c r="BI267"/>
  <c r="BH267"/>
  <c r="BG267"/>
  <c r="BE267"/>
  <c r="T267"/>
  <c r="R267"/>
  <c r="P267"/>
  <c r="BK267"/>
  <c r="J267"/>
  <c r="BF267"/>
  <c r="BI266"/>
  <c r="BH266"/>
  <c r="BG266"/>
  <c r="BE266"/>
  <c r="T266"/>
  <c r="R266"/>
  <c r="P266"/>
  <c r="BK266"/>
  <c r="J266"/>
  <c r="BF266"/>
  <c r="BI265"/>
  <c r="BH265"/>
  <c r="BG265"/>
  <c r="BE265"/>
  <c r="T265"/>
  <c r="R265"/>
  <c r="P265"/>
  <c r="BK265"/>
  <c r="J265"/>
  <c r="BF265"/>
  <c r="BI264"/>
  <c r="BH264"/>
  <c r="BG264"/>
  <c r="BE264"/>
  <c r="T264"/>
  <c r="R264"/>
  <c r="P264"/>
  <c r="BK264"/>
  <c r="J264"/>
  <c r="BF264"/>
  <c r="BI263"/>
  <c r="BH263"/>
  <c r="BG263"/>
  <c r="BE263"/>
  <c r="T263"/>
  <c r="R263"/>
  <c r="P263"/>
  <c r="BK263"/>
  <c r="J263"/>
  <c r="BF263"/>
  <c r="BI262"/>
  <c r="BH262"/>
  <c r="BG262"/>
  <c r="BE262"/>
  <c r="T262"/>
  <c r="R262"/>
  <c r="P262"/>
  <c r="BK262"/>
  <c r="J262"/>
  <c r="BF262"/>
  <c r="BI261"/>
  <c r="BH261"/>
  <c r="BG261"/>
  <c r="BE261"/>
  <c r="T261"/>
  <c r="R261"/>
  <c r="P261"/>
  <c r="BK261"/>
  <c r="J261"/>
  <c r="BF261"/>
  <c r="BI260"/>
  <c r="BH260"/>
  <c r="BG260"/>
  <c r="BE260"/>
  <c r="T260"/>
  <c r="R260"/>
  <c r="P260"/>
  <c r="BK260"/>
  <c r="J260"/>
  <c r="BF260"/>
  <c r="BI259"/>
  <c r="BH259"/>
  <c r="BG259"/>
  <c r="BE259"/>
  <c r="T259"/>
  <c r="R259"/>
  <c r="P259"/>
  <c r="BK259"/>
  <c r="J259"/>
  <c r="BF259"/>
  <c r="BI258"/>
  <c r="BH258"/>
  <c r="BG258"/>
  <c r="BE258"/>
  <c r="T258"/>
  <c r="R258"/>
  <c r="P258"/>
  <c r="BK258"/>
  <c r="J258"/>
  <c r="BF258"/>
  <c r="BI257"/>
  <c r="BH257"/>
  <c r="BG257"/>
  <c r="BE257"/>
  <c r="T257"/>
  <c r="R257"/>
  <c r="P257"/>
  <c r="BK257"/>
  <c r="J257"/>
  <c r="BF257"/>
  <c r="BI256"/>
  <c r="BH256"/>
  <c r="BG256"/>
  <c r="BE256"/>
  <c r="T256"/>
  <c r="R256"/>
  <c r="P256"/>
  <c r="BK256"/>
  <c r="J256"/>
  <c r="BF256"/>
  <c r="BI255"/>
  <c r="BH255"/>
  <c r="BG255"/>
  <c r="BE255"/>
  <c r="T255"/>
  <c r="R255"/>
  <c r="P255"/>
  <c r="BK255"/>
  <c r="J255"/>
  <c r="BF255"/>
  <c r="BI254"/>
  <c r="BH254"/>
  <c r="BG254"/>
  <c r="BE254"/>
  <c r="T254"/>
  <c r="T253"/>
  <c r="R254"/>
  <c r="R253"/>
  <c r="P254"/>
  <c r="P253"/>
  <c r="BK254"/>
  <c r="BK253"/>
  <c r="J253"/>
  <c r="J254"/>
  <c r="BF254"/>
  <c r="J103"/>
  <c r="BI252"/>
  <c r="BH252"/>
  <c r="BG252"/>
  <c r="BE252"/>
  <c r="T252"/>
  <c r="R252"/>
  <c r="P252"/>
  <c r="BK252"/>
  <c r="J252"/>
  <c r="BF252"/>
  <c r="BI251"/>
  <c r="BH251"/>
  <c r="BG251"/>
  <c r="BE251"/>
  <c r="T251"/>
  <c r="R251"/>
  <c r="P251"/>
  <c r="BK251"/>
  <c r="J251"/>
  <c r="BF251"/>
  <c r="BI250"/>
  <c r="BH250"/>
  <c r="BG250"/>
  <c r="BE250"/>
  <c r="T250"/>
  <c r="R250"/>
  <c r="P250"/>
  <c r="BK250"/>
  <c r="J250"/>
  <c r="BF250"/>
  <c r="BI249"/>
  <c r="BH249"/>
  <c r="BG249"/>
  <c r="BE249"/>
  <c r="T249"/>
  <c r="R249"/>
  <c r="P249"/>
  <c r="BK249"/>
  <c r="J249"/>
  <c r="BF249"/>
  <c r="BI248"/>
  <c r="BH248"/>
  <c r="BG248"/>
  <c r="BE248"/>
  <c r="T248"/>
  <c r="R248"/>
  <c r="P248"/>
  <c r="BK248"/>
  <c r="J248"/>
  <c r="BF248"/>
  <c r="BI247"/>
  <c r="BH247"/>
  <c r="BG247"/>
  <c r="BE247"/>
  <c r="T247"/>
  <c r="R247"/>
  <c r="P247"/>
  <c r="BK247"/>
  <c r="J247"/>
  <c r="BF247"/>
  <c r="BI246"/>
  <c r="BH246"/>
  <c r="BG246"/>
  <c r="BE246"/>
  <c r="T246"/>
  <c r="R246"/>
  <c r="P246"/>
  <c r="BK246"/>
  <c r="J246"/>
  <c r="BF246"/>
  <c r="BI245"/>
  <c r="BH245"/>
  <c r="BG245"/>
  <c r="BE245"/>
  <c r="T245"/>
  <c r="R245"/>
  <c r="P245"/>
  <c r="BK245"/>
  <c r="J245"/>
  <c r="BF245"/>
  <c r="BI244"/>
  <c r="BH244"/>
  <c r="BG244"/>
  <c r="BE244"/>
  <c r="T244"/>
  <c r="R244"/>
  <c r="P244"/>
  <c r="BK244"/>
  <c r="J244"/>
  <c r="BF244"/>
  <c r="BI243"/>
  <c r="BH243"/>
  <c r="BG243"/>
  <c r="BE243"/>
  <c r="T243"/>
  <c r="R243"/>
  <c r="P243"/>
  <c r="BK243"/>
  <c r="J243"/>
  <c r="BF243"/>
  <c r="BI242"/>
  <c r="BH242"/>
  <c r="BG242"/>
  <c r="BE242"/>
  <c r="T242"/>
  <c r="R242"/>
  <c r="P242"/>
  <c r="BK242"/>
  <c r="J242"/>
  <c r="BF242"/>
  <c r="BI241"/>
  <c r="BH241"/>
  <c r="BG241"/>
  <c r="BE241"/>
  <c r="T241"/>
  <c r="R241"/>
  <c r="P241"/>
  <c r="BK241"/>
  <c r="J241"/>
  <c r="BF241"/>
  <c r="BI240"/>
  <c r="BH240"/>
  <c r="BG240"/>
  <c r="BE240"/>
  <c r="T240"/>
  <c r="R240"/>
  <c r="P240"/>
  <c r="BK240"/>
  <c r="J240"/>
  <c r="BF240"/>
  <c r="BI239"/>
  <c r="BH239"/>
  <c r="BG239"/>
  <c r="BE239"/>
  <c r="T239"/>
  <c r="R239"/>
  <c r="P239"/>
  <c r="BK239"/>
  <c r="J239"/>
  <c r="BF239"/>
  <c r="BI238"/>
  <c r="BH238"/>
  <c r="BG238"/>
  <c r="BE238"/>
  <c r="T238"/>
  <c r="R238"/>
  <c r="P238"/>
  <c r="BK238"/>
  <c r="J238"/>
  <c r="BF238"/>
  <c r="BI237"/>
  <c r="BH237"/>
  <c r="BG237"/>
  <c r="BE237"/>
  <c r="T237"/>
  <c r="T236"/>
  <c r="T235"/>
  <c r="R237"/>
  <c r="R236"/>
  <c r="R235"/>
  <c r="P237"/>
  <c r="P236"/>
  <c r="P235"/>
  <c r="BK237"/>
  <c r="BK236"/>
  <c r="J236"/>
  <c r="BK235"/>
  <c r="J235"/>
  <c r="J237"/>
  <c r="BF237"/>
  <c r="J102"/>
  <c r="J101"/>
  <c r="BI234"/>
  <c r="BH234"/>
  <c r="BG234"/>
  <c r="BE234"/>
  <c r="T234"/>
  <c r="T233"/>
  <c r="R234"/>
  <c r="R233"/>
  <c r="P234"/>
  <c r="P233"/>
  <c r="BK234"/>
  <c r="BK233"/>
  <c r="J233"/>
  <c r="J234"/>
  <c r="BF234"/>
  <c r="J100"/>
  <c r="BI231"/>
  <c r="BH231"/>
  <c r="BG231"/>
  <c r="BE231"/>
  <c r="T231"/>
  <c r="R231"/>
  <c r="P231"/>
  <c r="BK231"/>
  <c r="J231"/>
  <c r="BF231"/>
  <c r="BI229"/>
  <c r="BH229"/>
  <c r="BG229"/>
  <c r="BE229"/>
  <c r="T229"/>
  <c r="R229"/>
  <c r="P229"/>
  <c r="BK229"/>
  <c r="J229"/>
  <c r="BF229"/>
  <c r="BI227"/>
  <c r="BH227"/>
  <c r="BG227"/>
  <c r="BE227"/>
  <c r="T227"/>
  <c r="R227"/>
  <c r="P227"/>
  <c r="BK227"/>
  <c r="J227"/>
  <c r="BF227"/>
  <c r="BI225"/>
  <c r="BH225"/>
  <c r="BG225"/>
  <c r="BE225"/>
  <c r="T225"/>
  <c r="R225"/>
  <c r="P225"/>
  <c r="BK225"/>
  <c r="J225"/>
  <c r="BF225"/>
  <c r="BI223"/>
  <c r="BH223"/>
  <c r="BG223"/>
  <c r="BE223"/>
  <c r="T223"/>
  <c r="R223"/>
  <c r="P223"/>
  <c r="BK223"/>
  <c r="J223"/>
  <c r="BF223"/>
  <c r="BI222"/>
  <c r="BH222"/>
  <c r="BG222"/>
  <c r="BE222"/>
  <c r="T222"/>
  <c r="R222"/>
  <c r="P222"/>
  <c r="BK222"/>
  <c r="J222"/>
  <c r="BF222"/>
  <c r="BI221"/>
  <c r="BH221"/>
  <c r="BG221"/>
  <c r="BE221"/>
  <c r="T221"/>
  <c r="T220"/>
  <c r="R221"/>
  <c r="R220"/>
  <c r="P221"/>
  <c r="P220"/>
  <c r="BK221"/>
  <c r="BK220"/>
  <c r="J220"/>
  <c r="J221"/>
  <c r="BF221"/>
  <c r="J99"/>
  <c r="BI219"/>
  <c r="BH219"/>
  <c r="BG219"/>
  <c r="BE219"/>
  <c r="T219"/>
  <c r="R219"/>
  <c r="P219"/>
  <c r="BK219"/>
  <c r="J219"/>
  <c r="BF219"/>
  <c r="BI218"/>
  <c r="BH218"/>
  <c r="BG218"/>
  <c r="BE218"/>
  <c r="T218"/>
  <c r="R218"/>
  <c r="P218"/>
  <c r="BK218"/>
  <c r="J218"/>
  <c r="BF218"/>
  <c r="BI217"/>
  <c r="BH217"/>
  <c r="BG217"/>
  <c r="BE217"/>
  <c r="T217"/>
  <c r="R217"/>
  <c r="P217"/>
  <c r="BK217"/>
  <c r="J217"/>
  <c r="BF217"/>
  <c r="BI215"/>
  <c r="BH215"/>
  <c r="BG215"/>
  <c r="BE215"/>
  <c r="T215"/>
  <c r="R215"/>
  <c r="P215"/>
  <c r="BK215"/>
  <c r="J215"/>
  <c r="BF215"/>
  <c r="BI214"/>
  <c r="BH214"/>
  <c r="BG214"/>
  <c r="BE214"/>
  <c r="T214"/>
  <c r="R214"/>
  <c r="P214"/>
  <c r="BK214"/>
  <c r="J214"/>
  <c r="BF214"/>
  <c r="BI213"/>
  <c r="BH213"/>
  <c r="BG213"/>
  <c r="BE213"/>
  <c r="T213"/>
  <c r="R213"/>
  <c r="P213"/>
  <c r="BK213"/>
  <c r="J213"/>
  <c r="BF213"/>
  <c r="BI209"/>
  <c r="BH209"/>
  <c r="BG209"/>
  <c r="BE209"/>
  <c r="T209"/>
  <c r="R209"/>
  <c r="P209"/>
  <c r="BK209"/>
  <c r="J209"/>
  <c r="BF209"/>
  <c r="BI203"/>
  <c r="BH203"/>
  <c r="BG203"/>
  <c r="BE203"/>
  <c r="T203"/>
  <c r="R203"/>
  <c r="P203"/>
  <c r="BK203"/>
  <c r="J203"/>
  <c r="BF203"/>
  <c r="BI201"/>
  <c r="BH201"/>
  <c r="BG201"/>
  <c r="BE201"/>
  <c r="T201"/>
  <c r="R201"/>
  <c r="P201"/>
  <c r="BK201"/>
  <c r="J201"/>
  <c r="BF201"/>
  <c r="BI199"/>
  <c r="BH199"/>
  <c r="BG199"/>
  <c r="BE199"/>
  <c r="T199"/>
  <c r="R199"/>
  <c r="P199"/>
  <c r="BK199"/>
  <c r="J199"/>
  <c r="BF199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T179"/>
  <c r="R180"/>
  <c r="R179"/>
  <c r="P180"/>
  <c r="P179"/>
  <c r="BK180"/>
  <c r="BK179"/>
  <c r="J179"/>
  <c r="J180"/>
  <c r="BF180"/>
  <c r="J98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5"/>
  <c r="BH175"/>
  <c r="BG175"/>
  <c r="BE175"/>
  <c r="T175"/>
  <c r="R175"/>
  <c r="P175"/>
  <c r="BK175"/>
  <c r="J175"/>
  <c r="BF175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5"/>
  <c r="BH165"/>
  <c r="BG165"/>
  <c r="BE165"/>
  <c r="T165"/>
  <c r="R165"/>
  <c r="P165"/>
  <c r="BK165"/>
  <c r="J165"/>
  <c r="BF165"/>
  <c r="BI163"/>
  <c r="BH163"/>
  <c r="BG163"/>
  <c r="BE163"/>
  <c r="T163"/>
  <c r="R163"/>
  <c r="P163"/>
  <c r="BK163"/>
  <c r="J163"/>
  <c r="BF163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8"/>
  <c r="BH158"/>
  <c r="BG158"/>
  <c r="BE158"/>
  <c r="T158"/>
  <c r="R158"/>
  <c r="P158"/>
  <c r="BK158"/>
  <c r="J158"/>
  <c r="BF158"/>
  <c r="BI156"/>
  <c r="BH156"/>
  <c r="BG156"/>
  <c r="BE156"/>
  <c r="T156"/>
  <c r="R156"/>
  <c r="P156"/>
  <c r="BK156"/>
  <c r="J156"/>
  <c r="BF156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T149"/>
  <c r="R150"/>
  <c r="R149"/>
  <c r="P150"/>
  <c r="P149"/>
  <c r="BK150"/>
  <c r="BK149"/>
  <c r="J149"/>
  <c r="J150"/>
  <c r="BF150"/>
  <c r="J97"/>
  <c r="BI147"/>
  <c r="BH147"/>
  <c r="BG147"/>
  <c r="BE147"/>
  <c r="T147"/>
  <c r="R147"/>
  <c r="P147"/>
  <c r="BK147"/>
  <c r="J147"/>
  <c r="BF147"/>
  <c r="BI145"/>
  <c r="F35"/>
  <c i="1" r="BD95"/>
  <c i="2" r="BH145"/>
  <c r="F34"/>
  <c i="1" r="BC95"/>
  <c i="2" r="BG145"/>
  <c r="F33"/>
  <c i="1" r="BB95"/>
  <c i="2" r="BE145"/>
  <c r="J31"/>
  <c i="1" r="AV95"/>
  <c i="2" r="F31"/>
  <c i="1" r="AZ95"/>
  <c i="2" r="T145"/>
  <c r="T144"/>
  <c r="T143"/>
  <c r="T142"/>
  <c r="R145"/>
  <c r="R144"/>
  <c r="R143"/>
  <c r="R142"/>
  <c r="P145"/>
  <c r="P144"/>
  <c r="P143"/>
  <c r="P142"/>
  <c i="1" r="AU95"/>
  <c i="2" r="BK145"/>
  <c r="BK144"/>
  <c r="J144"/>
  <c r="BK143"/>
  <c r="J143"/>
  <c r="BK142"/>
  <c r="J142"/>
  <c r="J94"/>
  <c r="J28"/>
  <c i="1" r="AG95"/>
  <c i="2" r="J145"/>
  <c r="BF145"/>
  <c r="J32"/>
  <c i="1" r="AW95"/>
  <c i="2" r="F32"/>
  <c i="1" r="BA95"/>
  <c i="2" r="J96"/>
  <c r="J95"/>
  <c r="J139"/>
  <c r="J138"/>
  <c r="F138"/>
  <c r="F136"/>
  <c r="E134"/>
  <c r="J90"/>
  <c r="J89"/>
  <c r="F89"/>
  <c r="F87"/>
  <c r="E85"/>
  <c r="J37"/>
  <c r="J16"/>
  <c r="E16"/>
  <c r="F139"/>
  <c r="F90"/>
  <c r="J15"/>
  <c r="J10"/>
  <c r="J136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<sst xmlns="http://schemas.openxmlformats.org/spreadsheetml/2006/main">
  <si>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</si>
  <si>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</si>
  <si>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</si>
  <si>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</si>
  <si>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{7bfc9691-704e-4bab-87c9-27cbbcd47233}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</si>
  <si>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</si>
  <si>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</si>
  <si>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</si>
  <si>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</si>
  <si>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</si>
  <si>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</si>
  <si>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</si>
  <si>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</si>
  <si>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</si>
  <si>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Pekarska36,6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</si>
  <si>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</si>
  <si>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</si>
  <si>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Pekařská 36</t>
  </si>
  <si>
    <t>KSO:</t>
  </si>
  <si>
    <t>CC-CZ:</t>
  </si>
  <si>
    <t>Místo:</t>
  </si>
  <si>
    <t>Pekařská 36,Brno</t>
  </si>
  <si>
    <t>Datum:</t>
  </si>
  <si>
    <t>14. 9. 2019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</si>
  <si>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</si>
  <si>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</si>
  <si>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</si>
  <si>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</si>
  <si>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</si>
  <si>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</si>
  <si>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</si>
  <si>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</si>
  <si>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</si>
  <si>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</si>
  <si>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</si>
  <si>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</si>
  <si>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</si>
  <si>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</si>
  <si>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</si>
  <si>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</si>
  <si>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</si>
  <si>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</si>
  <si>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</si>
  <si>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</si>
  <si>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</si>
  <si>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</si>
  <si>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</si>
  <si>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</si>
  <si>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</si>
  <si>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</si>
  <si>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</si>
  <si>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</si>
  <si>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</si>
  <si>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</si>
  <si>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</si>
  <si>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</si>
  <si>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</si>
  <si>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</si>
  <si>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</si>
  <si>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</si>
  <si>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</si>
  <si>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</si>
  <si>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</si>
  <si>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</si>
  <si>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</si>
  <si>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</si>
  <si>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</si>
  <si>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</si>
  <si>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</si>
  <si>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</si>
  <si>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</si>
  <si>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</si>
  <si>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</si>
  <si>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</si>
  <si>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</si>
  <si>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</si>
  <si>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</si>
  <si>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</si>
  <si>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</si>
  <si>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</si>
  <si>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</si>
  <si>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</si>
  <si>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</si>
  <si>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</si>
  <si>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</si>
  <si>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</si>
  <si>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</si>
  <si>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</si>
  <si>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</si>
  <si>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</si>
  <si>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</si>
  <si>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</si>
  <si>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</si>
  <si>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</si>
  <si>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</si>
  <si>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</si>
  <si>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</si>
  <si>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</si>
  <si>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731 - Ústřední vytápění - kotelny</t>
  </si>
  <si>
    <t xml:space="preserve">    734 - Ústřední vytápění - armatury</t>
  </si>
  <si>
    <t xml:space="preserve">    735 - Ústřední vytápění - otopná tělesa</t>
  </si>
  <si>
    <t xml:space="preserve">    741 -  Elektroinstalace</t>
  </si>
  <si>
    <t xml:space="preserve">    751 - Vzduchotechnika</t>
  </si>
  <si>
    <t xml:space="preserve">    762 - Konstrukce tesařské</t>
  </si>
  <si>
    <t xml:space="preserve">    763 - Konstrukce suché výstavby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</si>
  <si>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</si>
  <si>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</si>
  <si>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</si>
  <si>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775 - Podlahy skládané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</si>
  <si>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</si>
  <si>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</si>
  <si>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</si>
  <si>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</si>
  <si>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</si>
  <si>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</si>
  <si>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</si>
  <si>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VRN6 - Územní vlivy</t>
  </si>
  <si>
    <t xml:space="preserve">    VRN9 -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</si>
  <si>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</si>
  <si>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</si>
  <si>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</si>
  <si>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</si>
  <si>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</si>
  <si>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</si>
  <si>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</si>
  <si>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</si>
  <si>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</si>
  <si>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</si>
  <si>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</si>
  <si>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</si>
  <si>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</si>
  <si>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</si>
  <si>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</si>
  <si>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</si>
  <si>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</si>
  <si>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</si>
  <si>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</si>
  <si>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310235241</t>
  </si>
  <si>
    <t>Zazdívka otvorů pl do 0,0225 m2 ve zdivu nadzákladovém cihlami pálenými tl do 300 mm</t>
  </si>
  <si>
    <t>kus</t>
  </si>
  <si>
    <t>CS ÚRS 2019 01</t>
  </si>
  <si>
    <t>4</t>
  </si>
  <si>
    <t>2</t>
  </si>
  <si>
    <t>847570214</t>
  </si>
  <si>
    <t>VV</t>
  </si>
  <si>
    <t>1"5"</t>
  </si>
  <si>
    <t>346244353</t>
  </si>
  <si>
    <t>Obezdívka koupelnových van ploch rovných tl 75 mm z pórobetonových přesných tvárnic</t>
  </si>
  <si>
    <t>m2</t>
  </si>
  <si>
    <t>-1334760206</t>
  </si>
  <si>
    <t>(1,5+0,75)*0,5</t>
  </si>
  <si>
    <t>6</t>
  </si>
  <si>
    <t>Úpravy povrchů, podlahy a osazování výplní</t>
  </si>
  <si>
    <t>611325422</t>
  </si>
  <si>
    <t>Oprava vnitřní vápenocementové štukové omítky stropů v rozsahu plochy do 30%</t>
  </si>
  <si>
    <t>966941127</t>
  </si>
  <si>
    <t>611325452</t>
  </si>
  <si>
    <t>Příplatek k cenám opravy vápenocementové omítky stropů za dalších 10 mm v rozsahu do 30%</t>
  </si>
  <si>
    <t>-2146588378</t>
  </si>
  <si>
    <t>5</t>
  </si>
  <si>
    <t>612135101</t>
  </si>
  <si>
    <t>Hrubá výplň rýh ve stěnách maltou jakékoli šířky rýhy</t>
  </si>
  <si>
    <t>-67970309</t>
  </si>
  <si>
    <t>"5"1,5*0,2</t>
  </si>
  <si>
    <t>(80+20+20+3)*0,15</t>
  </si>
  <si>
    <t>Součet</t>
  </si>
  <si>
    <t>612311131</t>
  </si>
  <si>
    <t>Potažení vnitřních stěn vápenným štukem tloušťky do 3 mm</t>
  </si>
  <si>
    <t>1306368061</t>
  </si>
  <si>
    <t>"1-30%"43,33</t>
  </si>
  <si>
    <t>7</t>
  </si>
  <si>
    <t>612315121</t>
  </si>
  <si>
    <t>Vápenná štuková omítka rýh ve stěnách šířky do 150 mm</t>
  </si>
  <si>
    <t>-494708098</t>
  </si>
  <si>
    <t>1,5*0,2</t>
  </si>
  <si>
    <t>8</t>
  </si>
  <si>
    <t>612321141</t>
  </si>
  <si>
    <t>Vápenocementová omítka štuková dvouvrstvá vnitřních stěn nanášená ručně</t>
  </si>
  <si>
    <t>-1182636736</t>
  </si>
  <si>
    <t>9</t>
  </si>
  <si>
    <t>612321191</t>
  </si>
  <si>
    <t>Příplatek k vápenocementové omítce vnitřních stěn za každých dalších 5 mm tloušťky ručně</t>
  </si>
  <si>
    <t>1295973203</t>
  </si>
  <si>
    <t>75,415*2</t>
  </si>
  <si>
    <t>10</t>
  </si>
  <si>
    <t>612325222</t>
  </si>
  <si>
    <t>Vápenocementová štuková omítka malých ploch do 0,25 m2 na stěnách</t>
  </si>
  <si>
    <t>337505934</t>
  </si>
  <si>
    <t>11</t>
  </si>
  <si>
    <t>612325223</t>
  </si>
  <si>
    <t>Vápenocementová štuková omítka malých ploch do 1,0 m2 na stěnách</t>
  </si>
  <si>
    <t>-416550362</t>
  </si>
  <si>
    <t>12</t>
  </si>
  <si>
    <t>612325422</t>
  </si>
  <si>
    <t>Oprava vnitřní vápenocementové štukové omítky stěn v rozsahu plochy do 30%</t>
  </si>
  <si>
    <t>1926497696</t>
  </si>
  <si>
    <t>13</t>
  </si>
  <si>
    <t>612325423</t>
  </si>
  <si>
    <t>Oprava vnitřní vápenocementové štukové omítky stěn v rozsahu plochy do 50%</t>
  </si>
  <si>
    <t>1158789524</t>
  </si>
  <si>
    <t>14</t>
  </si>
  <si>
    <t>612325452</t>
  </si>
  <si>
    <t>Příplatek k cenám opravy vápenocementové omítky stěn za dalších 10 mm v rozsahu do 30%</t>
  </si>
  <si>
    <t>1651338272</t>
  </si>
  <si>
    <t>612325453</t>
  </si>
  <si>
    <t>Příplatek k cenám opravy vápenocementové omítky stěn za dalších 10 mm v rozsahu do 50%</t>
  </si>
  <si>
    <t>637747353</t>
  </si>
  <si>
    <t>16</t>
  </si>
  <si>
    <t>619995001</t>
  </si>
  <si>
    <t>Začištění omítek kolem oken, dveří, podlah nebo obkladů</t>
  </si>
  <si>
    <t>m</t>
  </si>
  <si>
    <t>1500241955</t>
  </si>
  <si>
    <t>1,5"5"</t>
  </si>
  <si>
    <t>5"5-6"*2</t>
  </si>
  <si>
    <t>17</t>
  </si>
  <si>
    <t>632451211</t>
  </si>
  <si>
    <t>Potěr cementový samonivelační litý C20 tl do 35 mm</t>
  </si>
  <si>
    <t>1292389074</t>
  </si>
  <si>
    <t>4,3"2,3"</t>
  </si>
  <si>
    <t>18</t>
  </si>
  <si>
    <t>642942611</t>
  </si>
  <si>
    <t>Osazování zárubní nebo rámů dveřních kovových do 2,5 m2 na montážní pěnu</t>
  </si>
  <si>
    <t>1941622629</t>
  </si>
  <si>
    <t>19</t>
  </si>
  <si>
    <t>M</t>
  </si>
  <si>
    <t>55331117</t>
  </si>
  <si>
    <t>zárubeň ocelová pro běžné zdění hranatý profil 110 800 levá,pravá</t>
  </si>
  <si>
    <t>528990682</t>
  </si>
  <si>
    <t>Ostatní konstrukce a práce, bourání</t>
  </si>
  <si>
    <t>20</t>
  </si>
  <si>
    <t>949101111</t>
  </si>
  <si>
    <t>Lešení pomocné pro objekty pozemních staveb s lešeňovou podlahou v do 1,9 m zatížení do 150 kg/m2</t>
  </si>
  <si>
    <t>-1345906246</t>
  </si>
  <si>
    <t>952901111</t>
  </si>
  <si>
    <t>Vyčištění budov bytové a občanské výstavby při výšce podlaží do 4 m</t>
  </si>
  <si>
    <t>1869809764</t>
  </si>
  <si>
    <t>22</t>
  </si>
  <si>
    <t>962031132</t>
  </si>
  <si>
    <t>Bourání příček z cihel pálených na MVC tl do 100 mm</t>
  </si>
  <si>
    <t>-1294713724</t>
  </si>
  <si>
    <t>0,8*1,0"příčky u vany"</t>
  </si>
  <si>
    <t>23</t>
  </si>
  <si>
    <t>973031616</t>
  </si>
  <si>
    <t>Vysekání kapes ve zdivu cihelném na MV nebo MVC pro špalíky do 100x100x50 mm</t>
  </si>
  <si>
    <t>-1391787743</t>
  </si>
  <si>
    <t>24</t>
  </si>
  <si>
    <t>974031121</t>
  </si>
  <si>
    <t>Vysekání rýh ve zdivu cihelném hl do 30 mm š do 30 mm</t>
  </si>
  <si>
    <t>1187595151</t>
  </si>
  <si>
    <t>25</t>
  </si>
  <si>
    <t>974031132</t>
  </si>
  <si>
    <t>Vysekání rýh ve zdivu cihelném hl do 50 mm š do 70 mm</t>
  </si>
  <si>
    <t>667091656</t>
  </si>
  <si>
    <t>26</t>
  </si>
  <si>
    <t>974031143</t>
  </si>
  <si>
    <t>Vysekání rýh ve zdivu cihelném hl do 70 mm š do 100 mm</t>
  </si>
  <si>
    <t>-1264552134</t>
  </si>
  <si>
    <t>27</t>
  </si>
  <si>
    <t>974031164</t>
  </si>
  <si>
    <t>Vysekání rýh ve zdivu cihelném hl do 150 mm š do 150 mm</t>
  </si>
  <si>
    <t>-1504468292</t>
  </si>
  <si>
    <t>28</t>
  </si>
  <si>
    <t>977131119</t>
  </si>
  <si>
    <t>Vrty příklepovými vrtáky D do 32 mm do cihelného zdiva nebo prostého betonu</t>
  </si>
  <si>
    <t>359529650</t>
  </si>
  <si>
    <t>29</t>
  </si>
  <si>
    <t>978013141</t>
  </si>
  <si>
    <t>Otlučení (osekání) vnitřní vápenné nebo vápenocementové omítky stěn v rozsahu do 30 %</t>
  </si>
  <si>
    <t>1851214406</t>
  </si>
  <si>
    <t>"místnost č.1"(1,95+1,15+3,95+4+2,5)*3,05-0,8*2*2-0,9*2+5*0,35*4</t>
  </si>
  <si>
    <t>"2,3"(2,57+1,3+1,1+0,9)*2*0,96</t>
  </si>
  <si>
    <t>"4"(3,65+2,7+2,75+2,8)*3,0-0,6*2-0,8*2-0,9*1,63+(0,96+1,65*2)*0,25-"obklad"2,58</t>
  </si>
  <si>
    <t>"5"(4,56+3,75+3,9+3,7)*3,0-0,8*2-1,2*1,7*2+(1,2+1,7*2)*0,25*2</t>
  </si>
  <si>
    <t>(4,7+5,81)*3,0-0,8*2</t>
  </si>
  <si>
    <t>(4,35+4,25+2,35+2,3)*3,0-0,8*2-0,96*1,6+(1+1,6*2)*0,25</t>
  </si>
  <si>
    <t>"obložení dřevem"12,9</t>
  </si>
  <si>
    <t>30</t>
  </si>
  <si>
    <t>978011141</t>
  </si>
  <si>
    <t>Otlučení (osekání) vnitřní vápenné nebo vápenocementové omítky stropů v rozsahu do 30 %</t>
  </si>
  <si>
    <t>668507310</t>
  </si>
  <si>
    <t>"1,2,4"16,51+3,3+8,6</t>
  </si>
  <si>
    <t>31</t>
  </si>
  <si>
    <t>978013161</t>
  </si>
  <si>
    <t>Otlučení (osekání) vnitřní vápenné nebo vápenocementové omítky stěn v rozsahu do 50 %</t>
  </si>
  <si>
    <t>-1913046571</t>
  </si>
  <si>
    <t>"část 1,4-obložení dřevem"12,9</t>
  </si>
  <si>
    <t>32</t>
  </si>
  <si>
    <t>978013191</t>
  </si>
  <si>
    <t>Otlučení (osekání) vnitřní vápenné nebo vápenocementové omítky stěn v rozsahu do 100 %</t>
  </si>
  <si>
    <t>-2040181350</t>
  </si>
  <si>
    <t>"místnost č.1"(3,75+0,45+0,35+1,5+0,45+0,5*2)*3,05-0,8*2</t>
  </si>
  <si>
    <t>"2,3"(2,57+1,3+1,1+0,9)*2*2,0-0,6*2*3</t>
  </si>
  <si>
    <t>"4-viz obklady"2,58</t>
  </si>
  <si>
    <t>"6"(5,81+4,7)*3,0-0,8*2+5*0,35</t>
  </si>
  <si>
    <t>33</t>
  </si>
  <si>
    <t>978059541</t>
  </si>
  <si>
    <t>Odsekání a odebrání obkladů stěn z vnitřních obkládaček plochy přes 1 m2</t>
  </si>
  <si>
    <t>1458984207</t>
  </si>
  <si>
    <t>"2,3-viz omítky 100%"19,88</t>
  </si>
  <si>
    <t>"4"(2,8+1,5)*0,6</t>
  </si>
  <si>
    <t>34</t>
  </si>
  <si>
    <t>978-pc 1</t>
  </si>
  <si>
    <t>Hygienické vyčištění bytu a vyklizení</t>
  </si>
  <si>
    <t>sada</t>
  </si>
  <si>
    <t>574135689</t>
  </si>
  <si>
    <t>35</t>
  </si>
  <si>
    <t>978-pc 2</t>
  </si>
  <si>
    <t>Vyvěšení dveří otevíravých nebo shrnovacích a odvoz</t>
  </si>
  <si>
    <t>1689659744</t>
  </si>
  <si>
    <t>36</t>
  </si>
  <si>
    <t>9781-PC 3</t>
  </si>
  <si>
    <t>Bourání obezdění umyvadla a vany</t>
  </si>
  <si>
    <t>1538840068</t>
  </si>
  <si>
    <t>(2,0)*0,5+(0,6+0,5*2)*1,0</t>
  </si>
  <si>
    <t>37</t>
  </si>
  <si>
    <t>9781-PC 4</t>
  </si>
  <si>
    <t>Výměna komínových dvířek v koupelně</t>
  </si>
  <si>
    <t>1076635160</t>
  </si>
  <si>
    <t>38</t>
  </si>
  <si>
    <t>9781-PC 5</t>
  </si>
  <si>
    <t>Demontáž skříňky na WC,lišty na zárubni,mřížky,kuchyňské linky,garnyže,uchycení šroubů pro garnyže,shrnovacích dveří,dřevěné stěny v místn.7</t>
  </si>
  <si>
    <t>-690296532</t>
  </si>
  <si>
    <t>39</t>
  </si>
  <si>
    <t>9781-PC 6</t>
  </si>
  <si>
    <t>Umytí oken</t>
  </si>
  <si>
    <t>-55487491</t>
  </si>
  <si>
    <t>997</t>
  </si>
  <si>
    <t>Přesun sutě</t>
  </si>
  <si>
    <t>40</t>
  </si>
  <si>
    <t>997013212</t>
  </si>
  <si>
    <t>Vnitrostaveništní doprava suti a vybouraných hmot pro budovy v do 9 m ručně</t>
  </si>
  <si>
    <t>t</t>
  </si>
  <si>
    <t>1163962508</t>
  </si>
  <si>
    <t>41</t>
  </si>
  <si>
    <t>997013501</t>
  </si>
  <si>
    <t>Odvoz suti a vybouraných hmot na skládku nebo meziskládku do 1 km se složením</t>
  </si>
  <si>
    <t>-432031802</t>
  </si>
  <si>
    <t>42</t>
  </si>
  <si>
    <t>997013509</t>
  </si>
  <si>
    <t>Příplatek k odvozu suti a vybouraných hmot na skládku ZKD 1 km přes 1 km</t>
  </si>
  <si>
    <t>1448537367</t>
  </si>
  <si>
    <t>12,1*24 'Přepočtené koeficientem množství</t>
  </si>
  <si>
    <t>43</t>
  </si>
  <si>
    <t>997013803</t>
  </si>
  <si>
    <t>Poplatek za uložení na skládce (skládkovné) stavebního odpadu cihelného kód odpadu 170 102</t>
  </si>
  <si>
    <t>-304448222</t>
  </si>
  <si>
    <t>0,105</t>
  </si>
  <si>
    <t>44</t>
  </si>
  <si>
    <t>997013807</t>
  </si>
  <si>
    <t>Poplatek za uložení na skládce (skládkovné) stavebního odpadu keramického kód odpadu 170 103</t>
  </si>
  <si>
    <t>1483218131</t>
  </si>
  <si>
    <t>1,5+1,52</t>
  </si>
  <si>
    <t>45</t>
  </si>
  <si>
    <t>997013811</t>
  </si>
  <si>
    <t>Poplatek za uložení na skládce (skládkovné) stavebního odpadu dřevěného kód odpadu 170 201</t>
  </si>
  <si>
    <t>256237355</t>
  </si>
  <si>
    <t>0,45+0,142+0,09+0,05</t>
  </si>
  <si>
    <t>46</t>
  </si>
  <si>
    <t>997013831</t>
  </si>
  <si>
    <t>Poplatek za uložení na skládce (skládkovné) stavebního odpadu směsného kód odpadu 170 904</t>
  </si>
  <si>
    <t>2061254142</t>
  </si>
  <si>
    <t>12,1-0,105-3,02-0,732</t>
  </si>
  <si>
    <t>998</t>
  </si>
  <si>
    <t>Přesun hmot</t>
  </si>
  <si>
    <t>47</t>
  </si>
  <si>
    <t>998018002</t>
  </si>
  <si>
    <t>Přesun hmot ruční pro budovy v do 12 m</t>
  </si>
  <si>
    <t>-1536233500</t>
  </si>
  <si>
    <t>PSV</t>
  </si>
  <si>
    <t>Práce a dodávky PSV</t>
  </si>
  <si>
    <t>721</t>
  </si>
  <si>
    <t>Zdravotechnika - vnitřní kanalizace</t>
  </si>
  <si>
    <t>48</t>
  </si>
  <si>
    <t>721110951</t>
  </si>
  <si>
    <t>Potrubí kameninové vsazení odbočky DN 100</t>
  </si>
  <si>
    <t>-1717582072</t>
  </si>
  <si>
    <t>49</t>
  </si>
  <si>
    <t>721110961</t>
  </si>
  <si>
    <t>Potrubí kameninové propojení potrubí DN 100</t>
  </si>
  <si>
    <t>282642932</t>
  </si>
  <si>
    <t>50</t>
  </si>
  <si>
    <t>721110971</t>
  </si>
  <si>
    <t>Potrubí kameninové krácení trub DN 100</t>
  </si>
  <si>
    <t>-1065897546</t>
  </si>
  <si>
    <t>51</t>
  </si>
  <si>
    <t>721171803</t>
  </si>
  <si>
    <t>Demontáž potrubí z PVC do D 75</t>
  </si>
  <si>
    <t>-738767128</t>
  </si>
  <si>
    <t>52</t>
  </si>
  <si>
    <t>721171808</t>
  </si>
  <si>
    <t>Demontáž potrubí z PVC do D 114</t>
  </si>
  <si>
    <t>830130161</t>
  </si>
  <si>
    <t>53</t>
  </si>
  <si>
    <t>721174025</t>
  </si>
  <si>
    <t>Potrubí kanalizační z PP odpadní DN 110</t>
  </si>
  <si>
    <t>-1656603665</t>
  </si>
  <si>
    <t>54</t>
  </si>
  <si>
    <t>721174042</t>
  </si>
  <si>
    <t>Potrubí kanalizační z PP připojovací DN 40</t>
  </si>
  <si>
    <t>-187726442</t>
  </si>
  <si>
    <t>55</t>
  </si>
  <si>
    <t>721174043</t>
  </si>
  <si>
    <t>Potrubí kanalizační z PP připojovací DN 50</t>
  </si>
  <si>
    <t>458607236</t>
  </si>
  <si>
    <t>56</t>
  </si>
  <si>
    <t>721174045</t>
  </si>
  <si>
    <t>Potrubí kanalizační z PP připojovací DN 110</t>
  </si>
  <si>
    <t>-1816765988</t>
  </si>
  <si>
    <t>57</t>
  </si>
  <si>
    <t>721194104</t>
  </si>
  <si>
    <t>Vyvedení a upevnění odpadních výpustek DN 40</t>
  </si>
  <si>
    <t>-599105986</t>
  </si>
  <si>
    <t>58</t>
  </si>
  <si>
    <t>721194105</t>
  </si>
  <si>
    <t>Vyvedení a upevnění odpadních výpustek DN 50</t>
  </si>
  <si>
    <t>2124397922</t>
  </si>
  <si>
    <t>59</t>
  </si>
  <si>
    <t>721194109</t>
  </si>
  <si>
    <t>Vyvedení a upevnění odpadních výpustek DN 100</t>
  </si>
  <si>
    <t>1236713647</t>
  </si>
  <si>
    <t>60</t>
  </si>
  <si>
    <t>721226511</t>
  </si>
  <si>
    <t>Zápachová uzávěrka podomítková pro pračku a myčku DN 40</t>
  </si>
  <si>
    <t>1445062688</t>
  </si>
  <si>
    <t>61</t>
  </si>
  <si>
    <t>721290111</t>
  </si>
  <si>
    <t>Zkouška těsnosti potrubí kanalizace vodou do DN 125</t>
  </si>
  <si>
    <t>163606167</t>
  </si>
  <si>
    <t>62</t>
  </si>
  <si>
    <t>721290822</t>
  </si>
  <si>
    <t>Přemístění vnitrostaveništní demontovaných hmot vnitřní kanalizace v objektech výšky do 12 m</t>
  </si>
  <si>
    <t>-1277355011</t>
  </si>
  <si>
    <t>63</t>
  </si>
  <si>
    <t>998721202</t>
  </si>
  <si>
    <t>Přesun hmot procentní pro vnitřní kanalizace v objektech v do 12 m</t>
  </si>
  <si>
    <t>%</t>
  </si>
  <si>
    <t>-1055540268</t>
  </si>
  <si>
    <t>722</t>
  </si>
  <si>
    <t>Zdravotechnika - vnitřní vodovod</t>
  </si>
  <si>
    <t>64</t>
  </si>
  <si>
    <t>722130801</t>
  </si>
  <si>
    <t>Demontáž potrubí ocelové pozinkované závitové do DN 25</t>
  </si>
  <si>
    <t>1703139404</t>
  </si>
  <si>
    <t>65</t>
  </si>
  <si>
    <t>722130821</t>
  </si>
  <si>
    <t>Demontáž spoje na závit šroubení G 6/4</t>
  </si>
  <si>
    <t>-2134397488</t>
  </si>
  <si>
    <t>66</t>
  </si>
  <si>
    <t>722174002</t>
  </si>
  <si>
    <t>Potrubí vodovodní plastové PPR svar polyfuze PN 16 D 20 x 2,8 mm</t>
  </si>
  <si>
    <t>1665941623</t>
  </si>
  <si>
    <t>67</t>
  </si>
  <si>
    <t>722174003</t>
  </si>
  <si>
    <t>Potrubí vodovodní plastové PPR svar polyfuze PN 16 D 25 x 3,5 mm</t>
  </si>
  <si>
    <t>2145172472</t>
  </si>
  <si>
    <t>68</t>
  </si>
  <si>
    <t>722181221</t>
  </si>
  <si>
    <t>Ochrana vodovodního potrubí přilepenými termoizolačními trubicemi z PE tl do 9 mm DN do 22 mm</t>
  </si>
  <si>
    <t>1805865343</t>
  </si>
  <si>
    <t>69</t>
  </si>
  <si>
    <t>722181222</t>
  </si>
  <si>
    <t>Ochrana vodovodního potrubí přilepenými termoizolačními trubicemi z PE tl do 9 mm DN do 45 mm</t>
  </si>
  <si>
    <t>-1748294093</t>
  </si>
  <si>
    <t>70</t>
  </si>
  <si>
    <t>722181812</t>
  </si>
  <si>
    <t>Demontáž plstěných pásů z trub do D 50</t>
  </si>
  <si>
    <t>-455134161</t>
  </si>
  <si>
    <t>71</t>
  </si>
  <si>
    <t>722190401</t>
  </si>
  <si>
    <t>Vyvedení a upevnění výpustku do DN 25</t>
  </si>
  <si>
    <t>858484037</t>
  </si>
  <si>
    <t>72</t>
  </si>
  <si>
    <t>722190901</t>
  </si>
  <si>
    <t>Uzavření nebo otevření vodovodního potrubí při opravách</t>
  </si>
  <si>
    <t>-191395053</t>
  </si>
  <si>
    <t>73</t>
  </si>
  <si>
    <t>722232045</t>
  </si>
  <si>
    <t>Kohout kulový přímý G 1 PN 42 do 185°C vnitřní závit</t>
  </si>
  <si>
    <t>-1439094215</t>
  </si>
  <si>
    <t>74</t>
  </si>
  <si>
    <t>722232063</t>
  </si>
  <si>
    <t>Kohout kulový přímý G 1 PN 42 do 185°C vnitřní závit s vypouštěním</t>
  </si>
  <si>
    <t>-1964422407</t>
  </si>
  <si>
    <t>75</t>
  </si>
  <si>
    <t>722290226</t>
  </si>
  <si>
    <t>Zkouška těsnosti vodovodního potrubí závitového do DN 50</t>
  </si>
  <si>
    <t>1879880417</t>
  </si>
  <si>
    <t>76</t>
  </si>
  <si>
    <t>722290234</t>
  </si>
  <si>
    <t>Proplach a dezinfekce vodovodního potrubí do DN 80</t>
  </si>
  <si>
    <t>442799221</t>
  </si>
  <si>
    <t>77</t>
  </si>
  <si>
    <t>722290822</t>
  </si>
  <si>
    <t>Přemístění vnitrostaveništní demontovaných hmot pro vnitřní vodovod v objektech výšky do 12 m</t>
  </si>
  <si>
    <t>2049668075</t>
  </si>
  <si>
    <t>78</t>
  </si>
  <si>
    <t>998722202</t>
  </si>
  <si>
    <t>Přesun hmot procentní pro vnitřní vodovod v objektech v do 12 m</t>
  </si>
  <si>
    <t>-1674981445</t>
  </si>
  <si>
    <t>725</t>
  </si>
  <si>
    <t>Zdravotechnika - zařizovací předměty</t>
  </si>
  <si>
    <t>79</t>
  </si>
  <si>
    <t>725110814</t>
  </si>
  <si>
    <t>Demontáž klozetu Kombi, odsávací</t>
  </si>
  <si>
    <t>soubor</t>
  </si>
  <si>
    <t>-62100283</t>
  </si>
  <si>
    <t>80</t>
  </si>
  <si>
    <t>725112171</t>
  </si>
  <si>
    <t>Kombi klozet s hlubokým splachováním odpad vodorovný</t>
  </si>
  <si>
    <t>1802715274</t>
  </si>
  <si>
    <t>81</t>
  </si>
  <si>
    <t>725210821</t>
  </si>
  <si>
    <t>Demontáž umyvadel bez výtokových armatur</t>
  </si>
  <si>
    <t>2070337720</t>
  </si>
  <si>
    <t>82</t>
  </si>
  <si>
    <t>725211616</t>
  </si>
  <si>
    <t>Umyvadlo keramické bílé šířky 550 mm s krytem na sifon připevněné na stěnu šrouby</t>
  </si>
  <si>
    <t>85219250</t>
  </si>
  <si>
    <t>83</t>
  </si>
  <si>
    <t>725220841</t>
  </si>
  <si>
    <t>Demontáž van ocelová rohová</t>
  </si>
  <si>
    <t>-1443746810</t>
  </si>
  <si>
    <t>84</t>
  </si>
  <si>
    <t>725222111</t>
  </si>
  <si>
    <t>Vana bez armatur výtokových akrylátová se zápachovou uzávěrkou 1200x700 mm</t>
  </si>
  <si>
    <t>-596158901</t>
  </si>
  <si>
    <t>85</t>
  </si>
  <si>
    <t>725590812</t>
  </si>
  <si>
    <t>Přemístění vnitrostaveništní demontovaných zařizovacích předmětů v objektech výšky do 12 m</t>
  </si>
  <si>
    <t>-1504302728</t>
  </si>
  <si>
    <t>86</t>
  </si>
  <si>
    <t>725619101</t>
  </si>
  <si>
    <t>Montáž sporáku</t>
  </si>
  <si>
    <t>613060898</t>
  </si>
  <si>
    <t>87</t>
  </si>
  <si>
    <t>54111971</t>
  </si>
  <si>
    <t>sporák plynový</t>
  </si>
  <si>
    <t>90714002</t>
  </si>
  <si>
    <t>88</t>
  </si>
  <si>
    <t>725820801</t>
  </si>
  <si>
    <t>Demontáž baterie nástěnné do G 3 / 4</t>
  </si>
  <si>
    <t>-646395087</t>
  </si>
  <si>
    <t>89</t>
  </si>
  <si>
    <t>725820802</t>
  </si>
  <si>
    <t>Demontáž baterie stojánkové do jednoho otvoru</t>
  </si>
  <si>
    <t>895685518</t>
  </si>
  <si>
    <t>90</t>
  </si>
  <si>
    <t>725822611</t>
  </si>
  <si>
    <t>Baterie umyvadlová stojánková páková bez výpusti</t>
  </si>
  <si>
    <t>-218425566</t>
  </si>
  <si>
    <t>91</t>
  </si>
  <si>
    <t>725831312</t>
  </si>
  <si>
    <t>Baterie vanová nástěnná páková s příslušenstvím a pevným držákem</t>
  </si>
  <si>
    <t>-1483847495</t>
  </si>
  <si>
    <t>92</t>
  </si>
  <si>
    <t>725860811</t>
  </si>
  <si>
    <t>Demontáž uzávěrů zápachu jednoduchých</t>
  </si>
  <si>
    <t>900903657</t>
  </si>
  <si>
    <t>93</t>
  </si>
  <si>
    <t>998725202</t>
  </si>
  <si>
    <t>Přesun hmot procentní pro zařizovací předměty v objektech v do 12 m</t>
  </si>
  <si>
    <t>1528275676</t>
  </si>
  <si>
    <t>731</t>
  </si>
  <si>
    <t>Ústřední vytápění - kotelny</t>
  </si>
  <si>
    <t>94</t>
  </si>
  <si>
    <t>73121-1</t>
  </si>
  <si>
    <t>Vyčištění, seřízení a spuštění kotle</t>
  </si>
  <si>
    <t>2055879767</t>
  </si>
  <si>
    <t>95</t>
  </si>
  <si>
    <t>73121-2</t>
  </si>
  <si>
    <t>Výměna termostatu (demontáž původního, dodávka a osazení nového přístroje)</t>
  </si>
  <si>
    <t>166373765</t>
  </si>
  <si>
    <t>96</t>
  </si>
  <si>
    <t>998731202</t>
  </si>
  <si>
    <t>Přesun hmot procentní pro kotelny v objektech v do 12 m</t>
  </si>
  <si>
    <t>-759108279</t>
  </si>
  <si>
    <t>734</t>
  </si>
  <si>
    <t>Ústřední vytápění - armatury</t>
  </si>
  <si>
    <t>97</t>
  </si>
  <si>
    <t>734200811</t>
  </si>
  <si>
    <t>Demontáž armatury závitové s jedním závitem do G 1/2</t>
  </si>
  <si>
    <t>-725536089</t>
  </si>
  <si>
    <t>98</t>
  </si>
  <si>
    <t>734200821</t>
  </si>
  <si>
    <t>Demontáž armatury závitové se dvěma závity do G 1/2</t>
  </si>
  <si>
    <t>-1233137065</t>
  </si>
  <si>
    <t>99</t>
  </si>
  <si>
    <t>734221532</t>
  </si>
  <si>
    <t>Ventil závitový termostatický rohový jednoregulační G 1/2 PN 16 do 110°C bez hlavice ovládání</t>
  </si>
  <si>
    <t>875243170</t>
  </si>
  <si>
    <t>100</t>
  </si>
  <si>
    <t>734222</t>
  </si>
  <si>
    <t>Termostatická hlavice</t>
  </si>
  <si>
    <t>778040185</t>
  </si>
  <si>
    <t>101</t>
  </si>
  <si>
    <t>734261717</t>
  </si>
  <si>
    <t>Šroubení regulační radiátorové přímé G 1/2 s vypouštěním</t>
  </si>
  <si>
    <t>-1946409040</t>
  </si>
  <si>
    <t>102</t>
  </si>
  <si>
    <t>734300821</t>
  </si>
  <si>
    <t>Rozpojení šroubení horkovodního do DN 15</t>
  </si>
  <si>
    <t>-37564106</t>
  </si>
  <si>
    <t>103</t>
  </si>
  <si>
    <t>734890801</t>
  </si>
  <si>
    <t>Přemístění demontovaných armatur vodorovně do 100 m v objektech výšky do 6 m</t>
  </si>
  <si>
    <t>1990373855</t>
  </si>
  <si>
    <t>104</t>
  </si>
  <si>
    <t>998734202</t>
  </si>
  <si>
    <t>Přesun hmot procentní pro armatury v objektech v do 12 m</t>
  </si>
  <si>
    <t>251586403</t>
  </si>
  <si>
    <t>735</t>
  </si>
  <si>
    <t>Ústřední vytápění - otopná tělesa</t>
  </si>
  <si>
    <t>105</t>
  </si>
  <si>
    <t>735111810</t>
  </si>
  <si>
    <t>Demontáž otopného tělesa litinového článkového</t>
  </si>
  <si>
    <t>-704870975</t>
  </si>
  <si>
    <t>"plocha 0,255 m2/článek"(7*15)*0,255</t>
  </si>
  <si>
    <t>106</t>
  </si>
  <si>
    <t>735151577</t>
  </si>
  <si>
    <t>Otopné těleso panelové dvoudeskové 2 přídavné přestupní plochy výška/délka 600/1000 mm výkon 1679 W</t>
  </si>
  <si>
    <t>-1704207921</t>
  </si>
  <si>
    <t>107</t>
  </si>
  <si>
    <t>735151579</t>
  </si>
  <si>
    <t>Otopné těleso panelové dvoudeskové 2 přídavné přestupní plochy výška/délka 600/1200 mm výkon 2015 W</t>
  </si>
  <si>
    <t>-1577961148</t>
  </si>
  <si>
    <t>108</t>
  </si>
  <si>
    <t>735151580</t>
  </si>
  <si>
    <t>Otopné těleso panelové dvoudeskové 2 přídavné přestupní plochy výška/délka 600/1400 mm výkon 2351 W</t>
  </si>
  <si>
    <t>-1951203736</t>
  </si>
  <si>
    <t>109</t>
  </si>
  <si>
    <t>735164522</t>
  </si>
  <si>
    <t>Montáž otopného tělesa trubkového na stěny výšky tělesa přes 1340 mm</t>
  </si>
  <si>
    <t>-1006050260</t>
  </si>
  <si>
    <t>110</t>
  </si>
  <si>
    <t>541531</t>
  </si>
  <si>
    <t>těleso trubkové 1500x600mm</t>
  </si>
  <si>
    <t>1790584346</t>
  </si>
  <si>
    <t>111</t>
  </si>
  <si>
    <t>73517-01</t>
  </si>
  <si>
    <t>D+M armatury připojení otopného tělesa trubkového (s termostatickou hlavicí)</t>
  </si>
  <si>
    <t>-796090344</t>
  </si>
  <si>
    <t>112</t>
  </si>
  <si>
    <t>735191910</t>
  </si>
  <si>
    <t>Napuštění vody do otopných těles</t>
  </si>
  <si>
    <t>836887205</t>
  </si>
  <si>
    <t>113</t>
  </si>
  <si>
    <t>735494811</t>
  </si>
  <si>
    <t>Vypuštění vody z otopných těles</t>
  </si>
  <si>
    <t>1539150143</t>
  </si>
  <si>
    <t>114</t>
  </si>
  <si>
    <t>735890801</t>
  </si>
  <si>
    <t>Přemístění demontovaného otopného tělesa vodorovně 100 m v objektech výšky do 6 m</t>
  </si>
  <si>
    <t>1906549580</t>
  </si>
  <si>
    <t>115</t>
  </si>
  <si>
    <t>998735202</t>
  </si>
  <si>
    <t>Přesun hmot procentní pro otopná tělesa v objektech v do 12 m</t>
  </si>
  <si>
    <t>-1051494536</t>
  </si>
  <si>
    <t>741</t>
  </si>
  <si>
    <t xml:space="preserve"> Elektroinstalace</t>
  </si>
  <si>
    <t>116</t>
  </si>
  <si>
    <t>741110001</t>
  </si>
  <si>
    <t>Montáž trubka plastová tuhá D přes 16 do 23 mm uložená pevně</t>
  </si>
  <si>
    <t>89168635</t>
  </si>
  <si>
    <t>117</t>
  </si>
  <si>
    <t>34571061</t>
  </si>
  <si>
    <t>trubka elektroinstalační ohebná z PVC (ČSN) 2313</t>
  </si>
  <si>
    <t>1161775374</t>
  </si>
  <si>
    <t>118</t>
  </si>
  <si>
    <t>741112001</t>
  </si>
  <si>
    <t>Montáž krabice zapuštěná plastová kruhová</t>
  </si>
  <si>
    <t>-971893104</t>
  </si>
  <si>
    <t>119</t>
  </si>
  <si>
    <t>34571512</t>
  </si>
  <si>
    <t>krabice přístrojová instalační 500 V, 71x71x42mm</t>
  </si>
  <si>
    <t>-1779382245</t>
  </si>
  <si>
    <t>120</t>
  </si>
  <si>
    <t>34571532</t>
  </si>
  <si>
    <t>krabice přístrojová odbočná s víčkem z PH, 107x107 mm, hloubka 50 mm</t>
  </si>
  <si>
    <t>1186400447</t>
  </si>
  <si>
    <t>121</t>
  </si>
  <si>
    <t>741120201</t>
  </si>
  <si>
    <t>Montáž vodič Cu izolovaný plný a laněný s PVC pláštěm žíla 1,5-16 mm2 volně (CY, CHAH-R(V))</t>
  </si>
  <si>
    <t>-717558531</t>
  </si>
  <si>
    <t>122</t>
  </si>
  <si>
    <t>34142154</t>
  </si>
  <si>
    <t>vodič silový s Cu jádrem 1,50mm2</t>
  </si>
  <si>
    <t>-2012276147</t>
  </si>
  <si>
    <t>123</t>
  </si>
  <si>
    <t>34140824</t>
  </si>
  <si>
    <t>vodič silový s Cu jádrem 2,50mm2</t>
  </si>
  <si>
    <t>-994406420</t>
  </si>
  <si>
    <t>124</t>
  </si>
  <si>
    <t>741122611</t>
  </si>
  <si>
    <t>Montáž kabel Cu plný kulatý žíla 3x1,5 až 6 mm2 uložený pevně (CYKY)</t>
  </si>
  <si>
    <t>514859672</t>
  </si>
  <si>
    <t>125</t>
  </si>
  <si>
    <t>34111030</t>
  </si>
  <si>
    <t>kabel silový s Cu jádrem 1 kV 3x1,5mm2</t>
  </si>
  <si>
    <t>-713850394</t>
  </si>
  <si>
    <t>126</t>
  </si>
  <si>
    <t>34111036</t>
  </si>
  <si>
    <t>kabel silový s Cu jádrem 1 kV 3x2,5mm2</t>
  </si>
  <si>
    <t>1637859239</t>
  </si>
  <si>
    <t>127</t>
  </si>
  <si>
    <t>741122642</t>
  </si>
  <si>
    <t>Montáž kabel Cu plný kulatý žíla 5x4 až 6 mm2 uložený pevně (CYKY)</t>
  </si>
  <si>
    <t>1296150155</t>
  </si>
  <si>
    <t>128</t>
  </si>
  <si>
    <t>34111098</t>
  </si>
  <si>
    <t>kabel silový s Cu jádrem 1 kV 5x4mm2</t>
  </si>
  <si>
    <t>-217950763</t>
  </si>
  <si>
    <t>129</t>
  </si>
  <si>
    <t>741130021</t>
  </si>
  <si>
    <t>Ukončení vodič izolovaný do 2,5 mm2 na svorkovnici</t>
  </si>
  <si>
    <t>429987294</t>
  </si>
  <si>
    <t>130</t>
  </si>
  <si>
    <t>741130022</t>
  </si>
  <si>
    <t>Ukončení vodič izolovaný do 4 mm2 na svorkovnici</t>
  </si>
  <si>
    <t>525057851</t>
  </si>
  <si>
    <t>131</t>
  </si>
  <si>
    <t>74121-pc1</t>
  </si>
  <si>
    <t>D+M bytový rozvaděč 24mod vč. vystrojení (9x jistič 1pól 10-16A, proudový chránič, propojovací lišta, svorkovnice, aj.)</t>
  </si>
  <si>
    <t>1108732057</t>
  </si>
  <si>
    <t>132</t>
  </si>
  <si>
    <t>741310001</t>
  </si>
  <si>
    <t>Montáž vypínač nástěnný 1-jednopólový prostředí normální</t>
  </si>
  <si>
    <t>2092218897</t>
  </si>
  <si>
    <t>133</t>
  </si>
  <si>
    <t>34535515</t>
  </si>
  <si>
    <t>spínač jednopólový 10A bílý</t>
  </si>
  <si>
    <t>409301175</t>
  </si>
  <si>
    <t>134</t>
  </si>
  <si>
    <t>741310021</t>
  </si>
  <si>
    <t>Montáž přepínač nástěnný 5-sériový prostředí normální</t>
  </si>
  <si>
    <t>485199832</t>
  </si>
  <si>
    <t>135</t>
  </si>
  <si>
    <t>34535575</t>
  </si>
  <si>
    <t>spínač řazení 5 10A bílý</t>
  </si>
  <si>
    <t>-593322345</t>
  </si>
  <si>
    <t>136</t>
  </si>
  <si>
    <t>741310022</t>
  </si>
  <si>
    <t>Montáž přepínač nástěnný 6-střídavý prostředí normální</t>
  </si>
  <si>
    <t>297939151</t>
  </si>
  <si>
    <t>137</t>
  </si>
  <si>
    <t>34535676</t>
  </si>
  <si>
    <t>přepínač řazení 6 10A bílý</t>
  </si>
  <si>
    <t>-1161999574</t>
  </si>
  <si>
    <t>138</t>
  </si>
  <si>
    <t>741311021</t>
  </si>
  <si>
    <t>Montáž přípojka sporáková s doutnavkou se zapojením vodičů</t>
  </si>
  <si>
    <t>539070617</t>
  </si>
  <si>
    <t>139</t>
  </si>
  <si>
    <t>34536392</t>
  </si>
  <si>
    <t>spínač páčkový trojpólový 25A nástěnný se signální doutnavkou 39563-13C</t>
  </si>
  <si>
    <t>1115199975</t>
  </si>
  <si>
    <t>140</t>
  </si>
  <si>
    <t>741313001</t>
  </si>
  <si>
    <t>Montáž zásuvka (polo)zapuštěná bezšroubové připojení 2P+PE se zapojením vodičů</t>
  </si>
  <si>
    <t>-363586026</t>
  </si>
  <si>
    <t>141</t>
  </si>
  <si>
    <t>34555103</t>
  </si>
  <si>
    <t>zásuvka 1násobná 16A bílý</t>
  </si>
  <si>
    <t>1357766982</t>
  </si>
  <si>
    <t>142</t>
  </si>
  <si>
    <t>741313003</t>
  </si>
  <si>
    <t>Montáž zásuvka (polo)zapuštěná bezšroubové připojení 2x(2P+PE) dvojnásobná</t>
  </si>
  <si>
    <t>2129107827</t>
  </si>
  <si>
    <t>143</t>
  </si>
  <si>
    <t>34555123</t>
  </si>
  <si>
    <t>zásuvka 2násobná 16A bílá</t>
  </si>
  <si>
    <t>-1991045085</t>
  </si>
  <si>
    <t>144</t>
  </si>
  <si>
    <t>741330335</t>
  </si>
  <si>
    <t>Montáž ovladač tlačítkový vestavný-objímka se žárovkou</t>
  </si>
  <si>
    <t>1790401204</t>
  </si>
  <si>
    <t>145</t>
  </si>
  <si>
    <t>34513104</t>
  </si>
  <si>
    <t>objímka žárovky E27 vestavná keramická 1332-667</t>
  </si>
  <si>
    <t>-2015307943</t>
  </si>
  <si>
    <t>146</t>
  </si>
  <si>
    <t>34774102</t>
  </si>
  <si>
    <t>žárovka LED E27 6W</t>
  </si>
  <si>
    <t>74805971</t>
  </si>
  <si>
    <t>147</t>
  </si>
  <si>
    <t>741370002</t>
  </si>
  <si>
    <t>Montáž svítidlo žárovkové bytové stropní přisazené 1 zdroj se sklem</t>
  </si>
  <si>
    <t>-471124708</t>
  </si>
  <si>
    <t>148</t>
  </si>
  <si>
    <t>348121</t>
  </si>
  <si>
    <t>svítidlo žárovkové stropní, vč. světelného zdroje a recyklačního poplatku</t>
  </si>
  <si>
    <t>-1243832070</t>
  </si>
  <si>
    <t>149</t>
  </si>
  <si>
    <t>741810001</t>
  </si>
  <si>
    <t>Celková prohlídka elektrického rozvodu a zařízení do 100 000,- Kč</t>
  </si>
  <si>
    <t>-885133850</t>
  </si>
  <si>
    <t>150</t>
  </si>
  <si>
    <t>741811011</t>
  </si>
  <si>
    <t>Kontrola rozvaděč nn silový hmotnosti do 200 kg</t>
  </si>
  <si>
    <t>-260656419</t>
  </si>
  <si>
    <t>151</t>
  </si>
  <si>
    <t>74182-01</t>
  </si>
  <si>
    <t>Pomocný instalační materiál</t>
  </si>
  <si>
    <t>1814038328</t>
  </si>
  <si>
    <t>152</t>
  </si>
  <si>
    <t>998741202</t>
  </si>
  <si>
    <t>Přesun hmot procentní pro silnoproud v objektech v do 12 m</t>
  </si>
  <si>
    <t>551004761</t>
  </si>
  <si>
    <t>751</t>
  </si>
  <si>
    <t>Vzduchotechnika</t>
  </si>
  <si>
    <t>153</t>
  </si>
  <si>
    <t>751111011</t>
  </si>
  <si>
    <t>Mtž vent ax ntl nástěnného základního D do 100 mm</t>
  </si>
  <si>
    <t>797520704</t>
  </si>
  <si>
    <t>154</t>
  </si>
  <si>
    <t>429141</t>
  </si>
  <si>
    <t>ventilátor s ochranou mřížkou a časovým doběhem</t>
  </si>
  <si>
    <t>-408671234</t>
  </si>
  <si>
    <t>155</t>
  </si>
  <si>
    <t>751112-1</t>
  </si>
  <si>
    <t>Napojení na potrubí</t>
  </si>
  <si>
    <t>-38129621</t>
  </si>
  <si>
    <t>156</t>
  </si>
  <si>
    <t>998751202</t>
  </si>
  <si>
    <t>Přesun hmot procentní pro vzduchotechniku v objektech v do 24 m</t>
  </si>
  <si>
    <t>-1236313502</t>
  </si>
  <si>
    <t>762</t>
  </si>
  <si>
    <t>Konstrukce tesařské</t>
  </si>
  <si>
    <t>157</t>
  </si>
  <si>
    <t>762526811</t>
  </si>
  <si>
    <t>Demontáž podlah z dřevotřísky, překližky, sololitu tloušťky do 20 mm bez polštářů</t>
  </si>
  <si>
    <t>68381124</t>
  </si>
  <si>
    <t>15"1-demontáž jedné vrstvy připevněné"</t>
  </si>
  <si>
    <t>763</t>
  </si>
  <si>
    <t>Konstrukce suché výstavby</t>
  </si>
  <si>
    <t>158</t>
  </si>
  <si>
    <t>763131411</t>
  </si>
  <si>
    <t>SDK podhled desky 1xA 12,5 bez TI dvouvrstvá spodní kce profil CD+UD</t>
  </si>
  <si>
    <t>1236234524</t>
  </si>
  <si>
    <t>"část 1,3,5,6,7"1,95*3,8+1+15,5+26,7+9,7</t>
  </si>
  <si>
    <t>159</t>
  </si>
  <si>
    <t>998763201</t>
  </si>
  <si>
    <t>Přesun hmot procentní pro dřevostavby v objektech v do 12 m</t>
  </si>
  <si>
    <t>-430881484</t>
  </si>
  <si>
    <t>766</t>
  </si>
  <si>
    <t>Konstrukce truhlářské</t>
  </si>
  <si>
    <t>160</t>
  </si>
  <si>
    <t>766411821</t>
  </si>
  <si>
    <t>Demontáž truhlářského obložení stěn z palubek</t>
  </si>
  <si>
    <t>-509753267</t>
  </si>
  <si>
    <t>3*2,0"1"</t>
  </si>
  <si>
    <t>"4"(1,9+1,55)*2,0</t>
  </si>
  <si>
    <t>161</t>
  </si>
  <si>
    <t>766421821</t>
  </si>
  <si>
    <t>Demontáž truhlářského obložení podhledů z palubek</t>
  </si>
  <si>
    <t>-432150048</t>
  </si>
  <si>
    <t>"1-část,3"1,95*3,8+1,0</t>
  </si>
  <si>
    <t>162</t>
  </si>
  <si>
    <t>766660001</t>
  </si>
  <si>
    <t>Montáž dveřních křídel otvíravých jednokřídlových š do 0,8 m do ocelové zárubně</t>
  </si>
  <si>
    <t>-1710409355</t>
  </si>
  <si>
    <t>163</t>
  </si>
  <si>
    <t>766660022</t>
  </si>
  <si>
    <t>Montáž dveřních křídel otvíravých jednokřídlových š přes 0,8 m požárních do ocelové zárubně</t>
  </si>
  <si>
    <t>346524171</t>
  </si>
  <si>
    <t>164</t>
  </si>
  <si>
    <t>661-Pc 1</t>
  </si>
  <si>
    <t>Dodávka vnitřní dveře prosklene včetně kování, klik a zámku 800/1970mm včetně prahu nebo přechodové lišty</t>
  </si>
  <si>
    <t>198890705</t>
  </si>
  <si>
    <t>165</t>
  </si>
  <si>
    <t>661-Pc 2</t>
  </si>
  <si>
    <t>Dodávka vchodových dveří PO 900/1970mm včetně kování,klika-koule,bezpečnostního zámku,kukátka</t>
  </si>
  <si>
    <t>2051709293</t>
  </si>
  <si>
    <t>166</t>
  </si>
  <si>
    <t>661-Pc 3</t>
  </si>
  <si>
    <t>Dodávka vnitřní dveře plne včetně kování, klik a zámku 600/1970mm včetně prahu nebo přechodové lišty</t>
  </si>
  <si>
    <t>-1158446965</t>
  </si>
  <si>
    <t>167</t>
  </si>
  <si>
    <t>661-Pc 4</t>
  </si>
  <si>
    <t>Demontáž obložení u dveří mezi místností 5-6</t>
  </si>
  <si>
    <t>-178708098</t>
  </si>
  <si>
    <t>168</t>
  </si>
  <si>
    <t>998766202</t>
  </si>
  <si>
    <t>Přesun hmot procentní pro konstrukce truhlářské v objektech v do 12 m</t>
  </si>
  <si>
    <t>-1852647876</t>
  </si>
  <si>
    <t>767</t>
  </si>
  <si>
    <t>Konstrukce zámečnické</t>
  </si>
  <si>
    <t>169</t>
  </si>
  <si>
    <t>7672-pc 1</t>
  </si>
  <si>
    <t>Oprava zárubně</t>
  </si>
  <si>
    <t>-756109696</t>
  </si>
  <si>
    <t>170</t>
  </si>
  <si>
    <t>998767202</t>
  </si>
  <si>
    <t>Přesun hmot procentní pro zámečnické konstrukce v objektech v do 12 m</t>
  </si>
  <si>
    <t>-1209259018</t>
  </si>
  <si>
    <t>771</t>
  </si>
  <si>
    <t>Podlahy z dlaždic</t>
  </si>
  <si>
    <t>171</t>
  </si>
  <si>
    <t>771121011</t>
  </si>
  <si>
    <t>Nátěr penetrační na podlahu</t>
  </si>
  <si>
    <t>-823725848</t>
  </si>
  <si>
    <t>172</t>
  </si>
  <si>
    <t>771151012</t>
  </si>
  <si>
    <t>Samonivelační stěrka podlah pevnosti 20 MPa tl 5 mm</t>
  </si>
  <si>
    <t>990828651</t>
  </si>
  <si>
    <t>173</t>
  </si>
  <si>
    <t>771573810</t>
  </si>
  <si>
    <t>Demontáž podlah z dlaždic keramických lepených</t>
  </si>
  <si>
    <t>1257149933</t>
  </si>
  <si>
    <t>3,3+1</t>
  </si>
  <si>
    <t>174</t>
  </si>
  <si>
    <t>771574114</t>
  </si>
  <si>
    <t>Montáž podlah keramických hladkých lepených flexibilním lepidlem do 22 ks/m2</t>
  </si>
  <si>
    <t>-2028130922</t>
  </si>
  <si>
    <t>175</t>
  </si>
  <si>
    <t>59761434</t>
  </si>
  <si>
    <t>dlažba keramická slinutá hladká do interiéru i exteriéru pro vysoké mechanické namáhání přes 9 do 12ks/m2</t>
  </si>
  <si>
    <t>2028240401</t>
  </si>
  <si>
    <t>4,3*1,1 'Přepočtené koeficientem množství</t>
  </si>
  <si>
    <t>176</t>
  </si>
  <si>
    <t>771577111</t>
  </si>
  <si>
    <t>Příplatek k montáž podlah keramických za plochu do 5 m2</t>
  </si>
  <si>
    <t>-1370783416</t>
  </si>
  <si>
    <t>177</t>
  </si>
  <si>
    <t>771577114</t>
  </si>
  <si>
    <t>Příplatek k montáž podlah keramických za spárování tmelem dvousložkovým</t>
  </si>
  <si>
    <t>-436529936</t>
  </si>
  <si>
    <t>178</t>
  </si>
  <si>
    <t>771591112</t>
  </si>
  <si>
    <t>Izolace pod dlažbu nátěrem nebo stěrkou ve dvou vrstvách</t>
  </si>
  <si>
    <t>-186383812</t>
  </si>
  <si>
    <t>179</t>
  </si>
  <si>
    <t>998771202</t>
  </si>
  <si>
    <t>Přesun hmot procentní pro podlahy z dlaždic v objektech v do 12 m</t>
  </si>
  <si>
    <t>397515053</t>
  </si>
  <si>
    <t>775</t>
  </si>
  <si>
    <t>Podlahy skládané</t>
  </si>
  <si>
    <t>180</t>
  </si>
  <si>
    <t>775411820</t>
  </si>
  <si>
    <t>Demontáž soklíků nebo lišt dřevěných připevňovaných vruty</t>
  </si>
  <si>
    <t>-1219701655</t>
  </si>
  <si>
    <t>"5,6,7"(4,6+3,7+3,85+3,75+5,8*2+4,7*2+4,3*2+2,3*2)</t>
  </si>
  <si>
    <t>181</t>
  </si>
  <si>
    <t>775413315</t>
  </si>
  <si>
    <t>Montáž soklíku ze dřeva tvrdého nebo měkkého lepeného</t>
  </si>
  <si>
    <t>-429940300</t>
  </si>
  <si>
    <t>"5,6"(4,6+3,7+3,85+3,75+5,8*2+4,7*2)</t>
  </si>
  <si>
    <t>182</t>
  </si>
  <si>
    <t>61418101</t>
  </si>
  <si>
    <t>lišta podlahová dřevěná dub 8x35mm</t>
  </si>
  <si>
    <t>-480520507</t>
  </si>
  <si>
    <t>36,9*1,1 'Přepočtené koeficientem množství</t>
  </si>
  <si>
    <t>183</t>
  </si>
  <si>
    <t>775591905</t>
  </si>
  <si>
    <t>Oprava podlah dřevěných - tmelení celoplošné vlysové, parketové podlahy</t>
  </si>
  <si>
    <t>-1466539526</t>
  </si>
  <si>
    <t>184</t>
  </si>
  <si>
    <t>775591919</t>
  </si>
  <si>
    <t>Oprava podlah dřevěných - broušení celkové včetně tmelení</t>
  </si>
  <si>
    <t>1862500022</t>
  </si>
  <si>
    <t xml:space="preserve"> 15,35+26,9"5,6"</t>
  </si>
  <si>
    <t>185</t>
  </si>
  <si>
    <t>775591929</t>
  </si>
  <si>
    <t>Oprava podlah dřevěných - celkové lakování</t>
  </si>
  <si>
    <t>-597807295</t>
  </si>
  <si>
    <t>186</t>
  </si>
  <si>
    <t>998775202</t>
  </si>
  <si>
    <t>Přesun hmot procentní pro podlahy dřevěné v objektech v do 12 m</t>
  </si>
  <si>
    <t>-2012589100</t>
  </si>
  <si>
    <t>776</t>
  </si>
  <si>
    <t>Podlahy povlakové</t>
  </si>
  <si>
    <t>187</t>
  </si>
  <si>
    <t>776111115</t>
  </si>
  <si>
    <t>Broušení podkladu povlakových podlah před litím stěrky</t>
  </si>
  <si>
    <t>-1190044392</t>
  </si>
  <si>
    <t>188</t>
  </si>
  <si>
    <t>776111116</t>
  </si>
  <si>
    <t>Odstranění zbytků lepidla z podkladu povlakových podlah broušením</t>
  </si>
  <si>
    <t>-1494164765</t>
  </si>
  <si>
    <t>16,55+8,6+9,7"1,4,7"</t>
  </si>
  <si>
    <t>189</t>
  </si>
  <si>
    <t>776111311</t>
  </si>
  <si>
    <t>Vysátí podkladu povlakových podlah</t>
  </si>
  <si>
    <t>432277387</t>
  </si>
  <si>
    <t>190</t>
  </si>
  <si>
    <t>776121111</t>
  </si>
  <si>
    <t>Vodou ředitelná penetrace savého podkladu povlakových podlah ředěná v poměru 1:3</t>
  </si>
  <si>
    <t>-2002238268</t>
  </si>
  <si>
    <t>191</t>
  </si>
  <si>
    <t>776141111</t>
  </si>
  <si>
    <t>Vyrovnání podkladu povlakových podlah stěrkou pevnosti 20 MPa tl 3 mm</t>
  </si>
  <si>
    <t>-2002447852</t>
  </si>
  <si>
    <t>192</t>
  </si>
  <si>
    <t>776201812</t>
  </si>
  <si>
    <t>Demontáž lepených povlakových podlah s podložkou ručně</t>
  </si>
  <si>
    <t>1581374847</t>
  </si>
  <si>
    <t>"1,4,7"16,55+8,6+9,7</t>
  </si>
  <si>
    <t>193</t>
  </si>
  <si>
    <t>776221111</t>
  </si>
  <si>
    <t>Lepení pásů z PVC standardním lepidlem</t>
  </si>
  <si>
    <t>-747282497</t>
  </si>
  <si>
    <t>194</t>
  </si>
  <si>
    <t>28412285</t>
  </si>
  <si>
    <t>krytina podlahová heterogenní tl 2mm</t>
  </si>
  <si>
    <t>1930740881</t>
  </si>
  <si>
    <t>34,85*1,1 'Přepočtené koeficientem množství</t>
  </si>
  <si>
    <t>195</t>
  </si>
  <si>
    <t>776223112</t>
  </si>
  <si>
    <t>Spoj povlakových podlahovin z PVC svařováním za studena</t>
  </si>
  <si>
    <t>631770779</t>
  </si>
  <si>
    <t>196</t>
  </si>
  <si>
    <t>776410811</t>
  </si>
  <si>
    <t>Odstranění soklíků a lišt pryžových nebo plastových</t>
  </si>
  <si>
    <t>1060975806</t>
  </si>
  <si>
    <t>"1,4,7"(4+2,7+3,6+2,75+4,25+2,4)*2</t>
  </si>
  <si>
    <t>197</t>
  </si>
  <si>
    <t>776421111</t>
  </si>
  <si>
    <t>Montáž obvodových lišt lepením</t>
  </si>
  <si>
    <t>-205662514</t>
  </si>
  <si>
    <t>"1,4,7"(1,95+1,15+3,75+3,85)*2</t>
  </si>
  <si>
    <t>(2,7+3,65+2,75+2,8)</t>
  </si>
  <si>
    <t>(4,25+4,35+2,35*2)</t>
  </si>
  <si>
    <t>198</t>
  </si>
  <si>
    <t>28411007</t>
  </si>
  <si>
    <t>lišta soklová PVC 15x50mm</t>
  </si>
  <si>
    <t>510480640</t>
  </si>
  <si>
    <t>46,6*1,02 'Přepočtené koeficientem množství</t>
  </si>
  <si>
    <t>199</t>
  </si>
  <si>
    <t>998776202</t>
  </si>
  <si>
    <t>Přesun hmot procentní pro podlahy povlakové v objektech v do 12 m</t>
  </si>
  <si>
    <t>1603890887</t>
  </si>
  <si>
    <t>781</t>
  </si>
  <si>
    <t>Dokončovací práce - obklady</t>
  </si>
  <si>
    <t>200</t>
  </si>
  <si>
    <t>781131112</t>
  </si>
  <si>
    <t>Izolace pod obklad nátěrem nebo stěrkou ve dvou vrstvách</t>
  </si>
  <si>
    <t>439179039</t>
  </si>
  <si>
    <t>"2"(0,8+1,7)*1,5</t>
  </si>
  <si>
    <t>201</t>
  </si>
  <si>
    <t>781131241</t>
  </si>
  <si>
    <t>Izolace pod obklad těsnícími pásy vnitřní kout</t>
  </si>
  <si>
    <t>1922090547</t>
  </si>
  <si>
    <t>202</t>
  </si>
  <si>
    <t>781131264</t>
  </si>
  <si>
    <t>Izolace pod obklad těsnícími pásy mezi podlahou a stěnou</t>
  </si>
  <si>
    <t>-250502979</t>
  </si>
  <si>
    <t>(2,9+1,3+1,1+0,9)*2</t>
  </si>
  <si>
    <t>203</t>
  </si>
  <si>
    <t>781474114</t>
  </si>
  <si>
    <t>Montáž obkladů vnitřních keramických hladkých do 22 ks/m2 lepených flexibilním lepidlem</t>
  </si>
  <si>
    <t>-1658542202</t>
  </si>
  <si>
    <t>19,88+2,58</t>
  </si>
  <si>
    <t>204</t>
  </si>
  <si>
    <t>59761040</t>
  </si>
  <si>
    <t>obklad keramický hladký přes 19 do 22ks/m2</t>
  </si>
  <si>
    <t>2021245097</t>
  </si>
  <si>
    <t>22,46*1,1 'Přepočtené koeficientem množství</t>
  </si>
  <si>
    <t>205</t>
  </si>
  <si>
    <t>781477111</t>
  </si>
  <si>
    <t>Příplatek k montáži obkladů vnitřních keramických hladkých za plochu do 10 m2</t>
  </si>
  <si>
    <t>1368861477</t>
  </si>
  <si>
    <t>206</t>
  </si>
  <si>
    <t>781121011</t>
  </si>
  <si>
    <t>Nátěr penetrační na stěnu</t>
  </si>
  <si>
    <t>127497323</t>
  </si>
  <si>
    <t>"2,3,4"19,88+2,58</t>
  </si>
  <si>
    <t>207</t>
  </si>
  <si>
    <t>781477114</t>
  </si>
  <si>
    <t>Příplatek k montáži obkladů vnitřních keramických hladkých za spárování tmelem dvousložkovým</t>
  </si>
  <si>
    <t>-1267824526</t>
  </si>
  <si>
    <t>208</t>
  </si>
  <si>
    <t>781494111</t>
  </si>
  <si>
    <t>Plastové profily rohové lepené flexibilním lepidlem</t>
  </si>
  <si>
    <t>-1686137500</t>
  </si>
  <si>
    <t>12*2,0*1,1+0,6*3*1,1</t>
  </si>
  <si>
    <t>209</t>
  </si>
  <si>
    <t>781494511</t>
  </si>
  <si>
    <t>Plastové profily ukončovací lepené flexibilním lepidlem</t>
  </si>
  <si>
    <t>-1183699799</t>
  </si>
  <si>
    <t>210</t>
  </si>
  <si>
    <t>998781202</t>
  </si>
  <si>
    <t>Přesun hmot procentní pro obklady keramické v objektech v do 12 m</t>
  </si>
  <si>
    <t>-94249291</t>
  </si>
  <si>
    <t>783</t>
  </si>
  <si>
    <t>Dokončovací práce - nátěry</t>
  </si>
  <si>
    <t>211</t>
  </si>
  <si>
    <t>783306805</t>
  </si>
  <si>
    <t>Odstranění nátěru ze zámečnických konstrukcí opálením</t>
  </si>
  <si>
    <t>-645028996</t>
  </si>
  <si>
    <t>8,325-4,9*0,25</t>
  </si>
  <si>
    <t>212</t>
  </si>
  <si>
    <t>783314101</t>
  </si>
  <si>
    <t>Základní jednonásobný syntetický nátěr zámečnických konstrukcí</t>
  </si>
  <si>
    <t>1547188</t>
  </si>
  <si>
    <t>4,9*0,25+4,6*0,25*2+4,8*0,25*4</t>
  </si>
  <si>
    <t>213</t>
  </si>
  <si>
    <t>783315101</t>
  </si>
  <si>
    <t>Mezinátěr jednonásobný syntetický standardní zámečnických konstrukcí</t>
  </si>
  <si>
    <t>1144891707</t>
  </si>
  <si>
    <t>214</t>
  </si>
  <si>
    <t>783317101</t>
  </si>
  <si>
    <t>Krycí jednonásobný syntetický standardní nátěr zámečnických konstrukcí</t>
  </si>
  <si>
    <t>-1517710647</t>
  </si>
  <si>
    <t>215</t>
  </si>
  <si>
    <t>783-pc 1</t>
  </si>
  <si>
    <t>Očištění trub topení a nátěr trub topení</t>
  </si>
  <si>
    <t>1898232316</t>
  </si>
  <si>
    <t>784</t>
  </si>
  <si>
    <t>Dokončovací práce - malby a tapety</t>
  </si>
  <si>
    <t>216</t>
  </si>
  <si>
    <t>784121001</t>
  </si>
  <si>
    <t>Oškrabání malby v mísnostech výšky do 3,80 m</t>
  </si>
  <si>
    <t>-832141290</t>
  </si>
  <si>
    <t>202+13</t>
  </si>
  <si>
    <t>217</t>
  </si>
  <si>
    <t>784121011</t>
  </si>
  <si>
    <t>Rozmývání podkladu po oškrabání malby v místnostech výšky do 3,80 m</t>
  </si>
  <si>
    <t>1927609271</t>
  </si>
  <si>
    <t>218</t>
  </si>
  <si>
    <t>784151011</t>
  </si>
  <si>
    <t>Dvojnásobné izolování vodou ředitelnými barvami v místnostech výšky do 3,80 m</t>
  </si>
  <si>
    <t>-1416373299</t>
  </si>
  <si>
    <t>219</t>
  </si>
  <si>
    <t>784181101</t>
  </si>
  <si>
    <t>Základní akrylátová jednonásobná penetrace podkladu v místnostech výšky do 3,80m</t>
  </si>
  <si>
    <t>-1492115950</t>
  </si>
  <si>
    <t>220</t>
  </si>
  <si>
    <t>784221101</t>
  </si>
  <si>
    <t>Dvojnásobné bílé malby ze směsí za sucha dobře otěruvzdorných v místnostech do 3,80 m</t>
  </si>
  <si>
    <t>1005366536</t>
  </si>
  <si>
    <t>"strop"16,51+3,28+1+8,6+15,31+26,85+9,7</t>
  </si>
  <si>
    <t>Mezisoučet</t>
  </si>
  <si>
    <t>"stěny"(3,75+1,95+1,15+0,42+1,48+0,35+0,45+0,4*2+3,95+4+2,43)*3,05</t>
  </si>
  <si>
    <t>"2,3"(2,9+1,1+1,3+0,9)*2*3</t>
  </si>
  <si>
    <t>"4"(3,65+2,7+2,8+2,75)*3,0</t>
  </si>
  <si>
    <t>(4,56+3,7+3,85+3,75)*3,0</t>
  </si>
  <si>
    <t>(5,81+4,7+4,3+2,3)*2*3,0</t>
  </si>
  <si>
    <t>HZS</t>
  </si>
  <si>
    <t>Hodinové zúčtovací sazby</t>
  </si>
  <si>
    <t>221</t>
  </si>
  <si>
    <t>HZS2211</t>
  </si>
  <si>
    <t xml:space="preserve">Hodinová zúčtovací sazba instalatér, pro práce ZTI  a ÚT, vyhledání nápojných míst, aj.</t>
  </si>
  <si>
    <t>hod</t>
  </si>
  <si>
    <t>512</t>
  </si>
  <si>
    <t>-1612772717</t>
  </si>
  <si>
    <t>222</t>
  </si>
  <si>
    <t>HZS2221</t>
  </si>
  <si>
    <t>Hodinová zúčtovací sazba elektrikář - demontáž stávajícího zařízení, vyhledání nápojných míst, drobné nespecifikované práce, aj.</t>
  </si>
  <si>
    <t>-1050283987</t>
  </si>
  <si>
    <t>VRN</t>
  </si>
  <si>
    <t>Vedlejší rozpočtové náklady</t>
  </si>
  <si>
    <t>VRN3</t>
  </si>
  <si>
    <t>Zařízení staveniště</t>
  </si>
  <si>
    <t>223</t>
  </si>
  <si>
    <t>030001000</t>
  </si>
  <si>
    <t>1024</t>
  </si>
  <si>
    <t>-749530148</t>
  </si>
  <si>
    <t>VRN6</t>
  </si>
  <si>
    <t>Územní vlivy</t>
  </si>
  <si>
    <t>224</t>
  </si>
  <si>
    <t>062002000</t>
  </si>
  <si>
    <t>Ztížené dopravní podmínky</t>
  </si>
  <si>
    <t>1583722958</t>
  </si>
  <si>
    <t>VRN9</t>
  </si>
  <si>
    <t>Ostatní náklady</t>
  </si>
  <si>
    <t>225</t>
  </si>
  <si>
    <t>092002000</t>
  </si>
  <si>
    <t>Ostatní náklady související s provozem</t>
  </si>
  <si>
    <t>-2093990553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</si>
</sst>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2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7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5" borderId="6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right" vertical="center"/>
    </xf>
    <xf numFmtId="0" fontId="22" fillId="5" borderId="8" xfId="0" applyFont="1" applyFill="1" applyBorder="1" applyAlignment="1">
      <alignment horizontal="left"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9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22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22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 applyProtection="1">
      <alignment horizontal="center" vertical="center" wrapText="1"/>
      <protection locked="0"/>
    </xf>
    <xf numFmtId="0" fontId="22" fillId="5" borderId="18" xfId="0" applyFont="1" applyFill="1" applyBorder="1" applyAlignment="1">
      <alignment horizontal="center" vertical="center" wrapText="1"/>
    </xf>
    <xf numFmtId="4" fontId="24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49" fontId="22" fillId="0" borderId="22" xfId="0" applyNumberFormat="1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167" fontId="22" fillId="0" borderId="22" xfId="0" applyNumberFormat="1" applyFont="1" applyBorder="1" applyAlignment="1" applyProtection="1">
      <alignment vertical="center"/>
      <protection locked="0"/>
    </xf>
    <xf numFmtId="4" fontId="22" fillId="3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center" vertical="center"/>
    </xf>
    <xf numFmtId="166" fontId="23" fillId="0" borderId="0" xfId="0" applyNumberFormat="1" applyFont="1" applyBorder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>
      <alignment horizontal="center" vertical="center"/>
    </xf>
    <xf numFmtId="167" fontId="22" fillId="3" borderId="22" xfId="0" applyNumberFormat="1" applyFont="1" applyFill="1" applyBorder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3" fillId="3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ht="36.96" customHeight="1">
      <c r="AR2" s="16" t="s">
        <v>5</v>
      </c>
      <c r="BS2" s="17" t="s">
        <v>6</v>
      </c>
      <c r="BT2" s="17" t="s">
        <v>7</v>
      </c>
    </row>
    <row r="3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ht="24.96" customHeight="1">
      <c r="B4" s="20"/>
      <c r="D4" s="21" t="s">
        <v>9</v>
      </c>
      <c r="AR4" s="20"/>
      <c r="AS4" s="22" t="s">
        <v>10</v>
      </c>
      <c r="BE4" s="23" t="s">
        <v>11</v>
      </c>
      <c r="BS4" s="17" t="s">
        <v>12</v>
      </c>
    </row>
    <row r="5" ht="12" customHeight="1">
      <c r="B5" s="20"/>
      <c r="D5" s="24" t="s">
        <v>13</v>
      </c>
      <c r="K5" s="25" t="s">
        <v>14</v>
      </c>
      <c r="AR5" s="20"/>
      <c r="BE5" s="26" t="s">
        <v>15</v>
      </c>
      <c r="BS5" s="17" t="s">
        <v>6</v>
      </c>
    </row>
    <row r="6" ht="36.96" customHeight="1">
      <c r="B6" s="20"/>
      <c r="D6" s="27" t="s">
        <v>16</v>
      </c>
      <c r="K6" s="28" t="s">
        <v>17</v>
      </c>
      <c r="AR6" s="20"/>
      <c r="BE6" s="29"/>
      <c r="BS6" s="17" t="s">
        <v>6</v>
      </c>
    </row>
    <row r="7" ht="12" customHeight="1">
      <c r="B7" s="20"/>
      <c r="D7" s="30" t="s">
        <v>18</v>
      </c>
      <c r="K7" s="25" t="s">
        <v>1</v>
      </c>
      <c r="AK7" s="30" t="s">
        <v>19</v>
      </c>
      <c r="AN7" s="25" t="s">
        <v>1</v>
      </c>
      <c r="AR7" s="20"/>
      <c r="BE7" s="29"/>
      <c r="BS7" s="17" t="s">
        <v>6</v>
      </c>
    </row>
    <row r="8" ht="12" customHeight="1">
      <c r="B8" s="20"/>
      <c r="D8" s="30" t="s">
        <v>20</v>
      </c>
      <c r="K8" s="25" t="s">
        <v>21</v>
      </c>
      <c r="AK8" s="30" t="s">
        <v>22</v>
      </c>
      <c r="AN8" s="31" t="s">
        <v>23</v>
      </c>
      <c r="AR8" s="20"/>
      <c r="BE8" s="29"/>
      <c r="BS8" s="17" t="s">
        <v>6</v>
      </c>
    </row>
    <row r="9" ht="14.4" customHeight="1">
      <c r="B9" s="20"/>
      <c r="AR9" s="20"/>
      <c r="BE9" s="29"/>
      <c r="BS9" s="17" t="s">
        <v>6</v>
      </c>
    </row>
    <row r="10" ht="12" customHeight="1">
      <c r="B10" s="20"/>
      <c r="D10" s="30" t="s">
        <v>24</v>
      </c>
      <c r="AK10" s="30" t="s">
        <v>25</v>
      </c>
      <c r="AN10" s="25" t="s">
        <v>1</v>
      </c>
      <c r="AR10" s="20"/>
      <c r="BE10" s="29"/>
      <c r="BS10" s="17" t="s">
        <v>6</v>
      </c>
    </row>
    <row r="11" ht="18.48" customHeight="1">
      <c r="B11" s="20"/>
      <c r="E11" s="25" t="s">
        <v>26</v>
      </c>
      <c r="AK11" s="30" t="s">
        <v>27</v>
      </c>
      <c r="AN11" s="25" t="s">
        <v>1</v>
      </c>
      <c r="AR11" s="20"/>
      <c r="BE11" s="29"/>
      <c r="BS11" s="17" t="s">
        <v>6</v>
      </c>
    </row>
    <row r="12" ht="6.96" customHeight="1">
      <c r="B12" s="20"/>
      <c r="AR12" s="20"/>
      <c r="BE12" s="29"/>
      <c r="BS12" s="17" t="s">
        <v>6</v>
      </c>
    </row>
    <row r="13" ht="12" customHeight="1">
      <c r="B13" s="20"/>
      <c r="D13" s="30" t="s">
        <v>28</v>
      </c>
      <c r="AK13" s="30" t="s">
        <v>25</v>
      </c>
      <c r="AN13" s="32" t="s">
        <v>29</v>
      </c>
      <c r="AR13" s="20"/>
      <c r="BE13" s="29"/>
      <c r="BS13" s="17" t="s">
        <v>6</v>
      </c>
    </row>
    <row r="14">
      <c r="B14" s="20"/>
      <c r="E14" s="32" t="s">
        <v>29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27</v>
      </c>
      <c r="AN14" s="32" t="s">
        <v>29</v>
      </c>
      <c r="AR14" s="20"/>
      <c r="BE14" s="29"/>
      <c r="BS14" s="17" t="s">
        <v>6</v>
      </c>
    </row>
    <row r="15" ht="6.96" customHeight="1">
      <c r="B15" s="20"/>
      <c r="AR15" s="20"/>
      <c r="BE15" s="29"/>
      <c r="BS15" s="17" t="s">
        <v>3</v>
      </c>
    </row>
    <row r="16" ht="12" customHeight="1">
      <c r="B16" s="20"/>
      <c r="D16" s="30" t="s">
        <v>30</v>
      </c>
      <c r="AK16" s="30" t="s">
        <v>25</v>
      </c>
      <c r="AN16" s="25" t="s">
        <v>1</v>
      </c>
      <c r="AR16" s="20"/>
      <c r="BE16" s="29"/>
      <c r="BS16" s="17" t="s">
        <v>3</v>
      </c>
    </row>
    <row r="17" ht="18.48" customHeight="1">
      <c r="B17" s="20"/>
      <c r="E17" s="25" t="s">
        <v>31</v>
      </c>
      <c r="AK17" s="30" t="s">
        <v>27</v>
      </c>
      <c r="AN17" s="25" t="s">
        <v>1</v>
      </c>
      <c r="AR17" s="20"/>
      <c r="BE17" s="29"/>
      <c r="BS17" s="17" t="s">
        <v>32</v>
      </c>
    </row>
    <row r="18" ht="6.96" customHeight="1">
      <c r="B18" s="20"/>
      <c r="AR18" s="20"/>
      <c r="BE18" s="29"/>
      <c r="BS18" s="17" t="s">
        <v>6</v>
      </c>
    </row>
    <row r="19" ht="12" customHeight="1">
      <c r="B19" s="20"/>
      <c r="D19" s="30" t="s">
        <v>33</v>
      </c>
      <c r="AK19" s="30" t="s">
        <v>25</v>
      </c>
      <c r="AN19" s="25" t="s">
        <v>1</v>
      </c>
      <c r="AR19" s="20"/>
      <c r="BE19" s="29"/>
      <c r="BS19" s="17" t="s">
        <v>6</v>
      </c>
    </row>
    <row r="20" ht="18.48" customHeight="1">
      <c r="B20" s="20"/>
      <c r="E20" s="25" t="s">
        <v>31</v>
      </c>
      <c r="AK20" s="30" t="s">
        <v>27</v>
      </c>
      <c r="AN20" s="25" t="s">
        <v>1</v>
      </c>
      <c r="AR20" s="20"/>
      <c r="BE20" s="29"/>
      <c r="BS20" s="17" t="s">
        <v>32</v>
      </c>
    </row>
    <row r="21" ht="6.96" customHeight="1">
      <c r="B21" s="20"/>
      <c r="AR21" s="20"/>
      <c r="BE21" s="29"/>
    </row>
    <row r="22" ht="12" customHeight="1">
      <c r="B22" s="20"/>
      <c r="D22" s="30" t="s">
        <v>34</v>
      </c>
      <c r="AR22" s="20"/>
      <c r="BE22" s="29"/>
    </row>
    <row r="23" ht="16.5" customHeight="1">
      <c r="B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R23" s="20"/>
      <c r="BE23" s="29"/>
    </row>
    <row r="24" ht="6.96" customHeight="1">
      <c r="B24" s="20"/>
      <c r="AR24" s="20"/>
      <c r="BE24" s="29"/>
    </row>
    <row r="25" ht="6.96" customHeight="1">
      <c r="B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R25" s="20"/>
      <c r="BE25" s="29"/>
    </row>
    <row r="26" s="1" customFormat="1" ht="25.92" customHeight="1">
      <c r="B26" s="36"/>
      <c r="D26" s="37" t="s">
        <v>35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R26" s="36"/>
      <c r="BE26" s="29"/>
    </row>
    <row r="27" s="1" customFormat="1" ht="6.96" customHeight="1">
      <c r="B27" s="36"/>
      <c r="AR27" s="36"/>
      <c r="BE27" s="29"/>
    </row>
    <row r="28" s="1" customFormat="1">
      <c r="B28" s="36"/>
      <c r="L28" s="40" t="s">
        <v>36</v>
      </c>
      <c r="M28" s="40"/>
      <c r="N28" s="40"/>
      <c r="O28" s="40"/>
      <c r="P28" s="40"/>
      <c r="W28" s="40" t="s">
        <v>37</v>
      </c>
      <c r="X28" s="40"/>
      <c r="Y28" s="40"/>
      <c r="Z28" s="40"/>
      <c r="AA28" s="40"/>
      <c r="AB28" s="40"/>
      <c r="AC28" s="40"/>
      <c r="AD28" s="40"/>
      <c r="AE28" s="40"/>
      <c r="AK28" s="40" t="s">
        <v>38</v>
      </c>
      <c r="AL28" s="40"/>
      <c r="AM28" s="40"/>
      <c r="AN28" s="40"/>
      <c r="AO28" s="40"/>
      <c r="AR28" s="36"/>
      <c r="BE28" s="29"/>
    </row>
    <row r="29" s="2" customFormat="1" ht="14.4" customHeight="1">
      <c r="B29" s="41"/>
      <c r="D29" s="30" t="s">
        <v>39</v>
      </c>
      <c r="F29" s="30" t="s">
        <v>40</v>
      </c>
      <c r="L29" s="42">
        <v>0.20999999999999999</v>
      </c>
      <c r="M29" s="2"/>
      <c r="N29" s="2"/>
      <c r="O29" s="2"/>
      <c r="P29" s="2"/>
      <c r="W29" s="43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3">
        <f>ROUND(AV94, 2)</f>
        <v>0</v>
      </c>
      <c r="AL29" s="2"/>
      <c r="AM29" s="2"/>
      <c r="AN29" s="2"/>
      <c r="AO29" s="2"/>
      <c r="AR29" s="41"/>
      <c r="BE29" s="44"/>
    </row>
    <row r="30" s="2" customFormat="1" ht="14.4" customHeight="1">
      <c r="B30" s="41"/>
      <c r="F30" s="30" t="s">
        <v>41</v>
      </c>
      <c r="L30" s="42">
        <v>0.14999999999999999</v>
      </c>
      <c r="M30" s="2"/>
      <c r="N30" s="2"/>
      <c r="O30" s="2"/>
      <c r="P30" s="2"/>
      <c r="W30" s="43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3">
        <f>ROUND(AW94, 2)</f>
        <v>0</v>
      </c>
      <c r="AL30" s="2"/>
      <c r="AM30" s="2"/>
      <c r="AN30" s="2"/>
      <c r="AO30" s="2"/>
      <c r="AR30" s="41"/>
      <c r="BE30" s="44"/>
    </row>
    <row r="31" hidden="1" s="2" customFormat="1" ht="14.4" customHeight="1">
      <c r="B31" s="41"/>
      <c r="F31" s="30" t="s">
        <v>42</v>
      </c>
      <c r="L31" s="42">
        <v>0.20999999999999999</v>
      </c>
      <c r="M31" s="2"/>
      <c r="N31" s="2"/>
      <c r="O31" s="2"/>
      <c r="P31" s="2"/>
      <c r="W31" s="43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3">
        <v>0</v>
      </c>
      <c r="AL31" s="2"/>
      <c r="AM31" s="2"/>
      <c r="AN31" s="2"/>
      <c r="AO31" s="2"/>
      <c r="AR31" s="41"/>
      <c r="BE31" s="44"/>
    </row>
    <row r="32" hidden="1" s="2" customFormat="1" ht="14.4" customHeight="1">
      <c r="B32" s="41"/>
      <c r="F32" s="30" t="s">
        <v>43</v>
      </c>
      <c r="L32" s="42">
        <v>0.14999999999999999</v>
      </c>
      <c r="M32" s="2"/>
      <c r="N32" s="2"/>
      <c r="O32" s="2"/>
      <c r="P32" s="2"/>
      <c r="W32" s="43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3">
        <v>0</v>
      </c>
      <c r="AL32" s="2"/>
      <c r="AM32" s="2"/>
      <c r="AN32" s="2"/>
      <c r="AO32" s="2"/>
      <c r="AR32" s="41"/>
      <c r="BE32" s="44"/>
    </row>
    <row r="33" hidden="1" s="2" customFormat="1" ht="14.4" customHeight="1">
      <c r="B33" s="41"/>
      <c r="F33" s="30" t="s">
        <v>44</v>
      </c>
      <c r="L33" s="42">
        <v>0</v>
      </c>
      <c r="M33" s="2"/>
      <c r="N33" s="2"/>
      <c r="O33" s="2"/>
      <c r="P33" s="2"/>
      <c r="W33" s="43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3">
        <v>0</v>
      </c>
      <c r="AL33" s="2"/>
      <c r="AM33" s="2"/>
      <c r="AN33" s="2"/>
      <c r="AO33" s="2"/>
      <c r="AR33" s="41"/>
      <c r="BE33" s="44"/>
    </row>
    <row r="34" s="1" customFormat="1" ht="6.96" customHeight="1">
      <c r="B34" s="36"/>
      <c r="AR34" s="36"/>
      <c r="BE34" s="29"/>
    </row>
    <row r="35" s="1" customFormat="1" ht="25.92" customHeight="1">
      <c r="B35" s="36"/>
      <c r="C35" s="45"/>
      <c r="D35" s="46" t="s">
        <v>45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46</v>
      </c>
      <c r="U35" s="47"/>
      <c r="V35" s="47"/>
      <c r="W35" s="47"/>
      <c r="X35" s="49" t="s">
        <v>47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50">
        <f>SUM(AK26:AK33)</f>
        <v>0</v>
      </c>
      <c r="AL35" s="47"/>
      <c r="AM35" s="47"/>
      <c r="AN35" s="47"/>
      <c r="AO35" s="51"/>
      <c r="AP35" s="45"/>
      <c r="AQ35" s="45"/>
      <c r="AR35" s="36"/>
    </row>
    <row r="36" s="1" customFormat="1" ht="6.96" customHeight="1">
      <c r="B36" s="36"/>
      <c r="AR36" s="36"/>
    </row>
    <row r="37" s="1" customFormat="1" ht="14.4" customHeight="1">
      <c r="B37" s="36"/>
      <c r="AR37" s="36"/>
    </row>
    <row r="38" ht="14.4" customHeight="1">
      <c r="B38" s="20"/>
      <c r="AR38" s="20"/>
    </row>
    <row r="39" ht="14.4" customHeight="1">
      <c r="B39" s="20"/>
      <c r="AR39" s="20"/>
    </row>
    <row r="40" ht="14.4" customHeight="1">
      <c r="B40" s="20"/>
      <c r="AR40" s="20"/>
    </row>
    <row r="41" ht="14.4" customHeight="1">
      <c r="B41" s="20"/>
      <c r="AR41" s="20"/>
    </row>
    <row r="42" ht="14.4" customHeight="1">
      <c r="B42" s="20"/>
      <c r="AR42" s="20"/>
    </row>
    <row r="43" ht="14.4" customHeight="1">
      <c r="B43" s="20"/>
      <c r="AR43" s="20"/>
    </row>
    <row r="44" ht="14.4" customHeight="1">
      <c r="B44" s="20"/>
      <c r="AR44" s="20"/>
    </row>
    <row r="45" ht="14.4" customHeight="1">
      <c r="B45" s="20"/>
      <c r="AR45" s="20"/>
    </row>
    <row r="46" ht="14.4" customHeight="1">
      <c r="B46" s="20"/>
      <c r="AR46" s="20"/>
    </row>
    <row r="47" ht="14.4" customHeight="1">
      <c r="B47" s="20"/>
      <c r="AR47" s="20"/>
    </row>
    <row r="48" ht="14.4" customHeight="1">
      <c r="B48" s="20"/>
      <c r="AR48" s="20"/>
    </row>
    <row r="49" s="1" customFormat="1" ht="14.4" customHeight="1">
      <c r="B49" s="36"/>
      <c r="D49" s="52" t="s">
        <v>48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49</v>
      </c>
      <c r="AI49" s="53"/>
      <c r="AJ49" s="53"/>
      <c r="AK49" s="53"/>
      <c r="AL49" s="53"/>
      <c r="AM49" s="53"/>
      <c r="AN49" s="53"/>
      <c r="AO49" s="53"/>
      <c r="AR49" s="36"/>
    </row>
    <row r="50">
      <c r="B50" s="20"/>
      <c r="AR50" s="20"/>
    </row>
    <row r="51">
      <c r="B51" s="20"/>
      <c r="AR51" s="20"/>
    </row>
    <row r="52">
      <c r="B52" s="20"/>
      <c r="AR52" s="20"/>
    </row>
    <row r="53">
      <c r="B53" s="20"/>
      <c r="AR53" s="20"/>
    </row>
    <row r="54">
      <c r="B54" s="20"/>
      <c r="AR54" s="20"/>
    </row>
    <row r="55">
      <c r="B55" s="20"/>
      <c r="AR55" s="20"/>
    </row>
    <row r="56">
      <c r="B56" s="20"/>
      <c r="AR56" s="20"/>
    </row>
    <row r="57">
      <c r="B57" s="20"/>
      <c r="AR57" s="20"/>
    </row>
    <row r="58">
      <c r="B58" s="20"/>
      <c r="AR58" s="20"/>
    </row>
    <row r="59">
      <c r="B59" s="20"/>
      <c r="AR59" s="20"/>
    </row>
    <row r="60" s="1" customFormat="1">
      <c r="B60" s="36"/>
      <c r="D60" s="54" t="s">
        <v>50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4" t="s">
        <v>51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4" t="s">
        <v>50</v>
      </c>
      <c r="AI60" s="38"/>
      <c r="AJ60" s="38"/>
      <c r="AK60" s="38"/>
      <c r="AL60" s="38"/>
      <c r="AM60" s="54" t="s">
        <v>51</v>
      </c>
      <c r="AN60" s="38"/>
      <c r="AO60" s="38"/>
      <c r="AR60" s="36"/>
    </row>
    <row r="61">
      <c r="B61" s="20"/>
      <c r="AR61" s="20"/>
    </row>
    <row r="62">
      <c r="B62" s="20"/>
      <c r="AR62" s="20"/>
    </row>
    <row r="63">
      <c r="B63" s="20"/>
      <c r="AR63" s="20"/>
    </row>
    <row r="64" s="1" customFormat="1">
      <c r="B64" s="36"/>
      <c r="D64" s="52" t="s">
        <v>52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2" t="s">
        <v>53</v>
      </c>
      <c r="AI64" s="53"/>
      <c r="AJ64" s="53"/>
      <c r="AK64" s="53"/>
      <c r="AL64" s="53"/>
      <c r="AM64" s="53"/>
      <c r="AN64" s="53"/>
      <c r="AO64" s="53"/>
      <c r="AR64" s="36"/>
    </row>
    <row r="65">
      <c r="B65" s="20"/>
      <c r="AR65" s="20"/>
    </row>
    <row r="66">
      <c r="B66" s="20"/>
      <c r="AR66" s="20"/>
    </row>
    <row r="67">
      <c r="B67" s="20"/>
      <c r="AR67" s="20"/>
    </row>
    <row r="68">
      <c r="B68" s="20"/>
      <c r="AR68" s="20"/>
    </row>
    <row r="69">
      <c r="B69" s="20"/>
      <c r="AR69" s="20"/>
    </row>
    <row r="70">
      <c r="B70" s="20"/>
      <c r="AR70" s="20"/>
    </row>
    <row r="71">
      <c r="B71" s="20"/>
      <c r="AR71" s="20"/>
    </row>
    <row r="72">
      <c r="B72" s="20"/>
      <c r="AR72" s="20"/>
    </row>
    <row r="73">
      <c r="B73" s="20"/>
      <c r="AR73" s="20"/>
    </row>
    <row r="74">
      <c r="B74" s="20"/>
      <c r="AR74" s="20"/>
    </row>
    <row r="75" s="1" customFormat="1">
      <c r="B75" s="36"/>
      <c r="D75" s="54" t="s">
        <v>50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4" t="s">
        <v>51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4" t="s">
        <v>50</v>
      </c>
      <c r="AI75" s="38"/>
      <c r="AJ75" s="38"/>
      <c r="AK75" s="38"/>
      <c r="AL75" s="38"/>
      <c r="AM75" s="54" t="s">
        <v>51</v>
      </c>
      <c r="AN75" s="38"/>
      <c r="AO75" s="38"/>
      <c r="AR75" s="36"/>
    </row>
    <row r="76" s="1" customFormat="1">
      <c r="B76" s="36"/>
      <c r="AR76" s="36"/>
    </row>
    <row r="77" s="1" customFormat="1" ht="6.96" customHeight="1">
      <c r="B77" s="55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36"/>
    </row>
    <row r="81" s="1" customFormat="1" ht="6.96" customHeight="1"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36"/>
    </row>
    <row r="82" s="1" customFormat="1" ht="24.96" customHeight="1">
      <c r="B82" s="36"/>
      <c r="C82" s="21" t="s">
        <v>54</v>
      </c>
      <c r="AR82" s="36"/>
    </row>
    <row r="83" s="1" customFormat="1" ht="6.96" customHeight="1">
      <c r="B83" s="36"/>
      <c r="AR83" s="36"/>
    </row>
    <row r="84" s="3" customFormat="1" ht="12" customHeight="1">
      <c r="B84" s="59"/>
      <c r="C84" s="30" t="s">
        <v>13</v>
      </c>
      <c r="L84" s="3" t="str">
        <f>K5</f>
        <v>Pekarska36,6</v>
      </c>
      <c r="AR84" s="59"/>
    </row>
    <row r="85" s="4" customFormat="1" ht="36.96" customHeight="1">
      <c r="B85" s="60"/>
      <c r="C85" s="61" t="s">
        <v>16</v>
      </c>
      <c r="L85" s="62" t="str">
        <f>K6</f>
        <v>Oprava bytu Pekařská 36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60"/>
    </row>
    <row r="86" s="1" customFormat="1" ht="6.96" customHeight="1">
      <c r="B86" s="36"/>
      <c r="AR86" s="36"/>
    </row>
    <row r="87" s="1" customFormat="1" ht="12" customHeight="1">
      <c r="B87" s="36"/>
      <c r="C87" s="30" t="s">
        <v>20</v>
      </c>
      <c r="L87" s="63" t="str">
        <f>IF(K8="","",K8)</f>
        <v>Pekařská 36,Brno</v>
      </c>
      <c r="AI87" s="30" t="s">
        <v>22</v>
      </c>
      <c r="AM87" s="64" t="str">
        <f>IF(AN8= "","",AN8)</f>
        <v>14. 9. 2019</v>
      </c>
      <c r="AN87" s="64"/>
      <c r="AR87" s="36"/>
    </row>
    <row r="88" s="1" customFormat="1" ht="6.96" customHeight="1">
      <c r="B88" s="36"/>
      <c r="AR88" s="36"/>
    </row>
    <row r="89" s="1" customFormat="1" ht="15.15" customHeight="1">
      <c r="B89" s="36"/>
      <c r="C89" s="30" t="s">
        <v>24</v>
      </c>
      <c r="L89" s="3" t="str">
        <f>IF(E11= "","",E11)</f>
        <v>MmBrna,OSM Husova 3,Brno</v>
      </c>
      <c r="AI89" s="30" t="s">
        <v>30</v>
      </c>
      <c r="AM89" s="65" t="str">
        <f>IF(E17="","",E17)</f>
        <v>R.Volková</v>
      </c>
      <c r="AN89" s="3"/>
      <c r="AO89" s="3"/>
      <c r="AP89" s="3"/>
      <c r="AR89" s="36"/>
      <c r="AS89" s="66" t="s">
        <v>55</v>
      </c>
      <c r="AT89" s="67"/>
      <c r="AU89" s="68"/>
      <c r="AV89" s="68"/>
      <c r="AW89" s="68"/>
      <c r="AX89" s="68"/>
      <c r="AY89" s="68"/>
      <c r="AZ89" s="68"/>
      <c r="BA89" s="68"/>
      <c r="BB89" s="68"/>
      <c r="BC89" s="68"/>
      <c r="BD89" s="69"/>
    </row>
    <row r="90" s="1" customFormat="1" ht="15.15" customHeight="1">
      <c r="B90" s="36"/>
      <c r="C90" s="30" t="s">
        <v>28</v>
      </c>
      <c r="L90" s="3" t="str">
        <f>IF(E14= "Vyplň údaj","",E14)</f>
        <v/>
      </c>
      <c r="AI90" s="30" t="s">
        <v>33</v>
      </c>
      <c r="AM90" s="65" t="str">
        <f>IF(E20="","",E20)</f>
        <v>R.Volková</v>
      </c>
      <c r="AN90" s="3"/>
      <c r="AO90" s="3"/>
      <c r="AP90" s="3"/>
      <c r="AR90" s="36"/>
      <c r="AS90" s="70"/>
      <c r="AT90" s="71"/>
      <c r="AU90" s="72"/>
      <c r="AV90" s="72"/>
      <c r="AW90" s="72"/>
      <c r="AX90" s="72"/>
      <c r="AY90" s="72"/>
      <c r="AZ90" s="72"/>
      <c r="BA90" s="72"/>
      <c r="BB90" s="72"/>
      <c r="BC90" s="72"/>
      <c r="BD90" s="73"/>
    </row>
    <row r="91" s="1" customFormat="1" ht="10.8" customHeight="1">
      <c r="B91" s="36"/>
      <c r="AR91" s="36"/>
      <c r="AS91" s="70"/>
      <c r="AT91" s="71"/>
      <c r="AU91" s="72"/>
      <c r="AV91" s="72"/>
      <c r="AW91" s="72"/>
      <c r="AX91" s="72"/>
      <c r="AY91" s="72"/>
      <c r="AZ91" s="72"/>
      <c r="BA91" s="72"/>
      <c r="BB91" s="72"/>
      <c r="BC91" s="72"/>
      <c r="BD91" s="73"/>
    </row>
    <row r="92" s="1" customFormat="1" ht="29.28" customHeight="1">
      <c r="B92" s="36"/>
      <c r="C92" s="74" t="s">
        <v>56</v>
      </c>
      <c r="D92" s="75"/>
      <c r="E92" s="75"/>
      <c r="F92" s="75"/>
      <c r="G92" s="75"/>
      <c r="H92" s="76"/>
      <c r="I92" s="77" t="s">
        <v>57</v>
      </c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8" t="s">
        <v>58</v>
      </c>
      <c r="AH92" s="75"/>
      <c r="AI92" s="75"/>
      <c r="AJ92" s="75"/>
      <c r="AK92" s="75"/>
      <c r="AL92" s="75"/>
      <c r="AM92" s="75"/>
      <c r="AN92" s="77" t="s">
        <v>59</v>
      </c>
      <c r="AO92" s="75"/>
      <c r="AP92" s="79"/>
      <c r="AQ92" s="80" t="s">
        <v>60</v>
      </c>
      <c r="AR92" s="36"/>
      <c r="AS92" s="81" t="s">
        <v>61</v>
      </c>
      <c r="AT92" s="82" t="s">
        <v>62</v>
      </c>
      <c r="AU92" s="82" t="s">
        <v>63</v>
      </c>
      <c r="AV92" s="82" t="s">
        <v>64</v>
      </c>
      <c r="AW92" s="82" t="s">
        <v>65</v>
      </c>
      <c r="AX92" s="82" t="s">
        <v>66</v>
      </c>
      <c r="AY92" s="82" t="s">
        <v>67</v>
      </c>
      <c r="AZ92" s="82" t="s">
        <v>68</v>
      </c>
      <c r="BA92" s="82" t="s">
        <v>69</v>
      </c>
      <c r="BB92" s="82" t="s">
        <v>70</v>
      </c>
      <c r="BC92" s="82" t="s">
        <v>71</v>
      </c>
      <c r="BD92" s="83" t="s">
        <v>72</v>
      </c>
    </row>
    <row r="93" s="1" customFormat="1" ht="10.8" customHeight="1">
      <c r="B93" s="36"/>
      <c r="AR93" s="36"/>
      <c r="AS93" s="84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9"/>
    </row>
    <row r="94" s="5" customFormat="1" ht="32.4" customHeight="1">
      <c r="B94" s="85"/>
      <c r="C94" s="86" t="s">
        <v>73</v>
      </c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8">
        <f>ROUND(AG95,2)</f>
        <v>0</v>
      </c>
      <c r="AH94" s="88"/>
      <c r="AI94" s="88"/>
      <c r="AJ94" s="88"/>
      <c r="AK94" s="88"/>
      <c r="AL94" s="88"/>
      <c r="AM94" s="88"/>
      <c r="AN94" s="89">
        <f>SUM(AG94,AT94)</f>
        <v>0</v>
      </c>
      <c r="AO94" s="89"/>
      <c r="AP94" s="89"/>
      <c r="AQ94" s="90" t="s">
        <v>1</v>
      </c>
      <c r="AR94" s="85"/>
      <c r="AS94" s="91">
        <f>ROUND(AS95,2)</f>
        <v>0</v>
      </c>
      <c r="AT94" s="92">
        <f>ROUND(SUM(AV94:AW94),2)</f>
        <v>0</v>
      </c>
      <c r="AU94" s="93">
        <f>ROUND(AU95,5)</f>
        <v>0</v>
      </c>
      <c r="AV94" s="92">
        <f>ROUND(AZ94*L29,2)</f>
        <v>0</v>
      </c>
      <c r="AW94" s="92">
        <f>ROUND(BA94*L30,2)</f>
        <v>0</v>
      </c>
      <c r="AX94" s="92">
        <f>ROUND(BB94*L29,2)</f>
        <v>0</v>
      </c>
      <c r="AY94" s="92">
        <f>ROUND(BC94*L30,2)</f>
        <v>0</v>
      </c>
      <c r="AZ94" s="92">
        <f>ROUND(AZ95,2)</f>
        <v>0</v>
      </c>
      <c r="BA94" s="92">
        <f>ROUND(BA95,2)</f>
        <v>0</v>
      </c>
      <c r="BB94" s="92">
        <f>ROUND(BB95,2)</f>
        <v>0</v>
      </c>
      <c r="BC94" s="92">
        <f>ROUND(BC95,2)</f>
        <v>0</v>
      </c>
      <c r="BD94" s="94">
        <f>ROUND(BD95,2)</f>
        <v>0</v>
      </c>
      <c r="BS94" s="95" t="s">
        <v>74</v>
      </c>
      <c r="BT94" s="95" t="s">
        <v>75</v>
      </c>
      <c r="BV94" s="95" t="s">
        <v>76</v>
      </c>
      <c r="BW94" s="95" t="s">
        <v>4</v>
      </c>
      <c r="BX94" s="95" t="s">
        <v>77</v>
      </c>
      <c r="CL94" s="95" t="s">
        <v>1</v>
      </c>
    </row>
    <row r="95" s="6" customFormat="1" ht="27" customHeight="1">
      <c r="A95" s="96" t="s">
        <v>78</v>
      </c>
      <c r="B95" s="97"/>
      <c r="C95" s="98"/>
      <c r="D95" s="99" t="s">
        <v>14</v>
      </c>
      <c r="E95" s="99"/>
      <c r="F95" s="99"/>
      <c r="G95" s="99"/>
      <c r="H95" s="99"/>
      <c r="I95" s="100"/>
      <c r="J95" s="99" t="s">
        <v>17</v>
      </c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99"/>
      <c r="AG95" s="101">
        <f>'Pekarska36,6 - Oprava byt...'!J28</f>
        <v>0</v>
      </c>
      <c r="AH95" s="100"/>
      <c r="AI95" s="100"/>
      <c r="AJ95" s="100"/>
      <c r="AK95" s="100"/>
      <c r="AL95" s="100"/>
      <c r="AM95" s="100"/>
      <c r="AN95" s="101">
        <f>SUM(AG95,AT95)</f>
        <v>0</v>
      </c>
      <c r="AO95" s="100"/>
      <c r="AP95" s="100"/>
      <c r="AQ95" s="102" t="s">
        <v>79</v>
      </c>
      <c r="AR95" s="97"/>
      <c r="AS95" s="103">
        <v>0</v>
      </c>
      <c r="AT95" s="104">
        <f>ROUND(SUM(AV95:AW95),2)</f>
        <v>0</v>
      </c>
      <c r="AU95" s="105">
        <f>'Pekarska36,6 - Oprava byt...'!P142</f>
        <v>0</v>
      </c>
      <c r="AV95" s="104">
        <f>'Pekarska36,6 - Oprava byt...'!J31</f>
        <v>0</v>
      </c>
      <c r="AW95" s="104">
        <f>'Pekarska36,6 - Oprava byt...'!J32</f>
        <v>0</v>
      </c>
      <c r="AX95" s="104">
        <f>'Pekarska36,6 - Oprava byt...'!J33</f>
        <v>0</v>
      </c>
      <c r="AY95" s="104">
        <f>'Pekarska36,6 - Oprava byt...'!J34</f>
        <v>0</v>
      </c>
      <c r="AZ95" s="104">
        <f>'Pekarska36,6 - Oprava byt...'!F31</f>
        <v>0</v>
      </c>
      <c r="BA95" s="104">
        <f>'Pekarska36,6 - Oprava byt...'!F32</f>
        <v>0</v>
      </c>
      <c r="BB95" s="104">
        <f>'Pekarska36,6 - Oprava byt...'!F33</f>
        <v>0</v>
      </c>
      <c r="BC95" s="104">
        <f>'Pekarska36,6 - Oprava byt...'!F34</f>
        <v>0</v>
      </c>
      <c r="BD95" s="106">
        <f>'Pekarska36,6 - Oprava byt...'!F35</f>
        <v>0</v>
      </c>
      <c r="BT95" s="107" t="s">
        <v>80</v>
      </c>
      <c r="BU95" s="107" t="s">
        <v>81</v>
      </c>
      <c r="BV95" s="107" t="s">
        <v>76</v>
      </c>
      <c r="BW95" s="107" t="s">
        <v>4</v>
      </c>
      <c r="BX95" s="107" t="s">
        <v>77</v>
      </c>
      <c r="CL95" s="107" t="s">
        <v>1</v>
      </c>
    </row>
    <row r="96" s="1" customFormat="1" ht="30" customHeight="1">
      <c r="B96" s="36"/>
      <c r="AR96" s="36"/>
    </row>
    <row r="97" s="1" customFormat="1" ht="6.96" customHeight="1">
      <c r="B97" s="55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36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Pekarska36,6 - Oprava byt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8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6" t="s">
        <v>5</v>
      </c>
      <c r="AT2" s="17" t="s">
        <v>4</v>
      </c>
    </row>
    <row r="3" ht="6.96" customHeight="1">
      <c r="B3" s="18"/>
      <c r="C3" s="19"/>
      <c r="D3" s="19"/>
      <c r="E3" s="19"/>
      <c r="F3" s="19"/>
      <c r="G3" s="19"/>
      <c r="H3" s="19"/>
      <c r="I3" s="109"/>
      <c r="J3" s="19"/>
      <c r="K3" s="19"/>
      <c r="L3" s="20"/>
      <c r="AT3" s="17" t="s">
        <v>80</v>
      </c>
    </row>
    <row r="4" ht="24.96" customHeight="1">
      <c r="B4" s="20"/>
      <c r="D4" s="21" t="s">
        <v>82</v>
      </c>
      <c r="L4" s="20"/>
      <c r="M4" s="110" t="s">
        <v>10</v>
      </c>
      <c r="AT4" s="17" t="s">
        <v>3</v>
      </c>
    </row>
    <row r="5" ht="6.96" customHeight="1">
      <c r="B5" s="20"/>
      <c r="L5" s="20"/>
    </row>
    <row r="6" s="1" customFormat="1" ht="12" customHeight="1">
      <c r="B6" s="36"/>
      <c r="D6" s="30" t="s">
        <v>16</v>
      </c>
      <c r="I6" s="111"/>
      <c r="L6" s="36"/>
    </row>
    <row r="7" s="1" customFormat="1" ht="36.96" customHeight="1">
      <c r="B7" s="36"/>
      <c r="E7" s="62" t="s">
        <v>17</v>
      </c>
      <c r="F7" s="1"/>
      <c r="G7" s="1"/>
      <c r="H7" s="1"/>
      <c r="I7" s="111"/>
      <c r="L7" s="36"/>
    </row>
    <row r="8" s="1" customFormat="1">
      <c r="B8" s="36"/>
      <c r="I8" s="111"/>
      <c r="L8" s="36"/>
    </row>
    <row r="9" s="1" customFormat="1" ht="12" customHeight="1">
      <c r="B9" s="36"/>
      <c r="D9" s="30" t="s">
        <v>18</v>
      </c>
      <c r="F9" s="25" t="s">
        <v>1</v>
      </c>
      <c r="I9" s="112" t="s">
        <v>19</v>
      </c>
      <c r="J9" s="25" t="s">
        <v>1</v>
      </c>
      <c r="L9" s="36"/>
    </row>
    <row r="10" s="1" customFormat="1" ht="12" customHeight="1">
      <c r="B10" s="36"/>
      <c r="D10" s="30" t="s">
        <v>20</v>
      </c>
      <c r="F10" s="25" t="s">
        <v>21</v>
      </c>
      <c r="I10" s="112" t="s">
        <v>22</v>
      </c>
      <c r="J10" s="64" t="str">
        <f>'Rekapitulace stavby'!AN8</f>
        <v>14. 9. 2019</v>
      </c>
      <c r="L10" s="36"/>
    </row>
    <row r="11" s="1" customFormat="1" ht="10.8" customHeight="1">
      <c r="B11" s="36"/>
      <c r="I11" s="111"/>
      <c r="L11" s="36"/>
    </row>
    <row r="12" s="1" customFormat="1" ht="12" customHeight="1">
      <c r="B12" s="36"/>
      <c r="D12" s="30" t="s">
        <v>24</v>
      </c>
      <c r="I12" s="112" t="s">
        <v>25</v>
      </c>
      <c r="J12" s="25" t="s">
        <v>1</v>
      </c>
      <c r="L12" s="36"/>
    </row>
    <row r="13" s="1" customFormat="1" ht="18" customHeight="1">
      <c r="B13" s="36"/>
      <c r="E13" s="25" t="s">
        <v>26</v>
      </c>
      <c r="I13" s="112" t="s">
        <v>27</v>
      </c>
      <c r="J13" s="25" t="s">
        <v>1</v>
      </c>
      <c r="L13" s="36"/>
    </row>
    <row r="14" s="1" customFormat="1" ht="6.96" customHeight="1">
      <c r="B14" s="36"/>
      <c r="I14" s="111"/>
      <c r="L14" s="36"/>
    </row>
    <row r="15" s="1" customFormat="1" ht="12" customHeight="1">
      <c r="B15" s="36"/>
      <c r="D15" s="30" t="s">
        <v>28</v>
      </c>
      <c r="I15" s="112" t="s">
        <v>25</v>
      </c>
      <c r="J15" s="31" t="str">
        <f>'Rekapitulace stavby'!AN13</f>
        <v>Vyplň údaj</v>
      </c>
      <c r="L15" s="36"/>
    </row>
    <row r="16" s="1" customFormat="1" ht="18" customHeight="1">
      <c r="B16" s="36"/>
      <c r="E16" s="31" t="str">
        <f>'Rekapitulace stavby'!E14</f>
        <v>Vyplň údaj</v>
      </c>
      <c r="F16" s="25"/>
      <c r="G16" s="25"/>
      <c r="H16" s="25"/>
      <c r="I16" s="112" t="s">
        <v>27</v>
      </c>
      <c r="J16" s="31" t="str">
        <f>'Rekapitulace stavby'!AN14</f>
        <v>Vyplň údaj</v>
      </c>
      <c r="L16" s="36"/>
    </row>
    <row r="17" s="1" customFormat="1" ht="6.96" customHeight="1">
      <c r="B17" s="36"/>
      <c r="I17" s="111"/>
      <c r="L17" s="36"/>
    </row>
    <row r="18" s="1" customFormat="1" ht="12" customHeight="1">
      <c r="B18" s="36"/>
      <c r="D18" s="30" t="s">
        <v>30</v>
      </c>
      <c r="I18" s="112" t="s">
        <v>25</v>
      </c>
      <c r="J18" s="25" t="s">
        <v>1</v>
      </c>
      <c r="L18" s="36"/>
    </row>
    <row r="19" s="1" customFormat="1" ht="18" customHeight="1">
      <c r="B19" s="36"/>
      <c r="E19" s="25" t="s">
        <v>31</v>
      </c>
      <c r="I19" s="112" t="s">
        <v>27</v>
      </c>
      <c r="J19" s="25" t="s">
        <v>1</v>
      </c>
      <c r="L19" s="36"/>
    </row>
    <row r="20" s="1" customFormat="1" ht="6.96" customHeight="1">
      <c r="B20" s="36"/>
      <c r="I20" s="111"/>
      <c r="L20" s="36"/>
    </row>
    <row r="21" s="1" customFormat="1" ht="12" customHeight="1">
      <c r="B21" s="36"/>
      <c r="D21" s="30" t="s">
        <v>33</v>
      </c>
      <c r="I21" s="112" t="s">
        <v>25</v>
      </c>
      <c r="J21" s="25" t="s">
        <v>1</v>
      </c>
      <c r="L21" s="36"/>
    </row>
    <row r="22" s="1" customFormat="1" ht="18" customHeight="1">
      <c r="B22" s="36"/>
      <c r="E22" s="25" t="s">
        <v>31</v>
      </c>
      <c r="I22" s="112" t="s">
        <v>27</v>
      </c>
      <c r="J22" s="25" t="s">
        <v>1</v>
      </c>
      <c r="L22" s="36"/>
    </row>
    <row r="23" s="1" customFormat="1" ht="6.96" customHeight="1">
      <c r="B23" s="36"/>
      <c r="I23" s="111"/>
      <c r="L23" s="36"/>
    </row>
    <row r="24" s="1" customFormat="1" ht="12" customHeight="1">
      <c r="B24" s="36"/>
      <c r="D24" s="30" t="s">
        <v>34</v>
      </c>
      <c r="I24" s="111"/>
      <c r="L24" s="36"/>
    </row>
    <row r="25" s="7" customFormat="1" ht="16.5" customHeight="1">
      <c r="B25" s="113"/>
      <c r="E25" s="34" t="s">
        <v>1</v>
      </c>
      <c r="F25" s="34"/>
      <c r="G25" s="34"/>
      <c r="H25" s="34"/>
      <c r="I25" s="114"/>
      <c r="L25" s="113"/>
    </row>
    <row r="26" s="1" customFormat="1" ht="6.96" customHeight="1">
      <c r="B26" s="36"/>
      <c r="I26" s="111"/>
      <c r="L26" s="36"/>
    </row>
    <row r="27" s="1" customFormat="1" ht="6.96" customHeight="1">
      <c r="B27" s="36"/>
      <c r="D27" s="68"/>
      <c r="E27" s="68"/>
      <c r="F27" s="68"/>
      <c r="G27" s="68"/>
      <c r="H27" s="68"/>
      <c r="I27" s="115"/>
      <c r="J27" s="68"/>
      <c r="K27" s="68"/>
      <c r="L27" s="36"/>
    </row>
    <row r="28" s="1" customFormat="1" ht="25.44" customHeight="1">
      <c r="B28" s="36"/>
      <c r="D28" s="116" t="s">
        <v>35</v>
      </c>
      <c r="I28" s="111"/>
      <c r="J28" s="89">
        <f>ROUND(J142, 2)</f>
        <v>0</v>
      </c>
      <c r="L28" s="36"/>
    </row>
    <row r="29" s="1" customFormat="1" ht="6.96" customHeight="1">
      <c r="B29" s="36"/>
      <c r="D29" s="68"/>
      <c r="E29" s="68"/>
      <c r="F29" s="68"/>
      <c r="G29" s="68"/>
      <c r="H29" s="68"/>
      <c r="I29" s="115"/>
      <c r="J29" s="68"/>
      <c r="K29" s="68"/>
      <c r="L29" s="36"/>
    </row>
    <row r="30" s="1" customFormat="1" ht="14.4" customHeight="1">
      <c r="B30" s="36"/>
      <c r="F30" s="40" t="s">
        <v>37</v>
      </c>
      <c r="I30" s="117" t="s">
        <v>36</v>
      </c>
      <c r="J30" s="40" t="s">
        <v>38</v>
      </c>
      <c r="L30" s="36"/>
    </row>
    <row r="31" s="1" customFormat="1" ht="14.4" customHeight="1">
      <c r="B31" s="36"/>
      <c r="D31" s="118" t="s">
        <v>39</v>
      </c>
      <c r="E31" s="30" t="s">
        <v>40</v>
      </c>
      <c r="F31" s="119">
        <f>ROUND((SUM(BE142:BE477)),  2)</f>
        <v>0</v>
      </c>
      <c r="I31" s="120">
        <v>0.20999999999999999</v>
      </c>
      <c r="J31" s="119">
        <f>ROUND(((SUM(BE142:BE477))*I31),  2)</f>
        <v>0</v>
      </c>
      <c r="L31" s="36"/>
    </row>
    <row r="32" s="1" customFormat="1" ht="14.4" customHeight="1">
      <c r="B32" s="36"/>
      <c r="E32" s="30" t="s">
        <v>41</v>
      </c>
      <c r="F32" s="119">
        <f>ROUND((SUM(BF142:BF477)),  2)</f>
        <v>0</v>
      </c>
      <c r="I32" s="120">
        <v>0.14999999999999999</v>
      </c>
      <c r="J32" s="119">
        <f>ROUND(((SUM(BF142:BF477))*I32),  2)</f>
        <v>0</v>
      </c>
      <c r="L32" s="36"/>
    </row>
    <row r="33" hidden="1" s="1" customFormat="1" ht="14.4" customHeight="1">
      <c r="B33" s="36"/>
      <c r="E33" s="30" t="s">
        <v>42</v>
      </c>
      <c r="F33" s="119">
        <f>ROUND((SUM(BG142:BG477)),  2)</f>
        <v>0</v>
      </c>
      <c r="I33" s="120">
        <v>0.20999999999999999</v>
      </c>
      <c r="J33" s="119">
        <f>0</f>
        <v>0</v>
      </c>
      <c r="L33" s="36"/>
    </row>
    <row r="34" hidden="1" s="1" customFormat="1" ht="14.4" customHeight="1">
      <c r="B34" s="36"/>
      <c r="E34" s="30" t="s">
        <v>43</v>
      </c>
      <c r="F34" s="119">
        <f>ROUND((SUM(BH142:BH477)),  2)</f>
        <v>0</v>
      </c>
      <c r="I34" s="120">
        <v>0.14999999999999999</v>
      </c>
      <c r="J34" s="119">
        <f>0</f>
        <v>0</v>
      </c>
      <c r="L34" s="36"/>
    </row>
    <row r="35" hidden="1" s="1" customFormat="1" ht="14.4" customHeight="1">
      <c r="B35" s="36"/>
      <c r="E35" s="30" t="s">
        <v>44</v>
      </c>
      <c r="F35" s="119">
        <f>ROUND((SUM(BI142:BI477)),  2)</f>
        <v>0</v>
      </c>
      <c r="I35" s="120">
        <v>0</v>
      </c>
      <c r="J35" s="119">
        <f>0</f>
        <v>0</v>
      </c>
      <c r="L35" s="36"/>
    </row>
    <row r="36" s="1" customFormat="1" ht="6.96" customHeight="1">
      <c r="B36" s="36"/>
      <c r="I36" s="111"/>
      <c r="L36" s="36"/>
    </row>
    <row r="37" s="1" customFormat="1" ht="25.44" customHeight="1">
      <c r="B37" s="36"/>
      <c r="C37" s="121"/>
      <c r="D37" s="122" t="s">
        <v>45</v>
      </c>
      <c r="E37" s="76"/>
      <c r="F37" s="76"/>
      <c r="G37" s="123" t="s">
        <v>46</v>
      </c>
      <c r="H37" s="124" t="s">
        <v>47</v>
      </c>
      <c r="I37" s="125"/>
      <c r="J37" s="126">
        <f>SUM(J28:J35)</f>
        <v>0</v>
      </c>
      <c r="K37" s="127"/>
      <c r="L37" s="36"/>
    </row>
    <row r="38" s="1" customFormat="1" ht="14.4" customHeight="1">
      <c r="B38" s="36"/>
      <c r="I38" s="111"/>
      <c r="L38" s="36"/>
    </row>
    <row r="39" ht="14.4" customHeight="1">
      <c r="B39" s="20"/>
      <c r="L39" s="20"/>
    </row>
    <row r="40" ht="14.4" customHeight="1">
      <c r="B40" s="20"/>
      <c r="L40" s="20"/>
    </row>
    <row r="41" ht="14.4" customHeight="1">
      <c r="B41" s="20"/>
      <c r="L41" s="20"/>
    </row>
    <row r="42" ht="14.4" customHeight="1">
      <c r="B42" s="20"/>
      <c r="L42" s="20"/>
    </row>
    <row r="43" ht="14.4" customHeight="1">
      <c r="B43" s="20"/>
      <c r="L43" s="20"/>
    </row>
    <row r="44" ht="14.4" customHeight="1">
      <c r="B44" s="20"/>
      <c r="L44" s="20"/>
    </row>
    <row r="45" ht="14.4" customHeight="1">
      <c r="B45" s="20"/>
      <c r="L45" s="20"/>
    </row>
    <row r="46" ht="14.4" customHeight="1">
      <c r="B46" s="20"/>
      <c r="L46" s="20"/>
    </row>
    <row r="47" ht="14.4" customHeight="1">
      <c r="B47" s="20"/>
      <c r="L47" s="20"/>
    </row>
    <row r="48" ht="14.4" customHeight="1">
      <c r="B48" s="20"/>
      <c r="L48" s="20"/>
    </row>
    <row r="49" ht="14.4" customHeight="1">
      <c r="B49" s="20"/>
      <c r="L49" s="20"/>
    </row>
    <row r="50" s="1" customFormat="1" ht="14.4" customHeight="1">
      <c r="B50" s="36"/>
      <c r="D50" s="52" t="s">
        <v>48</v>
      </c>
      <c r="E50" s="53"/>
      <c r="F50" s="53"/>
      <c r="G50" s="52" t="s">
        <v>49</v>
      </c>
      <c r="H50" s="53"/>
      <c r="I50" s="128"/>
      <c r="J50" s="53"/>
      <c r="K50" s="53"/>
      <c r="L50" s="36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1" customFormat="1">
      <c r="B61" s="36"/>
      <c r="D61" s="54" t="s">
        <v>50</v>
      </c>
      <c r="E61" s="38"/>
      <c r="F61" s="129" t="s">
        <v>51</v>
      </c>
      <c r="G61" s="54" t="s">
        <v>50</v>
      </c>
      <c r="H61" s="38"/>
      <c r="I61" s="130"/>
      <c r="J61" s="131" t="s">
        <v>51</v>
      </c>
      <c r="K61" s="38"/>
      <c r="L61" s="36"/>
    </row>
    <row r="62">
      <c r="B62" s="20"/>
      <c r="L62" s="20"/>
    </row>
    <row r="63">
      <c r="B63" s="20"/>
      <c r="L63" s="20"/>
    </row>
    <row r="64">
      <c r="B64" s="20"/>
      <c r="L64" s="20"/>
    </row>
    <row r="65" s="1" customFormat="1">
      <c r="B65" s="36"/>
      <c r="D65" s="52" t="s">
        <v>52</v>
      </c>
      <c r="E65" s="53"/>
      <c r="F65" s="53"/>
      <c r="G65" s="52" t="s">
        <v>53</v>
      </c>
      <c r="H65" s="53"/>
      <c r="I65" s="128"/>
      <c r="J65" s="53"/>
      <c r="K65" s="53"/>
      <c r="L65" s="36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1" customFormat="1">
      <c r="B76" s="36"/>
      <c r="D76" s="54" t="s">
        <v>50</v>
      </c>
      <c r="E76" s="38"/>
      <c r="F76" s="129" t="s">
        <v>51</v>
      </c>
      <c r="G76" s="54" t="s">
        <v>50</v>
      </c>
      <c r="H76" s="38"/>
      <c r="I76" s="130"/>
      <c r="J76" s="131" t="s">
        <v>51</v>
      </c>
      <c r="K76" s="38"/>
      <c r="L76" s="36"/>
    </row>
    <row r="77" s="1" customFormat="1" ht="14.4" customHeight="1">
      <c r="B77" s="55"/>
      <c r="C77" s="56"/>
      <c r="D77" s="56"/>
      <c r="E77" s="56"/>
      <c r="F77" s="56"/>
      <c r="G77" s="56"/>
      <c r="H77" s="56"/>
      <c r="I77" s="132"/>
      <c r="J77" s="56"/>
      <c r="K77" s="56"/>
      <c r="L77" s="36"/>
    </row>
    <row r="81" s="1" customFormat="1" ht="6.96" customHeight="1">
      <c r="B81" s="57"/>
      <c r="C81" s="58"/>
      <c r="D81" s="58"/>
      <c r="E81" s="58"/>
      <c r="F81" s="58"/>
      <c r="G81" s="58"/>
      <c r="H81" s="58"/>
      <c r="I81" s="133"/>
      <c r="J81" s="58"/>
      <c r="K81" s="58"/>
      <c r="L81" s="36"/>
    </row>
    <row r="82" s="1" customFormat="1" ht="24.96" customHeight="1">
      <c r="B82" s="36"/>
      <c r="C82" s="21" t="s">
        <v>83</v>
      </c>
      <c r="I82" s="111"/>
      <c r="L82" s="36"/>
    </row>
    <row r="83" s="1" customFormat="1" ht="6.96" customHeight="1">
      <c r="B83" s="36"/>
      <c r="I83" s="111"/>
      <c r="L83" s="36"/>
    </row>
    <row r="84" s="1" customFormat="1" ht="12" customHeight="1">
      <c r="B84" s="36"/>
      <c r="C84" s="30" t="s">
        <v>16</v>
      </c>
      <c r="I84" s="111"/>
      <c r="L84" s="36"/>
    </row>
    <row r="85" s="1" customFormat="1" ht="16.5" customHeight="1">
      <c r="B85" s="36"/>
      <c r="E85" s="62" t="str">
        <f>E7</f>
        <v>Oprava bytu Pekařská 36</v>
      </c>
      <c r="F85" s="1"/>
      <c r="G85" s="1"/>
      <c r="H85" s="1"/>
      <c r="I85" s="111"/>
      <c r="L85" s="36"/>
    </row>
    <row r="86" s="1" customFormat="1" ht="6.96" customHeight="1">
      <c r="B86" s="36"/>
      <c r="I86" s="111"/>
      <c r="L86" s="36"/>
    </row>
    <row r="87" s="1" customFormat="1" ht="12" customHeight="1">
      <c r="B87" s="36"/>
      <c r="C87" s="30" t="s">
        <v>20</v>
      </c>
      <c r="F87" s="25" t="str">
        <f>F10</f>
        <v>Pekařská 36,Brno</v>
      </c>
      <c r="I87" s="112" t="s">
        <v>22</v>
      </c>
      <c r="J87" s="64" t="str">
        <f>IF(J10="","",J10)</f>
        <v>14. 9. 2019</v>
      </c>
      <c r="L87" s="36"/>
    </row>
    <row r="88" s="1" customFormat="1" ht="6.96" customHeight="1">
      <c r="B88" s="36"/>
      <c r="I88" s="111"/>
      <c r="L88" s="36"/>
    </row>
    <row r="89" s="1" customFormat="1" ht="15.15" customHeight="1">
      <c r="B89" s="36"/>
      <c r="C89" s="30" t="s">
        <v>24</v>
      </c>
      <c r="F89" s="25" t="str">
        <f>E13</f>
        <v>MmBrna,OSM Husova 3,Brno</v>
      </c>
      <c r="I89" s="112" t="s">
        <v>30</v>
      </c>
      <c r="J89" s="34" t="str">
        <f>E19</f>
        <v>R.Volková</v>
      </c>
      <c r="L89" s="36"/>
    </row>
    <row r="90" s="1" customFormat="1" ht="15.15" customHeight="1">
      <c r="B90" s="36"/>
      <c r="C90" s="30" t="s">
        <v>28</v>
      </c>
      <c r="F90" s="25" t="str">
        <f>IF(E16="","",E16)</f>
        <v>Vyplň údaj</v>
      </c>
      <c r="I90" s="112" t="s">
        <v>33</v>
      </c>
      <c r="J90" s="34" t="str">
        <f>E22</f>
        <v>R.Volková</v>
      </c>
      <c r="L90" s="36"/>
    </row>
    <row r="91" s="1" customFormat="1" ht="10.32" customHeight="1">
      <c r="B91" s="36"/>
      <c r="I91" s="111"/>
      <c r="L91" s="36"/>
    </row>
    <row r="92" s="1" customFormat="1" ht="29.28" customHeight="1">
      <c r="B92" s="36"/>
      <c r="C92" s="134" t="s">
        <v>84</v>
      </c>
      <c r="D92" s="121"/>
      <c r="E92" s="121"/>
      <c r="F92" s="121"/>
      <c r="G92" s="121"/>
      <c r="H92" s="121"/>
      <c r="I92" s="135"/>
      <c r="J92" s="136" t="s">
        <v>85</v>
      </c>
      <c r="K92" s="121"/>
      <c r="L92" s="36"/>
    </row>
    <row r="93" s="1" customFormat="1" ht="10.32" customHeight="1">
      <c r="B93" s="36"/>
      <c r="I93" s="111"/>
      <c r="L93" s="36"/>
    </row>
    <row r="94" s="1" customFormat="1" ht="22.8" customHeight="1">
      <c r="B94" s="36"/>
      <c r="C94" s="137" t="s">
        <v>86</v>
      </c>
      <c r="I94" s="111"/>
      <c r="J94" s="89">
        <f>J142</f>
        <v>0</v>
      </c>
      <c r="L94" s="36"/>
      <c r="AU94" s="17" t="s">
        <v>87</v>
      </c>
    </row>
    <row r="95" s="8" customFormat="1" ht="24.96" customHeight="1">
      <c r="B95" s="138"/>
      <c r="D95" s="139" t="s">
        <v>88</v>
      </c>
      <c r="E95" s="140"/>
      <c r="F95" s="140"/>
      <c r="G95" s="140"/>
      <c r="H95" s="140"/>
      <c r="I95" s="141"/>
      <c r="J95" s="142">
        <f>J143</f>
        <v>0</v>
      </c>
      <c r="L95" s="138"/>
    </row>
    <row r="96" s="9" customFormat="1" ht="19.92" customHeight="1">
      <c r="B96" s="143"/>
      <c r="D96" s="144" t="s">
        <v>89</v>
      </c>
      <c r="E96" s="145"/>
      <c r="F96" s="145"/>
      <c r="G96" s="145"/>
      <c r="H96" s="145"/>
      <c r="I96" s="146"/>
      <c r="J96" s="147">
        <f>J144</f>
        <v>0</v>
      </c>
      <c r="L96" s="143"/>
    </row>
    <row r="97" s="9" customFormat="1" ht="19.92" customHeight="1">
      <c r="B97" s="143"/>
      <c r="D97" s="144" t="s">
        <v>90</v>
      </c>
      <c r="E97" s="145"/>
      <c r="F97" s="145"/>
      <c r="G97" s="145"/>
      <c r="H97" s="145"/>
      <c r="I97" s="146"/>
      <c r="J97" s="147">
        <f>J149</f>
        <v>0</v>
      </c>
      <c r="L97" s="143"/>
    </row>
    <row r="98" s="9" customFormat="1" ht="19.92" customHeight="1">
      <c r="B98" s="143"/>
      <c r="D98" s="144" t="s">
        <v>91</v>
      </c>
      <c r="E98" s="145"/>
      <c r="F98" s="145"/>
      <c r="G98" s="145"/>
      <c r="H98" s="145"/>
      <c r="I98" s="146"/>
      <c r="J98" s="147">
        <f>J179</f>
        <v>0</v>
      </c>
      <c r="L98" s="143"/>
    </row>
    <row r="99" s="9" customFormat="1" ht="19.92" customHeight="1">
      <c r="B99" s="143"/>
      <c r="D99" s="144" t="s">
        <v>92</v>
      </c>
      <c r="E99" s="145"/>
      <c r="F99" s="145"/>
      <c r="G99" s="145"/>
      <c r="H99" s="145"/>
      <c r="I99" s="146"/>
      <c r="J99" s="147">
        <f>J220</f>
        <v>0</v>
      </c>
      <c r="L99" s="143"/>
    </row>
    <row r="100" s="9" customFormat="1" ht="19.92" customHeight="1">
      <c r="B100" s="143"/>
      <c r="D100" s="144" t="s">
        <v>93</v>
      </c>
      <c r="E100" s="145"/>
      <c r="F100" s="145"/>
      <c r="G100" s="145"/>
      <c r="H100" s="145"/>
      <c r="I100" s="146"/>
      <c r="J100" s="147">
        <f>J233</f>
        <v>0</v>
      </c>
      <c r="L100" s="143"/>
    </row>
    <row r="101" s="8" customFormat="1" ht="24.96" customHeight="1">
      <c r="B101" s="138"/>
      <c r="D101" s="139" t="s">
        <v>94</v>
      </c>
      <c r="E101" s="140"/>
      <c r="F101" s="140"/>
      <c r="G101" s="140"/>
      <c r="H101" s="140"/>
      <c r="I101" s="141"/>
      <c r="J101" s="142">
        <f>J235</f>
        <v>0</v>
      </c>
      <c r="L101" s="138"/>
    </row>
    <row r="102" s="9" customFormat="1" ht="19.92" customHeight="1">
      <c r="B102" s="143"/>
      <c r="D102" s="144" t="s">
        <v>95</v>
      </c>
      <c r="E102" s="145"/>
      <c r="F102" s="145"/>
      <c r="G102" s="145"/>
      <c r="H102" s="145"/>
      <c r="I102" s="146"/>
      <c r="J102" s="147">
        <f>J236</f>
        <v>0</v>
      </c>
      <c r="L102" s="143"/>
    </row>
    <row r="103" s="9" customFormat="1" ht="19.92" customHeight="1">
      <c r="B103" s="143"/>
      <c r="D103" s="144" t="s">
        <v>96</v>
      </c>
      <c r="E103" s="145"/>
      <c r="F103" s="145"/>
      <c r="G103" s="145"/>
      <c r="H103" s="145"/>
      <c r="I103" s="146"/>
      <c r="J103" s="147">
        <f>J253</f>
        <v>0</v>
      </c>
      <c r="L103" s="143"/>
    </row>
    <row r="104" s="9" customFormat="1" ht="19.92" customHeight="1">
      <c r="B104" s="143"/>
      <c r="D104" s="144" t="s">
        <v>97</v>
      </c>
      <c r="E104" s="145"/>
      <c r="F104" s="145"/>
      <c r="G104" s="145"/>
      <c r="H104" s="145"/>
      <c r="I104" s="146"/>
      <c r="J104" s="147">
        <f>J269</f>
        <v>0</v>
      </c>
      <c r="L104" s="143"/>
    </row>
    <row r="105" s="9" customFormat="1" ht="19.92" customHeight="1">
      <c r="B105" s="143"/>
      <c r="D105" s="144" t="s">
        <v>98</v>
      </c>
      <c r="E105" s="145"/>
      <c r="F105" s="145"/>
      <c r="G105" s="145"/>
      <c r="H105" s="145"/>
      <c r="I105" s="146"/>
      <c r="J105" s="147">
        <f>J285</f>
        <v>0</v>
      </c>
      <c r="L105" s="143"/>
    </row>
    <row r="106" s="9" customFormat="1" ht="19.92" customHeight="1">
      <c r="B106" s="143"/>
      <c r="D106" s="144" t="s">
        <v>99</v>
      </c>
      <c r="E106" s="145"/>
      <c r="F106" s="145"/>
      <c r="G106" s="145"/>
      <c r="H106" s="145"/>
      <c r="I106" s="146"/>
      <c r="J106" s="147">
        <f>J289</f>
        <v>0</v>
      </c>
      <c r="L106" s="143"/>
    </row>
    <row r="107" s="9" customFormat="1" ht="19.92" customHeight="1">
      <c r="B107" s="143"/>
      <c r="D107" s="144" t="s">
        <v>100</v>
      </c>
      <c r="E107" s="145"/>
      <c r="F107" s="145"/>
      <c r="G107" s="145"/>
      <c r="H107" s="145"/>
      <c r="I107" s="146"/>
      <c r="J107" s="147">
        <f>J298</f>
        <v>0</v>
      </c>
      <c r="L107" s="143"/>
    </row>
    <row r="108" s="9" customFormat="1" ht="19.92" customHeight="1">
      <c r="B108" s="143"/>
      <c r="D108" s="144" t="s">
        <v>101</v>
      </c>
      <c r="E108" s="145"/>
      <c r="F108" s="145"/>
      <c r="G108" s="145"/>
      <c r="H108" s="145"/>
      <c r="I108" s="146"/>
      <c r="J108" s="147">
        <f>J312</f>
        <v>0</v>
      </c>
      <c r="L108" s="143"/>
    </row>
    <row r="109" s="9" customFormat="1" ht="19.92" customHeight="1">
      <c r="B109" s="143"/>
      <c r="D109" s="144" t="s">
        <v>102</v>
      </c>
      <c r="E109" s="145"/>
      <c r="F109" s="145"/>
      <c r="G109" s="145"/>
      <c r="H109" s="145"/>
      <c r="I109" s="146"/>
      <c r="J109" s="147">
        <f>J350</f>
        <v>0</v>
      </c>
      <c r="L109" s="143"/>
    </row>
    <row r="110" s="9" customFormat="1" ht="19.92" customHeight="1">
      <c r="B110" s="143"/>
      <c r="D110" s="144" t="s">
        <v>103</v>
      </c>
      <c r="E110" s="145"/>
      <c r="F110" s="145"/>
      <c r="G110" s="145"/>
      <c r="H110" s="145"/>
      <c r="I110" s="146"/>
      <c r="J110" s="147">
        <f>J355</f>
        <v>0</v>
      </c>
      <c r="L110" s="143"/>
    </row>
    <row r="111" s="9" customFormat="1" ht="19.92" customHeight="1">
      <c r="B111" s="143"/>
      <c r="D111" s="144" t="s">
        <v>104</v>
      </c>
      <c r="E111" s="145"/>
      <c r="F111" s="145"/>
      <c r="G111" s="145"/>
      <c r="H111" s="145"/>
      <c r="I111" s="146"/>
      <c r="J111" s="147">
        <f>J358</f>
        <v>0</v>
      </c>
      <c r="L111" s="143"/>
    </row>
    <row r="112" s="9" customFormat="1" ht="19.92" customHeight="1">
      <c r="B112" s="143"/>
      <c r="D112" s="144" t="s">
        <v>105</v>
      </c>
      <c r="E112" s="145"/>
      <c r="F112" s="145"/>
      <c r="G112" s="145"/>
      <c r="H112" s="145"/>
      <c r="I112" s="146"/>
      <c r="J112" s="147">
        <f>J362</f>
        <v>0</v>
      </c>
      <c r="L112" s="143"/>
    </row>
    <row r="113" s="9" customFormat="1" ht="19.92" customHeight="1">
      <c r="B113" s="143"/>
      <c r="D113" s="144" t="s">
        <v>106</v>
      </c>
      <c r="E113" s="145"/>
      <c r="F113" s="145"/>
      <c r="G113" s="145"/>
      <c r="H113" s="145"/>
      <c r="I113" s="146"/>
      <c r="J113" s="147">
        <f>J376</f>
        <v>0</v>
      </c>
      <c r="L113" s="143"/>
    </row>
    <row r="114" s="9" customFormat="1" ht="19.92" customHeight="1">
      <c r="B114" s="143"/>
      <c r="D114" s="144" t="s">
        <v>107</v>
      </c>
      <c r="E114" s="145"/>
      <c r="F114" s="145"/>
      <c r="G114" s="145"/>
      <c r="H114" s="145"/>
      <c r="I114" s="146"/>
      <c r="J114" s="147">
        <f>J379</f>
        <v>0</v>
      </c>
      <c r="L114" s="143"/>
    </row>
    <row r="115" s="9" customFormat="1" ht="19.92" customHeight="1">
      <c r="B115" s="143"/>
      <c r="D115" s="144" t="s">
        <v>108</v>
      </c>
      <c r="E115" s="145"/>
      <c r="F115" s="145"/>
      <c r="G115" s="145"/>
      <c r="H115" s="145"/>
      <c r="I115" s="146"/>
      <c r="J115" s="147">
        <f>J391</f>
        <v>0</v>
      </c>
      <c r="L115" s="143"/>
    </row>
    <row r="116" s="9" customFormat="1" ht="19.92" customHeight="1">
      <c r="B116" s="143"/>
      <c r="D116" s="144" t="s">
        <v>109</v>
      </c>
      <c r="E116" s="145"/>
      <c r="F116" s="145"/>
      <c r="G116" s="145"/>
      <c r="H116" s="145"/>
      <c r="I116" s="146"/>
      <c r="J116" s="147">
        <f>J403</f>
        <v>0</v>
      </c>
      <c r="L116" s="143"/>
    </row>
    <row r="117" s="9" customFormat="1" ht="19.92" customHeight="1">
      <c r="B117" s="143"/>
      <c r="D117" s="144" t="s">
        <v>110</v>
      </c>
      <c r="E117" s="145"/>
      <c r="F117" s="145"/>
      <c r="G117" s="145"/>
      <c r="H117" s="145"/>
      <c r="I117" s="146"/>
      <c r="J117" s="147">
        <f>J426</f>
        <v>0</v>
      </c>
      <c r="L117" s="143"/>
    </row>
    <row r="118" s="9" customFormat="1" ht="19.92" customHeight="1">
      <c r="B118" s="143"/>
      <c r="D118" s="144" t="s">
        <v>111</v>
      </c>
      <c r="E118" s="145"/>
      <c r="F118" s="145"/>
      <c r="G118" s="145"/>
      <c r="H118" s="145"/>
      <c r="I118" s="146"/>
      <c r="J118" s="147">
        <f>J444</f>
        <v>0</v>
      </c>
      <c r="L118" s="143"/>
    </row>
    <row r="119" s="9" customFormat="1" ht="19.92" customHeight="1">
      <c r="B119" s="143"/>
      <c r="D119" s="144" t="s">
        <v>112</v>
      </c>
      <c r="E119" s="145"/>
      <c r="F119" s="145"/>
      <c r="G119" s="145"/>
      <c r="H119" s="145"/>
      <c r="I119" s="146"/>
      <c r="J119" s="147">
        <f>J452</f>
        <v>0</v>
      </c>
      <c r="L119" s="143"/>
    </row>
    <row r="120" s="8" customFormat="1" ht="24.96" customHeight="1">
      <c r="B120" s="138"/>
      <c r="D120" s="139" t="s">
        <v>113</v>
      </c>
      <c r="E120" s="140"/>
      <c r="F120" s="140"/>
      <c r="G120" s="140"/>
      <c r="H120" s="140"/>
      <c r="I120" s="141"/>
      <c r="J120" s="142">
        <f>J468</f>
        <v>0</v>
      </c>
      <c r="L120" s="138"/>
    </row>
    <row r="121" s="8" customFormat="1" ht="24.96" customHeight="1">
      <c r="B121" s="138"/>
      <c r="D121" s="139" t="s">
        <v>114</v>
      </c>
      <c r="E121" s="140"/>
      <c r="F121" s="140"/>
      <c r="G121" s="140"/>
      <c r="H121" s="140"/>
      <c r="I121" s="141"/>
      <c r="J121" s="142">
        <f>J471</f>
        <v>0</v>
      </c>
      <c r="L121" s="138"/>
    </row>
    <row r="122" s="9" customFormat="1" ht="19.92" customHeight="1">
      <c r="B122" s="143"/>
      <c r="D122" s="144" t="s">
        <v>115</v>
      </c>
      <c r="E122" s="145"/>
      <c r="F122" s="145"/>
      <c r="G122" s="145"/>
      <c r="H122" s="145"/>
      <c r="I122" s="146"/>
      <c r="J122" s="147">
        <f>J472</f>
        <v>0</v>
      </c>
      <c r="L122" s="143"/>
    </row>
    <row r="123" s="9" customFormat="1" ht="19.92" customHeight="1">
      <c r="B123" s="143"/>
      <c r="D123" s="144" t="s">
        <v>116</v>
      </c>
      <c r="E123" s="145"/>
      <c r="F123" s="145"/>
      <c r="G123" s="145"/>
      <c r="H123" s="145"/>
      <c r="I123" s="146"/>
      <c r="J123" s="147">
        <f>J474</f>
        <v>0</v>
      </c>
      <c r="L123" s="143"/>
    </row>
    <row r="124" s="9" customFormat="1" ht="19.92" customHeight="1">
      <c r="B124" s="143"/>
      <c r="D124" s="144" t="s">
        <v>117</v>
      </c>
      <c r="E124" s="145"/>
      <c r="F124" s="145"/>
      <c r="G124" s="145"/>
      <c r="H124" s="145"/>
      <c r="I124" s="146"/>
      <c r="J124" s="147">
        <f>J476</f>
        <v>0</v>
      </c>
      <c r="L124" s="143"/>
    </row>
    <row r="125" s="1" customFormat="1" ht="21.84" customHeight="1">
      <c r="B125" s="36"/>
      <c r="I125" s="111"/>
      <c r="L125" s="36"/>
    </row>
    <row r="126" s="1" customFormat="1" ht="6.96" customHeight="1">
      <c r="B126" s="55"/>
      <c r="C126" s="56"/>
      <c r="D126" s="56"/>
      <c r="E126" s="56"/>
      <c r="F126" s="56"/>
      <c r="G126" s="56"/>
      <c r="H126" s="56"/>
      <c r="I126" s="132"/>
      <c r="J126" s="56"/>
      <c r="K126" s="56"/>
      <c r="L126" s="36"/>
    </row>
    <row r="130" s="1" customFormat="1" ht="6.96" customHeight="1">
      <c r="B130" s="57"/>
      <c r="C130" s="58"/>
      <c r="D130" s="58"/>
      <c r="E130" s="58"/>
      <c r="F130" s="58"/>
      <c r="G130" s="58"/>
      <c r="H130" s="58"/>
      <c r="I130" s="133"/>
      <c r="J130" s="58"/>
      <c r="K130" s="58"/>
      <c r="L130" s="36"/>
    </row>
    <row r="131" s="1" customFormat="1" ht="24.96" customHeight="1">
      <c r="B131" s="36"/>
      <c r="C131" s="21" t="s">
        <v>118</v>
      </c>
      <c r="I131" s="111"/>
      <c r="L131" s="36"/>
    </row>
    <row r="132" s="1" customFormat="1" ht="6.96" customHeight="1">
      <c r="B132" s="36"/>
      <c r="I132" s="111"/>
      <c r="L132" s="36"/>
    </row>
    <row r="133" s="1" customFormat="1" ht="12" customHeight="1">
      <c r="B133" s="36"/>
      <c r="C133" s="30" t="s">
        <v>16</v>
      </c>
      <c r="I133" s="111"/>
      <c r="L133" s="36"/>
    </row>
    <row r="134" s="1" customFormat="1" ht="16.5" customHeight="1">
      <c r="B134" s="36"/>
      <c r="E134" s="62" t="str">
        <f>E7</f>
        <v>Oprava bytu Pekařská 36</v>
      </c>
      <c r="F134" s="1"/>
      <c r="G134" s="1"/>
      <c r="H134" s="1"/>
      <c r="I134" s="111"/>
      <c r="L134" s="36"/>
    </row>
    <row r="135" s="1" customFormat="1" ht="6.96" customHeight="1">
      <c r="B135" s="36"/>
      <c r="I135" s="111"/>
      <c r="L135" s="36"/>
    </row>
    <row r="136" s="1" customFormat="1" ht="12" customHeight="1">
      <c r="B136" s="36"/>
      <c r="C136" s="30" t="s">
        <v>20</v>
      </c>
      <c r="F136" s="25" t="str">
        <f>F10</f>
        <v>Pekařská 36,Brno</v>
      </c>
      <c r="I136" s="112" t="s">
        <v>22</v>
      </c>
      <c r="J136" s="64" t="str">
        <f>IF(J10="","",J10)</f>
        <v>14. 9. 2019</v>
      </c>
      <c r="L136" s="36"/>
    </row>
    <row r="137" s="1" customFormat="1" ht="6.96" customHeight="1">
      <c r="B137" s="36"/>
      <c r="I137" s="111"/>
      <c r="L137" s="36"/>
    </row>
    <row r="138" s="1" customFormat="1" ht="15.15" customHeight="1">
      <c r="B138" s="36"/>
      <c r="C138" s="30" t="s">
        <v>24</v>
      </c>
      <c r="F138" s="25" t="str">
        <f>E13</f>
        <v>MmBrna,OSM Husova 3,Brno</v>
      </c>
      <c r="I138" s="112" t="s">
        <v>30</v>
      </c>
      <c r="J138" s="34" t="str">
        <f>E19</f>
        <v>R.Volková</v>
      </c>
      <c r="L138" s="36"/>
    </row>
    <row r="139" s="1" customFormat="1" ht="15.15" customHeight="1">
      <c r="B139" s="36"/>
      <c r="C139" s="30" t="s">
        <v>28</v>
      </c>
      <c r="F139" s="25" t="str">
        <f>IF(E16="","",E16)</f>
        <v>Vyplň údaj</v>
      </c>
      <c r="I139" s="112" t="s">
        <v>33</v>
      </c>
      <c r="J139" s="34" t="str">
        <f>E22</f>
        <v>R.Volková</v>
      </c>
      <c r="L139" s="36"/>
    </row>
    <row r="140" s="1" customFormat="1" ht="10.32" customHeight="1">
      <c r="B140" s="36"/>
      <c r="I140" s="111"/>
      <c r="L140" s="36"/>
    </row>
    <row r="141" s="10" customFormat="1" ht="29.28" customHeight="1">
      <c r="B141" s="148"/>
      <c r="C141" s="149" t="s">
        <v>119</v>
      </c>
      <c r="D141" s="150" t="s">
        <v>60</v>
      </c>
      <c r="E141" s="150" t="s">
        <v>56</v>
      </c>
      <c r="F141" s="150" t="s">
        <v>57</v>
      </c>
      <c r="G141" s="150" t="s">
        <v>120</v>
      </c>
      <c r="H141" s="150" t="s">
        <v>121</v>
      </c>
      <c r="I141" s="151" t="s">
        <v>122</v>
      </c>
      <c r="J141" s="150" t="s">
        <v>85</v>
      </c>
      <c r="K141" s="152" t="s">
        <v>123</v>
      </c>
      <c r="L141" s="148"/>
      <c r="M141" s="81" t="s">
        <v>1</v>
      </c>
      <c r="N141" s="82" t="s">
        <v>39</v>
      </c>
      <c r="O141" s="82" t="s">
        <v>124</v>
      </c>
      <c r="P141" s="82" t="s">
        <v>125</v>
      </c>
      <c r="Q141" s="82" t="s">
        <v>126</v>
      </c>
      <c r="R141" s="82" t="s">
        <v>127</v>
      </c>
      <c r="S141" s="82" t="s">
        <v>128</v>
      </c>
      <c r="T141" s="83" t="s">
        <v>129</v>
      </c>
    </row>
    <row r="142" s="1" customFormat="1" ht="22.8" customHeight="1">
      <c r="B142" s="36"/>
      <c r="C142" s="86" t="s">
        <v>130</v>
      </c>
      <c r="I142" s="111"/>
      <c r="J142" s="153">
        <f>BK142</f>
        <v>0</v>
      </c>
      <c r="L142" s="36"/>
      <c r="M142" s="84"/>
      <c r="N142" s="68"/>
      <c r="O142" s="68"/>
      <c r="P142" s="154">
        <f>P143+P235+P468+P471</f>
        <v>0</v>
      </c>
      <c r="Q142" s="68"/>
      <c r="R142" s="154">
        <f>R143+R235+R468+R471</f>
        <v>12.709644090000001</v>
      </c>
      <c r="S142" s="68"/>
      <c r="T142" s="155">
        <f>T143+T235+T468+T471</f>
        <v>12.099668800000003</v>
      </c>
      <c r="AT142" s="17" t="s">
        <v>74</v>
      </c>
      <c r="AU142" s="17" t="s">
        <v>87</v>
      </c>
      <c r="BK142" s="156">
        <f>BK143+BK235+BK468+BK471</f>
        <v>0</v>
      </c>
    </row>
    <row r="143" s="11" customFormat="1" ht="25.92" customHeight="1">
      <c r="B143" s="157"/>
      <c r="D143" s="158" t="s">
        <v>74</v>
      </c>
      <c r="E143" s="159" t="s">
        <v>131</v>
      </c>
      <c r="F143" s="159" t="s">
        <v>132</v>
      </c>
      <c r="I143" s="160"/>
      <c r="J143" s="161">
        <f>BK143</f>
        <v>0</v>
      </c>
      <c r="L143" s="157"/>
      <c r="M143" s="162"/>
      <c r="N143" s="163"/>
      <c r="O143" s="163"/>
      <c r="P143" s="164">
        <f>P144+P149+P179+P220+P233</f>
        <v>0</v>
      </c>
      <c r="Q143" s="163"/>
      <c r="R143" s="164">
        <f>R144+R149+R179+R220+R233</f>
        <v>10.014713050000001</v>
      </c>
      <c r="S143" s="163"/>
      <c r="T143" s="165">
        <f>T144+T149+T179+T220+T233</f>
        <v>10.226470000000003</v>
      </c>
      <c r="AR143" s="158" t="s">
        <v>80</v>
      </c>
      <c r="AT143" s="166" t="s">
        <v>74</v>
      </c>
      <c r="AU143" s="166" t="s">
        <v>75</v>
      </c>
      <c r="AY143" s="158" t="s">
        <v>133</v>
      </c>
      <c r="BK143" s="167">
        <f>BK144+BK149+BK179+BK220+BK233</f>
        <v>0</v>
      </c>
    </row>
    <row r="144" s="11" customFormat="1" ht="22.8" customHeight="1">
      <c r="B144" s="157"/>
      <c r="D144" s="158" t="s">
        <v>74</v>
      </c>
      <c r="E144" s="168" t="s">
        <v>134</v>
      </c>
      <c r="F144" s="168" t="s">
        <v>135</v>
      </c>
      <c r="I144" s="160"/>
      <c r="J144" s="169">
        <f>BK144</f>
        <v>0</v>
      </c>
      <c r="L144" s="157"/>
      <c r="M144" s="162"/>
      <c r="N144" s="163"/>
      <c r="O144" s="163"/>
      <c r="P144" s="164">
        <f>SUM(P145:P148)</f>
        <v>0</v>
      </c>
      <c r="Q144" s="163"/>
      <c r="R144" s="164">
        <f>SUM(R145:R148)</f>
        <v>0.084676249999999981</v>
      </c>
      <c r="S144" s="163"/>
      <c r="T144" s="165">
        <f>SUM(T145:T148)</f>
        <v>0</v>
      </c>
      <c r="AR144" s="158" t="s">
        <v>80</v>
      </c>
      <c r="AT144" s="166" t="s">
        <v>74</v>
      </c>
      <c r="AU144" s="166" t="s">
        <v>80</v>
      </c>
      <c r="AY144" s="158" t="s">
        <v>133</v>
      </c>
      <c r="BK144" s="167">
        <f>SUM(BK145:BK148)</f>
        <v>0</v>
      </c>
    </row>
    <row r="145" s="1" customFormat="1" ht="24" customHeight="1">
      <c r="B145" s="170"/>
      <c r="C145" s="171" t="s">
        <v>80</v>
      </c>
      <c r="D145" s="171" t="s">
        <v>136</v>
      </c>
      <c r="E145" s="172" t="s">
        <v>137</v>
      </c>
      <c r="F145" s="173" t="s">
        <v>138</v>
      </c>
      <c r="G145" s="174" t="s">
        <v>139</v>
      </c>
      <c r="H145" s="175">
        <v>1</v>
      </c>
      <c r="I145" s="176"/>
      <c r="J145" s="177">
        <f>ROUND(I145*H145,2)</f>
        <v>0</v>
      </c>
      <c r="K145" s="173" t="s">
        <v>140</v>
      </c>
      <c r="L145" s="36"/>
      <c r="M145" s="178" t="s">
        <v>1</v>
      </c>
      <c r="N145" s="179" t="s">
        <v>41</v>
      </c>
      <c r="O145" s="72"/>
      <c r="P145" s="180">
        <f>O145*H145</f>
        <v>0</v>
      </c>
      <c r="Q145" s="180">
        <v>0.012619999999999999</v>
      </c>
      <c r="R145" s="180">
        <f>Q145*H145</f>
        <v>0.012619999999999999</v>
      </c>
      <c r="S145" s="180">
        <v>0</v>
      </c>
      <c r="T145" s="181">
        <f>S145*H145</f>
        <v>0</v>
      </c>
      <c r="AR145" s="182" t="s">
        <v>141</v>
      </c>
      <c r="AT145" s="182" t="s">
        <v>136</v>
      </c>
      <c r="AU145" s="182" t="s">
        <v>142</v>
      </c>
      <c r="AY145" s="17" t="s">
        <v>133</v>
      </c>
      <c r="BE145" s="183">
        <f>IF(N145="základní",J145,0)</f>
        <v>0</v>
      </c>
      <c r="BF145" s="183">
        <f>IF(N145="snížená",J145,0)</f>
        <v>0</v>
      </c>
      <c r="BG145" s="183">
        <f>IF(N145="zákl. přenesená",J145,0)</f>
        <v>0</v>
      </c>
      <c r="BH145" s="183">
        <f>IF(N145="sníž. přenesená",J145,0)</f>
        <v>0</v>
      </c>
      <c r="BI145" s="183">
        <f>IF(N145="nulová",J145,0)</f>
        <v>0</v>
      </c>
      <c r="BJ145" s="17" t="s">
        <v>142</v>
      </c>
      <c r="BK145" s="183">
        <f>ROUND(I145*H145,2)</f>
        <v>0</v>
      </c>
      <c r="BL145" s="17" t="s">
        <v>141</v>
      </c>
      <c r="BM145" s="182" t="s">
        <v>143</v>
      </c>
    </row>
    <row r="146" s="12" customFormat="1">
      <c r="B146" s="184"/>
      <c r="D146" s="185" t="s">
        <v>144</v>
      </c>
      <c r="E146" s="186" t="s">
        <v>1</v>
      </c>
      <c r="F146" s="187" t="s">
        <v>145</v>
      </c>
      <c r="H146" s="188">
        <v>1</v>
      </c>
      <c r="I146" s="189"/>
      <c r="L146" s="184"/>
      <c r="M146" s="190"/>
      <c r="N146" s="191"/>
      <c r="O146" s="191"/>
      <c r="P146" s="191"/>
      <c r="Q146" s="191"/>
      <c r="R146" s="191"/>
      <c r="S146" s="191"/>
      <c r="T146" s="192"/>
      <c r="AT146" s="186" t="s">
        <v>144</v>
      </c>
      <c r="AU146" s="186" t="s">
        <v>142</v>
      </c>
      <c r="AV146" s="12" t="s">
        <v>142</v>
      </c>
      <c r="AW146" s="12" t="s">
        <v>32</v>
      </c>
      <c r="AX146" s="12" t="s">
        <v>80</v>
      </c>
      <c r="AY146" s="186" t="s">
        <v>133</v>
      </c>
    </row>
    <row r="147" s="1" customFormat="1" ht="24" customHeight="1">
      <c r="B147" s="170"/>
      <c r="C147" s="171" t="s">
        <v>142</v>
      </c>
      <c r="D147" s="171" t="s">
        <v>136</v>
      </c>
      <c r="E147" s="172" t="s">
        <v>146</v>
      </c>
      <c r="F147" s="173" t="s">
        <v>147</v>
      </c>
      <c r="G147" s="174" t="s">
        <v>148</v>
      </c>
      <c r="H147" s="175">
        <v>1.125</v>
      </c>
      <c r="I147" s="176"/>
      <c r="J147" s="177">
        <f>ROUND(I147*H147,2)</f>
        <v>0</v>
      </c>
      <c r="K147" s="173" t="s">
        <v>140</v>
      </c>
      <c r="L147" s="36"/>
      <c r="M147" s="178" t="s">
        <v>1</v>
      </c>
      <c r="N147" s="179" t="s">
        <v>41</v>
      </c>
      <c r="O147" s="72"/>
      <c r="P147" s="180">
        <f>O147*H147</f>
        <v>0</v>
      </c>
      <c r="Q147" s="180">
        <v>0.064049999999999996</v>
      </c>
      <c r="R147" s="180">
        <f>Q147*H147</f>
        <v>0.072056249999999988</v>
      </c>
      <c r="S147" s="180">
        <v>0</v>
      </c>
      <c r="T147" s="181">
        <f>S147*H147</f>
        <v>0</v>
      </c>
      <c r="AR147" s="182" t="s">
        <v>141</v>
      </c>
      <c r="AT147" s="182" t="s">
        <v>136</v>
      </c>
      <c r="AU147" s="182" t="s">
        <v>142</v>
      </c>
      <c r="AY147" s="17" t="s">
        <v>133</v>
      </c>
      <c r="BE147" s="183">
        <f>IF(N147="základní",J147,0)</f>
        <v>0</v>
      </c>
      <c r="BF147" s="183">
        <f>IF(N147="snížená",J147,0)</f>
        <v>0</v>
      </c>
      <c r="BG147" s="183">
        <f>IF(N147="zákl. přenesená",J147,0)</f>
        <v>0</v>
      </c>
      <c r="BH147" s="183">
        <f>IF(N147="sníž. přenesená",J147,0)</f>
        <v>0</v>
      </c>
      <c r="BI147" s="183">
        <f>IF(N147="nulová",J147,0)</f>
        <v>0</v>
      </c>
      <c r="BJ147" s="17" t="s">
        <v>142</v>
      </c>
      <c r="BK147" s="183">
        <f>ROUND(I147*H147,2)</f>
        <v>0</v>
      </c>
      <c r="BL147" s="17" t="s">
        <v>141</v>
      </c>
      <c r="BM147" s="182" t="s">
        <v>149</v>
      </c>
    </row>
    <row r="148" s="12" customFormat="1">
      <c r="B148" s="184"/>
      <c r="D148" s="185" t="s">
        <v>144</v>
      </c>
      <c r="E148" s="186" t="s">
        <v>1</v>
      </c>
      <c r="F148" s="187" t="s">
        <v>150</v>
      </c>
      <c r="H148" s="188">
        <v>1.125</v>
      </c>
      <c r="I148" s="189"/>
      <c r="L148" s="184"/>
      <c r="M148" s="190"/>
      <c r="N148" s="191"/>
      <c r="O148" s="191"/>
      <c r="P148" s="191"/>
      <c r="Q148" s="191"/>
      <c r="R148" s="191"/>
      <c r="S148" s="191"/>
      <c r="T148" s="192"/>
      <c r="AT148" s="186" t="s">
        <v>144</v>
      </c>
      <c r="AU148" s="186" t="s">
        <v>142</v>
      </c>
      <c r="AV148" s="12" t="s">
        <v>142</v>
      </c>
      <c r="AW148" s="12" t="s">
        <v>32</v>
      </c>
      <c r="AX148" s="12" t="s">
        <v>80</v>
      </c>
      <c r="AY148" s="186" t="s">
        <v>133</v>
      </c>
    </row>
    <row r="149" s="11" customFormat="1" ht="22.8" customHeight="1">
      <c r="B149" s="157"/>
      <c r="D149" s="158" t="s">
        <v>74</v>
      </c>
      <c r="E149" s="168" t="s">
        <v>151</v>
      </c>
      <c r="F149" s="168" t="s">
        <v>152</v>
      </c>
      <c r="I149" s="160"/>
      <c r="J149" s="169">
        <f>BK149</f>
        <v>0</v>
      </c>
      <c r="L149" s="157"/>
      <c r="M149" s="162"/>
      <c r="N149" s="163"/>
      <c r="O149" s="163"/>
      <c r="P149" s="164">
        <f>SUM(P150:P178)</f>
        <v>0</v>
      </c>
      <c r="Q149" s="163"/>
      <c r="R149" s="164">
        <f>SUM(R150:R178)</f>
        <v>9.8983777000000011</v>
      </c>
      <c r="S149" s="163"/>
      <c r="T149" s="165">
        <f>SUM(T150:T178)</f>
        <v>0</v>
      </c>
      <c r="AR149" s="158" t="s">
        <v>80</v>
      </c>
      <c r="AT149" s="166" t="s">
        <v>74</v>
      </c>
      <c r="AU149" s="166" t="s">
        <v>80</v>
      </c>
      <c r="AY149" s="158" t="s">
        <v>133</v>
      </c>
      <c r="BK149" s="167">
        <f>SUM(BK150:BK178)</f>
        <v>0</v>
      </c>
    </row>
    <row r="150" s="1" customFormat="1" ht="24" customHeight="1">
      <c r="B150" s="170"/>
      <c r="C150" s="171" t="s">
        <v>134</v>
      </c>
      <c r="D150" s="171" t="s">
        <v>136</v>
      </c>
      <c r="E150" s="172" t="s">
        <v>153</v>
      </c>
      <c r="F150" s="173" t="s">
        <v>154</v>
      </c>
      <c r="G150" s="174" t="s">
        <v>148</v>
      </c>
      <c r="H150" s="175">
        <v>28.41</v>
      </c>
      <c r="I150" s="176"/>
      <c r="J150" s="177">
        <f>ROUND(I150*H150,2)</f>
        <v>0</v>
      </c>
      <c r="K150" s="173" t="s">
        <v>140</v>
      </c>
      <c r="L150" s="36"/>
      <c r="M150" s="178" t="s">
        <v>1</v>
      </c>
      <c r="N150" s="179" t="s">
        <v>41</v>
      </c>
      <c r="O150" s="72"/>
      <c r="P150" s="180">
        <f>O150*H150</f>
        <v>0</v>
      </c>
      <c r="Q150" s="180">
        <v>0.017000000000000001</v>
      </c>
      <c r="R150" s="180">
        <f>Q150*H150</f>
        <v>0.48297000000000001</v>
      </c>
      <c r="S150" s="180">
        <v>0</v>
      </c>
      <c r="T150" s="181">
        <f>S150*H150</f>
        <v>0</v>
      </c>
      <c r="AR150" s="182" t="s">
        <v>141</v>
      </c>
      <c r="AT150" s="182" t="s">
        <v>136</v>
      </c>
      <c r="AU150" s="182" t="s">
        <v>142</v>
      </c>
      <c r="AY150" s="17" t="s">
        <v>133</v>
      </c>
      <c r="BE150" s="183">
        <f>IF(N150="základní",J150,0)</f>
        <v>0</v>
      </c>
      <c r="BF150" s="183">
        <f>IF(N150="snížená",J150,0)</f>
        <v>0</v>
      </c>
      <c r="BG150" s="183">
        <f>IF(N150="zákl. přenesená",J150,0)</f>
        <v>0</v>
      </c>
      <c r="BH150" s="183">
        <f>IF(N150="sníž. přenesená",J150,0)</f>
        <v>0</v>
      </c>
      <c r="BI150" s="183">
        <f>IF(N150="nulová",J150,0)</f>
        <v>0</v>
      </c>
      <c r="BJ150" s="17" t="s">
        <v>142</v>
      </c>
      <c r="BK150" s="183">
        <f>ROUND(I150*H150,2)</f>
        <v>0</v>
      </c>
      <c r="BL150" s="17" t="s">
        <v>141</v>
      </c>
      <c r="BM150" s="182" t="s">
        <v>155</v>
      </c>
    </row>
    <row r="151" s="1" customFormat="1" ht="24" customHeight="1">
      <c r="B151" s="170"/>
      <c r="C151" s="171" t="s">
        <v>141</v>
      </c>
      <c r="D151" s="171" t="s">
        <v>136</v>
      </c>
      <c r="E151" s="172" t="s">
        <v>156</v>
      </c>
      <c r="F151" s="173" t="s">
        <v>157</v>
      </c>
      <c r="G151" s="174" t="s">
        <v>148</v>
      </c>
      <c r="H151" s="175">
        <v>28.41</v>
      </c>
      <c r="I151" s="176"/>
      <c r="J151" s="177">
        <f>ROUND(I151*H151,2)</f>
        <v>0</v>
      </c>
      <c r="K151" s="173" t="s">
        <v>140</v>
      </c>
      <c r="L151" s="36"/>
      <c r="M151" s="178" t="s">
        <v>1</v>
      </c>
      <c r="N151" s="179" t="s">
        <v>41</v>
      </c>
      <c r="O151" s="72"/>
      <c r="P151" s="180">
        <f>O151*H151</f>
        <v>0</v>
      </c>
      <c r="Q151" s="180">
        <v>0.0061999999999999998</v>
      </c>
      <c r="R151" s="180">
        <f>Q151*H151</f>
        <v>0.17614199999999999</v>
      </c>
      <c r="S151" s="180">
        <v>0</v>
      </c>
      <c r="T151" s="181">
        <f>S151*H151</f>
        <v>0</v>
      </c>
      <c r="AR151" s="182" t="s">
        <v>141</v>
      </c>
      <c r="AT151" s="182" t="s">
        <v>136</v>
      </c>
      <c r="AU151" s="182" t="s">
        <v>142</v>
      </c>
      <c r="AY151" s="17" t="s">
        <v>133</v>
      </c>
      <c r="BE151" s="183">
        <f>IF(N151="základní",J151,0)</f>
        <v>0</v>
      </c>
      <c r="BF151" s="183">
        <f>IF(N151="snížená",J151,0)</f>
        <v>0</v>
      </c>
      <c r="BG151" s="183">
        <f>IF(N151="zákl. přenesená",J151,0)</f>
        <v>0</v>
      </c>
      <c r="BH151" s="183">
        <f>IF(N151="sníž. přenesená",J151,0)</f>
        <v>0</v>
      </c>
      <c r="BI151" s="183">
        <f>IF(N151="nulová",J151,0)</f>
        <v>0</v>
      </c>
      <c r="BJ151" s="17" t="s">
        <v>142</v>
      </c>
      <c r="BK151" s="183">
        <f>ROUND(I151*H151,2)</f>
        <v>0</v>
      </c>
      <c r="BL151" s="17" t="s">
        <v>141</v>
      </c>
      <c r="BM151" s="182" t="s">
        <v>158</v>
      </c>
    </row>
    <row r="152" s="1" customFormat="1" ht="16.5" customHeight="1">
      <c r="B152" s="170"/>
      <c r="C152" s="171" t="s">
        <v>159</v>
      </c>
      <c r="D152" s="171" t="s">
        <v>136</v>
      </c>
      <c r="E152" s="172" t="s">
        <v>160</v>
      </c>
      <c r="F152" s="173" t="s">
        <v>161</v>
      </c>
      <c r="G152" s="174" t="s">
        <v>148</v>
      </c>
      <c r="H152" s="175">
        <v>18.75</v>
      </c>
      <c r="I152" s="176"/>
      <c r="J152" s="177">
        <f>ROUND(I152*H152,2)</f>
        <v>0</v>
      </c>
      <c r="K152" s="173" t="s">
        <v>140</v>
      </c>
      <c r="L152" s="36"/>
      <c r="M152" s="178" t="s">
        <v>1</v>
      </c>
      <c r="N152" s="179" t="s">
        <v>41</v>
      </c>
      <c r="O152" s="72"/>
      <c r="P152" s="180">
        <f>O152*H152</f>
        <v>0</v>
      </c>
      <c r="Q152" s="180">
        <v>0.040000000000000001</v>
      </c>
      <c r="R152" s="180">
        <f>Q152*H152</f>
        <v>0.75</v>
      </c>
      <c r="S152" s="180">
        <v>0</v>
      </c>
      <c r="T152" s="181">
        <f>S152*H152</f>
        <v>0</v>
      </c>
      <c r="AR152" s="182" t="s">
        <v>141</v>
      </c>
      <c r="AT152" s="182" t="s">
        <v>136</v>
      </c>
      <c r="AU152" s="182" t="s">
        <v>142</v>
      </c>
      <c r="AY152" s="17" t="s">
        <v>133</v>
      </c>
      <c r="BE152" s="183">
        <f>IF(N152="základní",J152,0)</f>
        <v>0</v>
      </c>
      <c r="BF152" s="183">
        <f>IF(N152="snížená",J152,0)</f>
        <v>0</v>
      </c>
      <c r="BG152" s="183">
        <f>IF(N152="zákl. přenesená",J152,0)</f>
        <v>0</v>
      </c>
      <c r="BH152" s="183">
        <f>IF(N152="sníž. přenesená",J152,0)</f>
        <v>0</v>
      </c>
      <c r="BI152" s="183">
        <f>IF(N152="nulová",J152,0)</f>
        <v>0</v>
      </c>
      <c r="BJ152" s="17" t="s">
        <v>142</v>
      </c>
      <c r="BK152" s="183">
        <f>ROUND(I152*H152,2)</f>
        <v>0</v>
      </c>
      <c r="BL152" s="17" t="s">
        <v>141</v>
      </c>
      <c r="BM152" s="182" t="s">
        <v>162</v>
      </c>
    </row>
    <row r="153" s="12" customFormat="1">
      <c r="B153" s="184"/>
      <c r="D153" s="185" t="s">
        <v>144</v>
      </c>
      <c r="E153" s="186" t="s">
        <v>1</v>
      </c>
      <c r="F153" s="187" t="s">
        <v>163</v>
      </c>
      <c r="H153" s="188">
        <v>0.29999999999999999</v>
      </c>
      <c r="I153" s="189"/>
      <c r="L153" s="184"/>
      <c r="M153" s="190"/>
      <c r="N153" s="191"/>
      <c r="O153" s="191"/>
      <c r="P153" s="191"/>
      <c r="Q153" s="191"/>
      <c r="R153" s="191"/>
      <c r="S153" s="191"/>
      <c r="T153" s="192"/>
      <c r="AT153" s="186" t="s">
        <v>144</v>
      </c>
      <c r="AU153" s="186" t="s">
        <v>142</v>
      </c>
      <c r="AV153" s="12" t="s">
        <v>142</v>
      </c>
      <c r="AW153" s="12" t="s">
        <v>32</v>
      </c>
      <c r="AX153" s="12" t="s">
        <v>75</v>
      </c>
      <c r="AY153" s="186" t="s">
        <v>133</v>
      </c>
    </row>
    <row r="154" s="12" customFormat="1">
      <c r="B154" s="184"/>
      <c r="D154" s="185" t="s">
        <v>144</v>
      </c>
      <c r="E154" s="186" t="s">
        <v>1</v>
      </c>
      <c r="F154" s="187" t="s">
        <v>164</v>
      </c>
      <c r="H154" s="188">
        <v>18.449999999999999</v>
      </c>
      <c r="I154" s="189"/>
      <c r="L154" s="184"/>
      <c r="M154" s="190"/>
      <c r="N154" s="191"/>
      <c r="O154" s="191"/>
      <c r="P154" s="191"/>
      <c r="Q154" s="191"/>
      <c r="R154" s="191"/>
      <c r="S154" s="191"/>
      <c r="T154" s="192"/>
      <c r="AT154" s="186" t="s">
        <v>144</v>
      </c>
      <c r="AU154" s="186" t="s">
        <v>142</v>
      </c>
      <c r="AV154" s="12" t="s">
        <v>142</v>
      </c>
      <c r="AW154" s="12" t="s">
        <v>32</v>
      </c>
      <c r="AX154" s="12" t="s">
        <v>75</v>
      </c>
      <c r="AY154" s="186" t="s">
        <v>133</v>
      </c>
    </row>
    <row r="155" s="13" customFormat="1">
      <c r="B155" s="193"/>
      <c r="D155" s="185" t="s">
        <v>144</v>
      </c>
      <c r="E155" s="194" t="s">
        <v>1</v>
      </c>
      <c r="F155" s="195" t="s">
        <v>165</v>
      </c>
      <c r="H155" s="196">
        <v>18.75</v>
      </c>
      <c r="I155" s="197"/>
      <c r="L155" s="193"/>
      <c r="M155" s="198"/>
      <c r="N155" s="199"/>
      <c r="O155" s="199"/>
      <c r="P155" s="199"/>
      <c r="Q155" s="199"/>
      <c r="R155" s="199"/>
      <c r="S155" s="199"/>
      <c r="T155" s="200"/>
      <c r="AT155" s="194" t="s">
        <v>144</v>
      </c>
      <c r="AU155" s="194" t="s">
        <v>142</v>
      </c>
      <c r="AV155" s="13" t="s">
        <v>141</v>
      </c>
      <c r="AW155" s="13" t="s">
        <v>32</v>
      </c>
      <c r="AX155" s="13" t="s">
        <v>80</v>
      </c>
      <c r="AY155" s="194" t="s">
        <v>133</v>
      </c>
    </row>
    <row r="156" s="1" customFormat="1" ht="24" customHeight="1">
      <c r="B156" s="170"/>
      <c r="C156" s="171" t="s">
        <v>151</v>
      </c>
      <c r="D156" s="171" t="s">
        <v>136</v>
      </c>
      <c r="E156" s="172" t="s">
        <v>166</v>
      </c>
      <c r="F156" s="173" t="s">
        <v>167</v>
      </c>
      <c r="G156" s="174" t="s">
        <v>148</v>
      </c>
      <c r="H156" s="175">
        <v>43.329999999999998</v>
      </c>
      <c r="I156" s="176"/>
      <c r="J156" s="177">
        <f>ROUND(I156*H156,2)</f>
        <v>0</v>
      </c>
      <c r="K156" s="173" t="s">
        <v>140</v>
      </c>
      <c r="L156" s="36"/>
      <c r="M156" s="178" t="s">
        <v>1</v>
      </c>
      <c r="N156" s="179" t="s">
        <v>41</v>
      </c>
      <c r="O156" s="72"/>
      <c r="P156" s="180">
        <f>O156*H156</f>
        <v>0</v>
      </c>
      <c r="Q156" s="180">
        <v>0.0030000000000000001</v>
      </c>
      <c r="R156" s="180">
        <f>Q156*H156</f>
        <v>0.12998999999999999</v>
      </c>
      <c r="S156" s="180">
        <v>0</v>
      </c>
      <c r="T156" s="181">
        <f>S156*H156</f>
        <v>0</v>
      </c>
      <c r="AR156" s="182" t="s">
        <v>141</v>
      </c>
      <c r="AT156" s="182" t="s">
        <v>136</v>
      </c>
      <c r="AU156" s="182" t="s">
        <v>142</v>
      </c>
      <c r="AY156" s="17" t="s">
        <v>133</v>
      </c>
      <c r="BE156" s="183">
        <f>IF(N156="základní",J156,0)</f>
        <v>0</v>
      </c>
      <c r="BF156" s="183">
        <f>IF(N156="snížená",J156,0)</f>
        <v>0</v>
      </c>
      <c r="BG156" s="183">
        <f>IF(N156="zákl. přenesená",J156,0)</f>
        <v>0</v>
      </c>
      <c r="BH156" s="183">
        <f>IF(N156="sníž. přenesená",J156,0)</f>
        <v>0</v>
      </c>
      <c r="BI156" s="183">
        <f>IF(N156="nulová",J156,0)</f>
        <v>0</v>
      </c>
      <c r="BJ156" s="17" t="s">
        <v>142</v>
      </c>
      <c r="BK156" s="183">
        <f>ROUND(I156*H156,2)</f>
        <v>0</v>
      </c>
      <c r="BL156" s="17" t="s">
        <v>141</v>
      </c>
      <c r="BM156" s="182" t="s">
        <v>168</v>
      </c>
    </row>
    <row r="157" s="12" customFormat="1">
      <c r="B157" s="184"/>
      <c r="D157" s="185" t="s">
        <v>144</v>
      </c>
      <c r="E157" s="186" t="s">
        <v>1</v>
      </c>
      <c r="F157" s="187" t="s">
        <v>169</v>
      </c>
      <c r="H157" s="188">
        <v>43.329999999999998</v>
      </c>
      <c r="I157" s="189"/>
      <c r="L157" s="184"/>
      <c r="M157" s="190"/>
      <c r="N157" s="191"/>
      <c r="O157" s="191"/>
      <c r="P157" s="191"/>
      <c r="Q157" s="191"/>
      <c r="R157" s="191"/>
      <c r="S157" s="191"/>
      <c r="T157" s="192"/>
      <c r="AT157" s="186" t="s">
        <v>144</v>
      </c>
      <c r="AU157" s="186" t="s">
        <v>142</v>
      </c>
      <c r="AV157" s="12" t="s">
        <v>142</v>
      </c>
      <c r="AW157" s="12" t="s">
        <v>32</v>
      </c>
      <c r="AX157" s="12" t="s">
        <v>80</v>
      </c>
      <c r="AY157" s="186" t="s">
        <v>133</v>
      </c>
    </row>
    <row r="158" s="1" customFormat="1" ht="24" customHeight="1">
      <c r="B158" s="170"/>
      <c r="C158" s="171" t="s">
        <v>170</v>
      </c>
      <c r="D158" s="171" t="s">
        <v>136</v>
      </c>
      <c r="E158" s="172" t="s">
        <v>171</v>
      </c>
      <c r="F158" s="173" t="s">
        <v>172</v>
      </c>
      <c r="G158" s="174" t="s">
        <v>148</v>
      </c>
      <c r="H158" s="175">
        <v>0.29999999999999999</v>
      </c>
      <c r="I158" s="176"/>
      <c r="J158" s="177">
        <f>ROUND(I158*H158,2)</f>
        <v>0</v>
      </c>
      <c r="K158" s="173" t="s">
        <v>140</v>
      </c>
      <c r="L158" s="36"/>
      <c r="M158" s="178" t="s">
        <v>1</v>
      </c>
      <c r="N158" s="179" t="s">
        <v>41</v>
      </c>
      <c r="O158" s="72"/>
      <c r="P158" s="180">
        <f>O158*H158</f>
        <v>0</v>
      </c>
      <c r="Q158" s="180">
        <v>0.040629999999999999</v>
      </c>
      <c r="R158" s="180">
        <f>Q158*H158</f>
        <v>0.012189</v>
      </c>
      <c r="S158" s="180">
        <v>0</v>
      </c>
      <c r="T158" s="181">
        <f>S158*H158</f>
        <v>0</v>
      </c>
      <c r="AR158" s="182" t="s">
        <v>141</v>
      </c>
      <c r="AT158" s="182" t="s">
        <v>136</v>
      </c>
      <c r="AU158" s="182" t="s">
        <v>142</v>
      </c>
      <c r="AY158" s="17" t="s">
        <v>133</v>
      </c>
      <c r="BE158" s="183">
        <f>IF(N158="základní",J158,0)</f>
        <v>0</v>
      </c>
      <c r="BF158" s="183">
        <f>IF(N158="snížená",J158,0)</f>
        <v>0</v>
      </c>
      <c r="BG158" s="183">
        <f>IF(N158="zákl. přenesená",J158,0)</f>
        <v>0</v>
      </c>
      <c r="BH158" s="183">
        <f>IF(N158="sníž. přenesená",J158,0)</f>
        <v>0</v>
      </c>
      <c r="BI158" s="183">
        <f>IF(N158="nulová",J158,0)</f>
        <v>0</v>
      </c>
      <c r="BJ158" s="17" t="s">
        <v>142</v>
      </c>
      <c r="BK158" s="183">
        <f>ROUND(I158*H158,2)</f>
        <v>0</v>
      </c>
      <c r="BL158" s="17" t="s">
        <v>141</v>
      </c>
      <c r="BM158" s="182" t="s">
        <v>173</v>
      </c>
    </row>
    <row r="159" s="12" customFormat="1">
      <c r="B159" s="184"/>
      <c r="D159" s="185" t="s">
        <v>144</v>
      </c>
      <c r="E159" s="186" t="s">
        <v>1</v>
      </c>
      <c r="F159" s="187" t="s">
        <v>174</v>
      </c>
      <c r="H159" s="188">
        <v>0.29999999999999999</v>
      </c>
      <c r="I159" s="189"/>
      <c r="L159" s="184"/>
      <c r="M159" s="190"/>
      <c r="N159" s="191"/>
      <c r="O159" s="191"/>
      <c r="P159" s="191"/>
      <c r="Q159" s="191"/>
      <c r="R159" s="191"/>
      <c r="S159" s="191"/>
      <c r="T159" s="192"/>
      <c r="AT159" s="186" t="s">
        <v>144</v>
      </c>
      <c r="AU159" s="186" t="s">
        <v>142</v>
      </c>
      <c r="AV159" s="12" t="s">
        <v>142</v>
      </c>
      <c r="AW159" s="12" t="s">
        <v>32</v>
      </c>
      <c r="AX159" s="12" t="s">
        <v>80</v>
      </c>
      <c r="AY159" s="186" t="s">
        <v>133</v>
      </c>
    </row>
    <row r="160" s="1" customFormat="1" ht="24" customHeight="1">
      <c r="B160" s="170"/>
      <c r="C160" s="171" t="s">
        <v>175</v>
      </c>
      <c r="D160" s="171" t="s">
        <v>136</v>
      </c>
      <c r="E160" s="172" t="s">
        <v>176</v>
      </c>
      <c r="F160" s="173" t="s">
        <v>177</v>
      </c>
      <c r="G160" s="174" t="s">
        <v>148</v>
      </c>
      <c r="H160" s="175">
        <v>75.415000000000006</v>
      </c>
      <c r="I160" s="176"/>
      <c r="J160" s="177">
        <f>ROUND(I160*H160,2)</f>
        <v>0</v>
      </c>
      <c r="K160" s="173" t="s">
        <v>140</v>
      </c>
      <c r="L160" s="36"/>
      <c r="M160" s="178" t="s">
        <v>1</v>
      </c>
      <c r="N160" s="179" t="s">
        <v>41</v>
      </c>
      <c r="O160" s="72"/>
      <c r="P160" s="180">
        <f>O160*H160</f>
        <v>0</v>
      </c>
      <c r="Q160" s="180">
        <v>0.018380000000000001</v>
      </c>
      <c r="R160" s="180">
        <f>Q160*H160</f>
        <v>1.3861277000000001</v>
      </c>
      <c r="S160" s="180">
        <v>0</v>
      </c>
      <c r="T160" s="181">
        <f>S160*H160</f>
        <v>0</v>
      </c>
      <c r="AR160" s="182" t="s">
        <v>141</v>
      </c>
      <c r="AT160" s="182" t="s">
        <v>136</v>
      </c>
      <c r="AU160" s="182" t="s">
        <v>142</v>
      </c>
      <c r="AY160" s="17" t="s">
        <v>133</v>
      </c>
      <c r="BE160" s="183">
        <f>IF(N160="základní",J160,0)</f>
        <v>0</v>
      </c>
      <c r="BF160" s="183">
        <f>IF(N160="snížená",J160,0)</f>
        <v>0</v>
      </c>
      <c r="BG160" s="183">
        <f>IF(N160="zákl. přenesená",J160,0)</f>
        <v>0</v>
      </c>
      <c r="BH160" s="183">
        <f>IF(N160="sníž. přenesená",J160,0)</f>
        <v>0</v>
      </c>
      <c r="BI160" s="183">
        <f>IF(N160="nulová",J160,0)</f>
        <v>0</v>
      </c>
      <c r="BJ160" s="17" t="s">
        <v>142</v>
      </c>
      <c r="BK160" s="183">
        <f>ROUND(I160*H160,2)</f>
        <v>0</v>
      </c>
      <c r="BL160" s="17" t="s">
        <v>141</v>
      </c>
      <c r="BM160" s="182" t="s">
        <v>178</v>
      </c>
    </row>
    <row r="161" s="1" customFormat="1" ht="24" customHeight="1">
      <c r="B161" s="170"/>
      <c r="C161" s="171" t="s">
        <v>179</v>
      </c>
      <c r="D161" s="171" t="s">
        <v>136</v>
      </c>
      <c r="E161" s="172" t="s">
        <v>180</v>
      </c>
      <c r="F161" s="173" t="s">
        <v>181</v>
      </c>
      <c r="G161" s="174" t="s">
        <v>148</v>
      </c>
      <c r="H161" s="175">
        <v>150.83000000000001</v>
      </c>
      <c r="I161" s="176"/>
      <c r="J161" s="177">
        <f>ROUND(I161*H161,2)</f>
        <v>0</v>
      </c>
      <c r="K161" s="173" t="s">
        <v>140</v>
      </c>
      <c r="L161" s="36"/>
      <c r="M161" s="178" t="s">
        <v>1</v>
      </c>
      <c r="N161" s="179" t="s">
        <v>41</v>
      </c>
      <c r="O161" s="72"/>
      <c r="P161" s="180">
        <f>O161*H161</f>
        <v>0</v>
      </c>
      <c r="Q161" s="180">
        <v>0.0079000000000000008</v>
      </c>
      <c r="R161" s="180">
        <f>Q161*H161</f>
        <v>1.1915570000000002</v>
      </c>
      <c r="S161" s="180">
        <v>0</v>
      </c>
      <c r="T161" s="181">
        <f>S161*H161</f>
        <v>0</v>
      </c>
      <c r="AR161" s="182" t="s">
        <v>141</v>
      </c>
      <c r="AT161" s="182" t="s">
        <v>136</v>
      </c>
      <c r="AU161" s="182" t="s">
        <v>142</v>
      </c>
      <c r="AY161" s="17" t="s">
        <v>133</v>
      </c>
      <c r="BE161" s="183">
        <f>IF(N161="základní",J161,0)</f>
        <v>0</v>
      </c>
      <c r="BF161" s="183">
        <f>IF(N161="snížená",J161,0)</f>
        <v>0</v>
      </c>
      <c r="BG161" s="183">
        <f>IF(N161="zákl. přenesená",J161,0)</f>
        <v>0</v>
      </c>
      <c r="BH161" s="183">
        <f>IF(N161="sníž. přenesená",J161,0)</f>
        <v>0</v>
      </c>
      <c r="BI161" s="183">
        <f>IF(N161="nulová",J161,0)</f>
        <v>0</v>
      </c>
      <c r="BJ161" s="17" t="s">
        <v>142</v>
      </c>
      <c r="BK161" s="183">
        <f>ROUND(I161*H161,2)</f>
        <v>0</v>
      </c>
      <c r="BL161" s="17" t="s">
        <v>141</v>
      </c>
      <c r="BM161" s="182" t="s">
        <v>182</v>
      </c>
    </row>
    <row r="162" s="12" customFormat="1">
      <c r="B162" s="184"/>
      <c r="D162" s="185" t="s">
        <v>144</v>
      </c>
      <c r="E162" s="186" t="s">
        <v>1</v>
      </c>
      <c r="F162" s="187" t="s">
        <v>183</v>
      </c>
      <c r="H162" s="188">
        <v>150.83000000000001</v>
      </c>
      <c r="I162" s="189"/>
      <c r="L162" s="184"/>
      <c r="M162" s="190"/>
      <c r="N162" s="191"/>
      <c r="O162" s="191"/>
      <c r="P162" s="191"/>
      <c r="Q162" s="191"/>
      <c r="R162" s="191"/>
      <c r="S162" s="191"/>
      <c r="T162" s="192"/>
      <c r="AT162" s="186" t="s">
        <v>144</v>
      </c>
      <c r="AU162" s="186" t="s">
        <v>142</v>
      </c>
      <c r="AV162" s="12" t="s">
        <v>142</v>
      </c>
      <c r="AW162" s="12" t="s">
        <v>32</v>
      </c>
      <c r="AX162" s="12" t="s">
        <v>80</v>
      </c>
      <c r="AY162" s="186" t="s">
        <v>133</v>
      </c>
    </row>
    <row r="163" s="1" customFormat="1" ht="24" customHeight="1">
      <c r="B163" s="170"/>
      <c r="C163" s="171" t="s">
        <v>184</v>
      </c>
      <c r="D163" s="171" t="s">
        <v>136</v>
      </c>
      <c r="E163" s="172" t="s">
        <v>185</v>
      </c>
      <c r="F163" s="173" t="s">
        <v>186</v>
      </c>
      <c r="G163" s="174" t="s">
        <v>139</v>
      </c>
      <c r="H163" s="175">
        <v>1</v>
      </c>
      <c r="I163" s="176"/>
      <c r="J163" s="177">
        <f>ROUND(I163*H163,2)</f>
        <v>0</v>
      </c>
      <c r="K163" s="173" t="s">
        <v>140</v>
      </c>
      <c r="L163" s="36"/>
      <c r="M163" s="178" t="s">
        <v>1</v>
      </c>
      <c r="N163" s="179" t="s">
        <v>41</v>
      </c>
      <c r="O163" s="72"/>
      <c r="P163" s="180">
        <f>O163*H163</f>
        <v>0</v>
      </c>
      <c r="Q163" s="180">
        <v>0.010200000000000001</v>
      </c>
      <c r="R163" s="180">
        <f>Q163*H163</f>
        <v>0.010200000000000001</v>
      </c>
      <c r="S163" s="180">
        <v>0</v>
      </c>
      <c r="T163" s="181">
        <f>S163*H163</f>
        <v>0</v>
      </c>
      <c r="AR163" s="182" t="s">
        <v>141</v>
      </c>
      <c r="AT163" s="182" t="s">
        <v>136</v>
      </c>
      <c r="AU163" s="182" t="s">
        <v>142</v>
      </c>
      <c r="AY163" s="17" t="s">
        <v>133</v>
      </c>
      <c r="BE163" s="183">
        <f>IF(N163="základní",J163,0)</f>
        <v>0</v>
      </c>
      <c r="BF163" s="183">
        <f>IF(N163="snížená",J163,0)</f>
        <v>0</v>
      </c>
      <c r="BG163" s="183">
        <f>IF(N163="zákl. přenesená",J163,0)</f>
        <v>0</v>
      </c>
      <c r="BH163" s="183">
        <f>IF(N163="sníž. přenesená",J163,0)</f>
        <v>0</v>
      </c>
      <c r="BI163" s="183">
        <f>IF(N163="nulová",J163,0)</f>
        <v>0</v>
      </c>
      <c r="BJ163" s="17" t="s">
        <v>142</v>
      </c>
      <c r="BK163" s="183">
        <f>ROUND(I163*H163,2)</f>
        <v>0</v>
      </c>
      <c r="BL163" s="17" t="s">
        <v>141</v>
      </c>
      <c r="BM163" s="182" t="s">
        <v>187</v>
      </c>
    </row>
    <row r="164" s="12" customFormat="1">
      <c r="B164" s="184"/>
      <c r="D164" s="185" t="s">
        <v>144</v>
      </c>
      <c r="E164" s="186" t="s">
        <v>1</v>
      </c>
      <c r="F164" s="187" t="s">
        <v>145</v>
      </c>
      <c r="H164" s="188">
        <v>1</v>
      </c>
      <c r="I164" s="189"/>
      <c r="L164" s="184"/>
      <c r="M164" s="190"/>
      <c r="N164" s="191"/>
      <c r="O164" s="191"/>
      <c r="P164" s="191"/>
      <c r="Q164" s="191"/>
      <c r="R164" s="191"/>
      <c r="S164" s="191"/>
      <c r="T164" s="192"/>
      <c r="AT164" s="186" t="s">
        <v>144</v>
      </c>
      <c r="AU164" s="186" t="s">
        <v>142</v>
      </c>
      <c r="AV164" s="12" t="s">
        <v>142</v>
      </c>
      <c r="AW164" s="12" t="s">
        <v>32</v>
      </c>
      <c r="AX164" s="12" t="s">
        <v>80</v>
      </c>
      <c r="AY164" s="186" t="s">
        <v>133</v>
      </c>
    </row>
    <row r="165" s="1" customFormat="1" ht="24" customHeight="1">
      <c r="B165" s="170"/>
      <c r="C165" s="171" t="s">
        <v>188</v>
      </c>
      <c r="D165" s="171" t="s">
        <v>136</v>
      </c>
      <c r="E165" s="172" t="s">
        <v>189</v>
      </c>
      <c r="F165" s="173" t="s">
        <v>190</v>
      </c>
      <c r="G165" s="174" t="s">
        <v>139</v>
      </c>
      <c r="H165" s="175">
        <v>1</v>
      </c>
      <c r="I165" s="176"/>
      <c r="J165" s="177">
        <f>ROUND(I165*H165,2)</f>
        <v>0</v>
      </c>
      <c r="K165" s="173" t="s">
        <v>140</v>
      </c>
      <c r="L165" s="36"/>
      <c r="M165" s="178" t="s">
        <v>1</v>
      </c>
      <c r="N165" s="179" t="s">
        <v>41</v>
      </c>
      <c r="O165" s="72"/>
      <c r="P165" s="180">
        <f>O165*H165</f>
        <v>0</v>
      </c>
      <c r="Q165" s="180">
        <v>0.041500000000000002</v>
      </c>
      <c r="R165" s="180">
        <f>Q165*H165</f>
        <v>0.041500000000000002</v>
      </c>
      <c r="S165" s="180">
        <v>0</v>
      </c>
      <c r="T165" s="181">
        <f>S165*H165</f>
        <v>0</v>
      </c>
      <c r="AR165" s="182" t="s">
        <v>141</v>
      </c>
      <c r="AT165" s="182" t="s">
        <v>136</v>
      </c>
      <c r="AU165" s="182" t="s">
        <v>142</v>
      </c>
      <c r="AY165" s="17" t="s">
        <v>133</v>
      </c>
      <c r="BE165" s="183">
        <f>IF(N165="základní",J165,0)</f>
        <v>0</v>
      </c>
      <c r="BF165" s="183">
        <f>IF(N165="snížená",J165,0)</f>
        <v>0</v>
      </c>
      <c r="BG165" s="183">
        <f>IF(N165="zákl. přenesená",J165,0)</f>
        <v>0</v>
      </c>
      <c r="BH165" s="183">
        <f>IF(N165="sníž. přenesená",J165,0)</f>
        <v>0</v>
      </c>
      <c r="BI165" s="183">
        <f>IF(N165="nulová",J165,0)</f>
        <v>0</v>
      </c>
      <c r="BJ165" s="17" t="s">
        <v>142</v>
      </c>
      <c r="BK165" s="183">
        <f>ROUND(I165*H165,2)</f>
        <v>0</v>
      </c>
      <c r="BL165" s="17" t="s">
        <v>141</v>
      </c>
      <c r="BM165" s="182" t="s">
        <v>191</v>
      </c>
    </row>
    <row r="166" s="12" customFormat="1">
      <c r="B166" s="184"/>
      <c r="D166" s="185" t="s">
        <v>144</v>
      </c>
      <c r="E166" s="186" t="s">
        <v>1</v>
      </c>
      <c r="F166" s="187" t="s">
        <v>145</v>
      </c>
      <c r="H166" s="188">
        <v>1</v>
      </c>
      <c r="I166" s="189"/>
      <c r="L166" s="184"/>
      <c r="M166" s="190"/>
      <c r="N166" s="191"/>
      <c r="O166" s="191"/>
      <c r="P166" s="191"/>
      <c r="Q166" s="191"/>
      <c r="R166" s="191"/>
      <c r="S166" s="191"/>
      <c r="T166" s="192"/>
      <c r="AT166" s="186" t="s">
        <v>144</v>
      </c>
      <c r="AU166" s="186" t="s">
        <v>142</v>
      </c>
      <c r="AV166" s="12" t="s">
        <v>142</v>
      </c>
      <c r="AW166" s="12" t="s">
        <v>32</v>
      </c>
      <c r="AX166" s="12" t="s">
        <v>80</v>
      </c>
      <c r="AY166" s="186" t="s">
        <v>133</v>
      </c>
    </row>
    <row r="167" s="1" customFormat="1" ht="24" customHeight="1">
      <c r="B167" s="170"/>
      <c r="C167" s="171" t="s">
        <v>192</v>
      </c>
      <c r="D167" s="171" t="s">
        <v>136</v>
      </c>
      <c r="E167" s="172" t="s">
        <v>193</v>
      </c>
      <c r="F167" s="173" t="s">
        <v>194</v>
      </c>
      <c r="G167" s="174" t="s">
        <v>148</v>
      </c>
      <c r="H167" s="175">
        <v>209.36000000000001</v>
      </c>
      <c r="I167" s="176"/>
      <c r="J167" s="177">
        <f>ROUND(I167*H167,2)</f>
        <v>0</v>
      </c>
      <c r="K167" s="173" t="s">
        <v>140</v>
      </c>
      <c r="L167" s="36"/>
      <c r="M167" s="178" t="s">
        <v>1</v>
      </c>
      <c r="N167" s="179" t="s">
        <v>41</v>
      </c>
      <c r="O167" s="72"/>
      <c r="P167" s="180">
        <f>O167*H167</f>
        <v>0</v>
      </c>
      <c r="Q167" s="180">
        <v>0.017000000000000001</v>
      </c>
      <c r="R167" s="180">
        <f>Q167*H167</f>
        <v>3.5591200000000005</v>
      </c>
      <c r="S167" s="180">
        <v>0</v>
      </c>
      <c r="T167" s="181">
        <f>S167*H167</f>
        <v>0</v>
      </c>
      <c r="AR167" s="182" t="s">
        <v>141</v>
      </c>
      <c r="AT167" s="182" t="s">
        <v>136</v>
      </c>
      <c r="AU167" s="182" t="s">
        <v>142</v>
      </c>
      <c r="AY167" s="17" t="s">
        <v>133</v>
      </c>
      <c r="BE167" s="183">
        <f>IF(N167="základní",J167,0)</f>
        <v>0</v>
      </c>
      <c r="BF167" s="183">
        <f>IF(N167="snížená",J167,0)</f>
        <v>0</v>
      </c>
      <c r="BG167" s="183">
        <f>IF(N167="zákl. přenesená",J167,0)</f>
        <v>0</v>
      </c>
      <c r="BH167" s="183">
        <f>IF(N167="sníž. přenesená",J167,0)</f>
        <v>0</v>
      </c>
      <c r="BI167" s="183">
        <f>IF(N167="nulová",J167,0)</f>
        <v>0</v>
      </c>
      <c r="BJ167" s="17" t="s">
        <v>142</v>
      </c>
      <c r="BK167" s="183">
        <f>ROUND(I167*H167,2)</f>
        <v>0</v>
      </c>
      <c r="BL167" s="17" t="s">
        <v>141</v>
      </c>
      <c r="BM167" s="182" t="s">
        <v>195</v>
      </c>
    </row>
    <row r="168" s="1" customFormat="1" ht="24" customHeight="1">
      <c r="B168" s="170"/>
      <c r="C168" s="171" t="s">
        <v>196</v>
      </c>
      <c r="D168" s="171" t="s">
        <v>136</v>
      </c>
      <c r="E168" s="172" t="s">
        <v>197</v>
      </c>
      <c r="F168" s="173" t="s">
        <v>198</v>
      </c>
      <c r="G168" s="174" t="s">
        <v>148</v>
      </c>
      <c r="H168" s="175">
        <v>12.9</v>
      </c>
      <c r="I168" s="176"/>
      <c r="J168" s="177">
        <f>ROUND(I168*H168,2)</f>
        <v>0</v>
      </c>
      <c r="K168" s="173" t="s">
        <v>140</v>
      </c>
      <c r="L168" s="36"/>
      <c r="M168" s="178" t="s">
        <v>1</v>
      </c>
      <c r="N168" s="179" t="s">
        <v>41</v>
      </c>
      <c r="O168" s="72"/>
      <c r="P168" s="180">
        <f>O168*H168</f>
        <v>0</v>
      </c>
      <c r="Q168" s="180">
        <v>0.028400000000000002</v>
      </c>
      <c r="R168" s="180">
        <f>Q168*H168</f>
        <v>0.36636000000000002</v>
      </c>
      <c r="S168" s="180">
        <v>0</v>
      </c>
      <c r="T168" s="181">
        <f>S168*H168</f>
        <v>0</v>
      </c>
      <c r="AR168" s="182" t="s">
        <v>141</v>
      </c>
      <c r="AT168" s="182" t="s">
        <v>136</v>
      </c>
      <c r="AU168" s="182" t="s">
        <v>142</v>
      </c>
      <c r="AY168" s="17" t="s">
        <v>133</v>
      </c>
      <c r="BE168" s="183">
        <f>IF(N168="základní",J168,0)</f>
        <v>0</v>
      </c>
      <c r="BF168" s="183">
        <f>IF(N168="snížená",J168,0)</f>
        <v>0</v>
      </c>
      <c r="BG168" s="183">
        <f>IF(N168="zákl. přenesená",J168,0)</f>
        <v>0</v>
      </c>
      <c r="BH168" s="183">
        <f>IF(N168="sníž. přenesená",J168,0)</f>
        <v>0</v>
      </c>
      <c r="BI168" s="183">
        <f>IF(N168="nulová",J168,0)</f>
        <v>0</v>
      </c>
      <c r="BJ168" s="17" t="s">
        <v>142</v>
      </c>
      <c r="BK168" s="183">
        <f>ROUND(I168*H168,2)</f>
        <v>0</v>
      </c>
      <c r="BL168" s="17" t="s">
        <v>141</v>
      </c>
      <c r="BM168" s="182" t="s">
        <v>199</v>
      </c>
    </row>
    <row r="169" s="1" customFormat="1" ht="24" customHeight="1">
      <c r="B169" s="170"/>
      <c r="C169" s="171" t="s">
        <v>200</v>
      </c>
      <c r="D169" s="171" t="s">
        <v>136</v>
      </c>
      <c r="E169" s="172" t="s">
        <v>201</v>
      </c>
      <c r="F169" s="173" t="s">
        <v>202</v>
      </c>
      <c r="G169" s="174" t="s">
        <v>148</v>
      </c>
      <c r="H169" s="175">
        <v>209.36000000000001</v>
      </c>
      <c r="I169" s="176"/>
      <c r="J169" s="177">
        <f>ROUND(I169*H169,2)</f>
        <v>0</v>
      </c>
      <c r="K169" s="173" t="s">
        <v>140</v>
      </c>
      <c r="L169" s="36"/>
      <c r="M169" s="178" t="s">
        <v>1</v>
      </c>
      <c r="N169" s="179" t="s">
        <v>41</v>
      </c>
      <c r="O169" s="72"/>
      <c r="P169" s="180">
        <f>O169*H169</f>
        <v>0</v>
      </c>
      <c r="Q169" s="180">
        <v>0.0061999999999999998</v>
      </c>
      <c r="R169" s="180">
        <f>Q169*H169</f>
        <v>1.2980320000000001</v>
      </c>
      <c r="S169" s="180">
        <v>0</v>
      </c>
      <c r="T169" s="181">
        <f>S169*H169</f>
        <v>0</v>
      </c>
      <c r="AR169" s="182" t="s">
        <v>141</v>
      </c>
      <c r="AT169" s="182" t="s">
        <v>136</v>
      </c>
      <c r="AU169" s="182" t="s">
        <v>142</v>
      </c>
      <c r="AY169" s="17" t="s">
        <v>133</v>
      </c>
      <c r="BE169" s="183">
        <f>IF(N169="základní",J169,0)</f>
        <v>0</v>
      </c>
      <c r="BF169" s="183">
        <f>IF(N169="snížená",J169,0)</f>
        <v>0</v>
      </c>
      <c r="BG169" s="183">
        <f>IF(N169="zákl. přenesená",J169,0)</f>
        <v>0</v>
      </c>
      <c r="BH169" s="183">
        <f>IF(N169="sníž. přenesená",J169,0)</f>
        <v>0</v>
      </c>
      <c r="BI169" s="183">
        <f>IF(N169="nulová",J169,0)</f>
        <v>0</v>
      </c>
      <c r="BJ169" s="17" t="s">
        <v>142</v>
      </c>
      <c r="BK169" s="183">
        <f>ROUND(I169*H169,2)</f>
        <v>0</v>
      </c>
      <c r="BL169" s="17" t="s">
        <v>141</v>
      </c>
      <c r="BM169" s="182" t="s">
        <v>203</v>
      </c>
    </row>
    <row r="170" s="1" customFormat="1" ht="24" customHeight="1">
      <c r="B170" s="170"/>
      <c r="C170" s="171" t="s">
        <v>8</v>
      </c>
      <c r="D170" s="171" t="s">
        <v>136</v>
      </c>
      <c r="E170" s="172" t="s">
        <v>204</v>
      </c>
      <c r="F170" s="173" t="s">
        <v>205</v>
      </c>
      <c r="G170" s="174" t="s">
        <v>148</v>
      </c>
      <c r="H170" s="175">
        <v>12.9</v>
      </c>
      <c r="I170" s="176"/>
      <c r="J170" s="177">
        <f>ROUND(I170*H170,2)</f>
        <v>0</v>
      </c>
      <c r="K170" s="173" t="s">
        <v>140</v>
      </c>
      <c r="L170" s="36"/>
      <c r="M170" s="178" t="s">
        <v>1</v>
      </c>
      <c r="N170" s="179" t="s">
        <v>41</v>
      </c>
      <c r="O170" s="72"/>
      <c r="P170" s="180">
        <f>O170*H170</f>
        <v>0</v>
      </c>
      <c r="Q170" s="180">
        <v>0.0104</v>
      </c>
      <c r="R170" s="180">
        <f>Q170*H170</f>
        <v>0.13416</v>
      </c>
      <c r="S170" s="180">
        <v>0</v>
      </c>
      <c r="T170" s="181">
        <f>S170*H170</f>
        <v>0</v>
      </c>
      <c r="AR170" s="182" t="s">
        <v>141</v>
      </c>
      <c r="AT170" s="182" t="s">
        <v>136</v>
      </c>
      <c r="AU170" s="182" t="s">
        <v>142</v>
      </c>
      <c r="AY170" s="17" t="s">
        <v>133</v>
      </c>
      <c r="BE170" s="183">
        <f>IF(N170="základní",J170,0)</f>
        <v>0</v>
      </c>
      <c r="BF170" s="183">
        <f>IF(N170="snížená",J170,0)</f>
        <v>0</v>
      </c>
      <c r="BG170" s="183">
        <f>IF(N170="zákl. přenesená",J170,0)</f>
        <v>0</v>
      </c>
      <c r="BH170" s="183">
        <f>IF(N170="sníž. přenesená",J170,0)</f>
        <v>0</v>
      </c>
      <c r="BI170" s="183">
        <f>IF(N170="nulová",J170,0)</f>
        <v>0</v>
      </c>
      <c r="BJ170" s="17" t="s">
        <v>142</v>
      </c>
      <c r="BK170" s="183">
        <f>ROUND(I170*H170,2)</f>
        <v>0</v>
      </c>
      <c r="BL170" s="17" t="s">
        <v>141</v>
      </c>
      <c r="BM170" s="182" t="s">
        <v>206</v>
      </c>
    </row>
    <row r="171" s="1" customFormat="1" ht="24" customHeight="1">
      <c r="B171" s="170"/>
      <c r="C171" s="171" t="s">
        <v>207</v>
      </c>
      <c r="D171" s="171" t="s">
        <v>136</v>
      </c>
      <c r="E171" s="172" t="s">
        <v>208</v>
      </c>
      <c r="F171" s="173" t="s">
        <v>209</v>
      </c>
      <c r="G171" s="174" t="s">
        <v>210</v>
      </c>
      <c r="H171" s="175">
        <v>11.5</v>
      </c>
      <c r="I171" s="176"/>
      <c r="J171" s="177">
        <f>ROUND(I171*H171,2)</f>
        <v>0</v>
      </c>
      <c r="K171" s="173" t="s">
        <v>140</v>
      </c>
      <c r="L171" s="36"/>
      <c r="M171" s="178" t="s">
        <v>1</v>
      </c>
      <c r="N171" s="179" t="s">
        <v>41</v>
      </c>
      <c r="O171" s="72"/>
      <c r="P171" s="180">
        <f>O171*H171</f>
        <v>0</v>
      </c>
      <c r="Q171" s="180">
        <v>0.0015</v>
      </c>
      <c r="R171" s="180">
        <f>Q171*H171</f>
        <v>0.017250000000000001</v>
      </c>
      <c r="S171" s="180">
        <v>0</v>
      </c>
      <c r="T171" s="181">
        <f>S171*H171</f>
        <v>0</v>
      </c>
      <c r="AR171" s="182" t="s">
        <v>141</v>
      </c>
      <c r="AT171" s="182" t="s">
        <v>136</v>
      </c>
      <c r="AU171" s="182" t="s">
        <v>142</v>
      </c>
      <c r="AY171" s="17" t="s">
        <v>133</v>
      </c>
      <c r="BE171" s="183">
        <f>IF(N171="základní",J171,0)</f>
        <v>0</v>
      </c>
      <c r="BF171" s="183">
        <f>IF(N171="snížená",J171,0)</f>
        <v>0</v>
      </c>
      <c r="BG171" s="183">
        <f>IF(N171="zákl. přenesená",J171,0)</f>
        <v>0</v>
      </c>
      <c r="BH171" s="183">
        <f>IF(N171="sníž. přenesená",J171,0)</f>
        <v>0</v>
      </c>
      <c r="BI171" s="183">
        <f>IF(N171="nulová",J171,0)</f>
        <v>0</v>
      </c>
      <c r="BJ171" s="17" t="s">
        <v>142</v>
      </c>
      <c r="BK171" s="183">
        <f>ROUND(I171*H171,2)</f>
        <v>0</v>
      </c>
      <c r="BL171" s="17" t="s">
        <v>141</v>
      </c>
      <c r="BM171" s="182" t="s">
        <v>211</v>
      </c>
    </row>
    <row r="172" s="12" customFormat="1">
      <c r="B172" s="184"/>
      <c r="D172" s="185" t="s">
        <v>144</v>
      </c>
      <c r="E172" s="186" t="s">
        <v>1</v>
      </c>
      <c r="F172" s="187" t="s">
        <v>212</v>
      </c>
      <c r="H172" s="188">
        <v>1.5</v>
      </c>
      <c r="I172" s="189"/>
      <c r="L172" s="184"/>
      <c r="M172" s="190"/>
      <c r="N172" s="191"/>
      <c r="O172" s="191"/>
      <c r="P172" s="191"/>
      <c r="Q172" s="191"/>
      <c r="R172" s="191"/>
      <c r="S172" s="191"/>
      <c r="T172" s="192"/>
      <c r="AT172" s="186" t="s">
        <v>144</v>
      </c>
      <c r="AU172" s="186" t="s">
        <v>142</v>
      </c>
      <c r="AV172" s="12" t="s">
        <v>142</v>
      </c>
      <c r="AW172" s="12" t="s">
        <v>32</v>
      </c>
      <c r="AX172" s="12" t="s">
        <v>75</v>
      </c>
      <c r="AY172" s="186" t="s">
        <v>133</v>
      </c>
    </row>
    <row r="173" s="12" customFormat="1">
      <c r="B173" s="184"/>
      <c r="D173" s="185" t="s">
        <v>144</v>
      </c>
      <c r="E173" s="186" t="s">
        <v>1</v>
      </c>
      <c r="F173" s="187" t="s">
        <v>213</v>
      </c>
      <c r="H173" s="188">
        <v>10</v>
      </c>
      <c r="I173" s="189"/>
      <c r="L173" s="184"/>
      <c r="M173" s="190"/>
      <c r="N173" s="191"/>
      <c r="O173" s="191"/>
      <c r="P173" s="191"/>
      <c r="Q173" s="191"/>
      <c r="R173" s="191"/>
      <c r="S173" s="191"/>
      <c r="T173" s="192"/>
      <c r="AT173" s="186" t="s">
        <v>144</v>
      </c>
      <c r="AU173" s="186" t="s">
        <v>142</v>
      </c>
      <c r="AV173" s="12" t="s">
        <v>142</v>
      </c>
      <c r="AW173" s="12" t="s">
        <v>32</v>
      </c>
      <c r="AX173" s="12" t="s">
        <v>75</v>
      </c>
      <c r="AY173" s="186" t="s">
        <v>133</v>
      </c>
    </row>
    <row r="174" s="13" customFormat="1">
      <c r="B174" s="193"/>
      <c r="D174" s="185" t="s">
        <v>144</v>
      </c>
      <c r="E174" s="194" t="s">
        <v>1</v>
      </c>
      <c r="F174" s="195" t="s">
        <v>165</v>
      </c>
      <c r="H174" s="196">
        <v>11.5</v>
      </c>
      <c r="I174" s="197"/>
      <c r="L174" s="193"/>
      <c r="M174" s="198"/>
      <c r="N174" s="199"/>
      <c r="O174" s="199"/>
      <c r="P174" s="199"/>
      <c r="Q174" s="199"/>
      <c r="R174" s="199"/>
      <c r="S174" s="199"/>
      <c r="T174" s="200"/>
      <c r="AT174" s="194" t="s">
        <v>144</v>
      </c>
      <c r="AU174" s="194" t="s">
        <v>142</v>
      </c>
      <c r="AV174" s="13" t="s">
        <v>141</v>
      </c>
      <c r="AW174" s="13" t="s">
        <v>32</v>
      </c>
      <c r="AX174" s="13" t="s">
        <v>80</v>
      </c>
      <c r="AY174" s="194" t="s">
        <v>133</v>
      </c>
    </row>
    <row r="175" s="1" customFormat="1" ht="16.5" customHeight="1">
      <c r="B175" s="170"/>
      <c r="C175" s="171" t="s">
        <v>214</v>
      </c>
      <c r="D175" s="171" t="s">
        <v>136</v>
      </c>
      <c r="E175" s="172" t="s">
        <v>215</v>
      </c>
      <c r="F175" s="173" t="s">
        <v>216</v>
      </c>
      <c r="G175" s="174" t="s">
        <v>148</v>
      </c>
      <c r="H175" s="175">
        <v>4.2999999999999998</v>
      </c>
      <c r="I175" s="176"/>
      <c r="J175" s="177">
        <f>ROUND(I175*H175,2)</f>
        <v>0</v>
      </c>
      <c r="K175" s="173" t="s">
        <v>140</v>
      </c>
      <c r="L175" s="36"/>
      <c r="M175" s="178" t="s">
        <v>1</v>
      </c>
      <c r="N175" s="179" t="s">
        <v>41</v>
      </c>
      <c r="O175" s="72"/>
      <c r="P175" s="180">
        <f>O175*H175</f>
        <v>0</v>
      </c>
      <c r="Q175" s="180">
        <v>0.076999999999999999</v>
      </c>
      <c r="R175" s="180">
        <f>Q175*H175</f>
        <v>0.33110000000000001</v>
      </c>
      <c r="S175" s="180">
        <v>0</v>
      </c>
      <c r="T175" s="181">
        <f>S175*H175</f>
        <v>0</v>
      </c>
      <c r="AR175" s="182" t="s">
        <v>141</v>
      </c>
      <c r="AT175" s="182" t="s">
        <v>136</v>
      </c>
      <c r="AU175" s="182" t="s">
        <v>142</v>
      </c>
      <c r="AY175" s="17" t="s">
        <v>133</v>
      </c>
      <c r="BE175" s="183">
        <f>IF(N175="základní",J175,0)</f>
        <v>0</v>
      </c>
      <c r="BF175" s="183">
        <f>IF(N175="snížená",J175,0)</f>
        <v>0</v>
      </c>
      <c r="BG175" s="183">
        <f>IF(N175="zákl. přenesená",J175,0)</f>
        <v>0</v>
      </c>
      <c r="BH175" s="183">
        <f>IF(N175="sníž. přenesená",J175,0)</f>
        <v>0</v>
      </c>
      <c r="BI175" s="183">
        <f>IF(N175="nulová",J175,0)</f>
        <v>0</v>
      </c>
      <c r="BJ175" s="17" t="s">
        <v>142</v>
      </c>
      <c r="BK175" s="183">
        <f>ROUND(I175*H175,2)</f>
        <v>0</v>
      </c>
      <c r="BL175" s="17" t="s">
        <v>141</v>
      </c>
      <c r="BM175" s="182" t="s">
        <v>217</v>
      </c>
    </row>
    <row r="176" s="12" customFormat="1">
      <c r="B176" s="184"/>
      <c r="D176" s="185" t="s">
        <v>144</v>
      </c>
      <c r="E176" s="186" t="s">
        <v>1</v>
      </c>
      <c r="F176" s="187" t="s">
        <v>218</v>
      </c>
      <c r="H176" s="188">
        <v>4.2999999999999998</v>
      </c>
      <c r="I176" s="189"/>
      <c r="L176" s="184"/>
      <c r="M176" s="190"/>
      <c r="N176" s="191"/>
      <c r="O176" s="191"/>
      <c r="P176" s="191"/>
      <c r="Q176" s="191"/>
      <c r="R176" s="191"/>
      <c r="S176" s="191"/>
      <c r="T176" s="192"/>
      <c r="AT176" s="186" t="s">
        <v>144</v>
      </c>
      <c r="AU176" s="186" t="s">
        <v>142</v>
      </c>
      <c r="AV176" s="12" t="s">
        <v>142</v>
      </c>
      <c r="AW176" s="12" t="s">
        <v>32</v>
      </c>
      <c r="AX176" s="12" t="s">
        <v>80</v>
      </c>
      <c r="AY176" s="186" t="s">
        <v>133</v>
      </c>
    </row>
    <row r="177" s="1" customFormat="1" ht="24" customHeight="1">
      <c r="B177" s="170"/>
      <c r="C177" s="171" t="s">
        <v>219</v>
      </c>
      <c r="D177" s="171" t="s">
        <v>136</v>
      </c>
      <c r="E177" s="172" t="s">
        <v>220</v>
      </c>
      <c r="F177" s="173" t="s">
        <v>221</v>
      </c>
      <c r="G177" s="174" t="s">
        <v>139</v>
      </c>
      <c r="H177" s="175">
        <v>1</v>
      </c>
      <c r="I177" s="176"/>
      <c r="J177" s="177">
        <f>ROUND(I177*H177,2)</f>
        <v>0</v>
      </c>
      <c r="K177" s="173" t="s">
        <v>140</v>
      </c>
      <c r="L177" s="36"/>
      <c r="M177" s="178" t="s">
        <v>1</v>
      </c>
      <c r="N177" s="179" t="s">
        <v>41</v>
      </c>
      <c r="O177" s="72"/>
      <c r="P177" s="180">
        <f>O177*H177</f>
        <v>0</v>
      </c>
      <c r="Q177" s="180">
        <v>0.00048000000000000001</v>
      </c>
      <c r="R177" s="180">
        <f>Q177*H177</f>
        <v>0.00048000000000000001</v>
      </c>
      <c r="S177" s="180">
        <v>0</v>
      </c>
      <c r="T177" s="181">
        <f>S177*H177</f>
        <v>0</v>
      </c>
      <c r="AR177" s="182" t="s">
        <v>141</v>
      </c>
      <c r="AT177" s="182" t="s">
        <v>136</v>
      </c>
      <c r="AU177" s="182" t="s">
        <v>142</v>
      </c>
      <c r="AY177" s="17" t="s">
        <v>133</v>
      </c>
      <c r="BE177" s="183">
        <f>IF(N177="základní",J177,0)</f>
        <v>0</v>
      </c>
      <c r="BF177" s="183">
        <f>IF(N177="snížená",J177,0)</f>
        <v>0</v>
      </c>
      <c r="BG177" s="183">
        <f>IF(N177="zákl. přenesená",J177,0)</f>
        <v>0</v>
      </c>
      <c r="BH177" s="183">
        <f>IF(N177="sníž. přenesená",J177,0)</f>
        <v>0</v>
      </c>
      <c r="BI177" s="183">
        <f>IF(N177="nulová",J177,0)</f>
        <v>0</v>
      </c>
      <c r="BJ177" s="17" t="s">
        <v>142</v>
      </c>
      <c r="BK177" s="183">
        <f>ROUND(I177*H177,2)</f>
        <v>0</v>
      </c>
      <c r="BL177" s="17" t="s">
        <v>141</v>
      </c>
      <c r="BM177" s="182" t="s">
        <v>222</v>
      </c>
    </row>
    <row r="178" s="1" customFormat="1" ht="24" customHeight="1">
      <c r="B178" s="170"/>
      <c r="C178" s="201" t="s">
        <v>223</v>
      </c>
      <c r="D178" s="201" t="s">
        <v>224</v>
      </c>
      <c r="E178" s="202" t="s">
        <v>225</v>
      </c>
      <c r="F178" s="203" t="s">
        <v>226</v>
      </c>
      <c r="G178" s="204" t="s">
        <v>139</v>
      </c>
      <c r="H178" s="205">
        <v>1</v>
      </c>
      <c r="I178" s="206"/>
      <c r="J178" s="207">
        <f>ROUND(I178*H178,2)</f>
        <v>0</v>
      </c>
      <c r="K178" s="203" t="s">
        <v>140</v>
      </c>
      <c r="L178" s="208"/>
      <c r="M178" s="209" t="s">
        <v>1</v>
      </c>
      <c r="N178" s="210" t="s">
        <v>41</v>
      </c>
      <c r="O178" s="72"/>
      <c r="P178" s="180">
        <f>O178*H178</f>
        <v>0</v>
      </c>
      <c r="Q178" s="180">
        <v>0.0112</v>
      </c>
      <c r="R178" s="180">
        <f>Q178*H178</f>
        <v>0.0112</v>
      </c>
      <c r="S178" s="180">
        <v>0</v>
      </c>
      <c r="T178" s="181">
        <f>S178*H178</f>
        <v>0</v>
      </c>
      <c r="AR178" s="182" t="s">
        <v>175</v>
      </c>
      <c r="AT178" s="182" t="s">
        <v>224</v>
      </c>
      <c r="AU178" s="182" t="s">
        <v>142</v>
      </c>
      <c r="AY178" s="17" t="s">
        <v>133</v>
      </c>
      <c r="BE178" s="183">
        <f>IF(N178="základní",J178,0)</f>
        <v>0</v>
      </c>
      <c r="BF178" s="183">
        <f>IF(N178="snížená",J178,0)</f>
        <v>0</v>
      </c>
      <c r="BG178" s="183">
        <f>IF(N178="zákl. přenesená",J178,0)</f>
        <v>0</v>
      </c>
      <c r="BH178" s="183">
        <f>IF(N178="sníž. přenesená",J178,0)</f>
        <v>0</v>
      </c>
      <c r="BI178" s="183">
        <f>IF(N178="nulová",J178,0)</f>
        <v>0</v>
      </c>
      <c r="BJ178" s="17" t="s">
        <v>142</v>
      </c>
      <c r="BK178" s="183">
        <f>ROUND(I178*H178,2)</f>
        <v>0</v>
      </c>
      <c r="BL178" s="17" t="s">
        <v>141</v>
      </c>
      <c r="BM178" s="182" t="s">
        <v>227</v>
      </c>
    </row>
    <row r="179" s="11" customFormat="1" ht="22.8" customHeight="1">
      <c r="B179" s="157"/>
      <c r="D179" s="158" t="s">
        <v>74</v>
      </c>
      <c r="E179" s="168" t="s">
        <v>179</v>
      </c>
      <c r="F179" s="168" t="s">
        <v>228</v>
      </c>
      <c r="I179" s="160"/>
      <c r="J179" s="169">
        <f>BK179</f>
        <v>0</v>
      </c>
      <c r="L179" s="157"/>
      <c r="M179" s="162"/>
      <c r="N179" s="163"/>
      <c r="O179" s="163"/>
      <c r="P179" s="164">
        <f>SUM(P180:P219)</f>
        <v>0</v>
      </c>
      <c r="Q179" s="163"/>
      <c r="R179" s="164">
        <f>SUM(R180:R219)</f>
        <v>0.031659099999999996</v>
      </c>
      <c r="S179" s="163"/>
      <c r="T179" s="165">
        <f>SUM(T180:T219)</f>
        <v>10.226470000000003</v>
      </c>
      <c r="AR179" s="158" t="s">
        <v>80</v>
      </c>
      <c r="AT179" s="166" t="s">
        <v>74</v>
      </c>
      <c r="AU179" s="166" t="s">
        <v>80</v>
      </c>
      <c r="AY179" s="158" t="s">
        <v>133</v>
      </c>
      <c r="BK179" s="167">
        <f>SUM(BK180:BK219)</f>
        <v>0</v>
      </c>
    </row>
    <row r="180" s="1" customFormat="1" ht="24" customHeight="1">
      <c r="B180" s="170"/>
      <c r="C180" s="171" t="s">
        <v>229</v>
      </c>
      <c r="D180" s="171" t="s">
        <v>136</v>
      </c>
      <c r="E180" s="172" t="s">
        <v>230</v>
      </c>
      <c r="F180" s="173" t="s">
        <v>231</v>
      </c>
      <c r="G180" s="174" t="s">
        <v>148</v>
      </c>
      <c r="H180" s="175">
        <v>60.310000000000002</v>
      </c>
      <c r="I180" s="176"/>
      <c r="J180" s="177">
        <f>ROUND(I180*H180,2)</f>
        <v>0</v>
      </c>
      <c r="K180" s="173" t="s">
        <v>140</v>
      </c>
      <c r="L180" s="36"/>
      <c r="M180" s="178" t="s">
        <v>1</v>
      </c>
      <c r="N180" s="179" t="s">
        <v>41</v>
      </c>
      <c r="O180" s="72"/>
      <c r="P180" s="180">
        <f>O180*H180</f>
        <v>0</v>
      </c>
      <c r="Q180" s="180">
        <v>0.00012999999999999999</v>
      </c>
      <c r="R180" s="180">
        <f>Q180*H180</f>
        <v>0.0078402999999999997</v>
      </c>
      <c r="S180" s="180">
        <v>0</v>
      </c>
      <c r="T180" s="181">
        <f>S180*H180</f>
        <v>0</v>
      </c>
      <c r="AR180" s="182" t="s">
        <v>141</v>
      </c>
      <c r="AT180" s="182" t="s">
        <v>136</v>
      </c>
      <c r="AU180" s="182" t="s">
        <v>142</v>
      </c>
      <c r="AY180" s="17" t="s">
        <v>133</v>
      </c>
      <c r="BE180" s="183">
        <f>IF(N180="základní",J180,0)</f>
        <v>0</v>
      </c>
      <c r="BF180" s="183">
        <f>IF(N180="snížená",J180,0)</f>
        <v>0</v>
      </c>
      <c r="BG180" s="183">
        <f>IF(N180="zákl. přenesená",J180,0)</f>
        <v>0</v>
      </c>
      <c r="BH180" s="183">
        <f>IF(N180="sníž. přenesená",J180,0)</f>
        <v>0</v>
      </c>
      <c r="BI180" s="183">
        <f>IF(N180="nulová",J180,0)</f>
        <v>0</v>
      </c>
      <c r="BJ180" s="17" t="s">
        <v>142</v>
      </c>
      <c r="BK180" s="183">
        <f>ROUND(I180*H180,2)</f>
        <v>0</v>
      </c>
      <c r="BL180" s="17" t="s">
        <v>141</v>
      </c>
      <c r="BM180" s="182" t="s">
        <v>232</v>
      </c>
    </row>
    <row r="181" s="1" customFormat="1" ht="24" customHeight="1">
      <c r="B181" s="170"/>
      <c r="C181" s="171" t="s">
        <v>7</v>
      </c>
      <c r="D181" s="171" t="s">
        <v>136</v>
      </c>
      <c r="E181" s="172" t="s">
        <v>233</v>
      </c>
      <c r="F181" s="173" t="s">
        <v>234</v>
      </c>
      <c r="G181" s="174" t="s">
        <v>148</v>
      </c>
      <c r="H181" s="175">
        <v>88.719999999999999</v>
      </c>
      <c r="I181" s="176"/>
      <c r="J181" s="177">
        <f>ROUND(I181*H181,2)</f>
        <v>0</v>
      </c>
      <c r="K181" s="173" t="s">
        <v>140</v>
      </c>
      <c r="L181" s="36"/>
      <c r="M181" s="178" t="s">
        <v>1</v>
      </c>
      <c r="N181" s="179" t="s">
        <v>41</v>
      </c>
      <c r="O181" s="72"/>
      <c r="P181" s="180">
        <f>O181*H181</f>
        <v>0</v>
      </c>
      <c r="Q181" s="180">
        <v>4.0000000000000003E-05</v>
      </c>
      <c r="R181" s="180">
        <f>Q181*H181</f>
        <v>0.0035488000000000004</v>
      </c>
      <c r="S181" s="180">
        <v>0</v>
      </c>
      <c r="T181" s="181">
        <f>S181*H181</f>
        <v>0</v>
      </c>
      <c r="AR181" s="182" t="s">
        <v>141</v>
      </c>
      <c r="AT181" s="182" t="s">
        <v>136</v>
      </c>
      <c r="AU181" s="182" t="s">
        <v>142</v>
      </c>
      <c r="AY181" s="17" t="s">
        <v>133</v>
      </c>
      <c r="BE181" s="183">
        <f>IF(N181="základní",J181,0)</f>
        <v>0</v>
      </c>
      <c r="BF181" s="183">
        <f>IF(N181="snížená",J181,0)</f>
        <v>0</v>
      </c>
      <c r="BG181" s="183">
        <f>IF(N181="zákl. přenesená",J181,0)</f>
        <v>0</v>
      </c>
      <c r="BH181" s="183">
        <f>IF(N181="sníž. přenesená",J181,0)</f>
        <v>0</v>
      </c>
      <c r="BI181" s="183">
        <f>IF(N181="nulová",J181,0)</f>
        <v>0</v>
      </c>
      <c r="BJ181" s="17" t="s">
        <v>142</v>
      </c>
      <c r="BK181" s="183">
        <f>ROUND(I181*H181,2)</f>
        <v>0</v>
      </c>
      <c r="BL181" s="17" t="s">
        <v>141</v>
      </c>
      <c r="BM181" s="182" t="s">
        <v>235</v>
      </c>
    </row>
    <row r="182" s="1" customFormat="1" ht="16.5" customHeight="1">
      <c r="B182" s="170"/>
      <c r="C182" s="171" t="s">
        <v>236</v>
      </c>
      <c r="D182" s="171" t="s">
        <v>136</v>
      </c>
      <c r="E182" s="172" t="s">
        <v>237</v>
      </c>
      <c r="F182" s="173" t="s">
        <v>238</v>
      </c>
      <c r="G182" s="174" t="s">
        <v>148</v>
      </c>
      <c r="H182" s="175">
        <v>0.80000000000000004</v>
      </c>
      <c r="I182" s="176"/>
      <c r="J182" s="177">
        <f>ROUND(I182*H182,2)</f>
        <v>0</v>
      </c>
      <c r="K182" s="173" t="s">
        <v>140</v>
      </c>
      <c r="L182" s="36"/>
      <c r="M182" s="178" t="s">
        <v>1</v>
      </c>
      <c r="N182" s="179" t="s">
        <v>41</v>
      </c>
      <c r="O182" s="72"/>
      <c r="P182" s="180">
        <f>O182*H182</f>
        <v>0</v>
      </c>
      <c r="Q182" s="180">
        <v>0</v>
      </c>
      <c r="R182" s="180">
        <f>Q182*H182</f>
        <v>0</v>
      </c>
      <c r="S182" s="180">
        <v>0.13100000000000001</v>
      </c>
      <c r="T182" s="181">
        <f>S182*H182</f>
        <v>0.1048</v>
      </c>
      <c r="AR182" s="182" t="s">
        <v>141</v>
      </c>
      <c r="AT182" s="182" t="s">
        <v>136</v>
      </c>
      <c r="AU182" s="182" t="s">
        <v>142</v>
      </c>
      <c r="AY182" s="17" t="s">
        <v>133</v>
      </c>
      <c r="BE182" s="183">
        <f>IF(N182="základní",J182,0)</f>
        <v>0</v>
      </c>
      <c r="BF182" s="183">
        <f>IF(N182="snížená",J182,0)</f>
        <v>0</v>
      </c>
      <c r="BG182" s="183">
        <f>IF(N182="zákl. přenesená",J182,0)</f>
        <v>0</v>
      </c>
      <c r="BH182" s="183">
        <f>IF(N182="sníž. přenesená",J182,0)</f>
        <v>0</v>
      </c>
      <c r="BI182" s="183">
        <f>IF(N182="nulová",J182,0)</f>
        <v>0</v>
      </c>
      <c r="BJ182" s="17" t="s">
        <v>142</v>
      </c>
      <c r="BK182" s="183">
        <f>ROUND(I182*H182,2)</f>
        <v>0</v>
      </c>
      <c r="BL182" s="17" t="s">
        <v>141</v>
      </c>
      <c r="BM182" s="182" t="s">
        <v>239</v>
      </c>
    </row>
    <row r="183" s="12" customFormat="1">
      <c r="B183" s="184"/>
      <c r="D183" s="185" t="s">
        <v>144</v>
      </c>
      <c r="E183" s="186" t="s">
        <v>1</v>
      </c>
      <c r="F183" s="187" t="s">
        <v>240</v>
      </c>
      <c r="H183" s="188">
        <v>0.80000000000000004</v>
      </c>
      <c r="I183" s="189"/>
      <c r="L183" s="184"/>
      <c r="M183" s="190"/>
      <c r="N183" s="191"/>
      <c r="O183" s="191"/>
      <c r="P183" s="191"/>
      <c r="Q183" s="191"/>
      <c r="R183" s="191"/>
      <c r="S183" s="191"/>
      <c r="T183" s="192"/>
      <c r="AT183" s="186" t="s">
        <v>144</v>
      </c>
      <c r="AU183" s="186" t="s">
        <v>142</v>
      </c>
      <c r="AV183" s="12" t="s">
        <v>142</v>
      </c>
      <c r="AW183" s="12" t="s">
        <v>32</v>
      </c>
      <c r="AX183" s="12" t="s">
        <v>80</v>
      </c>
      <c r="AY183" s="186" t="s">
        <v>133</v>
      </c>
    </row>
    <row r="184" s="1" customFormat="1" ht="24" customHeight="1">
      <c r="B184" s="170"/>
      <c r="C184" s="171" t="s">
        <v>241</v>
      </c>
      <c r="D184" s="171" t="s">
        <v>136</v>
      </c>
      <c r="E184" s="172" t="s">
        <v>242</v>
      </c>
      <c r="F184" s="173" t="s">
        <v>243</v>
      </c>
      <c r="G184" s="174" t="s">
        <v>139</v>
      </c>
      <c r="H184" s="175">
        <v>30</v>
      </c>
      <c r="I184" s="176"/>
      <c r="J184" s="177">
        <f>ROUND(I184*H184,2)</f>
        <v>0</v>
      </c>
      <c r="K184" s="173" t="s">
        <v>140</v>
      </c>
      <c r="L184" s="36"/>
      <c r="M184" s="178" t="s">
        <v>1</v>
      </c>
      <c r="N184" s="179" t="s">
        <v>41</v>
      </c>
      <c r="O184" s="72"/>
      <c r="P184" s="180">
        <f>O184*H184</f>
        <v>0</v>
      </c>
      <c r="Q184" s="180">
        <v>0</v>
      </c>
      <c r="R184" s="180">
        <f>Q184*H184</f>
        <v>0</v>
      </c>
      <c r="S184" s="180">
        <v>0.001</v>
      </c>
      <c r="T184" s="181">
        <f>S184*H184</f>
        <v>0.029999999999999999</v>
      </c>
      <c r="AR184" s="182" t="s">
        <v>141</v>
      </c>
      <c r="AT184" s="182" t="s">
        <v>136</v>
      </c>
      <c r="AU184" s="182" t="s">
        <v>142</v>
      </c>
      <c r="AY184" s="17" t="s">
        <v>133</v>
      </c>
      <c r="BE184" s="183">
        <f>IF(N184="základní",J184,0)</f>
        <v>0</v>
      </c>
      <c r="BF184" s="183">
        <f>IF(N184="snížená",J184,0)</f>
        <v>0</v>
      </c>
      <c r="BG184" s="183">
        <f>IF(N184="zákl. přenesená",J184,0)</f>
        <v>0</v>
      </c>
      <c r="BH184" s="183">
        <f>IF(N184="sníž. přenesená",J184,0)</f>
        <v>0</v>
      </c>
      <c r="BI184" s="183">
        <f>IF(N184="nulová",J184,0)</f>
        <v>0</v>
      </c>
      <c r="BJ184" s="17" t="s">
        <v>142</v>
      </c>
      <c r="BK184" s="183">
        <f>ROUND(I184*H184,2)</f>
        <v>0</v>
      </c>
      <c r="BL184" s="17" t="s">
        <v>141</v>
      </c>
      <c r="BM184" s="182" t="s">
        <v>244</v>
      </c>
    </row>
    <row r="185" s="1" customFormat="1" ht="24" customHeight="1">
      <c r="B185" s="170"/>
      <c r="C185" s="171" t="s">
        <v>245</v>
      </c>
      <c r="D185" s="171" t="s">
        <v>136</v>
      </c>
      <c r="E185" s="172" t="s">
        <v>246</v>
      </c>
      <c r="F185" s="173" t="s">
        <v>247</v>
      </c>
      <c r="G185" s="174" t="s">
        <v>210</v>
      </c>
      <c r="H185" s="175">
        <v>80</v>
      </c>
      <c r="I185" s="176"/>
      <c r="J185" s="177">
        <f>ROUND(I185*H185,2)</f>
        <v>0</v>
      </c>
      <c r="K185" s="173" t="s">
        <v>140</v>
      </c>
      <c r="L185" s="36"/>
      <c r="M185" s="178" t="s">
        <v>1</v>
      </c>
      <c r="N185" s="179" t="s">
        <v>41</v>
      </c>
      <c r="O185" s="72"/>
      <c r="P185" s="180">
        <f>O185*H185</f>
        <v>0</v>
      </c>
      <c r="Q185" s="180">
        <v>0</v>
      </c>
      <c r="R185" s="180">
        <f>Q185*H185</f>
        <v>0</v>
      </c>
      <c r="S185" s="180">
        <v>0.002</v>
      </c>
      <c r="T185" s="181">
        <f>S185*H185</f>
        <v>0.16</v>
      </c>
      <c r="AR185" s="182" t="s">
        <v>141</v>
      </c>
      <c r="AT185" s="182" t="s">
        <v>136</v>
      </c>
      <c r="AU185" s="182" t="s">
        <v>142</v>
      </c>
      <c r="AY185" s="17" t="s">
        <v>133</v>
      </c>
      <c r="BE185" s="183">
        <f>IF(N185="základní",J185,0)</f>
        <v>0</v>
      </c>
      <c r="BF185" s="183">
        <f>IF(N185="snížená",J185,0)</f>
        <v>0</v>
      </c>
      <c r="BG185" s="183">
        <f>IF(N185="zákl. přenesená",J185,0)</f>
        <v>0</v>
      </c>
      <c r="BH185" s="183">
        <f>IF(N185="sníž. přenesená",J185,0)</f>
        <v>0</v>
      </c>
      <c r="BI185" s="183">
        <f>IF(N185="nulová",J185,0)</f>
        <v>0</v>
      </c>
      <c r="BJ185" s="17" t="s">
        <v>142</v>
      </c>
      <c r="BK185" s="183">
        <f>ROUND(I185*H185,2)</f>
        <v>0</v>
      </c>
      <c r="BL185" s="17" t="s">
        <v>141</v>
      </c>
      <c r="BM185" s="182" t="s">
        <v>248</v>
      </c>
    </row>
    <row r="186" s="1" customFormat="1" ht="24" customHeight="1">
      <c r="B186" s="170"/>
      <c r="C186" s="171" t="s">
        <v>249</v>
      </c>
      <c r="D186" s="171" t="s">
        <v>136</v>
      </c>
      <c r="E186" s="172" t="s">
        <v>250</v>
      </c>
      <c r="F186" s="173" t="s">
        <v>251</v>
      </c>
      <c r="G186" s="174" t="s">
        <v>210</v>
      </c>
      <c r="H186" s="175">
        <v>20</v>
      </c>
      <c r="I186" s="176"/>
      <c r="J186" s="177">
        <f>ROUND(I186*H186,2)</f>
        <v>0</v>
      </c>
      <c r="K186" s="173" t="s">
        <v>140</v>
      </c>
      <c r="L186" s="36"/>
      <c r="M186" s="178" t="s">
        <v>1</v>
      </c>
      <c r="N186" s="179" t="s">
        <v>41</v>
      </c>
      <c r="O186" s="72"/>
      <c r="P186" s="180">
        <f>O186*H186</f>
        <v>0</v>
      </c>
      <c r="Q186" s="180">
        <v>0</v>
      </c>
      <c r="R186" s="180">
        <f>Q186*H186</f>
        <v>0</v>
      </c>
      <c r="S186" s="180">
        <v>0.0060000000000000001</v>
      </c>
      <c r="T186" s="181">
        <f>S186*H186</f>
        <v>0.12</v>
      </c>
      <c r="AR186" s="182" t="s">
        <v>141</v>
      </c>
      <c r="AT186" s="182" t="s">
        <v>136</v>
      </c>
      <c r="AU186" s="182" t="s">
        <v>142</v>
      </c>
      <c r="AY186" s="17" t="s">
        <v>133</v>
      </c>
      <c r="BE186" s="183">
        <f>IF(N186="základní",J186,0)</f>
        <v>0</v>
      </c>
      <c r="BF186" s="183">
        <f>IF(N186="snížená",J186,0)</f>
        <v>0</v>
      </c>
      <c r="BG186" s="183">
        <f>IF(N186="zákl. přenesená",J186,0)</f>
        <v>0</v>
      </c>
      <c r="BH186" s="183">
        <f>IF(N186="sníž. přenesená",J186,0)</f>
        <v>0</v>
      </c>
      <c r="BI186" s="183">
        <f>IF(N186="nulová",J186,0)</f>
        <v>0</v>
      </c>
      <c r="BJ186" s="17" t="s">
        <v>142</v>
      </c>
      <c r="BK186" s="183">
        <f>ROUND(I186*H186,2)</f>
        <v>0</v>
      </c>
      <c r="BL186" s="17" t="s">
        <v>141</v>
      </c>
      <c r="BM186" s="182" t="s">
        <v>252</v>
      </c>
    </row>
    <row r="187" s="1" customFormat="1" ht="24" customHeight="1">
      <c r="B187" s="170"/>
      <c r="C187" s="171" t="s">
        <v>253</v>
      </c>
      <c r="D187" s="171" t="s">
        <v>136</v>
      </c>
      <c r="E187" s="172" t="s">
        <v>254</v>
      </c>
      <c r="F187" s="173" t="s">
        <v>255</v>
      </c>
      <c r="G187" s="174" t="s">
        <v>210</v>
      </c>
      <c r="H187" s="175">
        <v>20</v>
      </c>
      <c r="I187" s="176"/>
      <c r="J187" s="177">
        <f>ROUND(I187*H187,2)</f>
        <v>0</v>
      </c>
      <c r="K187" s="173" t="s">
        <v>140</v>
      </c>
      <c r="L187" s="36"/>
      <c r="M187" s="178" t="s">
        <v>1</v>
      </c>
      <c r="N187" s="179" t="s">
        <v>41</v>
      </c>
      <c r="O187" s="72"/>
      <c r="P187" s="180">
        <f>O187*H187</f>
        <v>0</v>
      </c>
      <c r="Q187" s="180">
        <v>0</v>
      </c>
      <c r="R187" s="180">
        <f>Q187*H187</f>
        <v>0</v>
      </c>
      <c r="S187" s="180">
        <v>0.012999999999999999</v>
      </c>
      <c r="T187" s="181">
        <f>S187*H187</f>
        <v>0.26000000000000001</v>
      </c>
      <c r="AR187" s="182" t="s">
        <v>141</v>
      </c>
      <c r="AT187" s="182" t="s">
        <v>136</v>
      </c>
      <c r="AU187" s="182" t="s">
        <v>142</v>
      </c>
      <c r="AY187" s="17" t="s">
        <v>133</v>
      </c>
      <c r="BE187" s="183">
        <f>IF(N187="základní",J187,0)</f>
        <v>0</v>
      </c>
      <c r="BF187" s="183">
        <f>IF(N187="snížená",J187,0)</f>
        <v>0</v>
      </c>
      <c r="BG187" s="183">
        <f>IF(N187="zákl. přenesená",J187,0)</f>
        <v>0</v>
      </c>
      <c r="BH187" s="183">
        <f>IF(N187="sníž. přenesená",J187,0)</f>
        <v>0</v>
      </c>
      <c r="BI187" s="183">
        <f>IF(N187="nulová",J187,0)</f>
        <v>0</v>
      </c>
      <c r="BJ187" s="17" t="s">
        <v>142</v>
      </c>
      <c r="BK187" s="183">
        <f>ROUND(I187*H187,2)</f>
        <v>0</v>
      </c>
      <c r="BL187" s="17" t="s">
        <v>141</v>
      </c>
      <c r="BM187" s="182" t="s">
        <v>256</v>
      </c>
    </row>
    <row r="188" s="1" customFormat="1" ht="24" customHeight="1">
      <c r="B188" s="170"/>
      <c r="C188" s="171" t="s">
        <v>257</v>
      </c>
      <c r="D188" s="171" t="s">
        <v>136</v>
      </c>
      <c r="E188" s="172" t="s">
        <v>258</v>
      </c>
      <c r="F188" s="173" t="s">
        <v>259</v>
      </c>
      <c r="G188" s="174" t="s">
        <v>210</v>
      </c>
      <c r="H188" s="175">
        <v>3</v>
      </c>
      <c r="I188" s="176"/>
      <c r="J188" s="177">
        <f>ROUND(I188*H188,2)</f>
        <v>0</v>
      </c>
      <c r="K188" s="173" t="s">
        <v>140</v>
      </c>
      <c r="L188" s="36"/>
      <c r="M188" s="178" t="s">
        <v>1</v>
      </c>
      <c r="N188" s="179" t="s">
        <v>41</v>
      </c>
      <c r="O188" s="72"/>
      <c r="P188" s="180">
        <f>O188*H188</f>
        <v>0</v>
      </c>
      <c r="Q188" s="180">
        <v>0</v>
      </c>
      <c r="R188" s="180">
        <f>Q188*H188</f>
        <v>0</v>
      </c>
      <c r="S188" s="180">
        <v>0.040000000000000001</v>
      </c>
      <c r="T188" s="181">
        <f>S188*H188</f>
        <v>0.12</v>
      </c>
      <c r="AR188" s="182" t="s">
        <v>141</v>
      </c>
      <c r="AT188" s="182" t="s">
        <v>136</v>
      </c>
      <c r="AU188" s="182" t="s">
        <v>142</v>
      </c>
      <c r="AY188" s="17" t="s">
        <v>133</v>
      </c>
      <c r="BE188" s="183">
        <f>IF(N188="základní",J188,0)</f>
        <v>0</v>
      </c>
      <c r="BF188" s="183">
        <f>IF(N188="snížená",J188,0)</f>
        <v>0</v>
      </c>
      <c r="BG188" s="183">
        <f>IF(N188="zákl. přenesená",J188,0)</f>
        <v>0</v>
      </c>
      <c r="BH188" s="183">
        <f>IF(N188="sníž. přenesená",J188,0)</f>
        <v>0</v>
      </c>
      <c r="BI188" s="183">
        <f>IF(N188="nulová",J188,0)</f>
        <v>0</v>
      </c>
      <c r="BJ188" s="17" t="s">
        <v>142</v>
      </c>
      <c r="BK188" s="183">
        <f>ROUND(I188*H188,2)</f>
        <v>0</v>
      </c>
      <c r="BL188" s="17" t="s">
        <v>141</v>
      </c>
      <c r="BM188" s="182" t="s">
        <v>260</v>
      </c>
    </row>
    <row r="189" s="1" customFormat="1" ht="24" customHeight="1">
      <c r="B189" s="170"/>
      <c r="C189" s="171" t="s">
        <v>261</v>
      </c>
      <c r="D189" s="171" t="s">
        <v>136</v>
      </c>
      <c r="E189" s="172" t="s">
        <v>262</v>
      </c>
      <c r="F189" s="173" t="s">
        <v>263</v>
      </c>
      <c r="G189" s="174" t="s">
        <v>210</v>
      </c>
      <c r="H189" s="175">
        <v>3</v>
      </c>
      <c r="I189" s="176"/>
      <c r="J189" s="177">
        <f>ROUND(I189*H189,2)</f>
        <v>0</v>
      </c>
      <c r="K189" s="173" t="s">
        <v>140</v>
      </c>
      <c r="L189" s="36"/>
      <c r="M189" s="178" t="s">
        <v>1</v>
      </c>
      <c r="N189" s="179" t="s">
        <v>41</v>
      </c>
      <c r="O189" s="72"/>
      <c r="P189" s="180">
        <f>O189*H189</f>
        <v>0</v>
      </c>
      <c r="Q189" s="180">
        <v>9.0000000000000006E-05</v>
      </c>
      <c r="R189" s="180">
        <f>Q189*H189</f>
        <v>0.00027</v>
      </c>
      <c r="S189" s="180">
        <v>0.0030000000000000001</v>
      </c>
      <c r="T189" s="181">
        <f>S189*H189</f>
        <v>0.0090000000000000011</v>
      </c>
      <c r="AR189" s="182" t="s">
        <v>141</v>
      </c>
      <c r="AT189" s="182" t="s">
        <v>136</v>
      </c>
      <c r="AU189" s="182" t="s">
        <v>142</v>
      </c>
      <c r="AY189" s="17" t="s">
        <v>133</v>
      </c>
      <c r="BE189" s="183">
        <f>IF(N189="základní",J189,0)</f>
        <v>0</v>
      </c>
      <c r="BF189" s="183">
        <f>IF(N189="snížená",J189,0)</f>
        <v>0</v>
      </c>
      <c r="BG189" s="183">
        <f>IF(N189="zákl. přenesená",J189,0)</f>
        <v>0</v>
      </c>
      <c r="BH189" s="183">
        <f>IF(N189="sníž. přenesená",J189,0)</f>
        <v>0</v>
      </c>
      <c r="BI189" s="183">
        <f>IF(N189="nulová",J189,0)</f>
        <v>0</v>
      </c>
      <c r="BJ189" s="17" t="s">
        <v>142</v>
      </c>
      <c r="BK189" s="183">
        <f>ROUND(I189*H189,2)</f>
        <v>0</v>
      </c>
      <c r="BL189" s="17" t="s">
        <v>141</v>
      </c>
      <c r="BM189" s="182" t="s">
        <v>264</v>
      </c>
    </row>
    <row r="190" s="1" customFormat="1" ht="24" customHeight="1">
      <c r="B190" s="170"/>
      <c r="C190" s="171" t="s">
        <v>265</v>
      </c>
      <c r="D190" s="171" t="s">
        <v>136</v>
      </c>
      <c r="E190" s="172" t="s">
        <v>266</v>
      </c>
      <c r="F190" s="173" t="s">
        <v>267</v>
      </c>
      <c r="G190" s="174" t="s">
        <v>148</v>
      </c>
      <c r="H190" s="175">
        <v>209.36000000000001</v>
      </c>
      <c r="I190" s="176"/>
      <c r="J190" s="177">
        <f>ROUND(I190*H190,2)</f>
        <v>0</v>
      </c>
      <c r="K190" s="173" t="s">
        <v>140</v>
      </c>
      <c r="L190" s="36"/>
      <c r="M190" s="178" t="s">
        <v>1</v>
      </c>
      <c r="N190" s="179" t="s">
        <v>41</v>
      </c>
      <c r="O190" s="72"/>
      <c r="P190" s="180">
        <f>O190*H190</f>
        <v>0</v>
      </c>
      <c r="Q190" s="180">
        <v>0</v>
      </c>
      <c r="R190" s="180">
        <f>Q190*H190</f>
        <v>0</v>
      </c>
      <c r="S190" s="180">
        <v>0.01</v>
      </c>
      <c r="T190" s="181">
        <f>S190*H190</f>
        <v>2.0936000000000003</v>
      </c>
      <c r="AR190" s="182" t="s">
        <v>141</v>
      </c>
      <c r="AT190" s="182" t="s">
        <v>136</v>
      </c>
      <c r="AU190" s="182" t="s">
        <v>142</v>
      </c>
      <c r="AY190" s="17" t="s">
        <v>133</v>
      </c>
      <c r="BE190" s="183">
        <f>IF(N190="základní",J190,0)</f>
        <v>0</v>
      </c>
      <c r="BF190" s="183">
        <f>IF(N190="snížená",J190,0)</f>
        <v>0</v>
      </c>
      <c r="BG190" s="183">
        <f>IF(N190="zákl. přenesená",J190,0)</f>
        <v>0</v>
      </c>
      <c r="BH190" s="183">
        <f>IF(N190="sníž. přenesená",J190,0)</f>
        <v>0</v>
      </c>
      <c r="BI190" s="183">
        <f>IF(N190="nulová",J190,0)</f>
        <v>0</v>
      </c>
      <c r="BJ190" s="17" t="s">
        <v>142</v>
      </c>
      <c r="BK190" s="183">
        <f>ROUND(I190*H190,2)</f>
        <v>0</v>
      </c>
      <c r="BL190" s="17" t="s">
        <v>141</v>
      </c>
      <c r="BM190" s="182" t="s">
        <v>268</v>
      </c>
    </row>
    <row r="191" s="12" customFormat="1">
      <c r="B191" s="184"/>
      <c r="D191" s="185" t="s">
        <v>144</v>
      </c>
      <c r="E191" s="186" t="s">
        <v>1</v>
      </c>
      <c r="F191" s="187" t="s">
        <v>269</v>
      </c>
      <c r="H191" s="188">
        <v>43.328000000000003</v>
      </c>
      <c r="I191" s="189"/>
      <c r="L191" s="184"/>
      <c r="M191" s="190"/>
      <c r="N191" s="191"/>
      <c r="O191" s="191"/>
      <c r="P191" s="191"/>
      <c r="Q191" s="191"/>
      <c r="R191" s="191"/>
      <c r="S191" s="191"/>
      <c r="T191" s="192"/>
      <c r="AT191" s="186" t="s">
        <v>144</v>
      </c>
      <c r="AU191" s="186" t="s">
        <v>142</v>
      </c>
      <c r="AV191" s="12" t="s">
        <v>142</v>
      </c>
      <c r="AW191" s="12" t="s">
        <v>32</v>
      </c>
      <c r="AX191" s="12" t="s">
        <v>75</v>
      </c>
      <c r="AY191" s="186" t="s">
        <v>133</v>
      </c>
    </row>
    <row r="192" s="12" customFormat="1">
      <c r="B192" s="184"/>
      <c r="D192" s="185" t="s">
        <v>144</v>
      </c>
      <c r="E192" s="186" t="s">
        <v>1</v>
      </c>
      <c r="F192" s="187" t="s">
        <v>270</v>
      </c>
      <c r="H192" s="188">
        <v>11.27</v>
      </c>
      <c r="I192" s="189"/>
      <c r="L192" s="184"/>
      <c r="M192" s="190"/>
      <c r="N192" s="191"/>
      <c r="O192" s="191"/>
      <c r="P192" s="191"/>
      <c r="Q192" s="191"/>
      <c r="R192" s="191"/>
      <c r="S192" s="191"/>
      <c r="T192" s="192"/>
      <c r="AT192" s="186" t="s">
        <v>144</v>
      </c>
      <c r="AU192" s="186" t="s">
        <v>142</v>
      </c>
      <c r="AV192" s="12" t="s">
        <v>142</v>
      </c>
      <c r="AW192" s="12" t="s">
        <v>32</v>
      </c>
      <c r="AX192" s="12" t="s">
        <v>75</v>
      </c>
      <c r="AY192" s="186" t="s">
        <v>133</v>
      </c>
    </row>
    <row r="193" s="12" customFormat="1">
      <c r="B193" s="184"/>
      <c r="D193" s="185" t="s">
        <v>144</v>
      </c>
      <c r="E193" s="186" t="s">
        <v>1</v>
      </c>
      <c r="F193" s="187" t="s">
        <v>271</v>
      </c>
      <c r="H193" s="188">
        <v>29.917999999999999</v>
      </c>
      <c r="I193" s="189"/>
      <c r="L193" s="184"/>
      <c r="M193" s="190"/>
      <c r="N193" s="191"/>
      <c r="O193" s="191"/>
      <c r="P193" s="191"/>
      <c r="Q193" s="191"/>
      <c r="R193" s="191"/>
      <c r="S193" s="191"/>
      <c r="T193" s="192"/>
      <c r="AT193" s="186" t="s">
        <v>144</v>
      </c>
      <c r="AU193" s="186" t="s">
        <v>142</v>
      </c>
      <c r="AV193" s="12" t="s">
        <v>142</v>
      </c>
      <c r="AW193" s="12" t="s">
        <v>32</v>
      </c>
      <c r="AX193" s="12" t="s">
        <v>75</v>
      </c>
      <c r="AY193" s="186" t="s">
        <v>133</v>
      </c>
    </row>
    <row r="194" s="12" customFormat="1">
      <c r="B194" s="184"/>
      <c r="D194" s="185" t="s">
        <v>144</v>
      </c>
      <c r="E194" s="186" t="s">
        <v>1</v>
      </c>
      <c r="F194" s="187" t="s">
        <v>272</v>
      </c>
      <c r="H194" s="188">
        <v>44.350000000000001</v>
      </c>
      <c r="I194" s="189"/>
      <c r="L194" s="184"/>
      <c r="M194" s="190"/>
      <c r="N194" s="191"/>
      <c r="O194" s="191"/>
      <c r="P194" s="191"/>
      <c r="Q194" s="191"/>
      <c r="R194" s="191"/>
      <c r="S194" s="191"/>
      <c r="T194" s="192"/>
      <c r="AT194" s="186" t="s">
        <v>144</v>
      </c>
      <c r="AU194" s="186" t="s">
        <v>142</v>
      </c>
      <c r="AV194" s="12" t="s">
        <v>142</v>
      </c>
      <c r="AW194" s="12" t="s">
        <v>32</v>
      </c>
      <c r="AX194" s="12" t="s">
        <v>75</v>
      </c>
      <c r="AY194" s="186" t="s">
        <v>133</v>
      </c>
    </row>
    <row r="195" s="12" customFormat="1">
      <c r="B195" s="184"/>
      <c r="D195" s="185" t="s">
        <v>144</v>
      </c>
      <c r="E195" s="186" t="s">
        <v>1</v>
      </c>
      <c r="F195" s="187" t="s">
        <v>273</v>
      </c>
      <c r="H195" s="188">
        <v>29.93</v>
      </c>
      <c r="I195" s="189"/>
      <c r="L195" s="184"/>
      <c r="M195" s="190"/>
      <c r="N195" s="191"/>
      <c r="O195" s="191"/>
      <c r="P195" s="191"/>
      <c r="Q195" s="191"/>
      <c r="R195" s="191"/>
      <c r="S195" s="191"/>
      <c r="T195" s="192"/>
      <c r="AT195" s="186" t="s">
        <v>144</v>
      </c>
      <c r="AU195" s="186" t="s">
        <v>142</v>
      </c>
      <c r="AV195" s="12" t="s">
        <v>142</v>
      </c>
      <c r="AW195" s="12" t="s">
        <v>32</v>
      </c>
      <c r="AX195" s="12" t="s">
        <v>75</v>
      </c>
      <c r="AY195" s="186" t="s">
        <v>133</v>
      </c>
    </row>
    <row r="196" s="12" customFormat="1">
      <c r="B196" s="184"/>
      <c r="D196" s="185" t="s">
        <v>144</v>
      </c>
      <c r="E196" s="186" t="s">
        <v>1</v>
      </c>
      <c r="F196" s="187" t="s">
        <v>274</v>
      </c>
      <c r="H196" s="188">
        <v>37.664000000000001</v>
      </c>
      <c r="I196" s="189"/>
      <c r="L196" s="184"/>
      <c r="M196" s="190"/>
      <c r="N196" s="191"/>
      <c r="O196" s="191"/>
      <c r="P196" s="191"/>
      <c r="Q196" s="191"/>
      <c r="R196" s="191"/>
      <c r="S196" s="191"/>
      <c r="T196" s="192"/>
      <c r="AT196" s="186" t="s">
        <v>144</v>
      </c>
      <c r="AU196" s="186" t="s">
        <v>142</v>
      </c>
      <c r="AV196" s="12" t="s">
        <v>142</v>
      </c>
      <c r="AW196" s="12" t="s">
        <v>32</v>
      </c>
      <c r="AX196" s="12" t="s">
        <v>75</v>
      </c>
      <c r="AY196" s="186" t="s">
        <v>133</v>
      </c>
    </row>
    <row r="197" s="12" customFormat="1">
      <c r="B197" s="184"/>
      <c r="D197" s="185" t="s">
        <v>144</v>
      </c>
      <c r="E197" s="186" t="s">
        <v>1</v>
      </c>
      <c r="F197" s="187" t="s">
        <v>275</v>
      </c>
      <c r="H197" s="188">
        <v>12.9</v>
      </c>
      <c r="I197" s="189"/>
      <c r="L197" s="184"/>
      <c r="M197" s="190"/>
      <c r="N197" s="191"/>
      <c r="O197" s="191"/>
      <c r="P197" s="191"/>
      <c r="Q197" s="191"/>
      <c r="R197" s="191"/>
      <c r="S197" s="191"/>
      <c r="T197" s="192"/>
      <c r="AT197" s="186" t="s">
        <v>144</v>
      </c>
      <c r="AU197" s="186" t="s">
        <v>142</v>
      </c>
      <c r="AV197" s="12" t="s">
        <v>142</v>
      </c>
      <c r="AW197" s="12" t="s">
        <v>32</v>
      </c>
      <c r="AX197" s="12" t="s">
        <v>75</v>
      </c>
      <c r="AY197" s="186" t="s">
        <v>133</v>
      </c>
    </row>
    <row r="198" s="13" customFormat="1">
      <c r="B198" s="193"/>
      <c r="D198" s="185" t="s">
        <v>144</v>
      </c>
      <c r="E198" s="194" t="s">
        <v>1</v>
      </c>
      <c r="F198" s="195" t="s">
        <v>165</v>
      </c>
      <c r="H198" s="196">
        <v>209.35999999999999</v>
      </c>
      <c r="I198" s="197"/>
      <c r="L198" s="193"/>
      <c r="M198" s="198"/>
      <c r="N198" s="199"/>
      <c r="O198" s="199"/>
      <c r="P198" s="199"/>
      <c r="Q198" s="199"/>
      <c r="R198" s="199"/>
      <c r="S198" s="199"/>
      <c r="T198" s="200"/>
      <c r="AT198" s="194" t="s">
        <v>144</v>
      </c>
      <c r="AU198" s="194" t="s">
        <v>142</v>
      </c>
      <c r="AV198" s="13" t="s">
        <v>141</v>
      </c>
      <c r="AW198" s="13" t="s">
        <v>32</v>
      </c>
      <c r="AX198" s="13" t="s">
        <v>80</v>
      </c>
      <c r="AY198" s="194" t="s">
        <v>133</v>
      </c>
    </row>
    <row r="199" s="1" customFormat="1" ht="24" customHeight="1">
      <c r="B199" s="170"/>
      <c r="C199" s="171" t="s">
        <v>276</v>
      </c>
      <c r="D199" s="171" t="s">
        <v>136</v>
      </c>
      <c r="E199" s="172" t="s">
        <v>277</v>
      </c>
      <c r="F199" s="173" t="s">
        <v>278</v>
      </c>
      <c r="G199" s="174" t="s">
        <v>148</v>
      </c>
      <c r="H199" s="175">
        <v>28.41</v>
      </c>
      <c r="I199" s="176"/>
      <c r="J199" s="177">
        <f>ROUND(I199*H199,2)</f>
        <v>0</v>
      </c>
      <c r="K199" s="173" t="s">
        <v>140</v>
      </c>
      <c r="L199" s="36"/>
      <c r="M199" s="178" t="s">
        <v>1</v>
      </c>
      <c r="N199" s="179" t="s">
        <v>41</v>
      </c>
      <c r="O199" s="72"/>
      <c r="P199" s="180">
        <f>O199*H199</f>
        <v>0</v>
      </c>
      <c r="Q199" s="180">
        <v>0</v>
      </c>
      <c r="R199" s="180">
        <f>Q199*H199</f>
        <v>0</v>
      </c>
      <c r="S199" s="180">
        <v>0.01</v>
      </c>
      <c r="T199" s="181">
        <f>S199*H199</f>
        <v>0.28410000000000002</v>
      </c>
      <c r="AR199" s="182" t="s">
        <v>141</v>
      </c>
      <c r="AT199" s="182" t="s">
        <v>136</v>
      </c>
      <c r="AU199" s="182" t="s">
        <v>142</v>
      </c>
      <c r="AY199" s="17" t="s">
        <v>133</v>
      </c>
      <c r="BE199" s="183">
        <f>IF(N199="základní",J199,0)</f>
        <v>0</v>
      </c>
      <c r="BF199" s="183">
        <f>IF(N199="snížená",J199,0)</f>
        <v>0</v>
      </c>
      <c r="BG199" s="183">
        <f>IF(N199="zákl. přenesená",J199,0)</f>
        <v>0</v>
      </c>
      <c r="BH199" s="183">
        <f>IF(N199="sníž. přenesená",J199,0)</f>
        <v>0</v>
      </c>
      <c r="BI199" s="183">
        <f>IF(N199="nulová",J199,0)</f>
        <v>0</v>
      </c>
      <c r="BJ199" s="17" t="s">
        <v>142</v>
      </c>
      <c r="BK199" s="183">
        <f>ROUND(I199*H199,2)</f>
        <v>0</v>
      </c>
      <c r="BL199" s="17" t="s">
        <v>141</v>
      </c>
      <c r="BM199" s="182" t="s">
        <v>279</v>
      </c>
    </row>
    <row r="200" s="12" customFormat="1">
      <c r="B200" s="184"/>
      <c r="D200" s="185" t="s">
        <v>144</v>
      </c>
      <c r="E200" s="186" t="s">
        <v>1</v>
      </c>
      <c r="F200" s="187" t="s">
        <v>280</v>
      </c>
      <c r="H200" s="188">
        <v>28.41</v>
      </c>
      <c r="I200" s="189"/>
      <c r="L200" s="184"/>
      <c r="M200" s="190"/>
      <c r="N200" s="191"/>
      <c r="O200" s="191"/>
      <c r="P200" s="191"/>
      <c r="Q200" s="191"/>
      <c r="R200" s="191"/>
      <c r="S200" s="191"/>
      <c r="T200" s="192"/>
      <c r="AT200" s="186" t="s">
        <v>144</v>
      </c>
      <c r="AU200" s="186" t="s">
        <v>142</v>
      </c>
      <c r="AV200" s="12" t="s">
        <v>142</v>
      </c>
      <c r="AW200" s="12" t="s">
        <v>32</v>
      </c>
      <c r="AX200" s="12" t="s">
        <v>80</v>
      </c>
      <c r="AY200" s="186" t="s">
        <v>133</v>
      </c>
    </row>
    <row r="201" s="1" customFormat="1" ht="24" customHeight="1">
      <c r="B201" s="170"/>
      <c r="C201" s="171" t="s">
        <v>281</v>
      </c>
      <c r="D201" s="171" t="s">
        <v>136</v>
      </c>
      <c r="E201" s="172" t="s">
        <v>282</v>
      </c>
      <c r="F201" s="173" t="s">
        <v>283</v>
      </c>
      <c r="G201" s="174" t="s">
        <v>148</v>
      </c>
      <c r="H201" s="175">
        <v>12.9</v>
      </c>
      <c r="I201" s="176"/>
      <c r="J201" s="177">
        <f>ROUND(I201*H201,2)</f>
        <v>0</v>
      </c>
      <c r="K201" s="173" t="s">
        <v>140</v>
      </c>
      <c r="L201" s="36"/>
      <c r="M201" s="178" t="s">
        <v>1</v>
      </c>
      <c r="N201" s="179" t="s">
        <v>41</v>
      </c>
      <c r="O201" s="72"/>
      <c r="P201" s="180">
        <f>O201*H201</f>
        <v>0</v>
      </c>
      <c r="Q201" s="180">
        <v>0</v>
      </c>
      <c r="R201" s="180">
        <f>Q201*H201</f>
        <v>0</v>
      </c>
      <c r="S201" s="180">
        <v>0.02</v>
      </c>
      <c r="T201" s="181">
        <f>S201*H201</f>
        <v>0.25800000000000001</v>
      </c>
      <c r="AR201" s="182" t="s">
        <v>141</v>
      </c>
      <c r="AT201" s="182" t="s">
        <v>136</v>
      </c>
      <c r="AU201" s="182" t="s">
        <v>142</v>
      </c>
      <c r="AY201" s="17" t="s">
        <v>133</v>
      </c>
      <c r="BE201" s="183">
        <f>IF(N201="základní",J201,0)</f>
        <v>0</v>
      </c>
      <c r="BF201" s="183">
        <f>IF(N201="snížená",J201,0)</f>
        <v>0</v>
      </c>
      <c r="BG201" s="183">
        <f>IF(N201="zákl. přenesená",J201,0)</f>
        <v>0</v>
      </c>
      <c r="BH201" s="183">
        <f>IF(N201="sníž. přenesená",J201,0)</f>
        <v>0</v>
      </c>
      <c r="BI201" s="183">
        <f>IF(N201="nulová",J201,0)</f>
        <v>0</v>
      </c>
      <c r="BJ201" s="17" t="s">
        <v>142</v>
      </c>
      <c r="BK201" s="183">
        <f>ROUND(I201*H201,2)</f>
        <v>0</v>
      </c>
      <c r="BL201" s="17" t="s">
        <v>141</v>
      </c>
      <c r="BM201" s="182" t="s">
        <v>284</v>
      </c>
    </row>
    <row r="202" s="12" customFormat="1">
      <c r="B202" s="184"/>
      <c r="D202" s="185" t="s">
        <v>144</v>
      </c>
      <c r="E202" s="186" t="s">
        <v>1</v>
      </c>
      <c r="F202" s="187" t="s">
        <v>285</v>
      </c>
      <c r="H202" s="188">
        <v>12.9</v>
      </c>
      <c r="I202" s="189"/>
      <c r="L202" s="184"/>
      <c r="M202" s="190"/>
      <c r="N202" s="191"/>
      <c r="O202" s="191"/>
      <c r="P202" s="191"/>
      <c r="Q202" s="191"/>
      <c r="R202" s="191"/>
      <c r="S202" s="191"/>
      <c r="T202" s="192"/>
      <c r="AT202" s="186" t="s">
        <v>144</v>
      </c>
      <c r="AU202" s="186" t="s">
        <v>142</v>
      </c>
      <c r="AV202" s="12" t="s">
        <v>142</v>
      </c>
      <c r="AW202" s="12" t="s">
        <v>32</v>
      </c>
      <c r="AX202" s="12" t="s">
        <v>80</v>
      </c>
      <c r="AY202" s="186" t="s">
        <v>133</v>
      </c>
    </row>
    <row r="203" s="1" customFormat="1" ht="24" customHeight="1">
      <c r="B203" s="170"/>
      <c r="C203" s="171" t="s">
        <v>286</v>
      </c>
      <c r="D203" s="171" t="s">
        <v>136</v>
      </c>
      <c r="E203" s="172" t="s">
        <v>287</v>
      </c>
      <c r="F203" s="173" t="s">
        <v>288</v>
      </c>
      <c r="G203" s="174" t="s">
        <v>148</v>
      </c>
      <c r="H203" s="175">
        <v>75.415000000000006</v>
      </c>
      <c r="I203" s="176"/>
      <c r="J203" s="177">
        <f>ROUND(I203*H203,2)</f>
        <v>0</v>
      </c>
      <c r="K203" s="173" t="s">
        <v>140</v>
      </c>
      <c r="L203" s="36"/>
      <c r="M203" s="178" t="s">
        <v>1</v>
      </c>
      <c r="N203" s="179" t="s">
        <v>41</v>
      </c>
      <c r="O203" s="72"/>
      <c r="P203" s="180">
        <f>O203*H203</f>
        <v>0</v>
      </c>
      <c r="Q203" s="180">
        <v>0</v>
      </c>
      <c r="R203" s="180">
        <f>Q203*H203</f>
        <v>0</v>
      </c>
      <c r="S203" s="180">
        <v>0.045999999999999999</v>
      </c>
      <c r="T203" s="181">
        <f>S203*H203</f>
        <v>3.4690900000000005</v>
      </c>
      <c r="AR203" s="182" t="s">
        <v>141</v>
      </c>
      <c r="AT203" s="182" t="s">
        <v>136</v>
      </c>
      <c r="AU203" s="182" t="s">
        <v>142</v>
      </c>
      <c r="AY203" s="17" t="s">
        <v>133</v>
      </c>
      <c r="BE203" s="183">
        <f>IF(N203="základní",J203,0)</f>
        <v>0</v>
      </c>
      <c r="BF203" s="183">
        <f>IF(N203="snížená",J203,0)</f>
        <v>0</v>
      </c>
      <c r="BG203" s="183">
        <f>IF(N203="zákl. přenesená",J203,0)</f>
        <v>0</v>
      </c>
      <c r="BH203" s="183">
        <f>IF(N203="sníž. přenesená",J203,0)</f>
        <v>0</v>
      </c>
      <c r="BI203" s="183">
        <f>IF(N203="nulová",J203,0)</f>
        <v>0</v>
      </c>
      <c r="BJ203" s="17" t="s">
        <v>142</v>
      </c>
      <c r="BK203" s="183">
        <f>ROUND(I203*H203,2)</f>
        <v>0</v>
      </c>
      <c r="BL203" s="17" t="s">
        <v>141</v>
      </c>
      <c r="BM203" s="182" t="s">
        <v>289</v>
      </c>
    </row>
    <row r="204" s="12" customFormat="1">
      <c r="B204" s="184"/>
      <c r="D204" s="185" t="s">
        <v>144</v>
      </c>
      <c r="E204" s="186" t="s">
        <v>1</v>
      </c>
      <c r="F204" s="187" t="s">
        <v>290</v>
      </c>
      <c r="H204" s="188">
        <v>21.274999999999999</v>
      </c>
      <c r="I204" s="189"/>
      <c r="L204" s="184"/>
      <c r="M204" s="190"/>
      <c r="N204" s="191"/>
      <c r="O204" s="191"/>
      <c r="P204" s="191"/>
      <c r="Q204" s="191"/>
      <c r="R204" s="191"/>
      <c r="S204" s="191"/>
      <c r="T204" s="192"/>
      <c r="AT204" s="186" t="s">
        <v>144</v>
      </c>
      <c r="AU204" s="186" t="s">
        <v>142</v>
      </c>
      <c r="AV204" s="12" t="s">
        <v>142</v>
      </c>
      <c r="AW204" s="12" t="s">
        <v>32</v>
      </c>
      <c r="AX204" s="12" t="s">
        <v>75</v>
      </c>
      <c r="AY204" s="186" t="s">
        <v>133</v>
      </c>
    </row>
    <row r="205" s="12" customFormat="1">
      <c r="B205" s="184"/>
      <c r="D205" s="185" t="s">
        <v>144</v>
      </c>
      <c r="E205" s="186" t="s">
        <v>1</v>
      </c>
      <c r="F205" s="187" t="s">
        <v>291</v>
      </c>
      <c r="H205" s="188">
        <v>19.879999999999999</v>
      </c>
      <c r="I205" s="189"/>
      <c r="L205" s="184"/>
      <c r="M205" s="190"/>
      <c r="N205" s="191"/>
      <c r="O205" s="191"/>
      <c r="P205" s="191"/>
      <c r="Q205" s="191"/>
      <c r="R205" s="191"/>
      <c r="S205" s="191"/>
      <c r="T205" s="192"/>
      <c r="AT205" s="186" t="s">
        <v>144</v>
      </c>
      <c r="AU205" s="186" t="s">
        <v>142</v>
      </c>
      <c r="AV205" s="12" t="s">
        <v>142</v>
      </c>
      <c r="AW205" s="12" t="s">
        <v>32</v>
      </c>
      <c r="AX205" s="12" t="s">
        <v>75</v>
      </c>
      <c r="AY205" s="186" t="s">
        <v>133</v>
      </c>
    </row>
    <row r="206" s="12" customFormat="1">
      <c r="B206" s="184"/>
      <c r="D206" s="185" t="s">
        <v>144</v>
      </c>
      <c r="E206" s="186" t="s">
        <v>1</v>
      </c>
      <c r="F206" s="187" t="s">
        <v>292</v>
      </c>
      <c r="H206" s="188">
        <v>2.5800000000000001</v>
      </c>
      <c r="I206" s="189"/>
      <c r="L206" s="184"/>
      <c r="M206" s="190"/>
      <c r="N206" s="191"/>
      <c r="O206" s="191"/>
      <c r="P206" s="191"/>
      <c r="Q206" s="191"/>
      <c r="R206" s="191"/>
      <c r="S206" s="191"/>
      <c r="T206" s="192"/>
      <c r="AT206" s="186" t="s">
        <v>144</v>
      </c>
      <c r="AU206" s="186" t="s">
        <v>142</v>
      </c>
      <c r="AV206" s="12" t="s">
        <v>142</v>
      </c>
      <c r="AW206" s="12" t="s">
        <v>32</v>
      </c>
      <c r="AX206" s="12" t="s">
        <v>75</v>
      </c>
      <c r="AY206" s="186" t="s">
        <v>133</v>
      </c>
    </row>
    <row r="207" s="12" customFormat="1">
      <c r="B207" s="184"/>
      <c r="D207" s="185" t="s">
        <v>144</v>
      </c>
      <c r="E207" s="186" t="s">
        <v>1</v>
      </c>
      <c r="F207" s="187" t="s">
        <v>293</v>
      </c>
      <c r="H207" s="188">
        <v>31.68</v>
      </c>
      <c r="I207" s="189"/>
      <c r="L207" s="184"/>
      <c r="M207" s="190"/>
      <c r="N207" s="191"/>
      <c r="O207" s="191"/>
      <c r="P207" s="191"/>
      <c r="Q207" s="191"/>
      <c r="R207" s="191"/>
      <c r="S207" s="191"/>
      <c r="T207" s="192"/>
      <c r="AT207" s="186" t="s">
        <v>144</v>
      </c>
      <c r="AU207" s="186" t="s">
        <v>142</v>
      </c>
      <c r="AV207" s="12" t="s">
        <v>142</v>
      </c>
      <c r="AW207" s="12" t="s">
        <v>32</v>
      </c>
      <c r="AX207" s="12" t="s">
        <v>75</v>
      </c>
      <c r="AY207" s="186" t="s">
        <v>133</v>
      </c>
    </row>
    <row r="208" s="13" customFormat="1">
      <c r="B208" s="193"/>
      <c r="D208" s="185" t="s">
        <v>144</v>
      </c>
      <c r="E208" s="194" t="s">
        <v>1</v>
      </c>
      <c r="F208" s="195" t="s">
        <v>165</v>
      </c>
      <c r="H208" s="196">
        <v>75.414999999999992</v>
      </c>
      <c r="I208" s="197"/>
      <c r="L208" s="193"/>
      <c r="M208" s="198"/>
      <c r="N208" s="199"/>
      <c r="O208" s="199"/>
      <c r="P208" s="199"/>
      <c r="Q208" s="199"/>
      <c r="R208" s="199"/>
      <c r="S208" s="199"/>
      <c r="T208" s="200"/>
      <c r="AT208" s="194" t="s">
        <v>144</v>
      </c>
      <c r="AU208" s="194" t="s">
        <v>142</v>
      </c>
      <c r="AV208" s="13" t="s">
        <v>141</v>
      </c>
      <c r="AW208" s="13" t="s">
        <v>32</v>
      </c>
      <c r="AX208" s="13" t="s">
        <v>80</v>
      </c>
      <c r="AY208" s="194" t="s">
        <v>133</v>
      </c>
    </row>
    <row r="209" s="1" customFormat="1" ht="24" customHeight="1">
      <c r="B209" s="170"/>
      <c r="C209" s="171" t="s">
        <v>294</v>
      </c>
      <c r="D209" s="171" t="s">
        <v>136</v>
      </c>
      <c r="E209" s="172" t="s">
        <v>295</v>
      </c>
      <c r="F209" s="173" t="s">
        <v>296</v>
      </c>
      <c r="G209" s="174" t="s">
        <v>148</v>
      </c>
      <c r="H209" s="175">
        <v>22.460000000000001</v>
      </c>
      <c r="I209" s="176"/>
      <c r="J209" s="177">
        <f>ROUND(I209*H209,2)</f>
        <v>0</v>
      </c>
      <c r="K209" s="173" t="s">
        <v>140</v>
      </c>
      <c r="L209" s="36"/>
      <c r="M209" s="178" t="s">
        <v>1</v>
      </c>
      <c r="N209" s="179" t="s">
        <v>41</v>
      </c>
      <c r="O209" s="72"/>
      <c r="P209" s="180">
        <f>O209*H209</f>
        <v>0</v>
      </c>
      <c r="Q209" s="180">
        <v>0</v>
      </c>
      <c r="R209" s="180">
        <f>Q209*H209</f>
        <v>0</v>
      </c>
      <c r="S209" s="180">
        <v>0.068000000000000005</v>
      </c>
      <c r="T209" s="181">
        <f>S209*H209</f>
        <v>1.5272800000000002</v>
      </c>
      <c r="AR209" s="182" t="s">
        <v>141</v>
      </c>
      <c r="AT209" s="182" t="s">
        <v>136</v>
      </c>
      <c r="AU209" s="182" t="s">
        <v>142</v>
      </c>
      <c r="AY209" s="17" t="s">
        <v>133</v>
      </c>
      <c r="BE209" s="183">
        <f>IF(N209="základní",J209,0)</f>
        <v>0</v>
      </c>
      <c r="BF209" s="183">
        <f>IF(N209="snížená",J209,0)</f>
        <v>0</v>
      </c>
      <c r="BG209" s="183">
        <f>IF(N209="zákl. přenesená",J209,0)</f>
        <v>0</v>
      </c>
      <c r="BH209" s="183">
        <f>IF(N209="sníž. přenesená",J209,0)</f>
        <v>0</v>
      </c>
      <c r="BI209" s="183">
        <f>IF(N209="nulová",J209,0)</f>
        <v>0</v>
      </c>
      <c r="BJ209" s="17" t="s">
        <v>142</v>
      </c>
      <c r="BK209" s="183">
        <f>ROUND(I209*H209,2)</f>
        <v>0</v>
      </c>
      <c r="BL209" s="17" t="s">
        <v>141</v>
      </c>
      <c r="BM209" s="182" t="s">
        <v>297</v>
      </c>
    </row>
    <row r="210" s="12" customFormat="1">
      <c r="B210" s="184"/>
      <c r="D210" s="185" t="s">
        <v>144</v>
      </c>
      <c r="E210" s="186" t="s">
        <v>1</v>
      </c>
      <c r="F210" s="187" t="s">
        <v>298</v>
      </c>
      <c r="H210" s="188">
        <v>19.879999999999999</v>
      </c>
      <c r="I210" s="189"/>
      <c r="L210" s="184"/>
      <c r="M210" s="190"/>
      <c r="N210" s="191"/>
      <c r="O210" s="191"/>
      <c r="P210" s="191"/>
      <c r="Q210" s="191"/>
      <c r="R210" s="191"/>
      <c r="S210" s="191"/>
      <c r="T210" s="192"/>
      <c r="AT210" s="186" t="s">
        <v>144</v>
      </c>
      <c r="AU210" s="186" t="s">
        <v>142</v>
      </c>
      <c r="AV210" s="12" t="s">
        <v>142</v>
      </c>
      <c r="AW210" s="12" t="s">
        <v>32</v>
      </c>
      <c r="AX210" s="12" t="s">
        <v>75</v>
      </c>
      <c r="AY210" s="186" t="s">
        <v>133</v>
      </c>
    </row>
    <row r="211" s="12" customFormat="1">
      <c r="B211" s="184"/>
      <c r="D211" s="185" t="s">
        <v>144</v>
      </c>
      <c r="E211" s="186" t="s">
        <v>1</v>
      </c>
      <c r="F211" s="187" t="s">
        <v>299</v>
      </c>
      <c r="H211" s="188">
        <v>2.5800000000000001</v>
      </c>
      <c r="I211" s="189"/>
      <c r="L211" s="184"/>
      <c r="M211" s="190"/>
      <c r="N211" s="191"/>
      <c r="O211" s="191"/>
      <c r="P211" s="191"/>
      <c r="Q211" s="191"/>
      <c r="R211" s="191"/>
      <c r="S211" s="191"/>
      <c r="T211" s="192"/>
      <c r="AT211" s="186" t="s">
        <v>144</v>
      </c>
      <c r="AU211" s="186" t="s">
        <v>142</v>
      </c>
      <c r="AV211" s="12" t="s">
        <v>142</v>
      </c>
      <c r="AW211" s="12" t="s">
        <v>32</v>
      </c>
      <c r="AX211" s="12" t="s">
        <v>75</v>
      </c>
      <c r="AY211" s="186" t="s">
        <v>133</v>
      </c>
    </row>
    <row r="212" s="13" customFormat="1">
      <c r="B212" s="193"/>
      <c r="D212" s="185" t="s">
        <v>144</v>
      </c>
      <c r="E212" s="194" t="s">
        <v>1</v>
      </c>
      <c r="F212" s="195" t="s">
        <v>165</v>
      </c>
      <c r="H212" s="196">
        <v>22.460000000000001</v>
      </c>
      <c r="I212" s="197"/>
      <c r="L212" s="193"/>
      <c r="M212" s="198"/>
      <c r="N212" s="199"/>
      <c r="O212" s="199"/>
      <c r="P212" s="199"/>
      <c r="Q212" s="199"/>
      <c r="R212" s="199"/>
      <c r="S212" s="199"/>
      <c r="T212" s="200"/>
      <c r="AT212" s="194" t="s">
        <v>144</v>
      </c>
      <c r="AU212" s="194" t="s">
        <v>142</v>
      </c>
      <c r="AV212" s="13" t="s">
        <v>141</v>
      </c>
      <c r="AW212" s="13" t="s">
        <v>32</v>
      </c>
      <c r="AX212" s="13" t="s">
        <v>80</v>
      </c>
      <c r="AY212" s="194" t="s">
        <v>133</v>
      </c>
    </row>
    <row r="213" s="1" customFormat="1" ht="16.5" customHeight="1">
      <c r="B213" s="170"/>
      <c r="C213" s="171" t="s">
        <v>300</v>
      </c>
      <c r="D213" s="171" t="s">
        <v>136</v>
      </c>
      <c r="E213" s="172" t="s">
        <v>301</v>
      </c>
      <c r="F213" s="173" t="s">
        <v>302</v>
      </c>
      <c r="G213" s="174" t="s">
        <v>303</v>
      </c>
      <c r="H213" s="175">
        <v>1</v>
      </c>
      <c r="I213" s="176"/>
      <c r="J213" s="177">
        <f>ROUND(I213*H213,2)</f>
        <v>0</v>
      </c>
      <c r="K213" s="173" t="s">
        <v>1</v>
      </c>
      <c r="L213" s="36"/>
      <c r="M213" s="178" t="s">
        <v>1</v>
      </c>
      <c r="N213" s="179" t="s">
        <v>41</v>
      </c>
      <c r="O213" s="72"/>
      <c r="P213" s="180">
        <f>O213*H213</f>
        <v>0</v>
      </c>
      <c r="Q213" s="180">
        <v>0</v>
      </c>
      <c r="R213" s="180">
        <f>Q213*H213</f>
        <v>0</v>
      </c>
      <c r="S213" s="180">
        <v>0.90000000000000002</v>
      </c>
      <c r="T213" s="181">
        <f>S213*H213</f>
        <v>0.90000000000000002</v>
      </c>
      <c r="AR213" s="182" t="s">
        <v>141</v>
      </c>
      <c r="AT213" s="182" t="s">
        <v>136</v>
      </c>
      <c r="AU213" s="182" t="s">
        <v>142</v>
      </c>
      <c r="AY213" s="17" t="s">
        <v>133</v>
      </c>
      <c r="BE213" s="183">
        <f>IF(N213="základní",J213,0)</f>
        <v>0</v>
      </c>
      <c r="BF213" s="183">
        <f>IF(N213="snížená",J213,0)</f>
        <v>0</v>
      </c>
      <c r="BG213" s="183">
        <f>IF(N213="zákl. přenesená",J213,0)</f>
        <v>0</v>
      </c>
      <c r="BH213" s="183">
        <f>IF(N213="sníž. přenesená",J213,0)</f>
        <v>0</v>
      </c>
      <c r="BI213" s="183">
        <f>IF(N213="nulová",J213,0)</f>
        <v>0</v>
      </c>
      <c r="BJ213" s="17" t="s">
        <v>142</v>
      </c>
      <c r="BK213" s="183">
        <f>ROUND(I213*H213,2)</f>
        <v>0</v>
      </c>
      <c r="BL213" s="17" t="s">
        <v>141</v>
      </c>
      <c r="BM213" s="182" t="s">
        <v>304</v>
      </c>
    </row>
    <row r="214" s="1" customFormat="1" ht="16.5" customHeight="1">
      <c r="B214" s="170"/>
      <c r="C214" s="171" t="s">
        <v>305</v>
      </c>
      <c r="D214" s="171" t="s">
        <v>136</v>
      </c>
      <c r="E214" s="172" t="s">
        <v>306</v>
      </c>
      <c r="F214" s="173" t="s">
        <v>307</v>
      </c>
      <c r="G214" s="174" t="s">
        <v>139</v>
      </c>
      <c r="H214" s="175">
        <v>5</v>
      </c>
      <c r="I214" s="176"/>
      <c r="J214" s="177">
        <f>ROUND(I214*H214,2)</f>
        <v>0</v>
      </c>
      <c r="K214" s="173" t="s">
        <v>1</v>
      </c>
      <c r="L214" s="36"/>
      <c r="M214" s="178" t="s">
        <v>1</v>
      </c>
      <c r="N214" s="179" t="s">
        <v>41</v>
      </c>
      <c r="O214" s="72"/>
      <c r="P214" s="180">
        <f>O214*H214</f>
        <v>0</v>
      </c>
      <c r="Q214" s="180">
        <v>0</v>
      </c>
      <c r="R214" s="180">
        <f>Q214*H214</f>
        <v>0</v>
      </c>
      <c r="S214" s="180">
        <v>0.029999999999999999</v>
      </c>
      <c r="T214" s="181">
        <f>S214*H214</f>
        <v>0.14999999999999999</v>
      </c>
      <c r="AR214" s="182" t="s">
        <v>141</v>
      </c>
      <c r="AT214" s="182" t="s">
        <v>136</v>
      </c>
      <c r="AU214" s="182" t="s">
        <v>142</v>
      </c>
      <c r="AY214" s="17" t="s">
        <v>133</v>
      </c>
      <c r="BE214" s="183">
        <f>IF(N214="základní",J214,0)</f>
        <v>0</v>
      </c>
      <c r="BF214" s="183">
        <f>IF(N214="snížená",J214,0)</f>
        <v>0</v>
      </c>
      <c r="BG214" s="183">
        <f>IF(N214="zákl. přenesená",J214,0)</f>
        <v>0</v>
      </c>
      <c r="BH214" s="183">
        <f>IF(N214="sníž. přenesená",J214,0)</f>
        <v>0</v>
      </c>
      <c r="BI214" s="183">
        <f>IF(N214="nulová",J214,0)</f>
        <v>0</v>
      </c>
      <c r="BJ214" s="17" t="s">
        <v>142</v>
      </c>
      <c r="BK214" s="183">
        <f>ROUND(I214*H214,2)</f>
        <v>0</v>
      </c>
      <c r="BL214" s="17" t="s">
        <v>141</v>
      </c>
      <c r="BM214" s="182" t="s">
        <v>308</v>
      </c>
    </row>
    <row r="215" s="1" customFormat="1" ht="16.5" customHeight="1">
      <c r="B215" s="170"/>
      <c r="C215" s="171" t="s">
        <v>309</v>
      </c>
      <c r="D215" s="171" t="s">
        <v>136</v>
      </c>
      <c r="E215" s="172" t="s">
        <v>310</v>
      </c>
      <c r="F215" s="173" t="s">
        <v>311</v>
      </c>
      <c r="G215" s="174" t="s">
        <v>1</v>
      </c>
      <c r="H215" s="175">
        <v>2.6000000000000001</v>
      </c>
      <c r="I215" s="176"/>
      <c r="J215" s="177">
        <f>ROUND(I215*H215,2)</f>
        <v>0</v>
      </c>
      <c r="K215" s="173" t="s">
        <v>1</v>
      </c>
      <c r="L215" s="36"/>
      <c r="M215" s="178" t="s">
        <v>1</v>
      </c>
      <c r="N215" s="179" t="s">
        <v>41</v>
      </c>
      <c r="O215" s="72"/>
      <c r="P215" s="180">
        <f>O215*H215</f>
        <v>0</v>
      </c>
      <c r="Q215" s="180">
        <v>0</v>
      </c>
      <c r="R215" s="180">
        <f>Q215*H215</f>
        <v>0</v>
      </c>
      <c r="S215" s="180">
        <v>0.13100000000000001</v>
      </c>
      <c r="T215" s="181">
        <f>S215*H215</f>
        <v>0.34060000000000001</v>
      </c>
      <c r="AR215" s="182" t="s">
        <v>141</v>
      </c>
      <c r="AT215" s="182" t="s">
        <v>136</v>
      </c>
      <c r="AU215" s="182" t="s">
        <v>142</v>
      </c>
      <c r="AY215" s="17" t="s">
        <v>133</v>
      </c>
      <c r="BE215" s="183">
        <f>IF(N215="základní",J215,0)</f>
        <v>0</v>
      </c>
      <c r="BF215" s="183">
        <f>IF(N215="snížená",J215,0)</f>
        <v>0</v>
      </c>
      <c r="BG215" s="183">
        <f>IF(N215="zákl. přenesená",J215,0)</f>
        <v>0</v>
      </c>
      <c r="BH215" s="183">
        <f>IF(N215="sníž. přenesená",J215,0)</f>
        <v>0</v>
      </c>
      <c r="BI215" s="183">
        <f>IF(N215="nulová",J215,0)</f>
        <v>0</v>
      </c>
      <c r="BJ215" s="17" t="s">
        <v>142</v>
      </c>
      <c r="BK215" s="183">
        <f>ROUND(I215*H215,2)</f>
        <v>0</v>
      </c>
      <c r="BL215" s="17" t="s">
        <v>141</v>
      </c>
      <c r="BM215" s="182" t="s">
        <v>312</v>
      </c>
    </row>
    <row r="216" s="12" customFormat="1">
      <c r="B216" s="184"/>
      <c r="D216" s="185" t="s">
        <v>144</v>
      </c>
      <c r="E216" s="186" t="s">
        <v>1</v>
      </c>
      <c r="F216" s="187" t="s">
        <v>313</v>
      </c>
      <c r="H216" s="188">
        <v>2.6000000000000001</v>
      </c>
      <c r="I216" s="189"/>
      <c r="L216" s="184"/>
      <c r="M216" s="190"/>
      <c r="N216" s="191"/>
      <c r="O216" s="191"/>
      <c r="P216" s="191"/>
      <c r="Q216" s="191"/>
      <c r="R216" s="191"/>
      <c r="S216" s="191"/>
      <c r="T216" s="192"/>
      <c r="AT216" s="186" t="s">
        <v>144</v>
      </c>
      <c r="AU216" s="186" t="s">
        <v>142</v>
      </c>
      <c r="AV216" s="12" t="s">
        <v>142</v>
      </c>
      <c r="AW216" s="12" t="s">
        <v>32</v>
      </c>
      <c r="AX216" s="12" t="s">
        <v>80</v>
      </c>
      <c r="AY216" s="186" t="s">
        <v>133</v>
      </c>
    </row>
    <row r="217" s="1" customFormat="1" ht="16.5" customHeight="1">
      <c r="B217" s="170"/>
      <c r="C217" s="171" t="s">
        <v>314</v>
      </c>
      <c r="D217" s="171" t="s">
        <v>136</v>
      </c>
      <c r="E217" s="172" t="s">
        <v>315</v>
      </c>
      <c r="F217" s="173" t="s">
        <v>316</v>
      </c>
      <c r="G217" s="174" t="s">
        <v>139</v>
      </c>
      <c r="H217" s="175">
        <v>1</v>
      </c>
      <c r="I217" s="176"/>
      <c r="J217" s="177">
        <f>ROUND(I217*H217,2)</f>
        <v>0</v>
      </c>
      <c r="K217" s="173" t="s">
        <v>1</v>
      </c>
      <c r="L217" s="36"/>
      <c r="M217" s="178" t="s">
        <v>1</v>
      </c>
      <c r="N217" s="179" t="s">
        <v>41</v>
      </c>
      <c r="O217" s="72"/>
      <c r="P217" s="180">
        <f>O217*H217</f>
        <v>0</v>
      </c>
      <c r="Q217" s="180">
        <v>0.02</v>
      </c>
      <c r="R217" s="180">
        <f>Q217*H217</f>
        <v>0.02</v>
      </c>
      <c r="S217" s="180">
        <v>0</v>
      </c>
      <c r="T217" s="181">
        <f>S217*H217</f>
        <v>0</v>
      </c>
      <c r="AR217" s="182" t="s">
        <v>141</v>
      </c>
      <c r="AT217" s="182" t="s">
        <v>136</v>
      </c>
      <c r="AU217" s="182" t="s">
        <v>142</v>
      </c>
      <c r="AY217" s="17" t="s">
        <v>133</v>
      </c>
      <c r="BE217" s="183">
        <f>IF(N217="základní",J217,0)</f>
        <v>0</v>
      </c>
      <c r="BF217" s="183">
        <f>IF(N217="snížená",J217,0)</f>
        <v>0</v>
      </c>
      <c r="BG217" s="183">
        <f>IF(N217="zákl. přenesená",J217,0)</f>
        <v>0</v>
      </c>
      <c r="BH217" s="183">
        <f>IF(N217="sníž. přenesená",J217,0)</f>
        <v>0</v>
      </c>
      <c r="BI217" s="183">
        <f>IF(N217="nulová",J217,0)</f>
        <v>0</v>
      </c>
      <c r="BJ217" s="17" t="s">
        <v>142</v>
      </c>
      <c r="BK217" s="183">
        <f>ROUND(I217*H217,2)</f>
        <v>0</v>
      </c>
      <c r="BL217" s="17" t="s">
        <v>141</v>
      </c>
      <c r="BM217" s="182" t="s">
        <v>317</v>
      </c>
    </row>
    <row r="218" s="1" customFormat="1" ht="48" customHeight="1">
      <c r="B218" s="170"/>
      <c r="C218" s="171" t="s">
        <v>318</v>
      </c>
      <c r="D218" s="171" t="s">
        <v>136</v>
      </c>
      <c r="E218" s="172" t="s">
        <v>319</v>
      </c>
      <c r="F218" s="173" t="s">
        <v>320</v>
      </c>
      <c r="G218" s="174" t="s">
        <v>303</v>
      </c>
      <c r="H218" s="175">
        <v>1</v>
      </c>
      <c r="I218" s="176"/>
      <c r="J218" s="177">
        <f>ROUND(I218*H218,2)</f>
        <v>0</v>
      </c>
      <c r="K218" s="173" t="s">
        <v>1</v>
      </c>
      <c r="L218" s="36"/>
      <c r="M218" s="178" t="s">
        <v>1</v>
      </c>
      <c r="N218" s="179" t="s">
        <v>41</v>
      </c>
      <c r="O218" s="72"/>
      <c r="P218" s="180">
        <f>O218*H218</f>
        <v>0</v>
      </c>
      <c r="Q218" s="180">
        <v>0</v>
      </c>
      <c r="R218" s="180">
        <f>Q218*H218</f>
        <v>0</v>
      </c>
      <c r="S218" s="180">
        <v>0.40000000000000002</v>
      </c>
      <c r="T218" s="181">
        <f>S218*H218</f>
        <v>0.40000000000000002</v>
      </c>
      <c r="AR218" s="182" t="s">
        <v>141</v>
      </c>
      <c r="AT218" s="182" t="s">
        <v>136</v>
      </c>
      <c r="AU218" s="182" t="s">
        <v>142</v>
      </c>
      <c r="AY218" s="17" t="s">
        <v>133</v>
      </c>
      <c r="BE218" s="183">
        <f>IF(N218="základní",J218,0)</f>
        <v>0</v>
      </c>
      <c r="BF218" s="183">
        <f>IF(N218="snížená",J218,0)</f>
        <v>0</v>
      </c>
      <c r="BG218" s="183">
        <f>IF(N218="zákl. přenesená",J218,0)</f>
        <v>0</v>
      </c>
      <c r="BH218" s="183">
        <f>IF(N218="sníž. přenesená",J218,0)</f>
        <v>0</v>
      </c>
      <c r="BI218" s="183">
        <f>IF(N218="nulová",J218,0)</f>
        <v>0</v>
      </c>
      <c r="BJ218" s="17" t="s">
        <v>142</v>
      </c>
      <c r="BK218" s="183">
        <f>ROUND(I218*H218,2)</f>
        <v>0</v>
      </c>
      <c r="BL218" s="17" t="s">
        <v>141</v>
      </c>
      <c r="BM218" s="182" t="s">
        <v>321</v>
      </c>
    </row>
    <row r="219" s="1" customFormat="1" ht="16.5" customHeight="1">
      <c r="B219" s="170"/>
      <c r="C219" s="171" t="s">
        <v>322</v>
      </c>
      <c r="D219" s="171" t="s">
        <v>136</v>
      </c>
      <c r="E219" s="172" t="s">
        <v>323</v>
      </c>
      <c r="F219" s="173" t="s">
        <v>324</v>
      </c>
      <c r="G219" s="174" t="s">
        <v>303</v>
      </c>
      <c r="H219" s="175">
        <v>6</v>
      </c>
      <c r="I219" s="176"/>
      <c r="J219" s="177">
        <f>ROUND(I219*H219,2)</f>
        <v>0</v>
      </c>
      <c r="K219" s="173" t="s">
        <v>1</v>
      </c>
      <c r="L219" s="36"/>
      <c r="M219" s="178" t="s">
        <v>1</v>
      </c>
      <c r="N219" s="179" t="s">
        <v>41</v>
      </c>
      <c r="O219" s="72"/>
      <c r="P219" s="180">
        <f>O219*H219</f>
        <v>0</v>
      </c>
      <c r="Q219" s="180">
        <v>0</v>
      </c>
      <c r="R219" s="180">
        <f>Q219*H219</f>
        <v>0</v>
      </c>
      <c r="S219" s="180">
        <v>0</v>
      </c>
      <c r="T219" s="181">
        <f>S219*H219</f>
        <v>0</v>
      </c>
      <c r="AR219" s="182" t="s">
        <v>141</v>
      </c>
      <c r="AT219" s="182" t="s">
        <v>136</v>
      </c>
      <c r="AU219" s="182" t="s">
        <v>142</v>
      </c>
      <c r="AY219" s="17" t="s">
        <v>133</v>
      </c>
      <c r="BE219" s="183">
        <f>IF(N219="základní",J219,0)</f>
        <v>0</v>
      </c>
      <c r="BF219" s="183">
        <f>IF(N219="snížená",J219,0)</f>
        <v>0</v>
      </c>
      <c r="BG219" s="183">
        <f>IF(N219="zákl. přenesená",J219,0)</f>
        <v>0</v>
      </c>
      <c r="BH219" s="183">
        <f>IF(N219="sníž. přenesená",J219,0)</f>
        <v>0</v>
      </c>
      <c r="BI219" s="183">
        <f>IF(N219="nulová",J219,0)</f>
        <v>0</v>
      </c>
      <c r="BJ219" s="17" t="s">
        <v>142</v>
      </c>
      <c r="BK219" s="183">
        <f>ROUND(I219*H219,2)</f>
        <v>0</v>
      </c>
      <c r="BL219" s="17" t="s">
        <v>141</v>
      </c>
      <c r="BM219" s="182" t="s">
        <v>325</v>
      </c>
    </row>
    <row r="220" s="11" customFormat="1" ht="22.8" customHeight="1">
      <c r="B220" s="157"/>
      <c r="D220" s="158" t="s">
        <v>74</v>
      </c>
      <c r="E220" s="168" t="s">
        <v>326</v>
      </c>
      <c r="F220" s="168" t="s">
        <v>327</v>
      </c>
      <c r="I220" s="160"/>
      <c r="J220" s="169">
        <f>BK220</f>
        <v>0</v>
      </c>
      <c r="L220" s="157"/>
      <c r="M220" s="162"/>
      <c r="N220" s="163"/>
      <c r="O220" s="163"/>
      <c r="P220" s="164">
        <f>SUM(P221:P232)</f>
        <v>0</v>
      </c>
      <c r="Q220" s="163"/>
      <c r="R220" s="164">
        <f>SUM(R221:R232)</f>
        <v>0</v>
      </c>
      <c r="S220" s="163"/>
      <c r="T220" s="165">
        <f>SUM(T221:T232)</f>
        <v>0</v>
      </c>
      <c r="AR220" s="158" t="s">
        <v>80</v>
      </c>
      <c r="AT220" s="166" t="s">
        <v>74</v>
      </c>
      <c r="AU220" s="166" t="s">
        <v>80</v>
      </c>
      <c r="AY220" s="158" t="s">
        <v>133</v>
      </c>
      <c r="BK220" s="167">
        <f>SUM(BK221:BK232)</f>
        <v>0</v>
      </c>
    </row>
    <row r="221" s="1" customFormat="1" ht="24" customHeight="1">
      <c r="B221" s="170"/>
      <c r="C221" s="171" t="s">
        <v>328</v>
      </c>
      <c r="D221" s="171" t="s">
        <v>136</v>
      </c>
      <c r="E221" s="172" t="s">
        <v>329</v>
      </c>
      <c r="F221" s="173" t="s">
        <v>330</v>
      </c>
      <c r="G221" s="174" t="s">
        <v>331</v>
      </c>
      <c r="H221" s="175">
        <v>12.1</v>
      </c>
      <c r="I221" s="176"/>
      <c r="J221" s="177">
        <f>ROUND(I221*H221,2)</f>
        <v>0</v>
      </c>
      <c r="K221" s="173" t="s">
        <v>140</v>
      </c>
      <c r="L221" s="36"/>
      <c r="M221" s="178" t="s">
        <v>1</v>
      </c>
      <c r="N221" s="179" t="s">
        <v>41</v>
      </c>
      <c r="O221" s="72"/>
      <c r="P221" s="180">
        <f>O221*H221</f>
        <v>0</v>
      </c>
      <c r="Q221" s="180">
        <v>0</v>
      </c>
      <c r="R221" s="180">
        <f>Q221*H221</f>
        <v>0</v>
      </c>
      <c r="S221" s="180">
        <v>0</v>
      </c>
      <c r="T221" s="181">
        <f>S221*H221</f>
        <v>0</v>
      </c>
      <c r="AR221" s="182" t="s">
        <v>141</v>
      </c>
      <c r="AT221" s="182" t="s">
        <v>136</v>
      </c>
      <c r="AU221" s="182" t="s">
        <v>142</v>
      </c>
      <c r="AY221" s="17" t="s">
        <v>133</v>
      </c>
      <c r="BE221" s="183">
        <f>IF(N221="základní",J221,0)</f>
        <v>0</v>
      </c>
      <c r="BF221" s="183">
        <f>IF(N221="snížená",J221,0)</f>
        <v>0</v>
      </c>
      <c r="BG221" s="183">
        <f>IF(N221="zákl. přenesená",J221,0)</f>
        <v>0</v>
      </c>
      <c r="BH221" s="183">
        <f>IF(N221="sníž. přenesená",J221,0)</f>
        <v>0</v>
      </c>
      <c r="BI221" s="183">
        <f>IF(N221="nulová",J221,0)</f>
        <v>0</v>
      </c>
      <c r="BJ221" s="17" t="s">
        <v>142</v>
      </c>
      <c r="BK221" s="183">
        <f>ROUND(I221*H221,2)</f>
        <v>0</v>
      </c>
      <c r="BL221" s="17" t="s">
        <v>141</v>
      </c>
      <c r="BM221" s="182" t="s">
        <v>332</v>
      </c>
    </row>
    <row r="222" s="1" customFormat="1" ht="24" customHeight="1">
      <c r="B222" s="170"/>
      <c r="C222" s="171" t="s">
        <v>333</v>
      </c>
      <c r="D222" s="171" t="s">
        <v>136</v>
      </c>
      <c r="E222" s="172" t="s">
        <v>334</v>
      </c>
      <c r="F222" s="173" t="s">
        <v>335</v>
      </c>
      <c r="G222" s="174" t="s">
        <v>331</v>
      </c>
      <c r="H222" s="175">
        <v>12.1</v>
      </c>
      <c r="I222" s="176"/>
      <c r="J222" s="177">
        <f>ROUND(I222*H222,2)</f>
        <v>0</v>
      </c>
      <c r="K222" s="173" t="s">
        <v>140</v>
      </c>
      <c r="L222" s="36"/>
      <c r="M222" s="178" t="s">
        <v>1</v>
      </c>
      <c r="N222" s="179" t="s">
        <v>41</v>
      </c>
      <c r="O222" s="72"/>
      <c r="P222" s="180">
        <f>O222*H222</f>
        <v>0</v>
      </c>
      <c r="Q222" s="180">
        <v>0</v>
      </c>
      <c r="R222" s="180">
        <f>Q222*H222</f>
        <v>0</v>
      </c>
      <c r="S222" s="180">
        <v>0</v>
      </c>
      <c r="T222" s="181">
        <f>S222*H222</f>
        <v>0</v>
      </c>
      <c r="AR222" s="182" t="s">
        <v>141</v>
      </c>
      <c r="AT222" s="182" t="s">
        <v>136</v>
      </c>
      <c r="AU222" s="182" t="s">
        <v>142</v>
      </c>
      <c r="AY222" s="17" t="s">
        <v>133</v>
      </c>
      <c r="BE222" s="183">
        <f>IF(N222="základní",J222,0)</f>
        <v>0</v>
      </c>
      <c r="BF222" s="183">
        <f>IF(N222="snížená",J222,0)</f>
        <v>0</v>
      </c>
      <c r="BG222" s="183">
        <f>IF(N222="zákl. přenesená",J222,0)</f>
        <v>0</v>
      </c>
      <c r="BH222" s="183">
        <f>IF(N222="sníž. přenesená",J222,0)</f>
        <v>0</v>
      </c>
      <c r="BI222" s="183">
        <f>IF(N222="nulová",J222,0)</f>
        <v>0</v>
      </c>
      <c r="BJ222" s="17" t="s">
        <v>142</v>
      </c>
      <c r="BK222" s="183">
        <f>ROUND(I222*H222,2)</f>
        <v>0</v>
      </c>
      <c r="BL222" s="17" t="s">
        <v>141</v>
      </c>
      <c r="BM222" s="182" t="s">
        <v>336</v>
      </c>
    </row>
    <row r="223" s="1" customFormat="1" ht="24" customHeight="1">
      <c r="B223" s="170"/>
      <c r="C223" s="171" t="s">
        <v>337</v>
      </c>
      <c r="D223" s="171" t="s">
        <v>136</v>
      </c>
      <c r="E223" s="172" t="s">
        <v>338</v>
      </c>
      <c r="F223" s="173" t="s">
        <v>339</v>
      </c>
      <c r="G223" s="174" t="s">
        <v>331</v>
      </c>
      <c r="H223" s="175">
        <v>290.39999999999998</v>
      </c>
      <c r="I223" s="176"/>
      <c r="J223" s="177">
        <f>ROUND(I223*H223,2)</f>
        <v>0</v>
      </c>
      <c r="K223" s="173" t="s">
        <v>140</v>
      </c>
      <c r="L223" s="36"/>
      <c r="M223" s="178" t="s">
        <v>1</v>
      </c>
      <c r="N223" s="179" t="s">
        <v>41</v>
      </c>
      <c r="O223" s="72"/>
      <c r="P223" s="180">
        <f>O223*H223</f>
        <v>0</v>
      </c>
      <c r="Q223" s="180">
        <v>0</v>
      </c>
      <c r="R223" s="180">
        <f>Q223*H223</f>
        <v>0</v>
      </c>
      <c r="S223" s="180">
        <v>0</v>
      </c>
      <c r="T223" s="181">
        <f>S223*H223</f>
        <v>0</v>
      </c>
      <c r="AR223" s="182" t="s">
        <v>141</v>
      </c>
      <c r="AT223" s="182" t="s">
        <v>136</v>
      </c>
      <c r="AU223" s="182" t="s">
        <v>142</v>
      </c>
      <c r="AY223" s="17" t="s">
        <v>133</v>
      </c>
      <c r="BE223" s="183">
        <f>IF(N223="základní",J223,0)</f>
        <v>0</v>
      </c>
      <c r="BF223" s="183">
        <f>IF(N223="snížená",J223,0)</f>
        <v>0</v>
      </c>
      <c r="BG223" s="183">
        <f>IF(N223="zákl. přenesená",J223,0)</f>
        <v>0</v>
      </c>
      <c r="BH223" s="183">
        <f>IF(N223="sníž. přenesená",J223,0)</f>
        <v>0</v>
      </c>
      <c r="BI223" s="183">
        <f>IF(N223="nulová",J223,0)</f>
        <v>0</v>
      </c>
      <c r="BJ223" s="17" t="s">
        <v>142</v>
      </c>
      <c r="BK223" s="183">
        <f>ROUND(I223*H223,2)</f>
        <v>0</v>
      </c>
      <c r="BL223" s="17" t="s">
        <v>141</v>
      </c>
      <c r="BM223" s="182" t="s">
        <v>340</v>
      </c>
    </row>
    <row r="224" s="12" customFormat="1">
      <c r="B224" s="184"/>
      <c r="D224" s="185" t="s">
        <v>144</v>
      </c>
      <c r="F224" s="187" t="s">
        <v>341</v>
      </c>
      <c r="H224" s="188">
        <v>290.39999999999998</v>
      </c>
      <c r="I224" s="189"/>
      <c r="L224" s="184"/>
      <c r="M224" s="190"/>
      <c r="N224" s="191"/>
      <c r="O224" s="191"/>
      <c r="P224" s="191"/>
      <c r="Q224" s="191"/>
      <c r="R224" s="191"/>
      <c r="S224" s="191"/>
      <c r="T224" s="192"/>
      <c r="AT224" s="186" t="s">
        <v>144</v>
      </c>
      <c r="AU224" s="186" t="s">
        <v>142</v>
      </c>
      <c r="AV224" s="12" t="s">
        <v>142</v>
      </c>
      <c r="AW224" s="12" t="s">
        <v>3</v>
      </c>
      <c r="AX224" s="12" t="s">
        <v>80</v>
      </c>
      <c r="AY224" s="186" t="s">
        <v>133</v>
      </c>
    </row>
    <row r="225" s="1" customFormat="1" ht="24" customHeight="1">
      <c r="B225" s="170"/>
      <c r="C225" s="171" t="s">
        <v>342</v>
      </c>
      <c r="D225" s="171" t="s">
        <v>136</v>
      </c>
      <c r="E225" s="172" t="s">
        <v>343</v>
      </c>
      <c r="F225" s="173" t="s">
        <v>344</v>
      </c>
      <c r="G225" s="174" t="s">
        <v>331</v>
      </c>
      <c r="H225" s="175">
        <v>0.105</v>
      </c>
      <c r="I225" s="176"/>
      <c r="J225" s="177">
        <f>ROUND(I225*H225,2)</f>
        <v>0</v>
      </c>
      <c r="K225" s="173" t="s">
        <v>140</v>
      </c>
      <c r="L225" s="36"/>
      <c r="M225" s="178" t="s">
        <v>1</v>
      </c>
      <c r="N225" s="179" t="s">
        <v>41</v>
      </c>
      <c r="O225" s="72"/>
      <c r="P225" s="180">
        <f>O225*H225</f>
        <v>0</v>
      </c>
      <c r="Q225" s="180">
        <v>0</v>
      </c>
      <c r="R225" s="180">
        <f>Q225*H225</f>
        <v>0</v>
      </c>
      <c r="S225" s="180">
        <v>0</v>
      </c>
      <c r="T225" s="181">
        <f>S225*H225</f>
        <v>0</v>
      </c>
      <c r="AR225" s="182" t="s">
        <v>141</v>
      </c>
      <c r="AT225" s="182" t="s">
        <v>136</v>
      </c>
      <c r="AU225" s="182" t="s">
        <v>142</v>
      </c>
      <c r="AY225" s="17" t="s">
        <v>133</v>
      </c>
      <c r="BE225" s="183">
        <f>IF(N225="základní",J225,0)</f>
        <v>0</v>
      </c>
      <c r="BF225" s="183">
        <f>IF(N225="snížená",J225,0)</f>
        <v>0</v>
      </c>
      <c r="BG225" s="183">
        <f>IF(N225="zákl. přenesená",J225,0)</f>
        <v>0</v>
      </c>
      <c r="BH225" s="183">
        <f>IF(N225="sníž. přenesená",J225,0)</f>
        <v>0</v>
      </c>
      <c r="BI225" s="183">
        <f>IF(N225="nulová",J225,0)</f>
        <v>0</v>
      </c>
      <c r="BJ225" s="17" t="s">
        <v>142</v>
      </c>
      <c r="BK225" s="183">
        <f>ROUND(I225*H225,2)</f>
        <v>0</v>
      </c>
      <c r="BL225" s="17" t="s">
        <v>141</v>
      </c>
      <c r="BM225" s="182" t="s">
        <v>345</v>
      </c>
    </row>
    <row r="226" s="12" customFormat="1">
      <c r="B226" s="184"/>
      <c r="D226" s="185" t="s">
        <v>144</v>
      </c>
      <c r="E226" s="186" t="s">
        <v>1</v>
      </c>
      <c r="F226" s="187" t="s">
        <v>346</v>
      </c>
      <c r="H226" s="188">
        <v>0.105</v>
      </c>
      <c r="I226" s="189"/>
      <c r="L226" s="184"/>
      <c r="M226" s="190"/>
      <c r="N226" s="191"/>
      <c r="O226" s="191"/>
      <c r="P226" s="191"/>
      <c r="Q226" s="191"/>
      <c r="R226" s="191"/>
      <c r="S226" s="191"/>
      <c r="T226" s="192"/>
      <c r="AT226" s="186" t="s">
        <v>144</v>
      </c>
      <c r="AU226" s="186" t="s">
        <v>142</v>
      </c>
      <c r="AV226" s="12" t="s">
        <v>142</v>
      </c>
      <c r="AW226" s="12" t="s">
        <v>32</v>
      </c>
      <c r="AX226" s="12" t="s">
        <v>80</v>
      </c>
      <c r="AY226" s="186" t="s">
        <v>133</v>
      </c>
    </row>
    <row r="227" s="1" customFormat="1" ht="24" customHeight="1">
      <c r="B227" s="170"/>
      <c r="C227" s="171" t="s">
        <v>347</v>
      </c>
      <c r="D227" s="171" t="s">
        <v>136</v>
      </c>
      <c r="E227" s="172" t="s">
        <v>348</v>
      </c>
      <c r="F227" s="173" t="s">
        <v>349</v>
      </c>
      <c r="G227" s="174" t="s">
        <v>331</v>
      </c>
      <c r="H227" s="175">
        <v>3.02</v>
      </c>
      <c r="I227" s="176"/>
      <c r="J227" s="177">
        <f>ROUND(I227*H227,2)</f>
        <v>0</v>
      </c>
      <c r="K227" s="173" t="s">
        <v>140</v>
      </c>
      <c r="L227" s="36"/>
      <c r="M227" s="178" t="s">
        <v>1</v>
      </c>
      <c r="N227" s="179" t="s">
        <v>41</v>
      </c>
      <c r="O227" s="72"/>
      <c r="P227" s="180">
        <f>O227*H227</f>
        <v>0</v>
      </c>
      <c r="Q227" s="180">
        <v>0</v>
      </c>
      <c r="R227" s="180">
        <f>Q227*H227</f>
        <v>0</v>
      </c>
      <c r="S227" s="180">
        <v>0</v>
      </c>
      <c r="T227" s="181">
        <f>S227*H227</f>
        <v>0</v>
      </c>
      <c r="AR227" s="182" t="s">
        <v>141</v>
      </c>
      <c r="AT227" s="182" t="s">
        <v>136</v>
      </c>
      <c r="AU227" s="182" t="s">
        <v>142</v>
      </c>
      <c r="AY227" s="17" t="s">
        <v>133</v>
      </c>
      <c r="BE227" s="183">
        <f>IF(N227="základní",J227,0)</f>
        <v>0</v>
      </c>
      <c r="BF227" s="183">
        <f>IF(N227="snížená",J227,0)</f>
        <v>0</v>
      </c>
      <c r="BG227" s="183">
        <f>IF(N227="zákl. přenesená",J227,0)</f>
        <v>0</v>
      </c>
      <c r="BH227" s="183">
        <f>IF(N227="sníž. přenesená",J227,0)</f>
        <v>0</v>
      </c>
      <c r="BI227" s="183">
        <f>IF(N227="nulová",J227,0)</f>
        <v>0</v>
      </c>
      <c r="BJ227" s="17" t="s">
        <v>142</v>
      </c>
      <c r="BK227" s="183">
        <f>ROUND(I227*H227,2)</f>
        <v>0</v>
      </c>
      <c r="BL227" s="17" t="s">
        <v>141</v>
      </c>
      <c r="BM227" s="182" t="s">
        <v>350</v>
      </c>
    </row>
    <row r="228" s="12" customFormat="1">
      <c r="B228" s="184"/>
      <c r="D228" s="185" t="s">
        <v>144</v>
      </c>
      <c r="E228" s="186" t="s">
        <v>1</v>
      </c>
      <c r="F228" s="187" t="s">
        <v>351</v>
      </c>
      <c r="H228" s="188">
        <v>3.02</v>
      </c>
      <c r="I228" s="189"/>
      <c r="L228" s="184"/>
      <c r="M228" s="190"/>
      <c r="N228" s="191"/>
      <c r="O228" s="191"/>
      <c r="P228" s="191"/>
      <c r="Q228" s="191"/>
      <c r="R228" s="191"/>
      <c r="S228" s="191"/>
      <c r="T228" s="192"/>
      <c r="AT228" s="186" t="s">
        <v>144</v>
      </c>
      <c r="AU228" s="186" t="s">
        <v>142</v>
      </c>
      <c r="AV228" s="12" t="s">
        <v>142</v>
      </c>
      <c r="AW228" s="12" t="s">
        <v>32</v>
      </c>
      <c r="AX228" s="12" t="s">
        <v>80</v>
      </c>
      <c r="AY228" s="186" t="s">
        <v>133</v>
      </c>
    </row>
    <row r="229" s="1" customFormat="1" ht="24" customHeight="1">
      <c r="B229" s="170"/>
      <c r="C229" s="171" t="s">
        <v>352</v>
      </c>
      <c r="D229" s="171" t="s">
        <v>136</v>
      </c>
      <c r="E229" s="172" t="s">
        <v>353</v>
      </c>
      <c r="F229" s="173" t="s">
        <v>354</v>
      </c>
      <c r="G229" s="174" t="s">
        <v>331</v>
      </c>
      <c r="H229" s="175">
        <v>0.73199999999999998</v>
      </c>
      <c r="I229" s="176"/>
      <c r="J229" s="177">
        <f>ROUND(I229*H229,2)</f>
        <v>0</v>
      </c>
      <c r="K229" s="173" t="s">
        <v>140</v>
      </c>
      <c r="L229" s="36"/>
      <c r="M229" s="178" t="s">
        <v>1</v>
      </c>
      <c r="N229" s="179" t="s">
        <v>41</v>
      </c>
      <c r="O229" s="72"/>
      <c r="P229" s="180">
        <f>O229*H229</f>
        <v>0</v>
      </c>
      <c r="Q229" s="180">
        <v>0</v>
      </c>
      <c r="R229" s="180">
        <f>Q229*H229</f>
        <v>0</v>
      </c>
      <c r="S229" s="180">
        <v>0</v>
      </c>
      <c r="T229" s="181">
        <f>S229*H229</f>
        <v>0</v>
      </c>
      <c r="AR229" s="182" t="s">
        <v>141</v>
      </c>
      <c r="AT229" s="182" t="s">
        <v>136</v>
      </c>
      <c r="AU229" s="182" t="s">
        <v>142</v>
      </c>
      <c r="AY229" s="17" t="s">
        <v>133</v>
      </c>
      <c r="BE229" s="183">
        <f>IF(N229="základní",J229,0)</f>
        <v>0</v>
      </c>
      <c r="BF229" s="183">
        <f>IF(N229="snížená",J229,0)</f>
        <v>0</v>
      </c>
      <c r="BG229" s="183">
        <f>IF(N229="zákl. přenesená",J229,0)</f>
        <v>0</v>
      </c>
      <c r="BH229" s="183">
        <f>IF(N229="sníž. přenesená",J229,0)</f>
        <v>0</v>
      </c>
      <c r="BI229" s="183">
        <f>IF(N229="nulová",J229,0)</f>
        <v>0</v>
      </c>
      <c r="BJ229" s="17" t="s">
        <v>142</v>
      </c>
      <c r="BK229" s="183">
        <f>ROUND(I229*H229,2)</f>
        <v>0</v>
      </c>
      <c r="BL229" s="17" t="s">
        <v>141</v>
      </c>
      <c r="BM229" s="182" t="s">
        <v>355</v>
      </c>
    </row>
    <row r="230" s="12" customFormat="1">
      <c r="B230" s="184"/>
      <c r="D230" s="185" t="s">
        <v>144</v>
      </c>
      <c r="E230" s="186" t="s">
        <v>1</v>
      </c>
      <c r="F230" s="187" t="s">
        <v>356</v>
      </c>
      <c r="H230" s="188">
        <v>0.73199999999999998</v>
      </c>
      <c r="I230" s="189"/>
      <c r="L230" s="184"/>
      <c r="M230" s="190"/>
      <c r="N230" s="191"/>
      <c r="O230" s="191"/>
      <c r="P230" s="191"/>
      <c r="Q230" s="191"/>
      <c r="R230" s="191"/>
      <c r="S230" s="191"/>
      <c r="T230" s="192"/>
      <c r="AT230" s="186" t="s">
        <v>144</v>
      </c>
      <c r="AU230" s="186" t="s">
        <v>142</v>
      </c>
      <c r="AV230" s="12" t="s">
        <v>142</v>
      </c>
      <c r="AW230" s="12" t="s">
        <v>32</v>
      </c>
      <c r="AX230" s="12" t="s">
        <v>80</v>
      </c>
      <c r="AY230" s="186" t="s">
        <v>133</v>
      </c>
    </row>
    <row r="231" s="1" customFormat="1" ht="24" customHeight="1">
      <c r="B231" s="170"/>
      <c r="C231" s="171" t="s">
        <v>357</v>
      </c>
      <c r="D231" s="171" t="s">
        <v>136</v>
      </c>
      <c r="E231" s="172" t="s">
        <v>358</v>
      </c>
      <c r="F231" s="173" t="s">
        <v>359</v>
      </c>
      <c r="G231" s="174" t="s">
        <v>331</v>
      </c>
      <c r="H231" s="175">
        <v>8.2430000000000003</v>
      </c>
      <c r="I231" s="176"/>
      <c r="J231" s="177">
        <f>ROUND(I231*H231,2)</f>
        <v>0</v>
      </c>
      <c r="K231" s="173" t="s">
        <v>140</v>
      </c>
      <c r="L231" s="36"/>
      <c r="M231" s="178" t="s">
        <v>1</v>
      </c>
      <c r="N231" s="179" t="s">
        <v>41</v>
      </c>
      <c r="O231" s="72"/>
      <c r="P231" s="180">
        <f>O231*H231</f>
        <v>0</v>
      </c>
      <c r="Q231" s="180">
        <v>0</v>
      </c>
      <c r="R231" s="180">
        <f>Q231*H231</f>
        <v>0</v>
      </c>
      <c r="S231" s="180">
        <v>0</v>
      </c>
      <c r="T231" s="181">
        <f>S231*H231</f>
        <v>0</v>
      </c>
      <c r="AR231" s="182" t="s">
        <v>141</v>
      </c>
      <c r="AT231" s="182" t="s">
        <v>136</v>
      </c>
      <c r="AU231" s="182" t="s">
        <v>142</v>
      </c>
      <c r="AY231" s="17" t="s">
        <v>133</v>
      </c>
      <c r="BE231" s="183">
        <f>IF(N231="základní",J231,0)</f>
        <v>0</v>
      </c>
      <c r="BF231" s="183">
        <f>IF(N231="snížená",J231,0)</f>
        <v>0</v>
      </c>
      <c r="BG231" s="183">
        <f>IF(N231="zákl. přenesená",J231,0)</f>
        <v>0</v>
      </c>
      <c r="BH231" s="183">
        <f>IF(N231="sníž. přenesená",J231,0)</f>
        <v>0</v>
      </c>
      <c r="BI231" s="183">
        <f>IF(N231="nulová",J231,0)</f>
        <v>0</v>
      </c>
      <c r="BJ231" s="17" t="s">
        <v>142</v>
      </c>
      <c r="BK231" s="183">
        <f>ROUND(I231*H231,2)</f>
        <v>0</v>
      </c>
      <c r="BL231" s="17" t="s">
        <v>141</v>
      </c>
      <c r="BM231" s="182" t="s">
        <v>360</v>
      </c>
    </row>
    <row r="232" s="12" customFormat="1">
      <c r="B232" s="184"/>
      <c r="D232" s="185" t="s">
        <v>144</v>
      </c>
      <c r="E232" s="186" t="s">
        <v>1</v>
      </c>
      <c r="F232" s="187" t="s">
        <v>361</v>
      </c>
      <c r="H232" s="188">
        <v>8.2430000000000003</v>
      </c>
      <c r="I232" s="189"/>
      <c r="L232" s="184"/>
      <c r="M232" s="190"/>
      <c r="N232" s="191"/>
      <c r="O232" s="191"/>
      <c r="P232" s="191"/>
      <c r="Q232" s="191"/>
      <c r="R232" s="191"/>
      <c r="S232" s="191"/>
      <c r="T232" s="192"/>
      <c r="AT232" s="186" t="s">
        <v>144</v>
      </c>
      <c r="AU232" s="186" t="s">
        <v>142</v>
      </c>
      <c r="AV232" s="12" t="s">
        <v>142</v>
      </c>
      <c r="AW232" s="12" t="s">
        <v>32</v>
      </c>
      <c r="AX232" s="12" t="s">
        <v>80</v>
      </c>
      <c r="AY232" s="186" t="s">
        <v>133</v>
      </c>
    </row>
    <row r="233" s="11" customFormat="1" ht="22.8" customHeight="1">
      <c r="B233" s="157"/>
      <c r="D233" s="158" t="s">
        <v>74</v>
      </c>
      <c r="E233" s="168" t="s">
        <v>362</v>
      </c>
      <c r="F233" s="168" t="s">
        <v>363</v>
      </c>
      <c r="I233" s="160"/>
      <c r="J233" s="169">
        <f>BK233</f>
        <v>0</v>
      </c>
      <c r="L233" s="157"/>
      <c r="M233" s="162"/>
      <c r="N233" s="163"/>
      <c r="O233" s="163"/>
      <c r="P233" s="164">
        <f>P234</f>
        <v>0</v>
      </c>
      <c r="Q233" s="163"/>
      <c r="R233" s="164">
        <f>R234</f>
        <v>0</v>
      </c>
      <c r="S233" s="163"/>
      <c r="T233" s="165">
        <f>T234</f>
        <v>0</v>
      </c>
      <c r="AR233" s="158" t="s">
        <v>80</v>
      </c>
      <c r="AT233" s="166" t="s">
        <v>74</v>
      </c>
      <c r="AU233" s="166" t="s">
        <v>80</v>
      </c>
      <c r="AY233" s="158" t="s">
        <v>133</v>
      </c>
      <c r="BK233" s="167">
        <f>BK234</f>
        <v>0</v>
      </c>
    </row>
    <row r="234" s="1" customFormat="1" ht="16.5" customHeight="1">
      <c r="B234" s="170"/>
      <c r="C234" s="171" t="s">
        <v>364</v>
      </c>
      <c r="D234" s="171" t="s">
        <v>136</v>
      </c>
      <c r="E234" s="172" t="s">
        <v>365</v>
      </c>
      <c r="F234" s="173" t="s">
        <v>366</v>
      </c>
      <c r="G234" s="174" t="s">
        <v>331</v>
      </c>
      <c r="H234" s="175">
        <v>10.015000000000001</v>
      </c>
      <c r="I234" s="176"/>
      <c r="J234" s="177">
        <f>ROUND(I234*H234,2)</f>
        <v>0</v>
      </c>
      <c r="K234" s="173" t="s">
        <v>140</v>
      </c>
      <c r="L234" s="36"/>
      <c r="M234" s="178" t="s">
        <v>1</v>
      </c>
      <c r="N234" s="179" t="s">
        <v>41</v>
      </c>
      <c r="O234" s="72"/>
      <c r="P234" s="180">
        <f>O234*H234</f>
        <v>0</v>
      </c>
      <c r="Q234" s="180">
        <v>0</v>
      </c>
      <c r="R234" s="180">
        <f>Q234*H234</f>
        <v>0</v>
      </c>
      <c r="S234" s="180">
        <v>0</v>
      </c>
      <c r="T234" s="181">
        <f>S234*H234</f>
        <v>0</v>
      </c>
      <c r="AR234" s="182" t="s">
        <v>141</v>
      </c>
      <c r="AT234" s="182" t="s">
        <v>136</v>
      </c>
      <c r="AU234" s="182" t="s">
        <v>142</v>
      </c>
      <c r="AY234" s="17" t="s">
        <v>133</v>
      </c>
      <c r="BE234" s="183">
        <f>IF(N234="základní",J234,0)</f>
        <v>0</v>
      </c>
      <c r="BF234" s="183">
        <f>IF(N234="snížená",J234,0)</f>
        <v>0</v>
      </c>
      <c r="BG234" s="183">
        <f>IF(N234="zákl. přenesená",J234,0)</f>
        <v>0</v>
      </c>
      <c r="BH234" s="183">
        <f>IF(N234="sníž. přenesená",J234,0)</f>
        <v>0</v>
      </c>
      <c r="BI234" s="183">
        <f>IF(N234="nulová",J234,0)</f>
        <v>0</v>
      </c>
      <c r="BJ234" s="17" t="s">
        <v>142</v>
      </c>
      <c r="BK234" s="183">
        <f>ROUND(I234*H234,2)</f>
        <v>0</v>
      </c>
      <c r="BL234" s="17" t="s">
        <v>141</v>
      </c>
      <c r="BM234" s="182" t="s">
        <v>367</v>
      </c>
    </row>
    <row r="235" s="11" customFormat="1" ht="25.92" customHeight="1">
      <c r="B235" s="157"/>
      <c r="D235" s="158" t="s">
        <v>74</v>
      </c>
      <c r="E235" s="159" t="s">
        <v>368</v>
      </c>
      <c r="F235" s="159" t="s">
        <v>369</v>
      </c>
      <c r="I235" s="160"/>
      <c r="J235" s="161">
        <f>BK235</f>
        <v>0</v>
      </c>
      <c r="L235" s="157"/>
      <c r="M235" s="162"/>
      <c r="N235" s="163"/>
      <c r="O235" s="163"/>
      <c r="P235" s="164">
        <f>P236+P253+P269+P285+P289+P298+P312+P350+P355+P358+P362+P376+P379+P391+P403+P426+P444+P452</f>
        <v>0</v>
      </c>
      <c r="Q235" s="163"/>
      <c r="R235" s="164">
        <f>R236+R253+R269+R285+R289+R298+R312+R350+R355+R358+R362+R376+R379+R391+R403+R426+R444+R452</f>
        <v>2.6949310400000002</v>
      </c>
      <c r="S235" s="163"/>
      <c r="T235" s="165">
        <f>T236+T253+T269+T285+T289+T298+T312+T350+T355+T358+T362+T376+T379+T391+T403+T426+T444+T452</f>
        <v>1.8731988000000002</v>
      </c>
      <c r="AR235" s="158" t="s">
        <v>142</v>
      </c>
      <c r="AT235" s="166" t="s">
        <v>74</v>
      </c>
      <c r="AU235" s="166" t="s">
        <v>75</v>
      </c>
      <c r="AY235" s="158" t="s">
        <v>133</v>
      </c>
      <c r="BK235" s="167">
        <f>BK236+BK253+BK269+BK285+BK289+BK298+BK312+BK350+BK355+BK358+BK362+BK376+BK379+BK391+BK403+BK426+BK444+BK452</f>
        <v>0</v>
      </c>
    </row>
    <row r="236" s="11" customFormat="1" ht="22.8" customHeight="1">
      <c r="B236" s="157"/>
      <c r="D236" s="158" t="s">
        <v>74</v>
      </c>
      <c r="E236" s="168" t="s">
        <v>370</v>
      </c>
      <c r="F236" s="168" t="s">
        <v>371</v>
      </c>
      <c r="I236" s="160"/>
      <c r="J236" s="169">
        <f>BK236</f>
        <v>0</v>
      </c>
      <c r="L236" s="157"/>
      <c r="M236" s="162"/>
      <c r="N236" s="163"/>
      <c r="O236" s="163"/>
      <c r="P236" s="164">
        <f>SUM(P237:P252)</f>
        <v>0</v>
      </c>
      <c r="Q236" s="163"/>
      <c r="R236" s="164">
        <f>SUM(R237:R252)</f>
        <v>0.042945000000000004</v>
      </c>
      <c r="S236" s="163"/>
      <c r="T236" s="165">
        <f>SUM(T237:T252)</f>
        <v>0.015390000000000001</v>
      </c>
      <c r="AR236" s="158" t="s">
        <v>142</v>
      </c>
      <c r="AT236" s="166" t="s">
        <v>74</v>
      </c>
      <c r="AU236" s="166" t="s">
        <v>80</v>
      </c>
      <c r="AY236" s="158" t="s">
        <v>133</v>
      </c>
      <c r="BK236" s="167">
        <f>SUM(BK237:BK252)</f>
        <v>0</v>
      </c>
    </row>
    <row r="237" s="1" customFormat="1" ht="16.5" customHeight="1">
      <c r="B237" s="170"/>
      <c r="C237" s="171" t="s">
        <v>372</v>
      </c>
      <c r="D237" s="171" t="s">
        <v>136</v>
      </c>
      <c r="E237" s="172" t="s">
        <v>373</v>
      </c>
      <c r="F237" s="173" t="s">
        <v>374</v>
      </c>
      <c r="G237" s="174" t="s">
        <v>139</v>
      </c>
      <c r="H237" s="175">
        <v>1</v>
      </c>
      <c r="I237" s="176"/>
      <c r="J237" s="177">
        <f>ROUND(I237*H237,2)</f>
        <v>0</v>
      </c>
      <c r="K237" s="173" t="s">
        <v>140</v>
      </c>
      <c r="L237" s="36"/>
      <c r="M237" s="178" t="s">
        <v>1</v>
      </c>
      <c r="N237" s="179" t="s">
        <v>41</v>
      </c>
      <c r="O237" s="72"/>
      <c r="P237" s="180">
        <f>O237*H237</f>
        <v>0</v>
      </c>
      <c r="Q237" s="180">
        <v>0.012019999999999999</v>
      </c>
      <c r="R237" s="180">
        <f>Q237*H237</f>
        <v>0.012019999999999999</v>
      </c>
      <c r="S237" s="180">
        <v>0</v>
      </c>
      <c r="T237" s="181">
        <f>S237*H237</f>
        <v>0</v>
      </c>
      <c r="AR237" s="182" t="s">
        <v>207</v>
      </c>
      <c r="AT237" s="182" t="s">
        <v>136</v>
      </c>
      <c r="AU237" s="182" t="s">
        <v>142</v>
      </c>
      <c r="AY237" s="17" t="s">
        <v>133</v>
      </c>
      <c r="BE237" s="183">
        <f>IF(N237="základní",J237,0)</f>
        <v>0</v>
      </c>
      <c r="BF237" s="183">
        <f>IF(N237="snížená",J237,0)</f>
        <v>0</v>
      </c>
      <c r="BG237" s="183">
        <f>IF(N237="zákl. přenesená",J237,0)</f>
        <v>0</v>
      </c>
      <c r="BH237" s="183">
        <f>IF(N237="sníž. přenesená",J237,0)</f>
        <v>0</v>
      </c>
      <c r="BI237" s="183">
        <f>IF(N237="nulová",J237,0)</f>
        <v>0</v>
      </c>
      <c r="BJ237" s="17" t="s">
        <v>142</v>
      </c>
      <c r="BK237" s="183">
        <f>ROUND(I237*H237,2)</f>
        <v>0</v>
      </c>
      <c r="BL237" s="17" t="s">
        <v>207</v>
      </c>
      <c r="BM237" s="182" t="s">
        <v>375</v>
      </c>
    </row>
    <row r="238" s="1" customFormat="1" ht="16.5" customHeight="1">
      <c r="B238" s="170"/>
      <c r="C238" s="171" t="s">
        <v>376</v>
      </c>
      <c r="D238" s="171" t="s">
        <v>136</v>
      </c>
      <c r="E238" s="172" t="s">
        <v>377</v>
      </c>
      <c r="F238" s="173" t="s">
        <v>378</v>
      </c>
      <c r="G238" s="174" t="s">
        <v>139</v>
      </c>
      <c r="H238" s="175">
        <v>2</v>
      </c>
      <c r="I238" s="176"/>
      <c r="J238" s="177">
        <f>ROUND(I238*H238,2)</f>
        <v>0</v>
      </c>
      <c r="K238" s="173" t="s">
        <v>140</v>
      </c>
      <c r="L238" s="36"/>
      <c r="M238" s="178" t="s">
        <v>1</v>
      </c>
      <c r="N238" s="179" t="s">
        <v>41</v>
      </c>
      <c r="O238" s="72"/>
      <c r="P238" s="180">
        <f>O238*H238</f>
        <v>0</v>
      </c>
      <c r="Q238" s="180">
        <v>0.011270000000000001</v>
      </c>
      <c r="R238" s="180">
        <f>Q238*H238</f>
        <v>0.022540000000000001</v>
      </c>
      <c r="S238" s="180">
        <v>0</v>
      </c>
      <c r="T238" s="181">
        <f>S238*H238</f>
        <v>0</v>
      </c>
      <c r="AR238" s="182" t="s">
        <v>207</v>
      </c>
      <c r="AT238" s="182" t="s">
        <v>136</v>
      </c>
      <c r="AU238" s="182" t="s">
        <v>142</v>
      </c>
      <c r="AY238" s="17" t="s">
        <v>133</v>
      </c>
      <c r="BE238" s="183">
        <f>IF(N238="základní",J238,0)</f>
        <v>0</v>
      </c>
      <c r="BF238" s="183">
        <f>IF(N238="snížená",J238,0)</f>
        <v>0</v>
      </c>
      <c r="BG238" s="183">
        <f>IF(N238="zákl. přenesená",J238,0)</f>
        <v>0</v>
      </c>
      <c r="BH238" s="183">
        <f>IF(N238="sníž. přenesená",J238,0)</f>
        <v>0</v>
      </c>
      <c r="BI238" s="183">
        <f>IF(N238="nulová",J238,0)</f>
        <v>0</v>
      </c>
      <c r="BJ238" s="17" t="s">
        <v>142</v>
      </c>
      <c r="BK238" s="183">
        <f>ROUND(I238*H238,2)</f>
        <v>0</v>
      </c>
      <c r="BL238" s="17" t="s">
        <v>207</v>
      </c>
      <c r="BM238" s="182" t="s">
        <v>379</v>
      </c>
    </row>
    <row r="239" s="1" customFormat="1" ht="16.5" customHeight="1">
      <c r="B239" s="170"/>
      <c r="C239" s="171" t="s">
        <v>380</v>
      </c>
      <c r="D239" s="171" t="s">
        <v>136</v>
      </c>
      <c r="E239" s="172" t="s">
        <v>381</v>
      </c>
      <c r="F239" s="173" t="s">
        <v>382</v>
      </c>
      <c r="G239" s="174" t="s">
        <v>139</v>
      </c>
      <c r="H239" s="175">
        <v>1</v>
      </c>
      <c r="I239" s="176"/>
      <c r="J239" s="177">
        <f>ROUND(I239*H239,2)</f>
        <v>0</v>
      </c>
      <c r="K239" s="173" t="s">
        <v>140</v>
      </c>
      <c r="L239" s="36"/>
      <c r="M239" s="178" t="s">
        <v>1</v>
      </c>
      <c r="N239" s="179" t="s">
        <v>41</v>
      </c>
      <c r="O239" s="72"/>
      <c r="P239" s="180">
        <f>O239*H239</f>
        <v>0</v>
      </c>
      <c r="Q239" s="180">
        <v>0</v>
      </c>
      <c r="R239" s="180">
        <f>Q239*H239</f>
        <v>0</v>
      </c>
      <c r="S239" s="180">
        <v>0</v>
      </c>
      <c r="T239" s="181">
        <f>S239*H239</f>
        <v>0</v>
      </c>
      <c r="AR239" s="182" t="s">
        <v>207</v>
      </c>
      <c r="AT239" s="182" t="s">
        <v>136</v>
      </c>
      <c r="AU239" s="182" t="s">
        <v>142</v>
      </c>
      <c r="AY239" s="17" t="s">
        <v>133</v>
      </c>
      <c r="BE239" s="183">
        <f>IF(N239="základní",J239,0)</f>
        <v>0</v>
      </c>
      <c r="BF239" s="183">
        <f>IF(N239="snížená",J239,0)</f>
        <v>0</v>
      </c>
      <c r="BG239" s="183">
        <f>IF(N239="zákl. přenesená",J239,0)</f>
        <v>0</v>
      </c>
      <c r="BH239" s="183">
        <f>IF(N239="sníž. přenesená",J239,0)</f>
        <v>0</v>
      </c>
      <c r="BI239" s="183">
        <f>IF(N239="nulová",J239,0)</f>
        <v>0</v>
      </c>
      <c r="BJ239" s="17" t="s">
        <v>142</v>
      </c>
      <c r="BK239" s="183">
        <f>ROUND(I239*H239,2)</f>
        <v>0</v>
      </c>
      <c r="BL239" s="17" t="s">
        <v>207</v>
      </c>
      <c r="BM239" s="182" t="s">
        <v>383</v>
      </c>
    </row>
    <row r="240" s="1" customFormat="1" ht="16.5" customHeight="1">
      <c r="B240" s="170"/>
      <c r="C240" s="171" t="s">
        <v>384</v>
      </c>
      <c r="D240" s="171" t="s">
        <v>136</v>
      </c>
      <c r="E240" s="172" t="s">
        <v>385</v>
      </c>
      <c r="F240" s="173" t="s">
        <v>386</v>
      </c>
      <c r="G240" s="174" t="s">
        <v>210</v>
      </c>
      <c r="H240" s="175">
        <v>4.5</v>
      </c>
      <c r="I240" s="176"/>
      <c r="J240" s="177">
        <f>ROUND(I240*H240,2)</f>
        <v>0</v>
      </c>
      <c r="K240" s="173" t="s">
        <v>140</v>
      </c>
      <c r="L240" s="36"/>
      <c r="M240" s="178" t="s">
        <v>1</v>
      </c>
      <c r="N240" s="179" t="s">
        <v>41</v>
      </c>
      <c r="O240" s="72"/>
      <c r="P240" s="180">
        <f>O240*H240</f>
        <v>0</v>
      </c>
      <c r="Q240" s="180">
        <v>0</v>
      </c>
      <c r="R240" s="180">
        <f>Q240*H240</f>
        <v>0</v>
      </c>
      <c r="S240" s="180">
        <v>0.0020999999999999999</v>
      </c>
      <c r="T240" s="181">
        <f>S240*H240</f>
        <v>0.0094500000000000001</v>
      </c>
      <c r="AR240" s="182" t="s">
        <v>207</v>
      </c>
      <c r="AT240" s="182" t="s">
        <v>136</v>
      </c>
      <c r="AU240" s="182" t="s">
        <v>142</v>
      </c>
      <c r="AY240" s="17" t="s">
        <v>133</v>
      </c>
      <c r="BE240" s="183">
        <f>IF(N240="základní",J240,0)</f>
        <v>0</v>
      </c>
      <c r="BF240" s="183">
        <f>IF(N240="snížená",J240,0)</f>
        <v>0</v>
      </c>
      <c r="BG240" s="183">
        <f>IF(N240="zákl. přenesená",J240,0)</f>
        <v>0</v>
      </c>
      <c r="BH240" s="183">
        <f>IF(N240="sníž. přenesená",J240,0)</f>
        <v>0</v>
      </c>
      <c r="BI240" s="183">
        <f>IF(N240="nulová",J240,0)</f>
        <v>0</v>
      </c>
      <c r="BJ240" s="17" t="s">
        <v>142</v>
      </c>
      <c r="BK240" s="183">
        <f>ROUND(I240*H240,2)</f>
        <v>0</v>
      </c>
      <c r="BL240" s="17" t="s">
        <v>207</v>
      </c>
      <c r="BM240" s="182" t="s">
        <v>387</v>
      </c>
    </row>
    <row r="241" s="1" customFormat="1" ht="16.5" customHeight="1">
      <c r="B241" s="170"/>
      <c r="C241" s="171" t="s">
        <v>388</v>
      </c>
      <c r="D241" s="171" t="s">
        <v>136</v>
      </c>
      <c r="E241" s="172" t="s">
        <v>389</v>
      </c>
      <c r="F241" s="173" t="s">
        <v>390</v>
      </c>
      <c r="G241" s="174" t="s">
        <v>210</v>
      </c>
      <c r="H241" s="175">
        <v>3</v>
      </c>
      <c r="I241" s="176"/>
      <c r="J241" s="177">
        <f>ROUND(I241*H241,2)</f>
        <v>0</v>
      </c>
      <c r="K241" s="173" t="s">
        <v>140</v>
      </c>
      <c r="L241" s="36"/>
      <c r="M241" s="178" t="s">
        <v>1</v>
      </c>
      <c r="N241" s="179" t="s">
        <v>41</v>
      </c>
      <c r="O241" s="72"/>
      <c r="P241" s="180">
        <f>O241*H241</f>
        <v>0</v>
      </c>
      <c r="Q241" s="180">
        <v>0</v>
      </c>
      <c r="R241" s="180">
        <f>Q241*H241</f>
        <v>0</v>
      </c>
      <c r="S241" s="180">
        <v>0.00198</v>
      </c>
      <c r="T241" s="181">
        <f>S241*H241</f>
        <v>0.00594</v>
      </c>
      <c r="AR241" s="182" t="s">
        <v>207</v>
      </c>
      <c r="AT241" s="182" t="s">
        <v>136</v>
      </c>
      <c r="AU241" s="182" t="s">
        <v>142</v>
      </c>
      <c r="AY241" s="17" t="s">
        <v>133</v>
      </c>
      <c r="BE241" s="183">
        <f>IF(N241="základní",J241,0)</f>
        <v>0</v>
      </c>
      <c r="BF241" s="183">
        <f>IF(N241="snížená",J241,0)</f>
        <v>0</v>
      </c>
      <c r="BG241" s="183">
        <f>IF(N241="zákl. přenesená",J241,0)</f>
        <v>0</v>
      </c>
      <c r="BH241" s="183">
        <f>IF(N241="sníž. přenesená",J241,0)</f>
        <v>0</v>
      </c>
      <c r="BI241" s="183">
        <f>IF(N241="nulová",J241,0)</f>
        <v>0</v>
      </c>
      <c r="BJ241" s="17" t="s">
        <v>142</v>
      </c>
      <c r="BK241" s="183">
        <f>ROUND(I241*H241,2)</f>
        <v>0</v>
      </c>
      <c r="BL241" s="17" t="s">
        <v>207</v>
      </c>
      <c r="BM241" s="182" t="s">
        <v>391</v>
      </c>
    </row>
    <row r="242" s="1" customFormat="1" ht="16.5" customHeight="1">
      <c r="B242" s="170"/>
      <c r="C242" s="171" t="s">
        <v>392</v>
      </c>
      <c r="D242" s="171" t="s">
        <v>136</v>
      </c>
      <c r="E242" s="172" t="s">
        <v>393</v>
      </c>
      <c r="F242" s="173" t="s">
        <v>394</v>
      </c>
      <c r="G242" s="174" t="s">
        <v>210</v>
      </c>
      <c r="H242" s="175">
        <v>3</v>
      </c>
      <c r="I242" s="176"/>
      <c r="J242" s="177">
        <f>ROUND(I242*H242,2)</f>
        <v>0</v>
      </c>
      <c r="K242" s="173" t="s">
        <v>140</v>
      </c>
      <c r="L242" s="36"/>
      <c r="M242" s="178" t="s">
        <v>1</v>
      </c>
      <c r="N242" s="179" t="s">
        <v>41</v>
      </c>
      <c r="O242" s="72"/>
      <c r="P242" s="180">
        <f>O242*H242</f>
        <v>0</v>
      </c>
      <c r="Q242" s="180">
        <v>0.0012099999999999999</v>
      </c>
      <c r="R242" s="180">
        <f>Q242*H242</f>
        <v>0.0036299999999999995</v>
      </c>
      <c r="S242" s="180">
        <v>0</v>
      </c>
      <c r="T242" s="181">
        <f>S242*H242</f>
        <v>0</v>
      </c>
      <c r="AR242" s="182" t="s">
        <v>207</v>
      </c>
      <c r="AT242" s="182" t="s">
        <v>136</v>
      </c>
      <c r="AU242" s="182" t="s">
        <v>142</v>
      </c>
      <c r="AY242" s="17" t="s">
        <v>133</v>
      </c>
      <c r="BE242" s="183">
        <f>IF(N242="základní",J242,0)</f>
        <v>0</v>
      </c>
      <c r="BF242" s="183">
        <f>IF(N242="snížená",J242,0)</f>
        <v>0</v>
      </c>
      <c r="BG242" s="183">
        <f>IF(N242="zákl. přenesená",J242,0)</f>
        <v>0</v>
      </c>
      <c r="BH242" s="183">
        <f>IF(N242="sníž. přenesená",J242,0)</f>
        <v>0</v>
      </c>
      <c r="BI242" s="183">
        <f>IF(N242="nulová",J242,0)</f>
        <v>0</v>
      </c>
      <c r="BJ242" s="17" t="s">
        <v>142</v>
      </c>
      <c r="BK242" s="183">
        <f>ROUND(I242*H242,2)</f>
        <v>0</v>
      </c>
      <c r="BL242" s="17" t="s">
        <v>207</v>
      </c>
      <c r="BM242" s="182" t="s">
        <v>395</v>
      </c>
    </row>
    <row r="243" s="1" customFormat="1" ht="16.5" customHeight="1">
      <c r="B243" s="170"/>
      <c r="C243" s="171" t="s">
        <v>396</v>
      </c>
      <c r="D243" s="171" t="s">
        <v>136</v>
      </c>
      <c r="E243" s="172" t="s">
        <v>397</v>
      </c>
      <c r="F243" s="173" t="s">
        <v>398</v>
      </c>
      <c r="G243" s="174" t="s">
        <v>210</v>
      </c>
      <c r="H243" s="175">
        <v>6.5</v>
      </c>
      <c r="I243" s="176"/>
      <c r="J243" s="177">
        <f>ROUND(I243*H243,2)</f>
        <v>0</v>
      </c>
      <c r="K243" s="173" t="s">
        <v>140</v>
      </c>
      <c r="L243" s="36"/>
      <c r="M243" s="178" t="s">
        <v>1</v>
      </c>
      <c r="N243" s="179" t="s">
        <v>41</v>
      </c>
      <c r="O243" s="72"/>
      <c r="P243" s="180">
        <f>O243*H243</f>
        <v>0</v>
      </c>
      <c r="Q243" s="180">
        <v>0.00029</v>
      </c>
      <c r="R243" s="180">
        <f>Q243*H243</f>
        <v>0.001885</v>
      </c>
      <c r="S243" s="180">
        <v>0</v>
      </c>
      <c r="T243" s="181">
        <f>S243*H243</f>
        <v>0</v>
      </c>
      <c r="AR243" s="182" t="s">
        <v>207</v>
      </c>
      <c r="AT243" s="182" t="s">
        <v>136</v>
      </c>
      <c r="AU243" s="182" t="s">
        <v>142</v>
      </c>
      <c r="AY243" s="17" t="s">
        <v>133</v>
      </c>
      <c r="BE243" s="183">
        <f>IF(N243="základní",J243,0)</f>
        <v>0</v>
      </c>
      <c r="BF243" s="183">
        <f>IF(N243="snížená",J243,0)</f>
        <v>0</v>
      </c>
      <c r="BG243" s="183">
        <f>IF(N243="zákl. přenesená",J243,0)</f>
        <v>0</v>
      </c>
      <c r="BH243" s="183">
        <f>IF(N243="sníž. přenesená",J243,0)</f>
        <v>0</v>
      </c>
      <c r="BI243" s="183">
        <f>IF(N243="nulová",J243,0)</f>
        <v>0</v>
      </c>
      <c r="BJ243" s="17" t="s">
        <v>142</v>
      </c>
      <c r="BK243" s="183">
        <f>ROUND(I243*H243,2)</f>
        <v>0</v>
      </c>
      <c r="BL243" s="17" t="s">
        <v>207</v>
      </c>
      <c r="BM243" s="182" t="s">
        <v>399</v>
      </c>
    </row>
    <row r="244" s="1" customFormat="1" ht="16.5" customHeight="1">
      <c r="B244" s="170"/>
      <c r="C244" s="171" t="s">
        <v>400</v>
      </c>
      <c r="D244" s="171" t="s">
        <v>136</v>
      </c>
      <c r="E244" s="172" t="s">
        <v>401</v>
      </c>
      <c r="F244" s="173" t="s">
        <v>402</v>
      </c>
      <c r="G244" s="174" t="s">
        <v>210</v>
      </c>
      <c r="H244" s="175">
        <v>3</v>
      </c>
      <c r="I244" s="176"/>
      <c r="J244" s="177">
        <f>ROUND(I244*H244,2)</f>
        <v>0</v>
      </c>
      <c r="K244" s="173" t="s">
        <v>140</v>
      </c>
      <c r="L244" s="36"/>
      <c r="M244" s="178" t="s">
        <v>1</v>
      </c>
      <c r="N244" s="179" t="s">
        <v>41</v>
      </c>
      <c r="O244" s="72"/>
      <c r="P244" s="180">
        <f>O244*H244</f>
        <v>0</v>
      </c>
      <c r="Q244" s="180">
        <v>0.00035</v>
      </c>
      <c r="R244" s="180">
        <f>Q244*H244</f>
        <v>0.0010499999999999999</v>
      </c>
      <c r="S244" s="180">
        <v>0</v>
      </c>
      <c r="T244" s="181">
        <f>S244*H244</f>
        <v>0</v>
      </c>
      <c r="AR244" s="182" t="s">
        <v>207</v>
      </c>
      <c r="AT244" s="182" t="s">
        <v>136</v>
      </c>
      <c r="AU244" s="182" t="s">
        <v>142</v>
      </c>
      <c r="AY244" s="17" t="s">
        <v>133</v>
      </c>
      <c r="BE244" s="183">
        <f>IF(N244="základní",J244,0)</f>
        <v>0</v>
      </c>
      <c r="BF244" s="183">
        <f>IF(N244="snížená",J244,0)</f>
        <v>0</v>
      </c>
      <c r="BG244" s="183">
        <f>IF(N244="zákl. přenesená",J244,0)</f>
        <v>0</v>
      </c>
      <c r="BH244" s="183">
        <f>IF(N244="sníž. přenesená",J244,0)</f>
        <v>0</v>
      </c>
      <c r="BI244" s="183">
        <f>IF(N244="nulová",J244,0)</f>
        <v>0</v>
      </c>
      <c r="BJ244" s="17" t="s">
        <v>142</v>
      </c>
      <c r="BK244" s="183">
        <f>ROUND(I244*H244,2)</f>
        <v>0</v>
      </c>
      <c r="BL244" s="17" t="s">
        <v>207</v>
      </c>
      <c r="BM244" s="182" t="s">
        <v>403</v>
      </c>
    </row>
    <row r="245" s="1" customFormat="1" ht="16.5" customHeight="1">
      <c r="B245" s="170"/>
      <c r="C245" s="171" t="s">
        <v>404</v>
      </c>
      <c r="D245" s="171" t="s">
        <v>136</v>
      </c>
      <c r="E245" s="172" t="s">
        <v>405</v>
      </c>
      <c r="F245" s="173" t="s">
        <v>406</v>
      </c>
      <c r="G245" s="174" t="s">
        <v>210</v>
      </c>
      <c r="H245" s="175">
        <v>1</v>
      </c>
      <c r="I245" s="176"/>
      <c r="J245" s="177">
        <f>ROUND(I245*H245,2)</f>
        <v>0</v>
      </c>
      <c r="K245" s="173" t="s">
        <v>140</v>
      </c>
      <c r="L245" s="36"/>
      <c r="M245" s="178" t="s">
        <v>1</v>
      </c>
      <c r="N245" s="179" t="s">
        <v>41</v>
      </c>
      <c r="O245" s="72"/>
      <c r="P245" s="180">
        <f>O245*H245</f>
        <v>0</v>
      </c>
      <c r="Q245" s="180">
        <v>0.00114</v>
      </c>
      <c r="R245" s="180">
        <f>Q245*H245</f>
        <v>0.00114</v>
      </c>
      <c r="S245" s="180">
        <v>0</v>
      </c>
      <c r="T245" s="181">
        <f>S245*H245</f>
        <v>0</v>
      </c>
      <c r="AR245" s="182" t="s">
        <v>207</v>
      </c>
      <c r="AT245" s="182" t="s">
        <v>136</v>
      </c>
      <c r="AU245" s="182" t="s">
        <v>142</v>
      </c>
      <c r="AY245" s="17" t="s">
        <v>133</v>
      </c>
      <c r="BE245" s="183">
        <f>IF(N245="základní",J245,0)</f>
        <v>0</v>
      </c>
      <c r="BF245" s="183">
        <f>IF(N245="snížená",J245,0)</f>
        <v>0</v>
      </c>
      <c r="BG245" s="183">
        <f>IF(N245="zákl. přenesená",J245,0)</f>
        <v>0</v>
      </c>
      <c r="BH245" s="183">
        <f>IF(N245="sníž. přenesená",J245,0)</f>
        <v>0</v>
      </c>
      <c r="BI245" s="183">
        <f>IF(N245="nulová",J245,0)</f>
        <v>0</v>
      </c>
      <c r="BJ245" s="17" t="s">
        <v>142</v>
      </c>
      <c r="BK245" s="183">
        <f>ROUND(I245*H245,2)</f>
        <v>0</v>
      </c>
      <c r="BL245" s="17" t="s">
        <v>207</v>
      </c>
      <c r="BM245" s="182" t="s">
        <v>407</v>
      </c>
    </row>
    <row r="246" s="1" customFormat="1" ht="16.5" customHeight="1">
      <c r="B246" s="170"/>
      <c r="C246" s="171" t="s">
        <v>408</v>
      </c>
      <c r="D246" s="171" t="s">
        <v>136</v>
      </c>
      <c r="E246" s="172" t="s">
        <v>409</v>
      </c>
      <c r="F246" s="173" t="s">
        <v>410</v>
      </c>
      <c r="G246" s="174" t="s">
        <v>139</v>
      </c>
      <c r="H246" s="175">
        <v>2</v>
      </c>
      <c r="I246" s="176"/>
      <c r="J246" s="177">
        <f>ROUND(I246*H246,2)</f>
        <v>0</v>
      </c>
      <c r="K246" s="173" t="s">
        <v>140</v>
      </c>
      <c r="L246" s="36"/>
      <c r="M246" s="178" t="s">
        <v>1</v>
      </c>
      <c r="N246" s="179" t="s">
        <v>41</v>
      </c>
      <c r="O246" s="72"/>
      <c r="P246" s="180">
        <f>O246*H246</f>
        <v>0</v>
      </c>
      <c r="Q246" s="180">
        <v>0</v>
      </c>
      <c r="R246" s="180">
        <f>Q246*H246</f>
        <v>0</v>
      </c>
      <c r="S246" s="180">
        <v>0</v>
      </c>
      <c r="T246" s="181">
        <f>S246*H246</f>
        <v>0</v>
      </c>
      <c r="AR246" s="182" t="s">
        <v>207</v>
      </c>
      <c r="AT246" s="182" t="s">
        <v>136</v>
      </c>
      <c r="AU246" s="182" t="s">
        <v>142</v>
      </c>
      <c r="AY246" s="17" t="s">
        <v>133</v>
      </c>
      <c r="BE246" s="183">
        <f>IF(N246="základní",J246,0)</f>
        <v>0</v>
      </c>
      <c r="BF246" s="183">
        <f>IF(N246="snížená",J246,0)</f>
        <v>0</v>
      </c>
      <c r="BG246" s="183">
        <f>IF(N246="zákl. přenesená",J246,0)</f>
        <v>0</v>
      </c>
      <c r="BH246" s="183">
        <f>IF(N246="sníž. přenesená",J246,0)</f>
        <v>0</v>
      </c>
      <c r="BI246" s="183">
        <f>IF(N246="nulová",J246,0)</f>
        <v>0</v>
      </c>
      <c r="BJ246" s="17" t="s">
        <v>142</v>
      </c>
      <c r="BK246" s="183">
        <f>ROUND(I246*H246,2)</f>
        <v>0</v>
      </c>
      <c r="BL246" s="17" t="s">
        <v>207</v>
      </c>
      <c r="BM246" s="182" t="s">
        <v>411</v>
      </c>
    </row>
    <row r="247" s="1" customFormat="1" ht="16.5" customHeight="1">
      <c r="B247" s="170"/>
      <c r="C247" s="171" t="s">
        <v>412</v>
      </c>
      <c r="D247" s="171" t="s">
        <v>136</v>
      </c>
      <c r="E247" s="172" t="s">
        <v>413</v>
      </c>
      <c r="F247" s="173" t="s">
        <v>414</v>
      </c>
      <c r="G247" s="174" t="s">
        <v>139</v>
      </c>
      <c r="H247" s="175">
        <v>1</v>
      </c>
      <c r="I247" s="176"/>
      <c r="J247" s="177">
        <f>ROUND(I247*H247,2)</f>
        <v>0</v>
      </c>
      <c r="K247" s="173" t="s">
        <v>140</v>
      </c>
      <c r="L247" s="36"/>
      <c r="M247" s="178" t="s">
        <v>1</v>
      </c>
      <c r="N247" s="179" t="s">
        <v>41</v>
      </c>
      <c r="O247" s="72"/>
      <c r="P247" s="180">
        <f>O247*H247</f>
        <v>0</v>
      </c>
      <c r="Q247" s="180">
        <v>0</v>
      </c>
      <c r="R247" s="180">
        <f>Q247*H247</f>
        <v>0</v>
      </c>
      <c r="S247" s="180">
        <v>0</v>
      </c>
      <c r="T247" s="181">
        <f>S247*H247</f>
        <v>0</v>
      </c>
      <c r="AR247" s="182" t="s">
        <v>207</v>
      </c>
      <c r="AT247" s="182" t="s">
        <v>136</v>
      </c>
      <c r="AU247" s="182" t="s">
        <v>142</v>
      </c>
      <c r="AY247" s="17" t="s">
        <v>133</v>
      </c>
      <c r="BE247" s="183">
        <f>IF(N247="základní",J247,0)</f>
        <v>0</v>
      </c>
      <c r="BF247" s="183">
        <f>IF(N247="snížená",J247,0)</f>
        <v>0</v>
      </c>
      <c r="BG247" s="183">
        <f>IF(N247="zákl. přenesená",J247,0)</f>
        <v>0</v>
      </c>
      <c r="BH247" s="183">
        <f>IF(N247="sníž. přenesená",J247,0)</f>
        <v>0</v>
      </c>
      <c r="BI247" s="183">
        <f>IF(N247="nulová",J247,0)</f>
        <v>0</v>
      </c>
      <c r="BJ247" s="17" t="s">
        <v>142</v>
      </c>
      <c r="BK247" s="183">
        <f>ROUND(I247*H247,2)</f>
        <v>0</v>
      </c>
      <c r="BL247" s="17" t="s">
        <v>207</v>
      </c>
      <c r="BM247" s="182" t="s">
        <v>415</v>
      </c>
    </row>
    <row r="248" s="1" customFormat="1" ht="16.5" customHeight="1">
      <c r="B248" s="170"/>
      <c r="C248" s="171" t="s">
        <v>416</v>
      </c>
      <c r="D248" s="171" t="s">
        <v>136</v>
      </c>
      <c r="E248" s="172" t="s">
        <v>417</v>
      </c>
      <c r="F248" s="173" t="s">
        <v>418</v>
      </c>
      <c r="G248" s="174" t="s">
        <v>139</v>
      </c>
      <c r="H248" s="175">
        <v>1</v>
      </c>
      <c r="I248" s="176"/>
      <c r="J248" s="177">
        <f>ROUND(I248*H248,2)</f>
        <v>0</v>
      </c>
      <c r="K248" s="173" t="s">
        <v>140</v>
      </c>
      <c r="L248" s="36"/>
      <c r="M248" s="178" t="s">
        <v>1</v>
      </c>
      <c r="N248" s="179" t="s">
        <v>41</v>
      </c>
      <c r="O248" s="72"/>
      <c r="P248" s="180">
        <f>O248*H248</f>
        <v>0</v>
      </c>
      <c r="Q248" s="180">
        <v>0</v>
      </c>
      <c r="R248" s="180">
        <f>Q248*H248</f>
        <v>0</v>
      </c>
      <c r="S248" s="180">
        <v>0</v>
      </c>
      <c r="T248" s="181">
        <f>S248*H248</f>
        <v>0</v>
      </c>
      <c r="AR248" s="182" t="s">
        <v>207</v>
      </c>
      <c r="AT248" s="182" t="s">
        <v>136</v>
      </c>
      <c r="AU248" s="182" t="s">
        <v>142</v>
      </c>
      <c r="AY248" s="17" t="s">
        <v>133</v>
      </c>
      <c r="BE248" s="183">
        <f>IF(N248="základní",J248,0)</f>
        <v>0</v>
      </c>
      <c r="BF248" s="183">
        <f>IF(N248="snížená",J248,0)</f>
        <v>0</v>
      </c>
      <c r="BG248" s="183">
        <f>IF(N248="zákl. přenesená",J248,0)</f>
        <v>0</v>
      </c>
      <c r="BH248" s="183">
        <f>IF(N248="sníž. přenesená",J248,0)</f>
        <v>0</v>
      </c>
      <c r="BI248" s="183">
        <f>IF(N248="nulová",J248,0)</f>
        <v>0</v>
      </c>
      <c r="BJ248" s="17" t="s">
        <v>142</v>
      </c>
      <c r="BK248" s="183">
        <f>ROUND(I248*H248,2)</f>
        <v>0</v>
      </c>
      <c r="BL248" s="17" t="s">
        <v>207</v>
      </c>
      <c r="BM248" s="182" t="s">
        <v>419</v>
      </c>
    </row>
    <row r="249" s="1" customFormat="1" ht="24" customHeight="1">
      <c r="B249" s="170"/>
      <c r="C249" s="171" t="s">
        <v>420</v>
      </c>
      <c r="D249" s="171" t="s">
        <v>136</v>
      </c>
      <c r="E249" s="172" t="s">
        <v>421</v>
      </c>
      <c r="F249" s="173" t="s">
        <v>422</v>
      </c>
      <c r="G249" s="174" t="s">
        <v>139</v>
      </c>
      <c r="H249" s="175">
        <v>2</v>
      </c>
      <c r="I249" s="176"/>
      <c r="J249" s="177">
        <f>ROUND(I249*H249,2)</f>
        <v>0</v>
      </c>
      <c r="K249" s="173" t="s">
        <v>140</v>
      </c>
      <c r="L249" s="36"/>
      <c r="M249" s="178" t="s">
        <v>1</v>
      </c>
      <c r="N249" s="179" t="s">
        <v>41</v>
      </c>
      <c r="O249" s="72"/>
      <c r="P249" s="180">
        <f>O249*H249</f>
        <v>0</v>
      </c>
      <c r="Q249" s="180">
        <v>0.00034000000000000002</v>
      </c>
      <c r="R249" s="180">
        <f>Q249*H249</f>
        <v>0.00068000000000000005</v>
      </c>
      <c r="S249" s="180">
        <v>0</v>
      </c>
      <c r="T249" s="181">
        <f>S249*H249</f>
        <v>0</v>
      </c>
      <c r="AR249" s="182" t="s">
        <v>207</v>
      </c>
      <c r="AT249" s="182" t="s">
        <v>136</v>
      </c>
      <c r="AU249" s="182" t="s">
        <v>142</v>
      </c>
      <c r="AY249" s="17" t="s">
        <v>133</v>
      </c>
      <c r="BE249" s="183">
        <f>IF(N249="základní",J249,0)</f>
        <v>0</v>
      </c>
      <c r="BF249" s="183">
        <f>IF(N249="snížená",J249,0)</f>
        <v>0</v>
      </c>
      <c r="BG249" s="183">
        <f>IF(N249="zákl. přenesená",J249,0)</f>
        <v>0</v>
      </c>
      <c r="BH249" s="183">
        <f>IF(N249="sníž. přenesená",J249,0)</f>
        <v>0</v>
      </c>
      <c r="BI249" s="183">
        <f>IF(N249="nulová",J249,0)</f>
        <v>0</v>
      </c>
      <c r="BJ249" s="17" t="s">
        <v>142</v>
      </c>
      <c r="BK249" s="183">
        <f>ROUND(I249*H249,2)</f>
        <v>0</v>
      </c>
      <c r="BL249" s="17" t="s">
        <v>207</v>
      </c>
      <c r="BM249" s="182" t="s">
        <v>423</v>
      </c>
    </row>
    <row r="250" s="1" customFormat="1" ht="16.5" customHeight="1">
      <c r="B250" s="170"/>
      <c r="C250" s="171" t="s">
        <v>424</v>
      </c>
      <c r="D250" s="171" t="s">
        <v>136</v>
      </c>
      <c r="E250" s="172" t="s">
        <v>425</v>
      </c>
      <c r="F250" s="173" t="s">
        <v>426</v>
      </c>
      <c r="G250" s="174" t="s">
        <v>210</v>
      </c>
      <c r="H250" s="175">
        <v>13.5</v>
      </c>
      <c r="I250" s="176"/>
      <c r="J250" s="177">
        <f>ROUND(I250*H250,2)</f>
        <v>0</v>
      </c>
      <c r="K250" s="173" t="s">
        <v>140</v>
      </c>
      <c r="L250" s="36"/>
      <c r="M250" s="178" t="s">
        <v>1</v>
      </c>
      <c r="N250" s="179" t="s">
        <v>41</v>
      </c>
      <c r="O250" s="72"/>
      <c r="P250" s="180">
        <f>O250*H250</f>
        <v>0</v>
      </c>
      <c r="Q250" s="180">
        <v>0</v>
      </c>
      <c r="R250" s="180">
        <f>Q250*H250</f>
        <v>0</v>
      </c>
      <c r="S250" s="180">
        <v>0</v>
      </c>
      <c r="T250" s="181">
        <f>S250*H250</f>
        <v>0</v>
      </c>
      <c r="AR250" s="182" t="s">
        <v>207</v>
      </c>
      <c r="AT250" s="182" t="s">
        <v>136</v>
      </c>
      <c r="AU250" s="182" t="s">
        <v>142</v>
      </c>
      <c r="AY250" s="17" t="s">
        <v>133</v>
      </c>
      <c r="BE250" s="183">
        <f>IF(N250="základní",J250,0)</f>
        <v>0</v>
      </c>
      <c r="BF250" s="183">
        <f>IF(N250="snížená",J250,0)</f>
        <v>0</v>
      </c>
      <c r="BG250" s="183">
        <f>IF(N250="zákl. přenesená",J250,0)</f>
        <v>0</v>
      </c>
      <c r="BH250" s="183">
        <f>IF(N250="sníž. přenesená",J250,0)</f>
        <v>0</v>
      </c>
      <c r="BI250" s="183">
        <f>IF(N250="nulová",J250,0)</f>
        <v>0</v>
      </c>
      <c r="BJ250" s="17" t="s">
        <v>142</v>
      </c>
      <c r="BK250" s="183">
        <f>ROUND(I250*H250,2)</f>
        <v>0</v>
      </c>
      <c r="BL250" s="17" t="s">
        <v>207</v>
      </c>
      <c r="BM250" s="182" t="s">
        <v>427</v>
      </c>
    </row>
    <row r="251" s="1" customFormat="1" ht="24" customHeight="1">
      <c r="B251" s="170"/>
      <c r="C251" s="171" t="s">
        <v>428</v>
      </c>
      <c r="D251" s="171" t="s">
        <v>136</v>
      </c>
      <c r="E251" s="172" t="s">
        <v>429</v>
      </c>
      <c r="F251" s="173" t="s">
        <v>430</v>
      </c>
      <c r="G251" s="174" t="s">
        <v>331</v>
      </c>
      <c r="H251" s="175">
        <v>0.014999999999999999</v>
      </c>
      <c r="I251" s="176"/>
      <c r="J251" s="177">
        <f>ROUND(I251*H251,2)</f>
        <v>0</v>
      </c>
      <c r="K251" s="173" t="s">
        <v>140</v>
      </c>
      <c r="L251" s="36"/>
      <c r="M251" s="178" t="s">
        <v>1</v>
      </c>
      <c r="N251" s="179" t="s">
        <v>41</v>
      </c>
      <c r="O251" s="72"/>
      <c r="P251" s="180">
        <f>O251*H251</f>
        <v>0</v>
      </c>
      <c r="Q251" s="180">
        <v>0</v>
      </c>
      <c r="R251" s="180">
        <f>Q251*H251</f>
        <v>0</v>
      </c>
      <c r="S251" s="180">
        <v>0</v>
      </c>
      <c r="T251" s="181">
        <f>S251*H251</f>
        <v>0</v>
      </c>
      <c r="AR251" s="182" t="s">
        <v>207</v>
      </c>
      <c r="AT251" s="182" t="s">
        <v>136</v>
      </c>
      <c r="AU251" s="182" t="s">
        <v>142</v>
      </c>
      <c r="AY251" s="17" t="s">
        <v>133</v>
      </c>
      <c r="BE251" s="183">
        <f>IF(N251="základní",J251,0)</f>
        <v>0</v>
      </c>
      <c r="BF251" s="183">
        <f>IF(N251="snížená",J251,0)</f>
        <v>0</v>
      </c>
      <c r="BG251" s="183">
        <f>IF(N251="zákl. přenesená",J251,0)</f>
        <v>0</v>
      </c>
      <c r="BH251" s="183">
        <f>IF(N251="sníž. přenesená",J251,0)</f>
        <v>0</v>
      </c>
      <c r="BI251" s="183">
        <f>IF(N251="nulová",J251,0)</f>
        <v>0</v>
      </c>
      <c r="BJ251" s="17" t="s">
        <v>142</v>
      </c>
      <c r="BK251" s="183">
        <f>ROUND(I251*H251,2)</f>
        <v>0</v>
      </c>
      <c r="BL251" s="17" t="s">
        <v>207</v>
      </c>
      <c r="BM251" s="182" t="s">
        <v>431</v>
      </c>
    </row>
    <row r="252" s="1" customFormat="1" ht="24" customHeight="1">
      <c r="B252" s="170"/>
      <c r="C252" s="171" t="s">
        <v>432</v>
      </c>
      <c r="D252" s="171" t="s">
        <v>136</v>
      </c>
      <c r="E252" s="172" t="s">
        <v>433</v>
      </c>
      <c r="F252" s="173" t="s">
        <v>434</v>
      </c>
      <c r="G252" s="174" t="s">
        <v>435</v>
      </c>
      <c r="H252" s="211"/>
      <c r="I252" s="176"/>
      <c r="J252" s="177">
        <f>ROUND(I252*H252,2)</f>
        <v>0</v>
      </c>
      <c r="K252" s="173" t="s">
        <v>140</v>
      </c>
      <c r="L252" s="36"/>
      <c r="M252" s="178" t="s">
        <v>1</v>
      </c>
      <c r="N252" s="179" t="s">
        <v>41</v>
      </c>
      <c r="O252" s="72"/>
      <c r="P252" s="180">
        <f>O252*H252</f>
        <v>0</v>
      </c>
      <c r="Q252" s="180">
        <v>0</v>
      </c>
      <c r="R252" s="180">
        <f>Q252*H252</f>
        <v>0</v>
      </c>
      <c r="S252" s="180">
        <v>0</v>
      </c>
      <c r="T252" s="181">
        <f>S252*H252</f>
        <v>0</v>
      </c>
      <c r="AR252" s="182" t="s">
        <v>207</v>
      </c>
      <c r="AT252" s="182" t="s">
        <v>136</v>
      </c>
      <c r="AU252" s="182" t="s">
        <v>142</v>
      </c>
      <c r="AY252" s="17" t="s">
        <v>133</v>
      </c>
      <c r="BE252" s="183">
        <f>IF(N252="základní",J252,0)</f>
        <v>0</v>
      </c>
      <c r="BF252" s="183">
        <f>IF(N252="snížená",J252,0)</f>
        <v>0</v>
      </c>
      <c r="BG252" s="183">
        <f>IF(N252="zákl. přenesená",J252,0)</f>
        <v>0</v>
      </c>
      <c r="BH252" s="183">
        <f>IF(N252="sníž. přenesená",J252,0)</f>
        <v>0</v>
      </c>
      <c r="BI252" s="183">
        <f>IF(N252="nulová",J252,0)</f>
        <v>0</v>
      </c>
      <c r="BJ252" s="17" t="s">
        <v>142</v>
      </c>
      <c r="BK252" s="183">
        <f>ROUND(I252*H252,2)</f>
        <v>0</v>
      </c>
      <c r="BL252" s="17" t="s">
        <v>207</v>
      </c>
      <c r="BM252" s="182" t="s">
        <v>436</v>
      </c>
    </row>
    <row r="253" s="11" customFormat="1" ht="22.8" customHeight="1">
      <c r="B253" s="157"/>
      <c r="D253" s="158" t="s">
        <v>74</v>
      </c>
      <c r="E253" s="168" t="s">
        <v>437</v>
      </c>
      <c r="F253" s="168" t="s">
        <v>438</v>
      </c>
      <c r="I253" s="160"/>
      <c r="J253" s="169">
        <f>BK253</f>
        <v>0</v>
      </c>
      <c r="L253" s="157"/>
      <c r="M253" s="162"/>
      <c r="N253" s="163"/>
      <c r="O253" s="163"/>
      <c r="P253" s="164">
        <f>SUM(P254:P268)</f>
        <v>0</v>
      </c>
      <c r="Q253" s="163"/>
      <c r="R253" s="164">
        <f>SUM(R254:R268)</f>
        <v>0.035009999999999999</v>
      </c>
      <c r="S253" s="163"/>
      <c r="T253" s="165">
        <f>SUM(T254:T268)</f>
        <v>0.050679999999999996</v>
      </c>
      <c r="AR253" s="158" t="s">
        <v>142</v>
      </c>
      <c r="AT253" s="166" t="s">
        <v>74</v>
      </c>
      <c r="AU253" s="166" t="s">
        <v>80</v>
      </c>
      <c r="AY253" s="158" t="s">
        <v>133</v>
      </c>
      <c r="BK253" s="167">
        <f>SUM(BK254:BK268)</f>
        <v>0</v>
      </c>
    </row>
    <row r="254" s="1" customFormat="1" ht="24" customHeight="1">
      <c r="B254" s="170"/>
      <c r="C254" s="171" t="s">
        <v>439</v>
      </c>
      <c r="D254" s="171" t="s">
        <v>136</v>
      </c>
      <c r="E254" s="172" t="s">
        <v>440</v>
      </c>
      <c r="F254" s="173" t="s">
        <v>441</v>
      </c>
      <c r="G254" s="174" t="s">
        <v>210</v>
      </c>
      <c r="H254" s="175">
        <v>20</v>
      </c>
      <c r="I254" s="176"/>
      <c r="J254" s="177">
        <f>ROUND(I254*H254,2)</f>
        <v>0</v>
      </c>
      <c r="K254" s="173" t="s">
        <v>140</v>
      </c>
      <c r="L254" s="36"/>
      <c r="M254" s="178" t="s">
        <v>1</v>
      </c>
      <c r="N254" s="179" t="s">
        <v>41</v>
      </c>
      <c r="O254" s="72"/>
      <c r="P254" s="180">
        <f>O254*H254</f>
        <v>0</v>
      </c>
      <c r="Q254" s="180">
        <v>0</v>
      </c>
      <c r="R254" s="180">
        <f>Q254*H254</f>
        <v>0</v>
      </c>
      <c r="S254" s="180">
        <v>0.0021299999999999999</v>
      </c>
      <c r="T254" s="181">
        <f>S254*H254</f>
        <v>0.042599999999999999</v>
      </c>
      <c r="AR254" s="182" t="s">
        <v>207</v>
      </c>
      <c r="AT254" s="182" t="s">
        <v>136</v>
      </c>
      <c r="AU254" s="182" t="s">
        <v>142</v>
      </c>
      <c r="AY254" s="17" t="s">
        <v>133</v>
      </c>
      <c r="BE254" s="183">
        <f>IF(N254="základní",J254,0)</f>
        <v>0</v>
      </c>
      <c r="BF254" s="183">
        <f>IF(N254="snížená",J254,0)</f>
        <v>0</v>
      </c>
      <c r="BG254" s="183">
        <f>IF(N254="zákl. přenesená",J254,0)</f>
        <v>0</v>
      </c>
      <c r="BH254" s="183">
        <f>IF(N254="sníž. přenesená",J254,0)</f>
        <v>0</v>
      </c>
      <c r="BI254" s="183">
        <f>IF(N254="nulová",J254,0)</f>
        <v>0</v>
      </c>
      <c r="BJ254" s="17" t="s">
        <v>142</v>
      </c>
      <c r="BK254" s="183">
        <f>ROUND(I254*H254,2)</f>
        <v>0</v>
      </c>
      <c r="BL254" s="17" t="s">
        <v>207</v>
      </c>
      <c r="BM254" s="182" t="s">
        <v>442</v>
      </c>
    </row>
    <row r="255" s="1" customFormat="1" ht="16.5" customHeight="1">
      <c r="B255" s="170"/>
      <c r="C255" s="171" t="s">
        <v>443</v>
      </c>
      <c r="D255" s="171" t="s">
        <v>136</v>
      </c>
      <c r="E255" s="172" t="s">
        <v>444</v>
      </c>
      <c r="F255" s="173" t="s">
        <v>445</v>
      </c>
      <c r="G255" s="174" t="s">
        <v>139</v>
      </c>
      <c r="H255" s="175">
        <v>4</v>
      </c>
      <c r="I255" s="176"/>
      <c r="J255" s="177">
        <f>ROUND(I255*H255,2)</f>
        <v>0</v>
      </c>
      <c r="K255" s="173" t="s">
        <v>140</v>
      </c>
      <c r="L255" s="36"/>
      <c r="M255" s="178" t="s">
        <v>1</v>
      </c>
      <c r="N255" s="179" t="s">
        <v>41</v>
      </c>
      <c r="O255" s="72"/>
      <c r="P255" s="180">
        <f>O255*H255</f>
        <v>0</v>
      </c>
      <c r="Q255" s="180">
        <v>0</v>
      </c>
      <c r="R255" s="180">
        <f>Q255*H255</f>
        <v>0</v>
      </c>
      <c r="S255" s="180">
        <v>0.00087000000000000001</v>
      </c>
      <c r="T255" s="181">
        <f>S255*H255</f>
        <v>0.00348</v>
      </c>
      <c r="AR255" s="182" t="s">
        <v>207</v>
      </c>
      <c r="AT255" s="182" t="s">
        <v>136</v>
      </c>
      <c r="AU255" s="182" t="s">
        <v>142</v>
      </c>
      <c r="AY255" s="17" t="s">
        <v>133</v>
      </c>
      <c r="BE255" s="183">
        <f>IF(N255="základní",J255,0)</f>
        <v>0</v>
      </c>
      <c r="BF255" s="183">
        <f>IF(N255="snížená",J255,0)</f>
        <v>0</v>
      </c>
      <c r="BG255" s="183">
        <f>IF(N255="zákl. přenesená",J255,0)</f>
        <v>0</v>
      </c>
      <c r="BH255" s="183">
        <f>IF(N255="sníž. přenesená",J255,0)</f>
        <v>0</v>
      </c>
      <c r="BI255" s="183">
        <f>IF(N255="nulová",J255,0)</f>
        <v>0</v>
      </c>
      <c r="BJ255" s="17" t="s">
        <v>142</v>
      </c>
      <c r="BK255" s="183">
        <f>ROUND(I255*H255,2)</f>
        <v>0</v>
      </c>
      <c r="BL255" s="17" t="s">
        <v>207</v>
      </c>
      <c r="BM255" s="182" t="s">
        <v>446</v>
      </c>
    </row>
    <row r="256" s="1" customFormat="1" ht="24" customHeight="1">
      <c r="B256" s="170"/>
      <c r="C256" s="171" t="s">
        <v>447</v>
      </c>
      <c r="D256" s="171" t="s">
        <v>136</v>
      </c>
      <c r="E256" s="172" t="s">
        <v>448</v>
      </c>
      <c r="F256" s="173" t="s">
        <v>449</v>
      </c>
      <c r="G256" s="174" t="s">
        <v>210</v>
      </c>
      <c r="H256" s="175">
        <v>16</v>
      </c>
      <c r="I256" s="176"/>
      <c r="J256" s="177">
        <f>ROUND(I256*H256,2)</f>
        <v>0</v>
      </c>
      <c r="K256" s="173" t="s">
        <v>140</v>
      </c>
      <c r="L256" s="36"/>
      <c r="M256" s="178" t="s">
        <v>1</v>
      </c>
      <c r="N256" s="179" t="s">
        <v>41</v>
      </c>
      <c r="O256" s="72"/>
      <c r="P256" s="180">
        <f>O256*H256</f>
        <v>0</v>
      </c>
      <c r="Q256" s="180">
        <v>0.00066</v>
      </c>
      <c r="R256" s="180">
        <f>Q256*H256</f>
        <v>0.01056</v>
      </c>
      <c r="S256" s="180">
        <v>0</v>
      </c>
      <c r="T256" s="181">
        <f>S256*H256</f>
        <v>0</v>
      </c>
      <c r="AR256" s="182" t="s">
        <v>207</v>
      </c>
      <c r="AT256" s="182" t="s">
        <v>136</v>
      </c>
      <c r="AU256" s="182" t="s">
        <v>142</v>
      </c>
      <c r="AY256" s="17" t="s">
        <v>133</v>
      </c>
      <c r="BE256" s="183">
        <f>IF(N256="základní",J256,0)</f>
        <v>0</v>
      </c>
      <c r="BF256" s="183">
        <f>IF(N256="snížená",J256,0)</f>
        <v>0</v>
      </c>
      <c r="BG256" s="183">
        <f>IF(N256="zákl. přenesená",J256,0)</f>
        <v>0</v>
      </c>
      <c r="BH256" s="183">
        <f>IF(N256="sníž. přenesená",J256,0)</f>
        <v>0</v>
      </c>
      <c r="BI256" s="183">
        <f>IF(N256="nulová",J256,0)</f>
        <v>0</v>
      </c>
      <c r="BJ256" s="17" t="s">
        <v>142</v>
      </c>
      <c r="BK256" s="183">
        <f>ROUND(I256*H256,2)</f>
        <v>0</v>
      </c>
      <c r="BL256" s="17" t="s">
        <v>207</v>
      </c>
      <c r="BM256" s="182" t="s">
        <v>450</v>
      </c>
    </row>
    <row r="257" s="1" customFormat="1" ht="24" customHeight="1">
      <c r="B257" s="170"/>
      <c r="C257" s="171" t="s">
        <v>451</v>
      </c>
      <c r="D257" s="171" t="s">
        <v>136</v>
      </c>
      <c r="E257" s="172" t="s">
        <v>452</v>
      </c>
      <c r="F257" s="173" t="s">
        <v>453</v>
      </c>
      <c r="G257" s="174" t="s">
        <v>210</v>
      </c>
      <c r="H257" s="175">
        <v>16</v>
      </c>
      <c r="I257" s="176"/>
      <c r="J257" s="177">
        <f>ROUND(I257*H257,2)</f>
        <v>0</v>
      </c>
      <c r="K257" s="173" t="s">
        <v>140</v>
      </c>
      <c r="L257" s="36"/>
      <c r="M257" s="178" t="s">
        <v>1</v>
      </c>
      <c r="N257" s="179" t="s">
        <v>41</v>
      </c>
      <c r="O257" s="72"/>
      <c r="P257" s="180">
        <f>O257*H257</f>
        <v>0</v>
      </c>
      <c r="Q257" s="180">
        <v>0.00091</v>
      </c>
      <c r="R257" s="180">
        <f>Q257*H257</f>
        <v>0.01456</v>
      </c>
      <c r="S257" s="180">
        <v>0</v>
      </c>
      <c r="T257" s="181">
        <f>S257*H257</f>
        <v>0</v>
      </c>
      <c r="AR257" s="182" t="s">
        <v>207</v>
      </c>
      <c r="AT257" s="182" t="s">
        <v>136</v>
      </c>
      <c r="AU257" s="182" t="s">
        <v>142</v>
      </c>
      <c r="AY257" s="17" t="s">
        <v>133</v>
      </c>
      <c r="BE257" s="183">
        <f>IF(N257="základní",J257,0)</f>
        <v>0</v>
      </c>
      <c r="BF257" s="183">
        <f>IF(N257="snížená",J257,0)</f>
        <v>0</v>
      </c>
      <c r="BG257" s="183">
        <f>IF(N257="zákl. přenesená",J257,0)</f>
        <v>0</v>
      </c>
      <c r="BH257" s="183">
        <f>IF(N257="sníž. přenesená",J257,0)</f>
        <v>0</v>
      </c>
      <c r="BI257" s="183">
        <f>IF(N257="nulová",J257,0)</f>
        <v>0</v>
      </c>
      <c r="BJ257" s="17" t="s">
        <v>142</v>
      </c>
      <c r="BK257" s="183">
        <f>ROUND(I257*H257,2)</f>
        <v>0</v>
      </c>
      <c r="BL257" s="17" t="s">
        <v>207</v>
      </c>
      <c r="BM257" s="182" t="s">
        <v>454</v>
      </c>
    </row>
    <row r="258" s="1" customFormat="1" ht="36" customHeight="1">
      <c r="B258" s="170"/>
      <c r="C258" s="171" t="s">
        <v>455</v>
      </c>
      <c r="D258" s="171" t="s">
        <v>136</v>
      </c>
      <c r="E258" s="172" t="s">
        <v>456</v>
      </c>
      <c r="F258" s="173" t="s">
        <v>457</v>
      </c>
      <c r="G258" s="174" t="s">
        <v>210</v>
      </c>
      <c r="H258" s="175">
        <v>16</v>
      </c>
      <c r="I258" s="176"/>
      <c r="J258" s="177">
        <f>ROUND(I258*H258,2)</f>
        <v>0</v>
      </c>
      <c r="K258" s="173" t="s">
        <v>140</v>
      </c>
      <c r="L258" s="36"/>
      <c r="M258" s="178" t="s">
        <v>1</v>
      </c>
      <c r="N258" s="179" t="s">
        <v>41</v>
      </c>
      <c r="O258" s="72"/>
      <c r="P258" s="180">
        <f>O258*H258</f>
        <v>0</v>
      </c>
      <c r="Q258" s="180">
        <v>5.0000000000000002E-05</v>
      </c>
      <c r="R258" s="180">
        <f>Q258*H258</f>
        <v>0.00080000000000000004</v>
      </c>
      <c r="S258" s="180">
        <v>0</v>
      </c>
      <c r="T258" s="181">
        <f>S258*H258</f>
        <v>0</v>
      </c>
      <c r="AR258" s="182" t="s">
        <v>207</v>
      </c>
      <c r="AT258" s="182" t="s">
        <v>136</v>
      </c>
      <c r="AU258" s="182" t="s">
        <v>142</v>
      </c>
      <c r="AY258" s="17" t="s">
        <v>133</v>
      </c>
      <c r="BE258" s="183">
        <f>IF(N258="základní",J258,0)</f>
        <v>0</v>
      </c>
      <c r="BF258" s="183">
        <f>IF(N258="snížená",J258,0)</f>
        <v>0</v>
      </c>
      <c r="BG258" s="183">
        <f>IF(N258="zákl. přenesená",J258,0)</f>
        <v>0</v>
      </c>
      <c r="BH258" s="183">
        <f>IF(N258="sníž. přenesená",J258,0)</f>
        <v>0</v>
      </c>
      <c r="BI258" s="183">
        <f>IF(N258="nulová",J258,0)</f>
        <v>0</v>
      </c>
      <c r="BJ258" s="17" t="s">
        <v>142</v>
      </c>
      <c r="BK258" s="183">
        <f>ROUND(I258*H258,2)</f>
        <v>0</v>
      </c>
      <c r="BL258" s="17" t="s">
        <v>207</v>
      </c>
      <c r="BM258" s="182" t="s">
        <v>458</v>
      </c>
    </row>
    <row r="259" s="1" customFormat="1" ht="36" customHeight="1">
      <c r="B259" s="170"/>
      <c r="C259" s="171" t="s">
        <v>459</v>
      </c>
      <c r="D259" s="171" t="s">
        <v>136</v>
      </c>
      <c r="E259" s="172" t="s">
        <v>460</v>
      </c>
      <c r="F259" s="173" t="s">
        <v>461</v>
      </c>
      <c r="G259" s="174" t="s">
        <v>210</v>
      </c>
      <c r="H259" s="175">
        <v>16</v>
      </c>
      <c r="I259" s="176"/>
      <c r="J259" s="177">
        <f>ROUND(I259*H259,2)</f>
        <v>0</v>
      </c>
      <c r="K259" s="173" t="s">
        <v>140</v>
      </c>
      <c r="L259" s="36"/>
      <c r="M259" s="178" t="s">
        <v>1</v>
      </c>
      <c r="N259" s="179" t="s">
        <v>41</v>
      </c>
      <c r="O259" s="72"/>
      <c r="P259" s="180">
        <f>O259*H259</f>
        <v>0</v>
      </c>
      <c r="Q259" s="180">
        <v>6.9999999999999994E-05</v>
      </c>
      <c r="R259" s="180">
        <f>Q259*H259</f>
        <v>0.0011199999999999999</v>
      </c>
      <c r="S259" s="180">
        <v>0</v>
      </c>
      <c r="T259" s="181">
        <f>S259*H259</f>
        <v>0</v>
      </c>
      <c r="AR259" s="182" t="s">
        <v>207</v>
      </c>
      <c r="AT259" s="182" t="s">
        <v>136</v>
      </c>
      <c r="AU259" s="182" t="s">
        <v>142</v>
      </c>
      <c r="AY259" s="17" t="s">
        <v>133</v>
      </c>
      <c r="BE259" s="183">
        <f>IF(N259="základní",J259,0)</f>
        <v>0</v>
      </c>
      <c r="BF259" s="183">
        <f>IF(N259="snížená",J259,0)</f>
        <v>0</v>
      </c>
      <c r="BG259" s="183">
        <f>IF(N259="zákl. přenesená",J259,0)</f>
        <v>0</v>
      </c>
      <c r="BH259" s="183">
        <f>IF(N259="sníž. přenesená",J259,0)</f>
        <v>0</v>
      </c>
      <c r="BI259" s="183">
        <f>IF(N259="nulová",J259,0)</f>
        <v>0</v>
      </c>
      <c r="BJ259" s="17" t="s">
        <v>142</v>
      </c>
      <c r="BK259" s="183">
        <f>ROUND(I259*H259,2)</f>
        <v>0</v>
      </c>
      <c r="BL259" s="17" t="s">
        <v>207</v>
      </c>
      <c r="BM259" s="182" t="s">
        <v>462</v>
      </c>
    </row>
    <row r="260" s="1" customFormat="1" ht="16.5" customHeight="1">
      <c r="B260" s="170"/>
      <c r="C260" s="171" t="s">
        <v>463</v>
      </c>
      <c r="D260" s="171" t="s">
        <v>136</v>
      </c>
      <c r="E260" s="172" t="s">
        <v>464</v>
      </c>
      <c r="F260" s="173" t="s">
        <v>465</v>
      </c>
      <c r="G260" s="174" t="s">
        <v>210</v>
      </c>
      <c r="H260" s="175">
        <v>20</v>
      </c>
      <c r="I260" s="176"/>
      <c r="J260" s="177">
        <f>ROUND(I260*H260,2)</f>
        <v>0</v>
      </c>
      <c r="K260" s="173" t="s">
        <v>140</v>
      </c>
      <c r="L260" s="36"/>
      <c r="M260" s="178" t="s">
        <v>1</v>
      </c>
      <c r="N260" s="179" t="s">
        <v>41</v>
      </c>
      <c r="O260" s="72"/>
      <c r="P260" s="180">
        <f>O260*H260</f>
        <v>0</v>
      </c>
      <c r="Q260" s="180">
        <v>0</v>
      </c>
      <c r="R260" s="180">
        <f>Q260*H260</f>
        <v>0</v>
      </c>
      <c r="S260" s="180">
        <v>0.00023000000000000001</v>
      </c>
      <c r="T260" s="181">
        <f>S260*H260</f>
        <v>0.0045999999999999999</v>
      </c>
      <c r="AR260" s="182" t="s">
        <v>207</v>
      </c>
      <c r="AT260" s="182" t="s">
        <v>136</v>
      </c>
      <c r="AU260" s="182" t="s">
        <v>142</v>
      </c>
      <c r="AY260" s="17" t="s">
        <v>133</v>
      </c>
      <c r="BE260" s="183">
        <f>IF(N260="základní",J260,0)</f>
        <v>0</v>
      </c>
      <c r="BF260" s="183">
        <f>IF(N260="snížená",J260,0)</f>
        <v>0</v>
      </c>
      <c r="BG260" s="183">
        <f>IF(N260="zákl. přenesená",J260,0)</f>
        <v>0</v>
      </c>
      <c r="BH260" s="183">
        <f>IF(N260="sníž. přenesená",J260,0)</f>
        <v>0</v>
      </c>
      <c r="BI260" s="183">
        <f>IF(N260="nulová",J260,0)</f>
        <v>0</v>
      </c>
      <c r="BJ260" s="17" t="s">
        <v>142</v>
      </c>
      <c r="BK260" s="183">
        <f>ROUND(I260*H260,2)</f>
        <v>0</v>
      </c>
      <c r="BL260" s="17" t="s">
        <v>207</v>
      </c>
      <c r="BM260" s="182" t="s">
        <v>466</v>
      </c>
    </row>
    <row r="261" s="1" customFormat="1" ht="16.5" customHeight="1">
      <c r="B261" s="170"/>
      <c r="C261" s="171" t="s">
        <v>467</v>
      </c>
      <c r="D261" s="171" t="s">
        <v>136</v>
      </c>
      <c r="E261" s="172" t="s">
        <v>468</v>
      </c>
      <c r="F261" s="173" t="s">
        <v>469</v>
      </c>
      <c r="G261" s="174" t="s">
        <v>139</v>
      </c>
      <c r="H261" s="175">
        <v>9</v>
      </c>
      <c r="I261" s="176"/>
      <c r="J261" s="177">
        <f>ROUND(I261*H261,2)</f>
        <v>0</v>
      </c>
      <c r="K261" s="173" t="s">
        <v>140</v>
      </c>
      <c r="L261" s="36"/>
      <c r="M261" s="178" t="s">
        <v>1</v>
      </c>
      <c r="N261" s="179" t="s">
        <v>41</v>
      </c>
      <c r="O261" s="72"/>
      <c r="P261" s="180">
        <f>O261*H261</f>
        <v>0</v>
      </c>
      <c r="Q261" s="180">
        <v>0</v>
      </c>
      <c r="R261" s="180">
        <f>Q261*H261</f>
        <v>0</v>
      </c>
      <c r="S261" s="180">
        <v>0</v>
      </c>
      <c r="T261" s="181">
        <f>S261*H261</f>
        <v>0</v>
      </c>
      <c r="AR261" s="182" t="s">
        <v>207</v>
      </c>
      <c r="AT261" s="182" t="s">
        <v>136</v>
      </c>
      <c r="AU261" s="182" t="s">
        <v>142</v>
      </c>
      <c r="AY261" s="17" t="s">
        <v>133</v>
      </c>
      <c r="BE261" s="183">
        <f>IF(N261="základní",J261,0)</f>
        <v>0</v>
      </c>
      <c r="BF261" s="183">
        <f>IF(N261="snížená",J261,0)</f>
        <v>0</v>
      </c>
      <c r="BG261" s="183">
        <f>IF(N261="zákl. přenesená",J261,0)</f>
        <v>0</v>
      </c>
      <c r="BH261" s="183">
        <f>IF(N261="sníž. přenesená",J261,0)</f>
        <v>0</v>
      </c>
      <c r="BI261" s="183">
        <f>IF(N261="nulová",J261,0)</f>
        <v>0</v>
      </c>
      <c r="BJ261" s="17" t="s">
        <v>142</v>
      </c>
      <c r="BK261" s="183">
        <f>ROUND(I261*H261,2)</f>
        <v>0</v>
      </c>
      <c r="BL261" s="17" t="s">
        <v>207</v>
      </c>
      <c r="BM261" s="182" t="s">
        <v>470</v>
      </c>
    </row>
    <row r="262" s="1" customFormat="1" ht="24" customHeight="1">
      <c r="B262" s="170"/>
      <c r="C262" s="171" t="s">
        <v>471</v>
      </c>
      <c r="D262" s="171" t="s">
        <v>136</v>
      </c>
      <c r="E262" s="172" t="s">
        <v>472</v>
      </c>
      <c r="F262" s="173" t="s">
        <v>473</v>
      </c>
      <c r="G262" s="174" t="s">
        <v>139</v>
      </c>
      <c r="H262" s="175">
        <v>4</v>
      </c>
      <c r="I262" s="176"/>
      <c r="J262" s="177">
        <f>ROUND(I262*H262,2)</f>
        <v>0</v>
      </c>
      <c r="K262" s="173" t="s">
        <v>140</v>
      </c>
      <c r="L262" s="36"/>
      <c r="M262" s="178" t="s">
        <v>1</v>
      </c>
      <c r="N262" s="179" t="s">
        <v>41</v>
      </c>
      <c r="O262" s="72"/>
      <c r="P262" s="180">
        <f>O262*H262</f>
        <v>0</v>
      </c>
      <c r="Q262" s="180">
        <v>0</v>
      </c>
      <c r="R262" s="180">
        <f>Q262*H262</f>
        <v>0</v>
      </c>
      <c r="S262" s="180">
        <v>0</v>
      </c>
      <c r="T262" s="181">
        <f>S262*H262</f>
        <v>0</v>
      </c>
      <c r="AR262" s="182" t="s">
        <v>207</v>
      </c>
      <c r="AT262" s="182" t="s">
        <v>136</v>
      </c>
      <c r="AU262" s="182" t="s">
        <v>142</v>
      </c>
      <c r="AY262" s="17" t="s">
        <v>133</v>
      </c>
      <c r="BE262" s="183">
        <f>IF(N262="základní",J262,0)</f>
        <v>0</v>
      </c>
      <c r="BF262" s="183">
        <f>IF(N262="snížená",J262,0)</f>
        <v>0</v>
      </c>
      <c r="BG262" s="183">
        <f>IF(N262="zákl. přenesená",J262,0)</f>
        <v>0</v>
      </c>
      <c r="BH262" s="183">
        <f>IF(N262="sníž. přenesená",J262,0)</f>
        <v>0</v>
      </c>
      <c r="BI262" s="183">
        <f>IF(N262="nulová",J262,0)</f>
        <v>0</v>
      </c>
      <c r="BJ262" s="17" t="s">
        <v>142</v>
      </c>
      <c r="BK262" s="183">
        <f>ROUND(I262*H262,2)</f>
        <v>0</v>
      </c>
      <c r="BL262" s="17" t="s">
        <v>207</v>
      </c>
      <c r="BM262" s="182" t="s">
        <v>474</v>
      </c>
    </row>
    <row r="263" s="1" customFormat="1" ht="16.5" customHeight="1">
      <c r="B263" s="170"/>
      <c r="C263" s="171" t="s">
        <v>475</v>
      </c>
      <c r="D263" s="171" t="s">
        <v>136</v>
      </c>
      <c r="E263" s="172" t="s">
        <v>476</v>
      </c>
      <c r="F263" s="173" t="s">
        <v>477</v>
      </c>
      <c r="G263" s="174" t="s">
        <v>139</v>
      </c>
      <c r="H263" s="175">
        <v>2</v>
      </c>
      <c r="I263" s="176"/>
      <c r="J263" s="177">
        <f>ROUND(I263*H263,2)</f>
        <v>0</v>
      </c>
      <c r="K263" s="173" t="s">
        <v>140</v>
      </c>
      <c r="L263" s="36"/>
      <c r="M263" s="178" t="s">
        <v>1</v>
      </c>
      <c r="N263" s="179" t="s">
        <v>41</v>
      </c>
      <c r="O263" s="72"/>
      <c r="P263" s="180">
        <f>O263*H263</f>
        <v>0</v>
      </c>
      <c r="Q263" s="180">
        <v>0.00050000000000000001</v>
      </c>
      <c r="R263" s="180">
        <f>Q263*H263</f>
        <v>0.001</v>
      </c>
      <c r="S263" s="180">
        <v>0</v>
      </c>
      <c r="T263" s="181">
        <f>S263*H263</f>
        <v>0</v>
      </c>
      <c r="AR263" s="182" t="s">
        <v>207</v>
      </c>
      <c r="AT263" s="182" t="s">
        <v>136</v>
      </c>
      <c r="AU263" s="182" t="s">
        <v>142</v>
      </c>
      <c r="AY263" s="17" t="s">
        <v>133</v>
      </c>
      <c r="BE263" s="183">
        <f>IF(N263="základní",J263,0)</f>
        <v>0</v>
      </c>
      <c r="BF263" s="183">
        <f>IF(N263="snížená",J263,0)</f>
        <v>0</v>
      </c>
      <c r="BG263" s="183">
        <f>IF(N263="zákl. přenesená",J263,0)</f>
        <v>0</v>
      </c>
      <c r="BH263" s="183">
        <f>IF(N263="sníž. přenesená",J263,0)</f>
        <v>0</v>
      </c>
      <c r="BI263" s="183">
        <f>IF(N263="nulová",J263,0)</f>
        <v>0</v>
      </c>
      <c r="BJ263" s="17" t="s">
        <v>142</v>
      </c>
      <c r="BK263" s="183">
        <f>ROUND(I263*H263,2)</f>
        <v>0</v>
      </c>
      <c r="BL263" s="17" t="s">
        <v>207</v>
      </c>
      <c r="BM263" s="182" t="s">
        <v>478</v>
      </c>
    </row>
    <row r="264" s="1" customFormat="1" ht="24" customHeight="1">
      <c r="B264" s="170"/>
      <c r="C264" s="171" t="s">
        <v>479</v>
      </c>
      <c r="D264" s="171" t="s">
        <v>136</v>
      </c>
      <c r="E264" s="172" t="s">
        <v>480</v>
      </c>
      <c r="F264" s="173" t="s">
        <v>481</v>
      </c>
      <c r="G264" s="174" t="s">
        <v>139</v>
      </c>
      <c r="H264" s="175">
        <v>1</v>
      </c>
      <c r="I264" s="176"/>
      <c r="J264" s="177">
        <f>ROUND(I264*H264,2)</f>
        <v>0</v>
      </c>
      <c r="K264" s="173" t="s">
        <v>140</v>
      </c>
      <c r="L264" s="36"/>
      <c r="M264" s="178" t="s">
        <v>1</v>
      </c>
      <c r="N264" s="179" t="s">
        <v>41</v>
      </c>
      <c r="O264" s="72"/>
      <c r="P264" s="180">
        <f>O264*H264</f>
        <v>0</v>
      </c>
      <c r="Q264" s="180">
        <v>0.00056999999999999998</v>
      </c>
      <c r="R264" s="180">
        <f>Q264*H264</f>
        <v>0.00056999999999999998</v>
      </c>
      <c r="S264" s="180">
        <v>0</v>
      </c>
      <c r="T264" s="181">
        <f>S264*H264</f>
        <v>0</v>
      </c>
      <c r="AR264" s="182" t="s">
        <v>207</v>
      </c>
      <c r="AT264" s="182" t="s">
        <v>136</v>
      </c>
      <c r="AU264" s="182" t="s">
        <v>142</v>
      </c>
      <c r="AY264" s="17" t="s">
        <v>133</v>
      </c>
      <c r="BE264" s="183">
        <f>IF(N264="základní",J264,0)</f>
        <v>0</v>
      </c>
      <c r="BF264" s="183">
        <f>IF(N264="snížená",J264,0)</f>
        <v>0</v>
      </c>
      <c r="BG264" s="183">
        <f>IF(N264="zákl. přenesená",J264,0)</f>
        <v>0</v>
      </c>
      <c r="BH264" s="183">
        <f>IF(N264="sníž. přenesená",J264,0)</f>
        <v>0</v>
      </c>
      <c r="BI264" s="183">
        <f>IF(N264="nulová",J264,0)</f>
        <v>0</v>
      </c>
      <c r="BJ264" s="17" t="s">
        <v>142</v>
      </c>
      <c r="BK264" s="183">
        <f>ROUND(I264*H264,2)</f>
        <v>0</v>
      </c>
      <c r="BL264" s="17" t="s">
        <v>207</v>
      </c>
      <c r="BM264" s="182" t="s">
        <v>482</v>
      </c>
    </row>
    <row r="265" s="1" customFormat="1" ht="24" customHeight="1">
      <c r="B265" s="170"/>
      <c r="C265" s="171" t="s">
        <v>483</v>
      </c>
      <c r="D265" s="171" t="s">
        <v>136</v>
      </c>
      <c r="E265" s="172" t="s">
        <v>484</v>
      </c>
      <c r="F265" s="173" t="s">
        <v>485</v>
      </c>
      <c r="G265" s="174" t="s">
        <v>210</v>
      </c>
      <c r="H265" s="175">
        <v>32</v>
      </c>
      <c r="I265" s="176"/>
      <c r="J265" s="177">
        <f>ROUND(I265*H265,2)</f>
        <v>0</v>
      </c>
      <c r="K265" s="173" t="s">
        <v>140</v>
      </c>
      <c r="L265" s="36"/>
      <c r="M265" s="178" t="s">
        <v>1</v>
      </c>
      <c r="N265" s="179" t="s">
        <v>41</v>
      </c>
      <c r="O265" s="72"/>
      <c r="P265" s="180">
        <f>O265*H265</f>
        <v>0</v>
      </c>
      <c r="Q265" s="180">
        <v>0.00019000000000000001</v>
      </c>
      <c r="R265" s="180">
        <f>Q265*H265</f>
        <v>0.0060800000000000003</v>
      </c>
      <c r="S265" s="180">
        <v>0</v>
      </c>
      <c r="T265" s="181">
        <f>S265*H265</f>
        <v>0</v>
      </c>
      <c r="AR265" s="182" t="s">
        <v>207</v>
      </c>
      <c r="AT265" s="182" t="s">
        <v>136</v>
      </c>
      <c r="AU265" s="182" t="s">
        <v>142</v>
      </c>
      <c r="AY265" s="17" t="s">
        <v>133</v>
      </c>
      <c r="BE265" s="183">
        <f>IF(N265="základní",J265,0)</f>
        <v>0</v>
      </c>
      <c r="BF265" s="183">
        <f>IF(N265="snížená",J265,0)</f>
        <v>0</v>
      </c>
      <c r="BG265" s="183">
        <f>IF(N265="zákl. přenesená",J265,0)</f>
        <v>0</v>
      </c>
      <c r="BH265" s="183">
        <f>IF(N265="sníž. přenesená",J265,0)</f>
        <v>0</v>
      </c>
      <c r="BI265" s="183">
        <f>IF(N265="nulová",J265,0)</f>
        <v>0</v>
      </c>
      <c r="BJ265" s="17" t="s">
        <v>142</v>
      </c>
      <c r="BK265" s="183">
        <f>ROUND(I265*H265,2)</f>
        <v>0</v>
      </c>
      <c r="BL265" s="17" t="s">
        <v>207</v>
      </c>
      <c r="BM265" s="182" t="s">
        <v>486</v>
      </c>
    </row>
    <row r="266" s="1" customFormat="1" ht="16.5" customHeight="1">
      <c r="B266" s="170"/>
      <c r="C266" s="171" t="s">
        <v>487</v>
      </c>
      <c r="D266" s="171" t="s">
        <v>136</v>
      </c>
      <c r="E266" s="172" t="s">
        <v>488</v>
      </c>
      <c r="F266" s="173" t="s">
        <v>489</v>
      </c>
      <c r="G266" s="174" t="s">
        <v>210</v>
      </c>
      <c r="H266" s="175">
        <v>32</v>
      </c>
      <c r="I266" s="176"/>
      <c r="J266" s="177">
        <f>ROUND(I266*H266,2)</f>
        <v>0</v>
      </c>
      <c r="K266" s="173" t="s">
        <v>140</v>
      </c>
      <c r="L266" s="36"/>
      <c r="M266" s="178" t="s">
        <v>1</v>
      </c>
      <c r="N266" s="179" t="s">
        <v>41</v>
      </c>
      <c r="O266" s="72"/>
      <c r="P266" s="180">
        <f>O266*H266</f>
        <v>0</v>
      </c>
      <c r="Q266" s="180">
        <v>1.0000000000000001E-05</v>
      </c>
      <c r="R266" s="180">
        <f>Q266*H266</f>
        <v>0.00032000000000000003</v>
      </c>
      <c r="S266" s="180">
        <v>0</v>
      </c>
      <c r="T266" s="181">
        <f>S266*H266</f>
        <v>0</v>
      </c>
      <c r="AR266" s="182" t="s">
        <v>207</v>
      </c>
      <c r="AT266" s="182" t="s">
        <v>136</v>
      </c>
      <c r="AU266" s="182" t="s">
        <v>142</v>
      </c>
      <c r="AY266" s="17" t="s">
        <v>133</v>
      </c>
      <c r="BE266" s="183">
        <f>IF(N266="základní",J266,0)</f>
        <v>0</v>
      </c>
      <c r="BF266" s="183">
        <f>IF(N266="snížená",J266,0)</f>
        <v>0</v>
      </c>
      <c r="BG266" s="183">
        <f>IF(N266="zákl. přenesená",J266,0)</f>
        <v>0</v>
      </c>
      <c r="BH266" s="183">
        <f>IF(N266="sníž. přenesená",J266,0)</f>
        <v>0</v>
      </c>
      <c r="BI266" s="183">
        <f>IF(N266="nulová",J266,0)</f>
        <v>0</v>
      </c>
      <c r="BJ266" s="17" t="s">
        <v>142</v>
      </c>
      <c r="BK266" s="183">
        <f>ROUND(I266*H266,2)</f>
        <v>0</v>
      </c>
      <c r="BL266" s="17" t="s">
        <v>207</v>
      </c>
      <c r="BM266" s="182" t="s">
        <v>490</v>
      </c>
    </row>
    <row r="267" s="1" customFormat="1" ht="24" customHeight="1">
      <c r="B267" s="170"/>
      <c r="C267" s="171" t="s">
        <v>491</v>
      </c>
      <c r="D267" s="171" t="s">
        <v>136</v>
      </c>
      <c r="E267" s="172" t="s">
        <v>492</v>
      </c>
      <c r="F267" s="173" t="s">
        <v>493</v>
      </c>
      <c r="G267" s="174" t="s">
        <v>331</v>
      </c>
      <c r="H267" s="175">
        <v>0.050999999999999997</v>
      </c>
      <c r="I267" s="176"/>
      <c r="J267" s="177">
        <f>ROUND(I267*H267,2)</f>
        <v>0</v>
      </c>
      <c r="K267" s="173" t="s">
        <v>140</v>
      </c>
      <c r="L267" s="36"/>
      <c r="M267" s="178" t="s">
        <v>1</v>
      </c>
      <c r="N267" s="179" t="s">
        <v>41</v>
      </c>
      <c r="O267" s="72"/>
      <c r="P267" s="180">
        <f>O267*H267</f>
        <v>0</v>
      </c>
      <c r="Q267" s="180">
        <v>0</v>
      </c>
      <c r="R267" s="180">
        <f>Q267*H267</f>
        <v>0</v>
      </c>
      <c r="S267" s="180">
        <v>0</v>
      </c>
      <c r="T267" s="181">
        <f>S267*H267</f>
        <v>0</v>
      </c>
      <c r="AR267" s="182" t="s">
        <v>207</v>
      </c>
      <c r="AT267" s="182" t="s">
        <v>136</v>
      </c>
      <c r="AU267" s="182" t="s">
        <v>142</v>
      </c>
      <c r="AY267" s="17" t="s">
        <v>133</v>
      </c>
      <c r="BE267" s="183">
        <f>IF(N267="základní",J267,0)</f>
        <v>0</v>
      </c>
      <c r="BF267" s="183">
        <f>IF(N267="snížená",J267,0)</f>
        <v>0</v>
      </c>
      <c r="BG267" s="183">
        <f>IF(N267="zákl. přenesená",J267,0)</f>
        <v>0</v>
      </c>
      <c r="BH267" s="183">
        <f>IF(N267="sníž. přenesená",J267,0)</f>
        <v>0</v>
      </c>
      <c r="BI267" s="183">
        <f>IF(N267="nulová",J267,0)</f>
        <v>0</v>
      </c>
      <c r="BJ267" s="17" t="s">
        <v>142</v>
      </c>
      <c r="BK267" s="183">
        <f>ROUND(I267*H267,2)</f>
        <v>0</v>
      </c>
      <c r="BL267" s="17" t="s">
        <v>207</v>
      </c>
      <c r="BM267" s="182" t="s">
        <v>494</v>
      </c>
    </row>
    <row r="268" s="1" customFormat="1" ht="24" customHeight="1">
      <c r="B268" s="170"/>
      <c r="C268" s="171" t="s">
        <v>495</v>
      </c>
      <c r="D268" s="171" t="s">
        <v>136</v>
      </c>
      <c r="E268" s="172" t="s">
        <v>496</v>
      </c>
      <c r="F268" s="173" t="s">
        <v>497</v>
      </c>
      <c r="G268" s="174" t="s">
        <v>435</v>
      </c>
      <c r="H268" s="211"/>
      <c r="I268" s="176"/>
      <c r="J268" s="177">
        <f>ROUND(I268*H268,2)</f>
        <v>0</v>
      </c>
      <c r="K268" s="173" t="s">
        <v>140</v>
      </c>
      <c r="L268" s="36"/>
      <c r="M268" s="178" t="s">
        <v>1</v>
      </c>
      <c r="N268" s="179" t="s">
        <v>41</v>
      </c>
      <c r="O268" s="72"/>
      <c r="P268" s="180">
        <f>O268*H268</f>
        <v>0</v>
      </c>
      <c r="Q268" s="180">
        <v>0</v>
      </c>
      <c r="R268" s="180">
        <f>Q268*H268</f>
        <v>0</v>
      </c>
      <c r="S268" s="180">
        <v>0</v>
      </c>
      <c r="T268" s="181">
        <f>S268*H268</f>
        <v>0</v>
      </c>
      <c r="AR268" s="182" t="s">
        <v>207</v>
      </c>
      <c r="AT268" s="182" t="s">
        <v>136</v>
      </c>
      <c r="AU268" s="182" t="s">
        <v>142</v>
      </c>
      <c r="AY268" s="17" t="s">
        <v>133</v>
      </c>
      <c r="BE268" s="183">
        <f>IF(N268="základní",J268,0)</f>
        <v>0</v>
      </c>
      <c r="BF268" s="183">
        <f>IF(N268="snížená",J268,0)</f>
        <v>0</v>
      </c>
      <c r="BG268" s="183">
        <f>IF(N268="zákl. přenesená",J268,0)</f>
        <v>0</v>
      </c>
      <c r="BH268" s="183">
        <f>IF(N268="sníž. přenesená",J268,0)</f>
        <v>0</v>
      </c>
      <c r="BI268" s="183">
        <f>IF(N268="nulová",J268,0)</f>
        <v>0</v>
      </c>
      <c r="BJ268" s="17" t="s">
        <v>142</v>
      </c>
      <c r="BK268" s="183">
        <f>ROUND(I268*H268,2)</f>
        <v>0</v>
      </c>
      <c r="BL268" s="17" t="s">
        <v>207</v>
      </c>
      <c r="BM268" s="182" t="s">
        <v>498</v>
      </c>
    </row>
    <row r="269" s="11" customFormat="1" ht="22.8" customHeight="1">
      <c r="B269" s="157"/>
      <c r="D269" s="158" t="s">
        <v>74</v>
      </c>
      <c r="E269" s="168" t="s">
        <v>499</v>
      </c>
      <c r="F269" s="168" t="s">
        <v>500</v>
      </c>
      <c r="I269" s="160"/>
      <c r="J269" s="169">
        <f>BK269</f>
        <v>0</v>
      </c>
      <c r="L269" s="157"/>
      <c r="M269" s="162"/>
      <c r="N269" s="163"/>
      <c r="O269" s="163"/>
      <c r="P269" s="164">
        <f>SUM(P270:P284)</f>
        <v>0</v>
      </c>
      <c r="Q269" s="163"/>
      <c r="R269" s="164">
        <f>SUM(R270:R284)</f>
        <v>0.10168000000000001</v>
      </c>
      <c r="S269" s="163"/>
      <c r="T269" s="165">
        <f>SUM(T270:T284)</f>
        <v>0.091539999999999996</v>
      </c>
      <c r="AR269" s="158" t="s">
        <v>142</v>
      </c>
      <c r="AT269" s="166" t="s">
        <v>74</v>
      </c>
      <c r="AU269" s="166" t="s">
        <v>80</v>
      </c>
      <c r="AY269" s="158" t="s">
        <v>133</v>
      </c>
      <c r="BK269" s="167">
        <f>SUM(BK270:BK284)</f>
        <v>0</v>
      </c>
    </row>
    <row r="270" s="1" customFormat="1" ht="16.5" customHeight="1">
      <c r="B270" s="170"/>
      <c r="C270" s="171" t="s">
        <v>501</v>
      </c>
      <c r="D270" s="171" t="s">
        <v>136</v>
      </c>
      <c r="E270" s="172" t="s">
        <v>502</v>
      </c>
      <c r="F270" s="173" t="s">
        <v>503</v>
      </c>
      <c r="G270" s="174" t="s">
        <v>504</v>
      </c>
      <c r="H270" s="175">
        <v>1</v>
      </c>
      <c r="I270" s="176"/>
      <c r="J270" s="177">
        <f>ROUND(I270*H270,2)</f>
        <v>0</v>
      </c>
      <c r="K270" s="173" t="s">
        <v>140</v>
      </c>
      <c r="L270" s="36"/>
      <c r="M270" s="178" t="s">
        <v>1</v>
      </c>
      <c r="N270" s="179" t="s">
        <v>41</v>
      </c>
      <c r="O270" s="72"/>
      <c r="P270" s="180">
        <f>O270*H270</f>
        <v>0</v>
      </c>
      <c r="Q270" s="180">
        <v>0</v>
      </c>
      <c r="R270" s="180">
        <f>Q270*H270</f>
        <v>0</v>
      </c>
      <c r="S270" s="180">
        <v>0.034200000000000001</v>
      </c>
      <c r="T270" s="181">
        <f>S270*H270</f>
        <v>0.034200000000000001</v>
      </c>
      <c r="AR270" s="182" t="s">
        <v>207</v>
      </c>
      <c r="AT270" s="182" t="s">
        <v>136</v>
      </c>
      <c r="AU270" s="182" t="s">
        <v>142</v>
      </c>
      <c r="AY270" s="17" t="s">
        <v>133</v>
      </c>
      <c r="BE270" s="183">
        <f>IF(N270="základní",J270,0)</f>
        <v>0</v>
      </c>
      <c r="BF270" s="183">
        <f>IF(N270="snížená",J270,0)</f>
        <v>0</v>
      </c>
      <c r="BG270" s="183">
        <f>IF(N270="zákl. přenesená",J270,0)</f>
        <v>0</v>
      </c>
      <c r="BH270" s="183">
        <f>IF(N270="sníž. přenesená",J270,0)</f>
        <v>0</v>
      </c>
      <c r="BI270" s="183">
        <f>IF(N270="nulová",J270,0)</f>
        <v>0</v>
      </c>
      <c r="BJ270" s="17" t="s">
        <v>142</v>
      </c>
      <c r="BK270" s="183">
        <f>ROUND(I270*H270,2)</f>
        <v>0</v>
      </c>
      <c r="BL270" s="17" t="s">
        <v>207</v>
      </c>
      <c r="BM270" s="182" t="s">
        <v>505</v>
      </c>
    </row>
    <row r="271" s="1" customFormat="1" ht="24" customHeight="1">
      <c r="B271" s="170"/>
      <c r="C271" s="171" t="s">
        <v>506</v>
      </c>
      <c r="D271" s="171" t="s">
        <v>136</v>
      </c>
      <c r="E271" s="172" t="s">
        <v>507</v>
      </c>
      <c r="F271" s="173" t="s">
        <v>508</v>
      </c>
      <c r="G271" s="174" t="s">
        <v>504</v>
      </c>
      <c r="H271" s="175">
        <v>1</v>
      </c>
      <c r="I271" s="176"/>
      <c r="J271" s="177">
        <f>ROUND(I271*H271,2)</f>
        <v>0</v>
      </c>
      <c r="K271" s="173" t="s">
        <v>140</v>
      </c>
      <c r="L271" s="36"/>
      <c r="M271" s="178" t="s">
        <v>1</v>
      </c>
      <c r="N271" s="179" t="s">
        <v>41</v>
      </c>
      <c r="O271" s="72"/>
      <c r="P271" s="180">
        <f>O271*H271</f>
        <v>0</v>
      </c>
      <c r="Q271" s="180">
        <v>0.023199999999999998</v>
      </c>
      <c r="R271" s="180">
        <f>Q271*H271</f>
        <v>0.023199999999999998</v>
      </c>
      <c r="S271" s="180">
        <v>0</v>
      </c>
      <c r="T271" s="181">
        <f>S271*H271</f>
        <v>0</v>
      </c>
      <c r="AR271" s="182" t="s">
        <v>207</v>
      </c>
      <c r="AT271" s="182" t="s">
        <v>136</v>
      </c>
      <c r="AU271" s="182" t="s">
        <v>142</v>
      </c>
      <c r="AY271" s="17" t="s">
        <v>133</v>
      </c>
      <c r="BE271" s="183">
        <f>IF(N271="základní",J271,0)</f>
        <v>0</v>
      </c>
      <c r="BF271" s="183">
        <f>IF(N271="snížená",J271,0)</f>
        <v>0</v>
      </c>
      <c r="BG271" s="183">
        <f>IF(N271="zákl. přenesená",J271,0)</f>
        <v>0</v>
      </c>
      <c r="BH271" s="183">
        <f>IF(N271="sníž. přenesená",J271,0)</f>
        <v>0</v>
      </c>
      <c r="BI271" s="183">
        <f>IF(N271="nulová",J271,0)</f>
        <v>0</v>
      </c>
      <c r="BJ271" s="17" t="s">
        <v>142</v>
      </c>
      <c r="BK271" s="183">
        <f>ROUND(I271*H271,2)</f>
        <v>0</v>
      </c>
      <c r="BL271" s="17" t="s">
        <v>207</v>
      </c>
      <c r="BM271" s="182" t="s">
        <v>509</v>
      </c>
    </row>
    <row r="272" s="1" customFormat="1" ht="16.5" customHeight="1">
      <c r="B272" s="170"/>
      <c r="C272" s="171" t="s">
        <v>510</v>
      </c>
      <c r="D272" s="171" t="s">
        <v>136</v>
      </c>
      <c r="E272" s="172" t="s">
        <v>511</v>
      </c>
      <c r="F272" s="173" t="s">
        <v>512</v>
      </c>
      <c r="G272" s="174" t="s">
        <v>504</v>
      </c>
      <c r="H272" s="175">
        <v>1</v>
      </c>
      <c r="I272" s="176"/>
      <c r="J272" s="177">
        <f>ROUND(I272*H272,2)</f>
        <v>0</v>
      </c>
      <c r="K272" s="173" t="s">
        <v>140</v>
      </c>
      <c r="L272" s="36"/>
      <c r="M272" s="178" t="s">
        <v>1</v>
      </c>
      <c r="N272" s="179" t="s">
        <v>41</v>
      </c>
      <c r="O272" s="72"/>
      <c r="P272" s="180">
        <f>O272*H272</f>
        <v>0</v>
      </c>
      <c r="Q272" s="180">
        <v>0</v>
      </c>
      <c r="R272" s="180">
        <f>Q272*H272</f>
        <v>0</v>
      </c>
      <c r="S272" s="180">
        <v>0.019460000000000002</v>
      </c>
      <c r="T272" s="181">
        <f>S272*H272</f>
        <v>0.019460000000000002</v>
      </c>
      <c r="AR272" s="182" t="s">
        <v>207</v>
      </c>
      <c r="AT272" s="182" t="s">
        <v>136</v>
      </c>
      <c r="AU272" s="182" t="s">
        <v>142</v>
      </c>
      <c r="AY272" s="17" t="s">
        <v>133</v>
      </c>
      <c r="BE272" s="183">
        <f>IF(N272="základní",J272,0)</f>
        <v>0</v>
      </c>
      <c r="BF272" s="183">
        <f>IF(N272="snížená",J272,0)</f>
        <v>0</v>
      </c>
      <c r="BG272" s="183">
        <f>IF(N272="zákl. přenesená",J272,0)</f>
        <v>0</v>
      </c>
      <c r="BH272" s="183">
        <f>IF(N272="sníž. přenesená",J272,0)</f>
        <v>0</v>
      </c>
      <c r="BI272" s="183">
        <f>IF(N272="nulová",J272,0)</f>
        <v>0</v>
      </c>
      <c r="BJ272" s="17" t="s">
        <v>142</v>
      </c>
      <c r="BK272" s="183">
        <f>ROUND(I272*H272,2)</f>
        <v>0</v>
      </c>
      <c r="BL272" s="17" t="s">
        <v>207</v>
      </c>
      <c r="BM272" s="182" t="s">
        <v>513</v>
      </c>
    </row>
    <row r="273" s="1" customFormat="1" ht="24" customHeight="1">
      <c r="B273" s="170"/>
      <c r="C273" s="171" t="s">
        <v>514</v>
      </c>
      <c r="D273" s="171" t="s">
        <v>136</v>
      </c>
      <c r="E273" s="172" t="s">
        <v>515</v>
      </c>
      <c r="F273" s="173" t="s">
        <v>516</v>
      </c>
      <c r="G273" s="174" t="s">
        <v>504</v>
      </c>
      <c r="H273" s="175">
        <v>1</v>
      </c>
      <c r="I273" s="176"/>
      <c r="J273" s="177">
        <f>ROUND(I273*H273,2)</f>
        <v>0</v>
      </c>
      <c r="K273" s="173" t="s">
        <v>140</v>
      </c>
      <c r="L273" s="36"/>
      <c r="M273" s="178" t="s">
        <v>1</v>
      </c>
      <c r="N273" s="179" t="s">
        <v>41</v>
      </c>
      <c r="O273" s="72"/>
      <c r="P273" s="180">
        <f>O273*H273</f>
        <v>0</v>
      </c>
      <c r="Q273" s="180">
        <v>0.01975</v>
      </c>
      <c r="R273" s="180">
        <f>Q273*H273</f>
        <v>0.01975</v>
      </c>
      <c r="S273" s="180">
        <v>0</v>
      </c>
      <c r="T273" s="181">
        <f>S273*H273</f>
        <v>0</v>
      </c>
      <c r="AR273" s="182" t="s">
        <v>207</v>
      </c>
      <c r="AT273" s="182" t="s">
        <v>136</v>
      </c>
      <c r="AU273" s="182" t="s">
        <v>142</v>
      </c>
      <c r="AY273" s="17" t="s">
        <v>133</v>
      </c>
      <c r="BE273" s="183">
        <f>IF(N273="základní",J273,0)</f>
        <v>0</v>
      </c>
      <c r="BF273" s="183">
        <f>IF(N273="snížená",J273,0)</f>
        <v>0</v>
      </c>
      <c r="BG273" s="183">
        <f>IF(N273="zákl. přenesená",J273,0)</f>
        <v>0</v>
      </c>
      <c r="BH273" s="183">
        <f>IF(N273="sníž. přenesená",J273,0)</f>
        <v>0</v>
      </c>
      <c r="BI273" s="183">
        <f>IF(N273="nulová",J273,0)</f>
        <v>0</v>
      </c>
      <c r="BJ273" s="17" t="s">
        <v>142</v>
      </c>
      <c r="BK273" s="183">
        <f>ROUND(I273*H273,2)</f>
        <v>0</v>
      </c>
      <c r="BL273" s="17" t="s">
        <v>207</v>
      </c>
      <c r="BM273" s="182" t="s">
        <v>517</v>
      </c>
    </row>
    <row r="274" s="1" customFormat="1" ht="16.5" customHeight="1">
      <c r="B274" s="170"/>
      <c r="C274" s="171" t="s">
        <v>518</v>
      </c>
      <c r="D274" s="171" t="s">
        <v>136</v>
      </c>
      <c r="E274" s="172" t="s">
        <v>519</v>
      </c>
      <c r="F274" s="173" t="s">
        <v>520</v>
      </c>
      <c r="G274" s="174" t="s">
        <v>504</v>
      </c>
      <c r="H274" s="175">
        <v>1</v>
      </c>
      <c r="I274" s="176"/>
      <c r="J274" s="177">
        <f>ROUND(I274*H274,2)</f>
        <v>0</v>
      </c>
      <c r="K274" s="173" t="s">
        <v>140</v>
      </c>
      <c r="L274" s="36"/>
      <c r="M274" s="178" t="s">
        <v>1</v>
      </c>
      <c r="N274" s="179" t="s">
        <v>41</v>
      </c>
      <c r="O274" s="72"/>
      <c r="P274" s="180">
        <f>O274*H274</f>
        <v>0</v>
      </c>
      <c r="Q274" s="180">
        <v>0</v>
      </c>
      <c r="R274" s="180">
        <f>Q274*H274</f>
        <v>0</v>
      </c>
      <c r="S274" s="180">
        <v>0.032899999999999999</v>
      </c>
      <c r="T274" s="181">
        <f>S274*H274</f>
        <v>0.032899999999999999</v>
      </c>
      <c r="AR274" s="182" t="s">
        <v>207</v>
      </c>
      <c r="AT274" s="182" t="s">
        <v>136</v>
      </c>
      <c r="AU274" s="182" t="s">
        <v>142</v>
      </c>
      <c r="AY274" s="17" t="s">
        <v>133</v>
      </c>
      <c r="BE274" s="183">
        <f>IF(N274="základní",J274,0)</f>
        <v>0</v>
      </c>
      <c r="BF274" s="183">
        <f>IF(N274="snížená",J274,0)</f>
        <v>0</v>
      </c>
      <c r="BG274" s="183">
        <f>IF(N274="zákl. přenesená",J274,0)</f>
        <v>0</v>
      </c>
      <c r="BH274" s="183">
        <f>IF(N274="sníž. přenesená",J274,0)</f>
        <v>0</v>
      </c>
      <c r="BI274" s="183">
        <f>IF(N274="nulová",J274,0)</f>
        <v>0</v>
      </c>
      <c r="BJ274" s="17" t="s">
        <v>142</v>
      </c>
      <c r="BK274" s="183">
        <f>ROUND(I274*H274,2)</f>
        <v>0</v>
      </c>
      <c r="BL274" s="17" t="s">
        <v>207</v>
      </c>
      <c r="BM274" s="182" t="s">
        <v>521</v>
      </c>
    </row>
    <row r="275" s="1" customFormat="1" ht="24" customHeight="1">
      <c r="B275" s="170"/>
      <c r="C275" s="171" t="s">
        <v>522</v>
      </c>
      <c r="D275" s="171" t="s">
        <v>136</v>
      </c>
      <c r="E275" s="172" t="s">
        <v>523</v>
      </c>
      <c r="F275" s="173" t="s">
        <v>524</v>
      </c>
      <c r="G275" s="174" t="s">
        <v>504</v>
      </c>
      <c r="H275" s="175">
        <v>1</v>
      </c>
      <c r="I275" s="176"/>
      <c r="J275" s="177">
        <f>ROUND(I275*H275,2)</f>
        <v>0</v>
      </c>
      <c r="K275" s="173" t="s">
        <v>140</v>
      </c>
      <c r="L275" s="36"/>
      <c r="M275" s="178" t="s">
        <v>1</v>
      </c>
      <c r="N275" s="179" t="s">
        <v>41</v>
      </c>
      <c r="O275" s="72"/>
      <c r="P275" s="180">
        <f>O275*H275</f>
        <v>0</v>
      </c>
      <c r="Q275" s="180">
        <v>0.016990000000000002</v>
      </c>
      <c r="R275" s="180">
        <f>Q275*H275</f>
        <v>0.016990000000000002</v>
      </c>
      <c r="S275" s="180">
        <v>0</v>
      </c>
      <c r="T275" s="181">
        <f>S275*H275</f>
        <v>0</v>
      </c>
      <c r="AR275" s="182" t="s">
        <v>207</v>
      </c>
      <c r="AT275" s="182" t="s">
        <v>136</v>
      </c>
      <c r="AU275" s="182" t="s">
        <v>142</v>
      </c>
      <c r="AY275" s="17" t="s">
        <v>133</v>
      </c>
      <c r="BE275" s="183">
        <f>IF(N275="základní",J275,0)</f>
        <v>0</v>
      </c>
      <c r="BF275" s="183">
        <f>IF(N275="snížená",J275,0)</f>
        <v>0</v>
      </c>
      <c r="BG275" s="183">
        <f>IF(N275="zákl. přenesená",J275,0)</f>
        <v>0</v>
      </c>
      <c r="BH275" s="183">
        <f>IF(N275="sníž. přenesená",J275,0)</f>
        <v>0</v>
      </c>
      <c r="BI275" s="183">
        <f>IF(N275="nulová",J275,0)</f>
        <v>0</v>
      </c>
      <c r="BJ275" s="17" t="s">
        <v>142</v>
      </c>
      <c r="BK275" s="183">
        <f>ROUND(I275*H275,2)</f>
        <v>0</v>
      </c>
      <c r="BL275" s="17" t="s">
        <v>207</v>
      </c>
      <c r="BM275" s="182" t="s">
        <v>525</v>
      </c>
    </row>
    <row r="276" s="1" customFormat="1" ht="24" customHeight="1">
      <c r="B276" s="170"/>
      <c r="C276" s="171" t="s">
        <v>526</v>
      </c>
      <c r="D276" s="171" t="s">
        <v>136</v>
      </c>
      <c r="E276" s="172" t="s">
        <v>527</v>
      </c>
      <c r="F276" s="173" t="s">
        <v>528</v>
      </c>
      <c r="G276" s="174" t="s">
        <v>331</v>
      </c>
      <c r="H276" s="175">
        <v>0.091999999999999998</v>
      </c>
      <c r="I276" s="176"/>
      <c r="J276" s="177">
        <f>ROUND(I276*H276,2)</f>
        <v>0</v>
      </c>
      <c r="K276" s="173" t="s">
        <v>140</v>
      </c>
      <c r="L276" s="36"/>
      <c r="M276" s="178" t="s">
        <v>1</v>
      </c>
      <c r="N276" s="179" t="s">
        <v>41</v>
      </c>
      <c r="O276" s="72"/>
      <c r="P276" s="180">
        <f>O276*H276</f>
        <v>0</v>
      </c>
      <c r="Q276" s="180">
        <v>0</v>
      </c>
      <c r="R276" s="180">
        <f>Q276*H276</f>
        <v>0</v>
      </c>
      <c r="S276" s="180">
        <v>0</v>
      </c>
      <c r="T276" s="181">
        <f>S276*H276</f>
        <v>0</v>
      </c>
      <c r="AR276" s="182" t="s">
        <v>207</v>
      </c>
      <c r="AT276" s="182" t="s">
        <v>136</v>
      </c>
      <c r="AU276" s="182" t="s">
        <v>142</v>
      </c>
      <c r="AY276" s="17" t="s">
        <v>133</v>
      </c>
      <c r="BE276" s="183">
        <f>IF(N276="základní",J276,0)</f>
        <v>0</v>
      </c>
      <c r="BF276" s="183">
        <f>IF(N276="snížená",J276,0)</f>
        <v>0</v>
      </c>
      <c r="BG276" s="183">
        <f>IF(N276="zákl. přenesená",J276,0)</f>
        <v>0</v>
      </c>
      <c r="BH276" s="183">
        <f>IF(N276="sníž. přenesená",J276,0)</f>
        <v>0</v>
      </c>
      <c r="BI276" s="183">
        <f>IF(N276="nulová",J276,0)</f>
        <v>0</v>
      </c>
      <c r="BJ276" s="17" t="s">
        <v>142</v>
      </c>
      <c r="BK276" s="183">
        <f>ROUND(I276*H276,2)</f>
        <v>0</v>
      </c>
      <c r="BL276" s="17" t="s">
        <v>207</v>
      </c>
      <c r="BM276" s="182" t="s">
        <v>529</v>
      </c>
    </row>
    <row r="277" s="1" customFormat="1" ht="16.5" customHeight="1">
      <c r="B277" s="170"/>
      <c r="C277" s="171" t="s">
        <v>530</v>
      </c>
      <c r="D277" s="171" t="s">
        <v>136</v>
      </c>
      <c r="E277" s="172" t="s">
        <v>531</v>
      </c>
      <c r="F277" s="173" t="s">
        <v>532</v>
      </c>
      <c r="G277" s="174" t="s">
        <v>139</v>
      </c>
      <c r="H277" s="175">
        <v>1</v>
      </c>
      <c r="I277" s="176"/>
      <c r="J277" s="177">
        <f>ROUND(I277*H277,2)</f>
        <v>0</v>
      </c>
      <c r="K277" s="173" t="s">
        <v>140</v>
      </c>
      <c r="L277" s="36"/>
      <c r="M277" s="178" t="s">
        <v>1</v>
      </c>
      <c r="N277" s="179" t="s">
        <v>41</v>
      </c>
      <c r="O277" s="72"/>
      <c r="P277" s="180">
        <f>O277*H277</f>
        <v>0</v>
      </c>
      <c r="Q277" s="180">
        <v>0.00198</v>
      </c>
      <c r="R277" s="180">
        <f>Q277*H277</f>
        <v>0.00198</v>
      </c>
      <c r="S277" s="180">
        <v>0</v>
      </c>
      <c r="T277" s="181">
        <f>S277*H277</f>
        <v>0</v>
      </c>
      <c r="AR277" s="182" t="s">
        <v>207</v>
      </c>
      <c r="AT277" s="182" t="s">
        <v>136</v>
      </c>
      <c r="AU277" s="182" t="s">
        <v>142</v>
      </c>
      <c r="AY277" s="17" t="s">
        <v>133</v>
      </c>
      <c r="BE277" s="183">
        <f>IF(N277="základní",J277,0)</f>
        <v>0</v>
      </c>
      <c r="BF277" s="183">
        <f>IF(N277="snížená",J277,0)</f>
        <v>0</v>
      </c>
      <c r="BG277" s="183">
        <f>IF(N277="zákl. přenesená",J277,0)</f>
        <v>0</v>
      </c>
      <c r="BH277" s="183">
        <f>IF(N277="sníž. přenesená",J277,0)</f>
        <v>0</v>
      </c>
      <c r="BI277" s="183">
        <f>IF(N277="nulová",J277,0)</f>
        <v>0</v>
      </c>
      <c r="BJ277" s="17" t="s">
        <v>142</v>
      </c>
      <c r="BK277" s="183">
        <f>ROUND(I277*H277,2)</f>
        <v>0</v>
      </c>
      <c r="BL277" s="17" t="s">
        <v>207</v>
      </c>
      <c r="BM277" s="182" t="s">
        <v>533</v>
      </c>
    </row>
    <row r="278" s="1" customFormat="1" ht="16.5" customHeight="1">
      <c r="B278" s="170"/>
      <c r="C278" s="201" t="s">
        <v>534</v>
      </c>
      <c r="D278" s="201" t="s">
        <v>224</v>
      </c>
      <c r="E278" s="202" t="s">
        <v>535</v>
      </c>
      <c r="F278" s="203" t="s">
        <v>536</v>
      </c>
      <c r="G278" s="204" t="s">
        <v>139</v>
      </c>
      <c r="H278" s="205">
        <v>1</v>
      </c>
      <c r="I278" s="206"/>
      <c r="J278" s="207">
        <f>ROUND(I278*H278,2)</f>
        <v>0</v>
      </c>
      <c r="K278" s="203" t="s">
        <v>140</v>
      </c>
      <c r="L278" s="208"/>
      <c r="M278" s="209" t="s">
        <v>1</v>
      </c>
      <c r="N278" s="210" t="s">
        <v>41</v>
      </c>
      <c r="O278" s="72"/>
      <c r="P278" s="180">
        <f>O278*H278</f>
        <v>0</v>
      </c>
      <c r="Q278" s="180">
        <v>0.035999999999999997</v>
      </c>
      <c r="R278" s="180">
        <f>Q278*H278</f>
        <v>0.035999999999999997</v>
      </c>
      <c r="S278" s="180">
        <v>0</v>
      </c>
      <c r="T278" s="181">
        <f>S278*H278</f>
        <v>0</v>
      </c>
      <c r="AR278" s="182" t="s">
        <v>286</v>
      </c>
      <c r="AT278" s="182" t="s">
        <v>224</v>
      </c>
      <c r="AU278" s="182" t="s">
        <v>142</v>
      </c>
      <c r="AY278" s="17" t="s">
        <v>133</v>
      </c>
      <c r="BE278" s="183">
        <f>IF(N278="základní",J278,0)</f>
        <v>0</v>
      </c>
      <c r="BF278" s="183">
        <f>IF(N278="snížená",J278,0)</f>
        <v>0</v>
      </c>
      <c r="BG278" s="183">
        <f>IF(N278="zákl. přenesená",J278,0)</f>
        <v>0</v>
      </c>
      <c r="BH278" s="183">
        <f>IF(N278="sníž. přenesená",J278,0)</f>
        <v>0</v>
      </c>
      <c r="BI278" s="183">
        <f>IF(N278="nulová",J278,0)</f>
        <v>0</v>
      </c>
      <c r="BJ278" s="17" t="s">
        <v>142</v>
      </c>
      <c r="BK278" s="183">
        <f>ROUND(I278*H278,2)</f>
        <v>0</v>
      </c>
      <c r="BL278" s="17" t="s">
        <v>207</v>
      </c>
      <c r="BM278" s="182" t="s">
        <v>537</v>
      </c>
    </row>
    <row r="279" s="1" customFormat="1" ht="16.5" customHeight="1">
      <c r="B279" s="170"/>
      <c r="C279" s="171" t="s">
        <v>538</v>
      </c>
      <c r="D279" s="171" t="s">
        <v>136</v>
      </c>
      <c r="E279" s="172" t="s">
        <v>539</v>
      </c>
      <c r="F279" s="173" t="s">
        <v>540</v>
      </c>
      <c r="G279" s="174" t="s">
        <v>504</v>
      </c>
      <c r="H279" s="175">
        <v>1</v>
      </c>
      <c r="I279" s="176"/>
      <c r="J279" s="177">
        <f>ROUND(I279*H279,2)</f>
        <v>0</v>
      </c>
      <c r="K279" s="173" t="s">
        <v>140</v>
      </c>
      <c r="L279" s="36"/>
      <c r="M279" s="178" t="s">
        <v>1</v>
      </c>
      <c r="N279" s="179" t="s">
        <v>41</v>
      </c>
      <c r="O279" s="72"/>
      <c r="P279" s="180">
        <f>O279*H279</f>
        <v>0</v>
      </c>
      <c r="Q279" s="180">
        <v>0</v>
      </c>
      <c r="R279" s="180">
        <f>Q279*H279</f>
        <v>0</v>
      </c>
      <c r="S279" s="180">
        <v>0.00156</v>
      </c>
      <c r="T279" s="181">
        <f>S279*H279</f>
        <v>0.00156</v>
      </c>
      <c r="AR279" s="182" t="s">
        <v>207</v>
      </c>
      <c r="AT279" s="182" t="s">
        <v>136</v>
      </c>
      <c r="AU279" s="182" t="s">
        <v>142</v>
      </c>
      <c r="AY279" s="17" t="s">
        <v>133</v>
      </c>
      <c r="BE279" s="183">
        <f>IF(N279="základní",J279,0)</f>
        <v>0</v>
      </c>
      <c r="BF279" s="183">
        <f>IF(N279="snížená",J279,0)</f>
        <v>0</v>
      </c>
      <c r="BG279" s="183">
        <f>IF(N279="zákl. přenesená",J279,0)</f>
        <v>0</v>
      </c>
      <c r="BH279" s="183">
        <f>IF(N279="sníž. přenesená",J279,0)</f>
        <v>0</v>
      </c>
      <c r="BI279" s="183">
        <f>IF(N279="nulová",J279,0)</f>
        <v>0</v>
      </c>
      <c r="BJ279" s="17" t="s">
        <v>142</v>
      </c>
      <c r="BK279" s="183">
        <f>ROUND(I279*H279,2)</f>
        <v>0</v>
      </c>
      <c r="BL279" s="17" t="s">
        <v>207</v>
      </c>
      <c r="BM279" s="182" t="s">
        <v>541</v>
      </c>
    </row>
    <row r="280" s="1" customFormat="1" ht="16.5" customHeight="1">
      <c r="B280" s="170"/>
      <c r="C280" s="171" t="s">
        <v>542</v>
      </c>
      <c r="D280" s="171" t="s">
        <v>136</v>
      </c>
      <c r="E280" s="172" t="s">
        <v>543</v>
      </c>
      <c r="F280" s="173" t="s">
        <v>544</v>
      </c>
      <c r="G280" s="174" t="s">
        <v>504</v>
      </c>
      <c r="H280" s="175">
        <v>2</v>
      </c>
      <c r="I280" s="176"/>
      <c r="J280" s="177">
        <f>ROUND(I280*H280,2)</f>
        <v>0</v>
      </c>
      <c r="K280" s="173" t="s">
        <v>140</v>
      </c>
      <c r="L280" s="36"/>
      <c r="M280" s="178" t="s">
        <v>1</v>
      </c>
      <c r="N280" s="179" t="s">
        <v>41</v>
      </c>
      <c r="O280" s="72"/>
      <c r="P280" s="180">
        <f>O280*H280</f>
        <v>0</v>
      </c>
      <c r="Q280" s="180">
        <v>0</v>
      </c>
      <c r="R280" s="180">
        <f>Q280*H280</f>
        <v>0</v>
      </c>
      <c r="S280" s="180">
        <v>0.00085999999999999998</v>
      </c>
      <c r="T280" s="181">
        <f>S280*H280</f>
        <v>0.00172</v>
      </c>
      <c r="AR280" s="182" t="s">
        <v>207</v>
      </c>
      <c r="AT280" s="182" t="s">
        <v>136</v>
      </c>
      <c r="AU280" s="182" t="s">
        <v>142</v>
      </c>
      <c r="AY280" s="17" t="s">
        <v>133</v>
      </c>
      <c r="BE280" s="183">
        <f>IF(N280="základní",J280,0)</f>
        <v>0</v>
      </c>
      <c r="BF280" s="183">
        <f>IF(N280="snížená",J280,0)</f>
        <v>0</v>
      </c>
      <c r="BG280" s="183">
        <f>IF(N280="zákl. přenesená",J280,0)</f>
        <v>0</v>
      </c>
      <c r="BH280" s="183">
        <f>IF(N280="sníž. přenesená",J280,0)</f>
        <v>0</v>
      </c>
      <c r="BI280" s="183">
        <f>IF(N280="nulová",J280,0)</f>
        <v>0</v>
      </c>
      <c r="BJ280" s="17" t="s">
        <v>142</v>
      </c>
      <c r="BK280" s="183">
        <f>ROUND(I280*H280,2)</f>
        <v>0</v>
      </c>
      <c r="BL280" s="17" t="s">
        <v>207</v>
      </c>
      <c r="BM280" s="182" t="s">
        <v>545</v>
      </c>
    </row>
    <row r="281" s="1" customFormat="1" ht="16.5" customHeight="1">
      <c r="B281" s="170"/>
      <c r="C281" s="171" t="s">
        <v>546</v>
      </c>
      <c r="D281" s="171" t="s">
        <v>136</v>
      </c>
      <c r="E281" s="172" t="s">
        <v>547</v>
      </c>
      <c r="F281" s="173" t="s">
        <v>548</v>
      </c>
      <c r="G281" s="174" t="s">
        <v>504</v>
      </c>
      <c r="H281" s="175">
        <v>1</v>
      </c>
      <c r="I281" s="176"/>
      <c r="J281" s="177">
        <f>ROUND(I281*H281,2)</f>
        <v>0</v>
      </c>
      <c r="K281" s="173" t="s">
        <v>140</v>
      </c>
      <c r="L281" s="36"/>
      <c r="M281" s="178" t="s">
        <v>1</v>
      </c>
      <c r="N281" s="179" t="s">
        <v>41</v>
      </c>
      <c r="O281" s="72"/>
      <c r="P281" s="180">
        <f>O281*H281</f>
        <v>0</v>
      </c>
      <c r="Q281" s="180">
        <v>0.0018</v>
      </c>
      <c r="R281" s="180">
        <f>Q281*H281</f>
        <v>0.0018</v>
      </c>
      <c r="S281" s="180">
        <v>0</v>
      </c>
      <c r="T281" s="181">
        <f>S281*H281</f>
        <v>0</v>
      </c>
      <c r="AR281" s="182" t="s">
        <v>207</v>
      </c>
      <c r="AT281" s="182" t="s">
        <v>136</v>
      </c>
      <c r="AU281" s="182" t="s">
        <v>142</v>
      </c>
      <c r="AY281" s="17" t="s">
        <v>133</v>
      </c>
      <c r="BE281" s="183">
        <f>IF(N281="základní",J281,0)</f>
        <v>0</v>
      </c>
      <c r="BF281" s="183">
        <f>IF(N281="snížená",J281,0)</f>
        <v>0</v>
      </c>
      <c r="BG281" s="183">
        <f>IF(N281="zákl. přenesená",J281,0)</f>
        <v>0</v>
      </c>
      <c r="BH281" s="183">
        <f>IF(N281="sníž. přenesená",J281,0)</f>
        <v>0</v>
      </c>
      <c r="BI281" s="183">
        <f>IF(N281="nulová",J281,0)</f>
        <v>0</v>
      </c>
      <c r="BJ281" s="17" t="s">
        <v>142</v>
      </c>
      <c r="BK281" s="183">
        <f>ROUND(I281*H281,2)</f>
        <v>0</v>
      </c>
      <c r="BL281" s="17" t="s">
        <v>207</v>
      </c>
      <c r="BM281" s="182" t="s">
        <v>549</v>
      </c>
    </row>
    <row r="282" s="1" customFormat="1" ht="24" customHeight="1">
      <c r="B282" s="170"/>
      <c r="C282" s="171" t="s">
        <v>550</v>
      </c>
      <c r="D282" s="171" t="s">
        <v>136</v>
      </c>
      <c r="E282" s="172" t="s">
        <v>551</v>
      </c>
      <c r="F282" s="173" t="s">
        <v>552</v>
      </c>
      <c r="G282" s="174" t="s">
        <v>504</v>
      </c>
      <c r="H282" s="175">
        <v>1</v>
      </c>
      <c r="I282" s="176"/>
      <c r="J282" s="177">
        <f>ROUND(I282*H282,2)</f>
        <v>0</v>
      </c>
      <c r="K282" s="173" t="s">
        <v>140</v>
      </c>
      <c r="L282" s="36"/>
      <c r="M282" s="178" t="s">
        <v>1</v>
      </c>
      <c r="N282" s="179" t="s">
        <v>41</v>
      </c>
      <c r="O282" s="72"/>
      <c r="P282" s="180">
        <f>O282*H282</f>
        <v>0</v>
      </c>
      <c r="Q282" s="180">
        <v>0.0019599999999999999</v>
      </c>
      <c r="R282" s="180">
        <f>Q282*H282</f>
        <v>0.0019599999999999999</v>
      </c>
      <c r="S282" s="180">
        <v>0</v>
      </c>
      <c r="T282" s="181">
        <f>S282*H282</f>
        <v>0</v>
      </c>
      <c r="AR282" s="182" t="s">
        <v>207</v>
      </c>
      <c r="AT282" s="182" t="s">
        <v>136</v>
      </c>
      <c r="AU282" s="182" t="s">
        <v>142</v>
      </c>
      <c r="AY282" s="17" t="s">
        <v>133</v>
      </c>
      <c r="BE282" s="183">
        <f>IF(N282="základní",J282,0)</f>
        <v>0</v>
      </c>
      <c r="BF282" s="183">
        <f>IF(N282="snížená",J282,0)</f>
        <v>0</v>
      </c>
      <c r="BG282" s="183">
        <f>IF(N282="zákl. přenesená",J282,0)</f>
        <v>0</v>
      </c>
      <c r="BH282" s="183">
        <f>IF(N282="sníž. přenesená",J282,0)</f>
        <v>0</v>
      </c>
      <c r="BI282" s="183">
        <f>IF(N282="nulová",J282,0)</f>
        <v>0</v>
      </c>
      <c r="BJ282" s="17" t="s">
        <v>142</v>
      </c>
      <c r="BK282" s="183">
        <f>ROUND(I282*H282,2)</f>
        <v>0</v>
      </c>
      <c r="BL282" s="17" t="s">
        <v>207</v>
      </c>
      <c r="BM282" s="182" t="s">
        <v>553</v>
      </c>
    </row>
    <row r="283" s="1" customFormat="1" ht="16.5" customHeight="1">
      <c r="B283" s="170"/>
      <c r="C283" s="171" t="s">
        <v>554</v>
      </c>
      <c r="D283" s="171" t="s">
        <v>136</v>
      </c>
      <c r="E283" s="172" t="s">
        <v>555</v>
      </c>
      <c r="F283" s="173" t="s">
        <v>556</v>
      </c>
      <c r="G283" s="174" t="s">
        <v>139</v>
      </c>
      <c r="H283" s="175">
        <v>2</v>
      </c>
      <c r="I283" s="176"/>
      <c r="J283" s="177">
        <f>ROUND(I283*H283,2)</f>
        <v>0</v>
      </c>
      <c r="K283" s="173" t="s">
        <v>140</v>
      </c>
      <c r="L283" s="36"/>
      <c r="M283" s="178" t="s">
        <v>1</v>
      </c>
      <c r="N283" s="179" t="s">
        <v>41</v>
      </c>
      <c r="O283" s="72"/>
      <c r="P283" s="180">
        <f>O283*H283</f>
        <v>0</v>
      </c>
      <c r="Q283" s="180">
        <v>0</v>
      </c>
      <c r="R283" s="180">
        <f>Q283*H283</f>
        <v>0</v>
      </c>
      <c r="S283" s="180">
        <v>0.00084999999999999995</v>
      </c>
      <c r="T283" s="181">
        <f>S283*H283</f>
        <v>0.0016999999999999999</v>
      </c>
      <c r="AR283" s="182" t="s">
        <v>207</v>
      </c>
      <c r="AT283" s="182" t="s">
        <v>136</v>
      </c>
      <c r="AU283" s="182" t="s">
        <v>142</v>
      </c>
      <c r="AY283" s="17" t="s">
        <v>133</v>
      </c>
      <c r="BE283" s="183">
        <f>IF(N283="základní",J283,0)</f>
        <v>0</v>
      </c>
      <c r="BF283" s="183">
        <f>IF(N283="snížená",J283,0)</f>
        <v>0</v>
      </c>
      <c r="BG283" s="183">
        <f>IF(N283="zákl. přenesená",J283,0)</f>
        <v>0</v>
      </c>
      <c r="BH283" s="183">
        <f>IF(N283="sníž. přenesená",J283,0)</f>
        <v>0</v>
      </c>
      <c r="BI283" s="183">
        <f>IF(N283="nulová",J283,0)</f>
        <v>0</v>
      </c>
      <c r="BJ283" s="17" t="s">
        <v>142</v>
      </c>
      <c r="BK283" s="183">
        <f>ROUND(I283*H283,2)</f>
        <v>0</v>
      </c>
      <c r="BL283" s="17" t="s">
        <v>207</v>
      </c>
      <c r="BM283" s="182" t="s">
        <v>557</v>
      </c>
    </row>
    <row r="284" s="1" customFormat="1" ht="24" customHeight="1">
      <c r="B284" s="170"/>
      <c r="C284" s="171" t="s">
        <v>558</v>
      </c>
      <c r="D284" s="171" t="s">
        <v>136</v>
      </c>
      <c r="E284" s="172" t="s">
        <v>559</v>
      </c>
      <c r="F284" s="173" t="s">
        <v>560</v>
      </c>
      <c r="G284" s="174" t="s">
        <v>435</v>
      </c>
      <c r="H284" s="211"/>
      <c r="I284" s="176"/>
      <c r="J284" s="177">
        <f>ROUND(I284*H284,2)</f>
        <v>0</v>
      </c>
      <c r="K284" s="173" t="s">
        <v>140</v>
      </c>
      <c r="L284" s="36"/>
      <c r="M284" s="178" t="s">
        <v>1</v>
      </c>
      <c r="N284" s="179" t="s">
        <v>41</v>
      </c>
      <c r="O284" s="72"/>
      <c r="P284" s="180">
        <f>O284*H284</f>
        <v>0</v>
      </c>
      <c r="Q284" s="180">
        <v>0</v>
      </c>
      <c r="R284" s="180">
        <f>Q284*H284</f>
        <v>0</v>
      </c>
      <c r="S284" s="180">
        <v>0</v>
      </c>
      <c r="T284" s="181">
        <f>S284*H284</f>
        <v>0</v>
      </c>
      <c r="AR284" s="182" t="s">
        <v>207</v>
      </c>
      <c r="AT284" s="182" t="s">
        <v>136</v>
      </c>
      <c r="AU284" s="182" t="s">
        <v>142</v>
      </c>
      <c r="AY284" s="17" t="s">
        <v>133</v>
      </c>
      <c r="BE284" s="183">
        <f>IF(N284="základní",J284,0)</f>
        <v>0</v>
      </c>
      <c r="BF284" s="183">
        <f>IF(N284="snížená",J284,0)</f>
        <v>0</v>
      </c>
      <c r="BG284" s="183">
        <f>IF(N284="zákl. přenesená",J284,0)</f>
        <v>0</v>
      </c>
      <c r="BH284" s="183">
        <f>IF(N284="sníž. přenesená",J284,0)</f>
        <v>0</v>
      </c>
      <c r="BI284" s="183">
        <f>IF(N284="nulová",J284,0)</f>
        <v>0</v>
      </c>
      <c r="BJ284" s="17" t="s">
        <v>142</v>
      </c>
      <c r="BK284" s="183">
        <f>ROUND(I284*H284,2)</f>
        <v>0</v>
      </c>
      <c r="BL284" s="17" t="s">
        <v>207</v>
      </c>
      <c r="BM284" s="182" t="s">
        <v>561</v>
      </c>
    </row>
    <row r="285" s="11" customFormat="1" ht="22.8" customHeight="1">
      <c r="B285" s="157"/>
      <c r="D285" s="158" t="s">
        <v>74</v>
      </c>
      <c r="E285" s="168" t="s">
        <v>562</v>
      </c>
      <c r="F285" s="168" t="s">
        <v>563</v>
      </c>
      <c r="I285" s="160"/>
      <c r="J285" s="169">
        <f>BK285</f>
        <v>0</v>
      </c>
      <c r="L285" s="157"/>
      <c r="M285" s="162"/>
      <c r="N285" s="163"/>
      <c r="O285" s="163"/>
      <c r="P285" s="164">
        <f>SUM(P286:P288)</f>
        <v>0</v>
      </c>
      <c r="Q285" s="163"/>
      <c r="R285" s="164">
        <f>SUM(R286:R288)</f>
        <v>0.0027799999999999999</v>
      </c>
      <c r="S285" s="163"/>
      <c r="T285" s="165">
        <f>SUM(T286:T288)</f>
        <v>0</v>
      </c>
      <c r="AR285" s="158" t="s">
        <v>142</v>
      </c>
      <c r="AT285" s="166" t="s">
        <v>74</v>
      </c>
      <c r="AU285" s="166" t="s">
        <v>80</v>
      </c>
      <c r="AY285" s="158" t="s">
        <v>133</v>
      </c>
      <c r="BK285" s="167">
        <f>SUM(BK286:BK288)</f>
        <v>0</v>
      </c>
    </row>
    <row r="286" s="1" customFormat="1" ht="16.5" customHeight="1">
      <c r="B286" s="170"/>
      <c r="C286" s="171" t="s">
        <v>564</v>
      </c>
      <c r="D286" s="171" t="s">
        <v>136</v>
      </c>
      <c r="E286" s="172" t="s">
        <v>565</v>
      </c>
      <c r="F286" s="173" t="s">
        <v>566</v>
      </c>
      <c r="G286" s="174" t="s">
        <v>504</v>
      </c>
      <c r="H286" s="175">
        <v>1</v>
      </c>
      <c r="I286" s="176"/>
      <c r="J286" s="177">
        <f>ROUND(I286*H286,2)</f>
        <v>0</v>
      </c>
      <c r="K286" s="173" t="s">
        <v>1</v>
      </c>
      <c r="L286" s="36"/>
      <c r="M286" s="178" t="s">
        <v>1</v>
      </c>
      <c r="N286" s="179" t="s">
        <v>41</v>
      </c>
      <c r="O286" s="72"/>
      <c r="P286" s="180">
        <f>O286*H286</f>
        <v>0</v>
      </c>
      <c r="Q286" s="180">
        <v>0.00139</v>
      </c>
      <c r="R286" s="180">
        <f>Q286*H286</f>
        <v>0.00139</v>
      </c>
      <c r="S286" s="180">
        <v>0</v>
      </c>
      <c r="T286" s="181">
        <f>S286*H286</f>
        <v>0</v>
      </c>
      <c r="AR286" s="182" t="s">
        <v>207</v>
      </c>
      <c r="AT286" s="182" t="s">
        <v>136</v>
      </c>
      <c r="AU286" s="182" t="s">
        <v>142</v>
      </c>
      <c r="AY286" s="17" t="s">
        <v>133</v>
      </c>
      <c r="BE286" s="183">
        <f>IF(N286="základní",J286,0)</f>
        <v>0</v>
      </c>
      <c r="BF286" s="183">
        <f>IF(N286="snížená",J286,0)</f>
        <v>0</v>
      </c>
      <c r="BG286" s="183">
        <f>IF(N286="zákl. přenesená",J286,0)</f>
        <v>0</v>
      </c>
      <c r="BH286" s="183">
        <f>IF(N286="sníž. přenesená",J286,0)</f>
        <v>0</v>
      </c>
      <c r="BI286" s="183">
        <f>IF(N286="nulová",J286,0)</f>
        <v>0</v>
      </c>
      <c r="BJ286" s="17" t="s">
        <v>142</v>
      </c>
      <c r="BK286" s="183">
        <f>ROUND(I286*H286,2)</f>
        <v>0</v>
      </c>
      <c r="BL286" s="17" t="s">
        <v>207</v>
      </c>
      <c r="BM286" s="182" t="s">
        <v>567</v>
      </c>
    </row>
    <row r="287" s="1" customFormat="1" ht="24" customHeight="1">
      <c r="B287" s="170"/>
      <c r="C287" s="171" t="s">
        <v>568</v>
      </c>
      <c r="D287" s="171" t="s">
        <v>136</v>
      </c>
      <c r="E287" s="172" t="s">
        <v>569</v>
      </c>
      <c r="F287" s="173" t="s">
        <v>570</v>
      </c>
      <c r="G287" s="174" t="s">
        <v>504</v>
      </c>
      <c r="H287" s="175">
        <v>1</v>
      </c>
      <c r="I287" s="176"/>
      <c r="J287" s="177">
        <f>ROUND(I287*H287,2)</f>
        <v>0</v>
      </c>
      <c r="K287" s="173" t="s">
        <v>1</v>
      </c>
      <c r="L287" s="36"/>
      <c r="M287" s="178" t="s">
        <v>1</v>
      </c>
      <c r="N287" s="179" t="s">
        <v>41</v>
      </c>
      <c r="O287" s="72"/>
      <c r="P287" s="180">
        <f>O287*H287</f>
        <v>0</v>
      </c>
      <c r="Q287" s="180">
        <v>0.00139</v>
      </c>
      <c r="R287" s="180">
        <f>Q287*H287</f>
        <v>0.00139</v>
      </c>
      <c r="S287" s="180">
        <v>0</v>
      </c>
      <c r="T287" s="181">
        <f>S287*H287</f>
        <v>0</v>
      </c>
      <c r="AR287" s="182" t="s">
        <v>207</v>
      </c>
      <c r="AT287" s="182" t="s">
        <v>136</v>
      </c>
      <c r="AU287" s="182" t="s">
        <v>142</v>
      </c>
      <c r="AY287" s="17" t="s">
        <v>133</v>
      </c>
      <c r="BE287" s="183">
        <f>IF(N287="základní",J287,0)</f>
        <v>0</v>
      </c>
      <c r="BF287" s="183">
        <f>IF(N287="snížená",J287,0)</f>
        <v>0</v>
      </c>
      <c r="BG287" s="183">
        <f>IF(N287="zákl. přenesená",J287,0)</f>
        <v>0</v>
      </c>
      <c r="BH287" s="183">
        <f>IF(N287="sníž. přenesená",J287,0)</f>
        <v>0</v>
      </c>
      <c r="BI287" s="183">
        <f>IF(N287="nulová",J287,0)</f>
        <v>0</v>
      </c>
      <c r="BJ287" s="17" t="s">
        <v>142</v>
      </c>
      <c r="BK287" s="183">
        <f>ROUND(I287*H287,2)</f>
        <v>0</v>
      </c>
      <c r="BL287" s="17" t="s">
        <v>207</v>
      </c>
      <c r="BM287" s="182" t="s">
        <v>571</v>
      </c>
    </row>
    <row r="288" s="1" customFormat="1" ht="24" customHeight="1">
      <c r="B288" s="170"/>
      <c r="C288" s="171" t="s">
        <v>572</v>
      </c>
      <c r="D288" s="171" t="s">
        <v>136</v>
      </c>
      <c r="E288" s="172" t="s">
        <v>573</v>
      </c>
      <c r="F288" s="173" t="s">
        <v>574</v>
      </c>
      <c r="G288" s="174" t="s">
        <v>435</v>
      </c>
      <c r="H288" s="211"/>
      <c r="I288" s="176"/>
      <c r="J288" s="177">
        <f>ROUND(I288*H288,2)</f>
        <v>0</v>
      </c>
      <c r="K288" s="173" t="s">
        <v>140</v>
      </c>
      <c r="L288" s="36"/>
      <c r="M288" s="178" t="s">
        <v>1</v>
      </c>
      <c r="N288" s="179" t="s">
        <v>41</v>
      </c>
      <c r="O288" s="72"/>
      <c r="P288" s="180">
        <f>O288*H288</f>
        <v>0</v>
      </c>
      <c r="Q288" s="180">
        <v>0</v>
      </c>
      <c r="R288" s="180">
        <f>Q288*H288</f>
        <v>0</v>
      </c>
      <c r="S288" s="180">
        <v>0</v>
      </c>
      <c r="T288" s="181">
        <f>S288*H288</f>
        <v>0</v>
      </c>
      <c r="AR288" s="182" t="s">
        <v>207</v>
      </c>
      <c r="AT288" s="182" t="s">
        <v>136</v>
      </c>
      <c r="AU288" s="182" t="s">
        <v>142</v>
      </c>
      <c r="AY288" s="17" t="s">
        <v>133</v>
      </c>
      <c r="BE288" s="183">
        <f>IF(N288="základní",J288,0)</f>
        <v>0</v>
      </c>
      <c r="BF288" s="183">
        <f>IF(N288="snížená",J288,0)</f>
        <v>0</v>
      </c>
      <c r="BG288" s="183">
        <f>IF(N288="zákl. přenesená",J288,0)</f>
        <v>0</v>
      </c>
      <c r="BH288" s="183">
        <f>IF(N288="sníž. přenesená",J288,0)</f>
        <v>0</v>
      </c>
      <c r="BI288" s="183">
        <f>IF(N288="nulová",J288,0)</f>
        <v>0</v>
      </c>
      <c r="BJ288" s="17" t="s">
        <v>142</v>
      </c>
      <c r="BK288" s="183">
        <f>ROUND(I288*H288,2)</f>
        <v>0</v>
      </c>
      <c r="BL288" s="17" t="s">
        <v>207</v>
      </c>
      <c r="BM288" s="182" t="s">
        <v>575</v>
      </c>
    </row>
    <row r="289" s="11" customFormat="1" ht="22.8" customHeight="1">
      <c r="B289" s="157"/>
      <c r="D289" s="158" t="s">
        <v>74</v>
      </c>
      <c r="E289" s="168" t="s">
        <v>576</v>
      </c>
      <c r="F289" s="168" t="s">
        <v>577</v>
      </c>
      <c r="I289" s="160"/>
      <c r="J289" s="169">
        <f>BK289</f>
        <v>0</v>
      </c>
      <c r="L289" s="157"/>
      <c r="M289" s="162"/>
      <c r="N289" s="163"/>
      <c r="O289" s="163"/>
      <c r="P289" s="164">
        <f>SUM(P290:P297)</f>
        <v>0</v>
      </c>
      <c r="Q289" s="163"/>
      <c r="R289" s="164">
        <f>SUM(R290:R297)</f>
        <v>0.0071399999999999996</v>
      </c>
      <c r="S289" s="163"/>
      <c r="T289" s="165">
        <f>SUM(T290:T297)</f>
        <v>0.0094500000000000001</v>
      </c>
      <c r="AR289" s="158" t="s">
        <v>142</v>
      </c>
      <c r="AT289" s="166" t="s">
        <v>74</v>
      </c>
      <c r="AU289" s="166" t="s">
        <v>80</v>
      </c>
      <c r="AY289" s="158" t="s">
        <v>133</v>
      </c>
      <c r="BK289" s="167">
        <f>SUM(BK290:BK297)</f>
        <v>0</v>
      </c>
    </row>
    <row r="290" s="1" customFormat="1" ht="16.5" customHeight="1">
      <c r="B290" s="170"/>
      <c r="C290" s="171" t="s">
        <v>578</v>
      </c>
      <c r="D290" s="171" t="s">
        <v>136</v>
      </c>
      <c r="E290" s="172" t="s">
        <v>579</v>
      </c>
      <c r="F290" s="173" t="s">
        <v>580</v>
      </c>
      <c r="G290" s="174" t="s">
        <v>139</v>
      </c>
      <c r="H290" s="175">
        <v>7</v>
      </c>
      <c r="I290" s="176"/>
      <c r="J290" s="177">
        <f>ROUND(I290*H290,2)</f>
        <v>0</v>
      </c>
      <c r="K290" s="173" t="s">
        <v>140</v>
      </c>
      <c r="L290" s="36"/>
      <c r="M290" s="178" t="s">
        <v>1</v>
      </c>
      <c r="N290" s="179" t="s">
        <v>41</v>
      </c>
      <c r="O290" s="72"/>
      <c r="P290" s="180">
        <f>O290*H290</f>
        <v>0</v>
      </c>
      <c r="Q290" s="180">
        <v>4.0000000000000003E-05</v>
      </c>
      <c r="R290" s="180">
        <f>Q290*H290</f>
        <v>0.00028000000000000003</v>
      </c>
      <c r="S290" s="180">
        <v>0.00044999999999999999</v>
      </c>
      <c r="T290" s="181">
        <f>S290*H290</f>
        <v>0.00315</v>
      </c>
      <c r="AR290" s="182" t="s">
        <v>207</v>
      </c>
      <c r="AT290" s="182" t="s">
        <v>136</v>
      </c>
      <c r="AU290" s="182" t="s">
        <v>142</v>
      </c>
      <c r="AY290" s="17" t="s">
        <v>133</v>
      </c>
      <c r="BE290" s="183">
        <f>IF(N290="základní",J290,0)</f>
        <v>0</v>
      </c>
      <c r="BF290" s="183">
        <f>IF(N290="snížená",J290,0)</f>
        <v>0</v>
      </c>
      <c r="BG290" s="183">
        <f>IF(N290="zákl. přenesená",J290,0)</f>
        <v>0</v>
      </c>
      <c r="BH290" s="183">
        <f>IF(N290="sníž. přenesená",J290,0)</f>
        <v>0</v>
      </c>
      <c r="BI290" s="183">
        <f>IF(N290="nulová",J290,0)</f>
        <v>0</v>
      </c>
      <c r="BJ290" s="17" t="s">
        <v>142</v>
      </c>
      <c r="BK290" s="183">
        <f>ROUND(I290*H290,2)</f>
        <v>0</v>
      </c>
      <c r="BL290" s="17" t="s">
        <v>207</v>
      </c>
      <c r="BM290" s="182" t="s">
        <v>581</v>
      </c>
    </row>
    <row r="291" s="1" customFormat="1" ht="16.5" customHeight="1">
      <c r="B291" s="170"/>
      <c r="C291" s="171" t="s">
        <v>582</v>
      </c>
      <c r="D291" s="171" t="s">
        <v>136</v>
      </c>
      <c r="E291" s="172" t="s">
        <v>583</v>
      </c>
      <c r="F291" s="173" t="s">
        <v>584</v>
      </c>
      <c r="G291" s="174" t="s">
        <v>139</v>
      </c>
      <c r="H291" s="175">
        <v>14</v>
      </c>
      <c r="I291" s="176"/>
      <c r="J291" s="177">
        <f>ROUND(I291*H291,2)</f>
        <v>0</v>
      </c>
      <c r="K291" s="173" t="s">
        <v>140</v>
      </c>
      <c r="L291" s="36"/>
      <c r="M291" s="178" t="s">
        <v>1</v>
      </c>
      <c r="N291" s="179" t="s">
        <v>41</v>
      </c>
      <c r="O291" s="72"/>
      <c r="P291" s="180">
        <f>O291*H291</f>
        <v>0</v>
      </c>
      <c r="Q291" s="180">
        <v>9.0000000000000006E-05</v>
      </c>
      <c r="R291" s="180">
        <f>Q291*H291</f>
        <v>0.0012600000000000001</v>
      </c>
      <c r="S291" s="180">
        <v>0.00044999999999999999</v>
      </c>
      <c r="T291" s="181">
        <f>S291*H291</f>
        <v>0.0063</v>
      </c>
      <c r="AR291" s="182" t="s">
        <v>207</v>
      </c>
      <c r="AT291" s="182" t="s">
        <v>136</v>
      </c>
      <c r="AU291" s="182" t="s">
        <v>142</v>
      </c>
      <c r="AY291" s="17" t="s">
        <v>133</v>
      </c>
      <c r="BE291" s="183">
        <f>IF(N291="základní",J291,0)</f>
        <v>0</v>
      </c>
      <c r="BF291" s="183">
        <f>IF(N291="snížená",J291,0)</f>
        <v>0</v>
      </c>
      <c r="BG291" s="183">
        <f>IF(N291="zákl. přenesená",J291,0)</f>
        <v>0</v>
      </c>
      <c r="BH291" s="183">
        <f>IF(N291="sníž. přenesená",J291,0)</f>
        <v>0</v>
      </c>
      <c r="BI291" s="183">
        <f>IF(N291="nulová",J291,0)</f>
        <v>0</v>
      </c>
      <c r="BJ291" s="17" t="s">
        <v>142</v>
      </c>
      <c r="BK291" s="183">
        <f>ROUND(I291*H291,2)</f>
        <v>0</v>
      </c>
      <c r="BL291" s="17" t="s">
        <v>207</v>
      </c>
      <c r="BM291" s="182" t="s">
        <v>585</v>
      </c>
    </row>
    <row r="292" s="1" customFormat="1" ht="24" customHeight="1">
      <c r="B292" s="170"/>
      <c r="C292" s="171" t="s">
        <v>586</v>
      </c>
      <c r="D292" s="171" t="s">
        <v>136</v>
      </c>
      <c r="E292" s="172" t="s">
        <v>587</v>
      </c>
      <c r="F292" s="173" t="s">
        <v>588</v>
      </c>
      <c r="G292" s="174" t="s">
        <v>139</v>
      </c>
      <c r="H292" s="175">
        <v>7</v>
      </c>
      <c r="I292" s="176"/>
      <c r="J292" s="177">
        <f>ROUND(I292*H292,2)</f>
        <v>0</v>
      </c>
      <c r="K292" s="173" t="s">
        <v>140</v>
      </c>
      <c r="L292" s="36"/>
      <c r="M292" s="178" t="s">
        <v>1</v>
      </c>
      <c r="N292" s="179" t="s">
        <v>41</v>
      </c>
      <c r="O292" s="72"/>
      <c r="P292" s="180">
        <f>O292*H292</f>
        <v>0</v>
      </c>
      <c r="Q292" s="180">
        <v>0.00025999999999999998</v>
      </c>
      <c r="R292" s="180">
        <f>Q292*H292</f>
        <v>0.0018199999999999998</v>
      </c>
      <c r="S292" s="180">
        <v>0</v>
      </c>
      <c r="T292" s="181">
        <f>S292*H292</f>
        <v>0</v>
      </c>
      <c r="AR292" s="182" t="s">
        <v>207</v>
      </c>
      <c r="AT292" s="182" t="s">
        <v>136</v>
      </c>
      <c r="AU292" s="182" t="s">
        <v>142</v>
      </c>
      <c r="AY292" s="17" t="s">
        <v>133</v>
      </c>
      <c r="BE292" s="183">
        <f>IF(N292="základní",J292,0)</f>
        <v>0</v>
      </c>
      <c r="BF292" s="183">
        <f>IF(N292="snížená",J292,0)</f>
        <v>0</v>
      </c>
      <c r="BG292" s="183">
        <f>IF(N292="zákl. přenesená",J292,0)</f>
        <v>0</v>
      </c>
      <c r="BH292" s="183">
        <f>IF(N292="sníž. přenesená",J292,0)</f>
        <v>0</v>
      </c>
      <c r="BI292" s="183">
        <f>IF(N292="nulová",J292,0)</f>
        <v>0</v>
      </c>
      <c r="BJ292" s="17" t="s">
        <v>142</v>
      </c>
      <c r="BK292" s="183">
        <f>ROUND(I292*H292,2)</f>
        <v>0</v>
      </c>
      <c r="BL292" s="17" t="s">
        <v>207</v>
      </c>
      <c r="BM292" s="182" t="s">
        <v>589</v>
      </c>
    </row>
    <row r="293" s="1" customFormat="1" ht="16.5" customHeight="1">
      <c r="B293" s="170"/>
      <c r="C293" s="171" t="s">
        <v>590</v>
      </c>
      <c r="D293" s="171" t="s">
        <v>136</v>
      </c>
      <c r="E293" s="172" t="s">
        <v>591</v>
      </c>
      <c r="F293" s="173" t="s">
        <v>592</v>
      </c>
      <c r="G293" s="174" t="s">
        <v>139</v>
      </c>
      <c r="H293" s="175">
        <v>7</v>
      </c>
      <c r="I293" s="176"/>
      <c r="J293" s="177">
        <f>ROUND(I293*H293,2)</f>
        <v>0</v>
      </c>
      <c r="K293" s="173" t="s">
        <v>1</v>
      </c>
      <c r="L293" s="36"/>
      <c r="M293" s="178" t="s">
        <v>1</v>
      </c>
      <c r="N293" s="179" t="s">
        <v>41</v>
      </c>
      <c r="O293" s="72"/>
      <c r="P293" s="180">
        <f>O293*H293</f>
        <v>0</v>
      </c>
      <c r="Q293" s="180">
        <v>0.00025999999999999998</v>
      </c>
      <c r="R293" s="180">
        <f>Q293*H293</f>
        <v>0.0018199999999999998</v>
      </c>
      <c r="S293" s="180">
        <v>0</v>
      </c>
      <c r="T293" s="181">
        <f>S293*H293</f>
        <v>0</v>
      </c>
      <c r="AR293" s="182" t="s">
        <v>207</v>
      </c>
      <c r="AT293" s="182" t="s">
        <v>136</v>
      </c>
      <c r="AU293" s="182" t="s">
        <v>142</v>
      </c>
      <c r="AY293" s="17" t="s">
        <v>133</v>
      </c>
      <c r="BE293" s="183">
        <f>IF(N293="základní",J293,0)</f>
        <v>0</v>
      </c>
      <c r="BF293" s="183">
        <f>IF(N293="snížená",J293,0)</f>
        <v>0</v>
      </c>
      <c r="BG293" s="183">
        <f>IF(N293="zákl. přenesená",J293,0)</f>
        <v>0</v>
      </c>
      <c r="BH293" s="183">
        <f>IF(N293="sníž. přenesená",J293,0)</f>
        <v>0</v>
      </c>
      <c r="BI293" s="183">
        <f>IF(N293="nulová",J293,0)</f>
        <v>0</v>
      </c>
      <c r="BJ293" s="17" t="s">
        <v>142</v>
      </c>
      <c r="BK293" s="183">
        <f>ROUND(I293*H293,2)</f>
        <v>0</v>
      </c>
      <c r="BL293" s="17" t="s">
        <v>207</v>
      </c>
      <c r="BM293" s="182" t="s">
        <v>593</v>
      </c>
    </row>
    <row r="294" s="1" customFormat="1" ht="24" customHeight="1">
      <c r="B294" s="170"/>
      <c r="C294" s="171" t="s">
        <v>594</v>
      </c>
      <c r="D294" s="171" t="s">
        <v>136</v>
      </c>
      <c r="E294" s="172" t="s">
        <v>595</v>
      </c>
      <c r="F294" s="173" t="s">
        <v>596</v>
      </c>
      <c r="G294" s="174" t="s">
        <v>139</v>
      </c>
      <c r="H294" s="175">
        <v>7</v>
      </c>
      <c r="I294" s="176"/>
      <c r="J294" s="177">
        <f>ROUND(I294*H294,2)</f>
        <v>0</v>
      </c>
      <c r="K294" s="173" t="s">
        <v>140</v>
      </c>
      <c r="L294" s="36"/>
      <c r="M294" s="178" t="s">
        <v>1</v>
      </c>
      <c r="N294" s="179" t="s">
        <v>41</v>
      </c>
      <c r="O294" s="72"/>
      <c r="P294" s="180">
        <f>O294*H294</f>
        <v>0</v>
      </c>
      <c r="Q294" s="180">
        <v>0.00025999999999999998</v>
      </c>
      <c r="R294" s="180">
        <f>Q294*H294</f>
        <v>0.0018199999999999998</v>
      </c>
      <c r="S294" s="180">
        <v>0</v>
      </c>
      <c r="T294" s="181">
        <f>S294*H294</f>
        <v>0</v>
      </c>
      <c r="AR294" s="182" t="s">
        <v>207</v>
      </c>
      <c r="AT294" s="182" t="s">
        <v>136</v>
      </c>
      <c r="AU294" s="182" t="s">
        <v>142</v>
      </c>
      <c r="AY294" s="17" t="s">
        <v>133</v>
      </c>
      <c r="BE294" s="183">
        <f>IF(N294="základní",J294,0)</f>
        <v>0</v>
      </c>
      <c r="BF294" s="183">
        <f>IF(N294="snížená",J294,0)</f>
        <v>0</v>
      </c>
      <c r="BG294" s="183">
        <f>IF(N294="zákl. přenesená",J294,0)</f>
        <v>0</v>
      </c>
      <c r="BH294" s="183">
        <f>IF(N294="sníž. přenesená",J294,0)</f>
        <v>0</v>
      </c>
      <c r="BI294" s="183">
        <f>IF(N294="nulová",J294,0)</f>
        <v>0</v>
      </c>
      <c r="BJ294" s="17" t="s">
        <v>142</v>
      </c>
      <c r="BK294" s="183">
        <f>ROUND(I294*H294,2)</f>
        <v>0</v>
      </c>
      <c r="BL294" s="17" t="s">
        <v>207</v>
      </c>
      <c r="BM294" s="182" t="s">
        <v>597</v>
      </c>
    </row>
    <row r="295" s="1" customFormat="1" ht="16.5" customHeight="1">
      <c r="B295" s="170"/>
      <c r="C295" s="171" t="s">
        <v>598</v>
      </c>
      <c r="D295" s="171" t="s">
        <v>136</v>
      </c>
      <c r="E295" s="172" t="s">
        <v>599</v>
      </c>
      <c r="F295" s="173" t="s">
        <v>600</v>
      </c>
      <c r="G295" s="174" t="s">
        <v>139</v>
      </c>
      <c r="H295" s="175">
        <v>7</v>
      </c>
      <c r="I295" s="176"/>
      <c r="J295" s="177">
        <f>ROUND(I295*H295,2)</f>
        <v>0</v>
      </c>
      <c r="K295" s="173" t="s">
        <v>140</v>
      </c>
      <c r="L295" s="36"/>
      <c r="M295" s="178" t="s">
        <v>1</v>
      </c>
      <c r="N295" s="179" t="s">
        <v>41</v>
      </c>
      <c r="O295" s="72"/>
      <c r="P295" s="180">
        <f>O295*H295</f>
        <v>0</v>
      </c>
      <c r="Q295" s="180">
        <v>2.0000000000000002E-05</v>
      </c>
      <c r="R295" s="180">
        <f>Q295*H295</f>
        <v>0.00014000000000000002</v>
      </c>
      <c r="S295" s="180">
        <v>0</v>
      </c>
      <c r="T295" s="181">
        <f>S295*H295</f>
        <v>0</v>
      </c>
      <c r="AR295" s="182" t="s">
        <v>207</v>
      </c>
      <c r="AT295" s="182" t="s">
        <v>136</v>
      </c>
      <c r="AU295" s="182" t="s">
        <v>142</v>
      </c>
      <c r="AY295" s="17" t="s">
        <v>133</v>
      </c>
      <c r="BE295" s="183">
        <f>IF(N295="základní",J295,0)</f>
        <v>0</v>
      </c>
      <c r="BF295" s="183">
        <f>IF(N295="snížená",J295,0)</f>
        <v>0</v>
      </c>
      <c r="BG295" s="183">
        <f>IF(N295="zákl. přenesená",J295,0)</f>
        <v>0</v>
      </c>
      <c r="BH295" s="183">
        <f>IF(N295="sníž. přenesená",J295,0)</f>
        <v>0</v>
      </c>
      <c r="BI295" s="183">
        <f>IF(N295="nulová",J295,0)</f>
        <v>0</v>
      </c>
      <c r="BJ295" s="17" t="s">
        <v>142</v>
      </c>
      <c r="BK295" s="183">
        <f>ROUND(I295*H295,2)</f>
        <v>0</v>
      </c>
      <c r="BL295" s="17" t="s">
        <v>207</v>
      </c>
      <c r="BM295" s="182" t="s">
        <v>601</v>
      </c>
    </row>
    <row r="296" s="1" customFormat="1" ht="24" customHeight="1">
      <c r="B296" s="170"/>
      <c r="C296" s="171" t="s">
        <v>602</v>
      </c>
      <c r="D296" s="171" t="s">
        <v>136</v>
      </c>
      <c r="E296" s="172" t="s">
        <v>603</v>
      </c>
      <c r="F296" s="173" t="s">
        <v>604</v>
      </c>
      <c r="G296" s="174" t="s">
        <v>331</v>
      </c>
      <c r="H296" s="175">
        <v>0.0089999999999999993</v>
      </c>
      <c r="I296" s="176"/>
      <c r="J296" s="177">
        <f>ROUND(I296*H296,2)</f>
        <v>0</v>
      </c>
      <c r="K296" s="173" t="s">
        <v>140</v>
      </c>
      <c r="L296" s="36"/>
      <c r="M296" s="178" t="s">
        <v>1</v>
      </c>
      <c r="N296" s="179" t="s">
        <v>41</v>
      </c>
      <c r="O296" s="72"/>
      <c r="P296" s="180">
        <f>O296*H296</f>
        <v>0</v>
      </c>
      <c r="Q296" s="180">
        <v>0</v>
      </c>
      <c r="R296" s="180">
        <f>Q296*H296</f>
        <v>0</v>
      </c>
      <c r="S296" s="180">
        <v>0</v>
      </c>
      <c r="T296" s="181">
        <f>S296*H296</f>
        <v>0</v>
      </c>
      <c r="AR296" s="182" t="s">
        <v>207</v>
      </c>
      <c r="AT296" s="182" t="s">
        <v>136</v>
      </c>
      <c r="AU296" s="182" t="s">
        <v>142</v>
      </c>
      <c r="AY296" s="17" t="s">
        <v>133</v>
      </c>
      <c r="BE296" s="183">
        <f>IF(N296="základní",J296,0)</f>
        <v>0</v>
      </c>
      <c r="BF296" s="183">
        <f>IF(N296="snížená",J296,0)</f>
        <v>0</v>
      </c>
      <c r="BG296" s="183">
        <f>IF(N296="zákl. přenesená",J296,0)</f>
        <v>0</v>
      </c>
      <c r="BH296" s="183">
        <f>IF(N296="sníž. přenesená",J296,0)</f>
        <v>0</v>
      </c>
      <c r="BI296" s="183">
        <f>IF(N296="nulová",J296,0)</f>
        <v>0</v>
      </c>
      <c r="BJ296" s="17" t="s">
        <v>142</v>
      </c>
      <c r="BK296" s="183">
        <f>ROUND(I296*H296,2)</f>
        <v>0</v>
      </c>
      <c r="BL296" s="17" t="s">
        <v>207</v>
      </c>
      <c r="BM296" s="182" t="s">
        <v>605</v>
      </c>
    </row>
    <row r="297" s="1" customFormat="1" ht="24" customHeight="1">
      <c r="B297" s="170"/>
      <c r="C297" s="171" t="s">
        <v>606</v>
      </c>
      <c r="D297" s="171" t="s">
        <v>136</v>
      </c>
      <c r="E297" s="172" t="s">
        <v>607</v>
      </c>
      <c r="F297" s="173" t="s">
        <v>608</v>
      </c>
      <c r="G297" s="174" t="s">
        <v>435</v>
      </c>
      <c r="H297" s="211"/>
      <c r="I297" s="176"/>
      <c r="J297" s="177">
        <f>ROUND(I297*H297,2)</f>
        <v>0</v>
      </c>
      <c r="K297" s="173" t="s">
        <v>140</v>
      </c>
      <c r="L297" s="36"/>
      <c r="M297" s="178" t="s">
        <v>1</v>
      </c>
      <c r="N297" s="179" t="s">
        <v>41</v>
      </c>
      <c r="O297" s="72"/>
      <c r="P297" s="180">
        <f>O297*H297</f>
        <v>0</v>
      </c>
      <c r="Q297" s="180">
        <v>0</v>
      </c>
      <c r="R297" s="180">
        <f>Q297*H297</f>
        <v>0</v>
      </c>
      <c r="S297" s="180">
        <v>0</v>
      </c>
      <c r="T297" s="181">
        <f>S297*H297</f>
        <v>0</v>
      </c>
      <c r="AR297" s="182" t="s">
        <v>207</v>
      </c>
      <c r="AT297" s="182" t="s">
        <v>136</v>
      </c>
      <c r="AU297" s="182" t="s">
        <v>142</v>
      </c>
      <c r="AY297" s="17" t="s">
        <v>133</v>
      </c>
      <c r="BE297" s="183">
        <f>IF(N297="základní",J297,0)</f>
        <v>0</v>
      </c>
      <c r="BF297" s="183">
        <f>IF(N297="snížená",J297,0)</f>
        <v>0</v>
      </c>
      <c r="BG297" s="183">
        <f>IF(N297="zákl. přenesená",J297,0)</f>
        <v>0</v>
      </c>
      <c r="BH297" s="183">
        <f>IF(N297="sníž. přenesená",J297,0)</f>
        <v>0</v>
      </c>
      <c r="BI297" s="183">
        <f>IF(N297="nulová",J297,0)</f>
        <v>0</v>
      </c>
      <c r="BJ297" s="17" t="s">
        <v>142</v>
      </c>
      <c r="BK297" s="183">
        <f>ROUND(I297*H297,2)</f>
        <v>0</v>
      </c>
      <c r="BL297" s="17" t="s">
        <v>207</v>
      </c>
      <c r="BM297" s="182" t="s">
        <v>609</v>
      </c>
    </row>
    <row r="298" s="11" customFormat="1" ht="22.8" customHeight="1">
      <c r="B298" s="157"/>
      <c r="D298" s="158" t="s">
        <v>74</v>
      </c>
      <c r="E298" s="168" t="s">
        <v>610</v>
      </c>
      <c r="F298" s="168" t="s">
        <v>611</v>
      </c>
      <c r="I298" s="160"/>
      <c r="J298" s="169">
        <f>BK298</f>
        <v>0</v>
      </c>
      <c r="L298" s="157"/>
      <c r="M298" s="162"/>
      <c r="N298" s="163"/>
      <c r="O298" s="163"/>
      <c r="P298" s="164">
        <f>SUM(P299:P311)</f>
        <v>0</v>
      </c>
      <c r="Q298" s="163"/>
      <c r="R298" s="164">
        <f>SUM(R299:R311)</f>
        <v>0.34704000000000002</v>
      </c>
      <c r="S298" s="163"/>
      <c r="T298" s="165">
        <f>SUM(T299:T311)</f>
        <v>0.63724500000000006</v>
      </c>
      <c r="AR298" s="158" t="s">
        <v>142</v>
      </c>
      <c r="AT298" s="166" t="s">
        <v>74</v>
      </c>
      <c r="AU298" s="166" t="s">
        <v>80</v>
      </c>
      <c r="AY298" s="158" t="s">
        <v>133</v>
      </c>
      <c r="BK298" s="167">
        <f>SUM(BK299:BK311)</f>
        <v>0</v>
      </c>
    </row>
    <row r="299" s="1" customFormat="1" ht="16.5" customHeight="1">
      <c r="B299" s="170"/>
      <c r="C299" s="171" t="s">
        <v>612</v>
      </c>
      <c r="D299" s="171" t="s">
        <v>136</v>
      </c>
      <c r="E299" s="172" t="s">
        <v>613</v>
      </c>
      <c r="F299" s="173" t="s">
        <v>614</v>
      </c>
      <c r="G299" s="174" t="s">
        <v>148</v>
      </c>
      <c r="H299" s="175">
        <v>26.774999999999999</v>
      </c>
      <c r="I299" s="176"/>
      <c r="J299" s="177">
        <f>ROUND(I299*H299,2)</f>
        <v>0</v>
      </c>
      <c r="K299" s="173" t="s">
        <v>140</v>
      </c>
      <c r="L299" s="36"/>
      <c r="M299" s="178" t="s">
        <v>1</v>
      </c>
      <c r="N299" s="179" t="s">
        <v>41</v>
      </c>
      <c r="O299" s="72"/>
      <c r="P299" s="180">
        <f>O299*H299</f>
        <v>0</v>
      </c>
      <c r="Q299" s="180">
        <v>0</v>
      </c>
      <c r="R299" s="180">
        <f>Q299*H299</f>
        <v>0</v>
      </c>
      <c r="S299" s="180">
        <v>0.023800000000000002</v>
      </c>
      <c r="T299" s="181">
        <f>S299*H299</f>
        <v>0.63724500000000006</v>
      </c>
      <c r="AR299" s="182" t="s">
        <v>207</v>
      </c>
      <c r="AT299" s="182" t="s">
        <v>136</v>
      </c>
      <c r="AU299" s="182" t="s">
        <v>142</v>
      </c>
      <c r="AY299" s="17" t="s">
        <v>133</v>
      </c>
      <c r="BE299" s="183">
        <f>IF(N299="základní",J299,0)</f>
        <v>0</v>
      </c>
      <c r="BF299" s="183">
        <f>IF(N299="snížená",J299,0)</f>
        <v>0</v>
      </c>
      <c r="BG299" s="183">
        <f>IF(N299="zákl. přenesená",J299,0)</f>
        <v>0</v>
      </c>
      <c r="BH299" s="183">
        <f>IF(N299="sníž. přenesená",J299,0)</f>
        <v>0</v>
      </c>
      <c r="BI299" s="183">
        <f>IF(N299="nulová",J299,0)</f>
        <v>0</v>
      </c>
      <c r="BJ299" s="17" t="s">
        <v>142</v>
      </c>
      <c r="BK299" s="183">
        <f>ROUND(I299*H299,2)</f>
        <v>0</v>
      </c>
      <c r="BL299" s="17" t="s">
        <v>207</v>
      </c>
      <c r="BM299" s="182" t="s">
        <v>615</v>
      </c>
    </row>
    <row r="300" s="12" customFormat="1">
      <c r="B300" s="184"/>
      <c r="D300" s="185" t="s">
        <v>144</v>
      </c>
      <c r="E300" s="186" t="s">
        <v>1</v>
      </c>
      <c r="F300" s="187" t="s">
        <v>616</v>
      </c>
      <c r="H300" s="188">
        <v>26.774999999999999</v>
      </c>
      <c r="I300" s="189"/>
      <c r="L300" s="184"/>
      <c r="M300" s="190"/>
      <c r="N300" s="191"/>
      <c r="O300" s="191"/>
      <c r="P300" s="191"/>
      <c r="Q300" s="191"/>
      <c r="R300" s="191"/>
      <c r="S300" s="191"/>
      <c r="T300" s="192"/>
      <c r="AT300" s="186" t="s">
        <v>144</v>
      </c>
      <c r="AU300" s="186" t="s">
        <v>142</v>
      </c>
      <c r="AV300" s="12" t="s">
        <v>142</v>
      </c>
      <c r="AW300" s="12" t="s">
        <v>32</v>
      </c>
      <c r="AX300" s="12" t="s">
        <v>75</v>
      </c>
      <c r="AY300" s="186" t="s">
        <v>133</v>
      </c>
    </row>
    <row r="301" s="13" customFormat="1">
      <c r="B301" s="193"/>
      <c r="D301" s="185" t="s">
        <v>144</v>
      </c>
      <c r="E301" s="194" t="s">
        <v>1</v>
      </c>
      <c r="F301" s="195" t="s">
        <v>165</v>
      </c>
      <c r="H301" s="196">
        <v>26.774999999999999</v>
      </c>
      <c r="I301" s="197"/>
      <c r="L301" s="193"/>
      <c r="M301" s="198"/>
      <c r="N301" s="199"/>
      <c r="O301" s="199"/>
      <c r="P301" s="199"/>
      <c r="Q301" s="199"/>
      <c r="R301" s="199"/>
      <c r="S301" s="199"/>
      <c r="T301" s="200"/>
      <c r="AT301" s="194" t="s">
        <v>144</v>
      </c>
      <c r="AU301" s="194" t="s">
        <v>142</v>
      </c>
      <c r="AV301" s="13" t="s">
        <v>141</v>
      </c>
      <c r="AW301" s="13" t="s">
        <v>32</v>
      </c>
      <c r="AX301" s="13" t="s">
        <v>80</v>
      </c>
      <c r="AY301" s="194" t="s">
        <v>133</v>
      </c>
    </row>
    <row r="302" s="1" customFormat="1" ht="36" customHeight="1">
      <c r="B302" s="170"/>
      <c r="C302" s="171" t="s">
        <v>617</v>
      </c>
      <c r="D302" s="171" t="s">
        <v>136</v>
      </c>
      <c r="E302" s="172" t="s">
        <v>618</v>
      </c>
      <c r="F302" s="173" t="s">
        <v>619</v>
      </c>
      <c r="G302" s="174" t="s">
        <v>139</v>
      </c>
      <c r="H302" s="175">
        <v>2</v>
      </c>
      <c r="I302" s="176"/>
      <c r="J302" s="177">
        <f>ROUND(I302*H302,2)</f>
        <v>0</v>
      </c>
      <c r="K302" s="173" t="s">
        <v>140</v>
      </c>
      <c r="L302" s="36"/>
      <c r="M302" s="178" t="s">
        <v>1</v>
      </c>
      <c r="N302" s="179" t="s">
        <v>41</v>
      </c>
      <c r="O302" s="72"/>
      <c r="P302" s="180">
        <f>O302*H302</f>
        <v>0</v>
      </c>
      <c r="Q302" s="180">
        <v>0.034799999999999998</v>
      </c>
      <c r="R302" s="180">
        <f>Q302*H302</f>
        <v>0.069599999999999995</v>
      </c>
      <c r="S302" s="180">
        <v>0</v>
      </c>
      <c r="T302" s="181">
        <f>S302*H302</f>
        <v>0</v>
      </c>
      <c r="AR302" s="182" t="s">
        <v>207</v>
      </c>
      <c r="AT302" s="182" t="s">
        <v>136</v>
      </c>
      <c r="AU302" s="182" t="s">
        <v>142</v>
      </c>
      <c r="AY302" s="17" t="s">
        <v>133</v>
      </c>
      <c r="BE302" s="183">
        <f>IF(N302="základní",J302,0)</f>
        <v>0</v>
      </c>
      <c r="BF302" s="183">
        <f>IF(N302="snížená",J302,0)</f>
        <v>0</v>
      </c>
      <c r="BG302" s="183">
        <f>IF(N302="zákl. přenesená",J302,0)</f>
        <v>0</v>
      </c>
      <c r="BH302" s="183">
        <f>IF(N302="sníž. přenesená",J302,0)</f>
        <v>0</v>
      </c>
      <c r="BI302" s="183">
        <f>IF(N302="nulová",J302,0)</f>
        <v>0</v>
      </c>
      <c r="BJ302" s="17" t="s">
        <v>142</v>
      </c>
      <c r="BK302" s="183">
        <f>ROUND(I302*H302,2)</f>
        <v>0</v>
      </c>
      <c r="BL302" s="17" t="s">
        <v>207</v>
      </c>
      <c r="BM302" s="182" t="s">
        <v>620</v>
      </c>
    </row>
    <row r="303" s="1" customFormat="1" ht="36" customHeight="1">
      <c r="B303" s="170"/>
      <c r="C303" s="171" t="s">
        <v>621</v>
      </c>
      <c r="D303" s="171" t="s">
        <v>136</v>
      </c>
      <c r="E303" s="172" t="s">
        <v>622</v>
      </c>
      <c r="F303" s="173" t="s">
        <v>623</v>
      </c>
      <c r="G303" s="174" t="s">
        <v>139</v>
      </c>
      <c r="H303" s="175">
        <v>5</v>
      </c>
      <c r="I303" s="176"/>
      <c r="J303" s="177">
        <f>ROUND(I303*H303,2)</f>
        <v>0</v>
      </c>
      <c r="K303" s="173" t="s">
        <v>140</v>
      </c>
      <c r="L303" s="36"/>
      <c r="M303" s="178" t="s">
        <v>1</v>
      </c>
      <c r="N303" s="179" t="s">
        <v>41</v>
      </c>
      <c r="O303" s="72"/>
      <c r="P303" s="180">
        <f>O303*H303</f>
        <v>0</v>
      </c>
      <c r="Q303" s="180">
        <v>0.041320000000000003</v>
      </c>
      <c r="R303" s="180">
        <f>Q303*H303</f>
        <v>0.20660000000000001</v>
      </c>
      <c r="S303" s="180">
        <v>0</v>
      </c>
      <c r="T303" s="181">
        <f>S303*H303</f>
        <v>0</v>
      </c>
      <c r="AR303" s="182" t="s">
        <v>207</v>
      </c>
      <c r="AT303" s="182" t="s">
        <v>136</v>
      </c>
      <c r="AU303" s="182" t="s">
        <v>142</v>
      </c>
      <c r="AY303" s="17" t="s">
        <v>133</v>
      </c>
      <c r="BE303" s="183">
        <f>IF(N303="základní",J303,0)</f>
        <v>0</v>
      </c>
      <c r="BF303" s="183">
        <f>IF(N303="snížená",J303,0)</f>
        <v>0</v>
      </c>
      <c r="BG303" s="183">
        <f>IF(N303="zákl. přenesená",J303,0)</f>
        <v>0</v>
      </c>
      <c r="BH303" s="183">
        <f>IF(N303="sníž. přenesená",J303,0)</f>
        <v>0</v>
      </c>
      <c r="BI303" s="183">
        <f>IF(N303="nulová",J303,0)</f>
        <v>0</v>
      </c>
      <c r="BJ303" s="17" t="s">
        <v>142</v>
      </c>
      <c r="BK303" s="183">
        <f>ROUND(I303*H303,2)</f>
        <v>0</v>
      </c>
      <c r="BL303" s="17" t="s">
        <v>207</v>
      </c>
      <c r="BM303" s="182" t="s">
        <v>624</v>
      </c>
    </row>
    <row r="304" s="1" customFormat="1" ht="36" customHeight="1">
      <c r="B304" s="170"/>
      <c r="C304" s="171" t="s">
        <v>625</v>
      </c>
      <c r="D304" s="171" t="s">
        <v>136</v>
      </c>
      <c r="E304" s="172" t="s">
        <v>626</v>
      </c>
      <c r="F304" s="173" t="s">
        <v>627</v>
      </c>
      <c r="G304" s="174" t="s">
        <v>139</v>
      </c>
      <c r="H304" s="175">
        <v>1</v>
      </c>
      <c r="I304" s="176"/>
      <c r="J304" s="177">
        <f>ROUND(I304*H304,2)</f>
        <v>0</v>
      </c>
      <c r="K304" s="173" t="s">
        <v>140</v>
      </c>
      <c r="L304" s="36"/>
      <c r="M304" s="178" t="s">
        <v>1</v>
      </c>
      <c r="N304" s="179" t="s">
        <v>41</v>
      </c>
      <c r="O304" s="72"/>
      <c r="P304" s="180">
        <f>O304*H304</f>
        <v>0</v>
      </c>
      <c r="Q304" s="180">
        <v>0.047840000000000001</v>
      </c>
      <c r="R304" s="180">
        <f>Q304*H304</f>
        <v>0.047840000000000001</v>
      </c>
      <c r="S304" s="180">
        <v>0</v>
      </c>
      <c r="T304" s="181">
        <f>S304*H304</f>
        <v>0</v>
      </c>
      <c r="AR304" s="182" t="s">
        <v>207</v>
      </c>
      <c r="AT304" s="182" t="s">
        <v>136</v>
      </c>
      <c r="AU304" s="182" t="s">
        <v>142</v>
      </c>
      <c r="AY304" s="17" t="s">
        <v>133</v>
      </c>
      <c r="BE304" s="183">
        <f>IF(N304="základní",J304,0)</f>
        <v>0</v>
      </c>
      <c r="BF304" s="183">
        <f>IF(N304="snížená",J304,0)</f>
        <v>0</v>
      </c>
      <c r="BG304" s="183">
        <f>IF(N304="zákl. přenesená",J304,0)</f>
        <v>0</v>
      </c>
      <c r="BH304" s="183">
        <f>IF(N304="sníž. přenesená",J304,0)</f>
        <v>0</v>
      </c>
      <c r="BI304" s="183">
        <f>IF(N304="nulová",J304,0)</f>
        <v>0</v>
      </c>
      <c r="BJ304" s="17" t="s">
        <v>142</v>
      </c>
      <c r="BK304" s="183">
        <f>ROUND(I304*H304,2)</f>
        <v>0</v>
      </c>
      <c r="BL304" s="17" t="s">
        <v>207</v>
      </c>
      <c r="BM304" s="182" t="s">
        <v>628</v>
      </c>
    </row>
    <row r="305" s="1" customFormat="1" ht="24" customHeight="1">
      <c r="B305" s="170"/>
      <c r="C305" s="171" t="s">
        <v>629</v>
      </c>
      <c r="D305" s="171" t="s">
        <v>136</v>
      </c>
      <c r="E305" s="172" t="s">
        <v>630</v>
      </c>
      <c r="F305" s="173" t="s">
        <v>631</v>
      </c>
      <c r="G305" s="174" t="s">
        <v>139</v>
      </c>
      <c r="H305" s="175">
        <v>1</v>
      </c>
      <c r="I305" s="176"/>
      <c r="J305" s="177">
        <f>ROUND(I305*H305,2)</f>
        <v>0</v>
      </c>
      <c r="K305" s="173" t="s">
        <v>140</v>
      </c>
      <c r="L305" s="36"/>
      <c r="M305" s="178" t="s">
        <v>1</v>
      </c>
      <c r="N305" s="179" t="s">
        <v>41</v>
      </c>
      <c r="O305" s="72"/>
      <c r="P305" s="180">
        <f>O305*H305</f>
        <v>0</v>
      </c>
      <c r="Q305" s="180">
        <v>0</v>
      </c>
      <c r="R305" s="180">
        <f>Q305*H305</f>
        <v>0</v>
      </c>
      <c r="S305" s="180">
        <v>0</v>
      </c>
      <c r="T305" s="181">
        <f>S305*H305</f>
        <v>0</v>
      </c>
      <c r="AR305" s="182" t="s">
        <v>207</v>
      </c>
      <c r="AT305" s="182" t="s">
        <v>136</v>
      </c>
      <c r="AU305" s="182" t="s">
        <v>142</v>
      </c>
      <c r="AY305" s="17" t="s">
        <v>133</v>
      </c>
      <c r="BE305" s="183">
        <f>IF(N305="základní",J305,0)</f>
        <v>0</v>
      </c>
      <c r="BF305" s="183">
        <f>IF(N305="snížená",J305,0)</f>
        <v>0</v>
      </c>
      <c r="BG305" s="183">
        <f>IF(N305="zákl. přenesená",J305,0)</f>
        <v>0</v>
      </c>
      <c r="BH305" s="183">
        <f>IF(N305="sníž. přenesená",J305,0)</f>
        <v>0</v>
      </c>
      <c r="BI305" s="183">
        <f>IF(N305="nulová",J305,0)</f>
        <v>0</v>
      </c>
      <c r="BJ305" s="17" t="s">
        <v>142</v>
      </c>
      <c r="BK305" s="183">
        <f>ROUND(I305*H305,2)</f>
        <v>0</v>
      </c>
      <c r="BL305" s="17" t="s">
        <v>207</v>
      </c>
      <c r="BM305" s="182" t="s">
        <v>632</v>
      </c>
    </row>
    <row r="306" s="1" customFormat="1" ht="16.5" customHeight="1">
      <c r="B306" s="170"/>
      <c r="C306" s="201" t="s">
        <v>633</v>
      </c>
      <c r="D306" s="201" t="s">
        <v>224</v>
      </c>
      <c r="E306" s="202" t="s">
        <v>634</v>
      </c>
      <c r="F306" s="203" t="s">
        <v>635</v>
      </c>
      <c r="G306" s="204" t="s">
        <v>139</v>
      </c>
      <c r="H306" s="205">
        <v>1</v>
      </c>
      <c r="I306" s="206"/>
      <c r="J306" s="207">
        <f>ROUND(I306*H306,2)</f>
        <v>0</v>
      </c>
      <c r="K306" s="203" t="s">
        <v>1</v>
      </c>
      <c r="L306" s="208"/>
      <c r="M306" s="209" t="s">
        <v>1</v>
      </c>
      <c r="N306" s="210" t="s">
        <v>41</v>
      </c>
      <c r="O306" s="72"/>
      <c r="P306" s="180">
        <f>O306*H306</f>
        <v>0</v>
      </c>
      <c r="Q306" s="180">
        <v>0.023</v>
      </c>
      <c r="R306" s="180">
        <f>Q306*H306</f>
        <v>0.023</v>
      </c>
      <c r="S306" s="180">
        <v>0</v>
      </c>
      <c r="T306" s="181">
        <f>S306*H306</f>
        <v>0</v>
      </c>
      <c r="AR306" s="182" t="s">
        <v>286</v>
      </c>
      <c r="AT306" s="182" t="s">
        <v>224</v>
      </c>
      <c r="AU306" s="182" t="s">
        <v>142</v>
      </c>
      <c r="AY306" s="17" t="s">
        <v>133</v>
      </c>
      <c r="BE306" s="183">
        <f>IF(N306="základní",J306,0)</f>
        <v>0</v>
      </c>
      <c r="BF306" s="183">
        <f>IF(N306="snížená",J306,0)</f>
        <v>0</v>
      </c>
      <c r="BG306" s="183">
        <f>IF(N306="zákl. přenesená",J306,0)</f>
        <v>0</v>
      </c>
      <c r="BH306" s="183">
        <f>IF(N306="sníž. přenesená",J306,0)</f>
        <v>0</v>
      </c>
      <c r="BI306" s="183">
        <f>IF(N306="nulová",J306,0)</f>
        <v>0</v>
      </c>
      <c r="BJ306" s="17" t="s">
        <v>142</v>
      </c>
      <c r="BK306" s="183">
        <f>ROUND(I306*H306,2)</f>
        <v>0</v>
      </c>
      <c r="BL306" s="17" t="s">
        <v>207</v>
      </c>
      <c r="BM306" s="182" t="s">
        <v>636</v>
      </c>
    </row>
    <row r="307" s="1" customFormat="1" ht="24" customHeight="1">
      <c r="B307" s="170"/>
      <c r="C307" s="171" t="s">
        <v>637</v>
      </c>
      <c r="D307" s="171" t="s">
        <v>136</v>
      </c>
      <c r="E307" s="172" t="s">
        <v>638</v>
      </c>
      <c r="F307" s="173" t="s">
        <v>639</v>
      </c>
      <c r="G307" s="174" t="s">
        <v>504</v>
      </c>
      <c r="H307" s="175">
        <v>1</v>
      </c>
      <c r="I307" s="176"/>
      <c r="J307" s="177">
        <f>ROUND(I307*H307,2)</f>
        <v>0</v>
      </c>
      <c r="K307" s="173" t="s">
        <v>1</v>
      </c>
      <c r="L307" s="36"/>
      <c r="M307" s="178" t="s">
        <v>1</v>
      </c>
      <c r="N307" s="179" t="s">
        <v>41</v>
      </c>
      <c r="O307" s="72"/>
      <c r="P307" s="180">
        <f>O307*H307</f>
        <v>0</v>
      </c>
      <c r="Q307" s="180">
        <v>0</v>
      </c>
      <c r="R307" s="180">
        <f>Q307*H307</f>
        <v>0</v>
      </c>
      <c r="S307" s="180">
        <v>0</v>
      </c>
      <c r="T307" s="181">
        <f>S307*H307</f>
        <v>0</v>
      </c>
      <c r="AR307" s="182" t="s">
        <v>207</v>
      </c>
      <c r="AT307" s="182" t="s">
        <v>136</v>
      </c>
      <c r="AU307" s="182" t="s">
        <v>142</v>
      </c>
      <c r="AY307" s="17" t="s">
        <v>133</v>
      </c>
      <c r="BE307" s="183">
        <f>IF(N307="základní",J307,0)</f>
        <v>0</v>
      </c>
      <c r="BF307" s="183">
        <f>IF(N307="snížená",J307,0)</f>
        <v>0</v>
      </c>
      <c r="BG307" s="183">
        <f>IF(N307="zákl. přenesená",J307,0)</f>
        <v>0</v>
      </c>
      <c r="BH307" s="183">
        <f>IF(N307="sníž. přenesená",J307,0)</f>
        <v>0</v>
      </c>
      <c r="BI307" s="183">
        <f>IF(N307="nulová",J307,0)</f>
        <v>0</v>
      </c>
      <c r="BJ307" s="17" t="s">
        <v>142</v>
      </c>
      <c r="BK307" s="183">
        <f>ROUND(I307*H307,2)</f>
        <v>0</v>
      </c>
      <c r="BL307" s="17" t="s">
        <v>207</v>
      </c>
      <c r="BM307" s="182" t="s">
        <v>640</v>
      </c>
    </row>
    <row r="308" s="1" customFormat="1" ht="16.5" customHeight="1">
      <c r="B308" s="170"/>
      <c r="C308" s="171" t="s">
        <v>641</v>
      </c>
      <c r="D308" s="171" t="s">
        <v>136</v>
      </c>
      <c r="E308" s="172" t="s">
        <v>642</v>
      </c>
      <c r="F308" s="173" t="s">
        <v>643</v>
      </c>
      <c r="G308" s="174" t="s">
        <v>148</v>
      </c>
      <c r="H308" s="175">
        <v>70</v>
      </c>
      <c r="I308" s="176"/>
      <c r="J308" s="177">
        <f>ROUND(I308*H308,2)</f>
        <v>0</v>
      </c>
      <c r="K308" s="173" t="s">
        <v>140</v>
      </c>
      <c r="L308" s="36"/>
      <c r="M308" s="178" t="s">
        <v>1</v>
      </c>
      <c r="N308" s="179" t="s">
        <v>41</v>
      </c>
      <c r="O308" s="72"/>
      <c r="P308" s="180">
        <f>O308*H308</f>
        <v>0</v>
      </c>
      <c r="Q308" s="180">
        <v>0</v>
      </c>
      <c r="R308" s="180">
        <f>Q308*H308</f>
        <v>0</v>
      </c>
      <c r="S308" s="180">
        <v>0</v>
      </c>
      <c r="T308" s="181">
        <f>S308*H308</f>
        <v>0</v>
      </c>
      <c r="AR308" s="182" t="s">
        <v>207</v>
      </c>
      <c r="AT308" s="182" t="s">
        <v>136</v>
      </c>
      <c r="AU308" s="182" t="s">
        <v>142</v>
      </c>
      <c r="AY308" s="17" t="s">
        <v>133</v>
      </c>
      <c r="BE308" s="183">
        <f>IF(N308="základní",J308,0)</f>
        <v>0</v>
      </c>
      <c r="BF308" s="183">
        <f>IF(N308="snížená",J308,0)</f>
        <v>0</v>
      </c>
      <c r="BG308" s="183">
        <f>IF(N308="zákl. přenesená",J308,0)</f>
        <v>0</v>
      </c>
      <c r="BH308" s="183">
        <f>IF(N308="sníž. přenesená",J308,0)</f>
        <v>0</v>
      </c>
      <c r="BI308" s="183">
        <f>IF(N308="nulová",J308,0)</f>
        <v>0</v>
      </c>
      <c r="BJ308" s="17" t="s">
        <v>142</v>
      </c>
      <c r="BK308" s="183">
        <f>ROUND(I308*H308,2)</f>
        <v>0</v>
      </c>
      <c r="BL308" s="17" t="s">
        <v>207</v>
      </c>
      <c r="BM308" s="182" t="s">
        <v>644</v>
      </c>
    </row>
    <row r="309" s="1" customFormat="1" ht="16.5" customHeight="1">
      <c r="B309" s="170"/>
      <c r="C309" s="171" t="s">
        <v>645</v>
      </c>
      <c r="D309" s="171" t="s">
        <v>136</v>
      </c>
      <c r="E309" s="172" t="s">
        <v>646</v>
      </c>
      <c r="F309" s="173" t="s">
        <v>647</v>
      </c>
      <c r="G309" s="174" t="s">
        <v>148</v>
      </c>
      <c r="H309" s="175">
        <v>70</v>
      </c>
      <c r="I309" s="176"/>
      <c r="J309" s="177">
        <f>ROUND(I309*H309,2)</f>
        <v>0</v>
      </c>
      <c r="K309" s="173" t="s">
        <v>140</v>
      </c>
      <c r="L309" s="36"/>
      <c r="M309" s="178" t="s">
        <v>1</v>
      </c>
      <c r="N309" s="179" t="s">
        <v>41</v>
      </c>
      <c r="O309" s="72"/>
      <c r="P309" s="180">
        <f>O309*H309</f>
        <v>0</v>
      </c>
      <c r="Q309" s="180">
        <v>0</v>
      </c>
      <c r="R309" s="180">
        <f>Q309*H309</f>
        <v>0</v>
      </c>
      <c r="S309" s="180">
        <v>0</v>
      </c>
      <c r="T309" s="181">
        <f>S309*H309</f>
        <v>0</v>
      </c>
      <c r="AR309" s="182" t="s">
        <v>207</v>
      </c>
      <c r="AT309" s="182" t="s">
        <v>136</v>
      </c>
      <c r="AU309" s="182" t="s">
        <v>142</v>
      </c>
      <c r="AY309" s="17" t="s">
        <v>133</v>
      </c>
      <c r="BE309" s="183">
        <f>IF(N309="základní",J309,0)</f>
        <v>0</v>
      </c>
      <c r="BF309" s="183">
        <f>IF(N309="snížená",J309,0)</f>
        <v>0</v>
      </c>
      <c r="BG309" s="183">
        <f>IF(N309="zákl. přenesená",J309,0)</f>
        <v>0</v>
      </c>
      <c r="BH309" s="183">
        <f>IF(N309="sníž. přenesená",J309,0)</f>
        <v>0</v>
      </c>
      <c r="BI309" s="183">
        <f>IF(N309="nulová",J309,0)</f>
        <v>0</v>
      </c>
      <c r="BJ309" s="17" t="s">
        <v>142</v>
      </c>
      <c r="BK309" s="183">
        <f>ROUND(I309*H309,2)</f>
        <v>0</v>
      </c>
      <c r="BL309" s="17" t="s">
        <v>207</v>
      </c>
      <c r="BM309" s="182" t="s">
        <v>648</v>
      </c>
    </row>
    <row r="310" s="1" customFormat="1" ht="24" customHeight="1">
      <c r="B310" s="170"/>
      <c r="C310" s="171" t="s">
        <v>649</v>
      </c>
      <c r="D310" s="171" t="s">
        <v>136</v>
      </c>
      <c r="E310" s="172" t="s">
        <v>650</v>
      </c>
      <c r="F310" s="173" t="s">
        <v>651</v>
      </c>
      <c r="G310" s="174" t="s">
        <v>331</v>
      </c>
      <c r="H310" s="175">
        <v>0.63700000000000001</v>
      </c>
      <c r="I310" s="176"/>
      <c r="J310" s="177">
        <f>ROUND(I310*H310,2)</f>
        <v>0</v>
      </c>
      <c r="K310" s="173" t="s">
        <v>140</v>
      </c>
      <c r="L310" s="36"/>
      <c r="M310" s="178" t="s">
        <v>1</v>
      </c>
      <c r="N310" s="179" t="s">
        <v>41</v>
      </c>
      <c r="O310" s="72"/>
      <c r="P310" s="180">
        <f>O310*H310</f>
        <v>0</v>
      </c>
      <c r="Q310" s="180">
        <v>0</v>
      </c>
      <c r="R310" s="180">
        <f>Q310*H310</f>
        <v>0</v>
      </c>
      <c r="S310" s="180">
        <v>0</v>
      </c>
      <c r="T310" s="181">
        <f>S310*H310</f>
        <v>0</v>
      </c>
      <c r="AR310" s="182" t="s">
        <v>207</v>
      </c>
      <c r="AT310" s="182" t="s">
        <v>136</v>
      </c>
      <c r="AU310" s="182" t="s">
        <v>142</v>
      </c>
      <c r="AY310" s="17" t="s">
        <v>133</v>
      </c>
      <c r="BE310" s="183">
        <f>IF(N310="základní",J310,0)</f>
        <v>0</v>
      </c>
      <c r="BF310" s="183">
        <f>IF(N310="snížená",J310,0)</f>
        <v>0</v>
      </c>
      <c r="BG310" s="183">
        <f>IF(N310="zákl. přenesená",J310,0)</f>
        <v>0</v>
      </c>
      <c r="BH310" s="183">
        <f>IF(N310="sníž. přenesená",J310,0)</f>
        <v>0</v>
      </c>
      <c r="BI310" s="183">
        <f>IF(N310="nulová",J310,0)</f>
        <v>0</v>
      </c>
      <c r="BJ310" s="17" t="s">
        <v>142</v>
      </c>
      <c r="BK310" s="183">
        <f>ROUND(I310*H310,2)</f>
        <v>0</v>
      </c>
      <c r="BL310" s="17" t="s">
        <v>207</v>
      </c>
      <c r="BM310" s="182" t="s">
        <v>652</v>
      </c>
    </row>
    <row r="311" s="1" customFormat="1" ht="24" customHeight="1">
      <c r="B311" s="170"/>
      <c r="C311" s="171" t="s">
        <v>653</v>
      </c>
      <c r="D311" s="171" t="s">
        <v>136</v>
      </c>
      <c r="E311" s="172" t="s">
        <v>654</v>
      </c>
      <c r="F311" s="173" t="s">
        <v>655</v>
      </c>
      <c r="G311" s="174" t="s">
        <v>435</v>
      </c>
      <c r="H311" s="211"/>
      <c r="I311" s="176"/>
      <c r="J311" s="177">
        <f>ROUND(I311*H311,2)</f>
        <v>0</v>
      </c>
      <c r="K311" s="173" t="s">
        <v>140</v>
      </c>
      <c r="L311" s="36"/>
      <c r="M311" s="178" t="s">
        <v>1</v>
      </c>
      <c r="N311" s="179" t="s">
        <v>41</v>
      </c>
      <c r="O311" s="72"/>
      <c r="P311" s="180">
        <f>O311*H311</f>
        <v>0</v>
      </c>
      <c r="Q311" s="180">
        <v>0</v>
      </c>
      <c r="R311" s="180">
        <f>Q311*H311</f>
        <v>0</v>
      </c>
      <c r="S311" s="180">
        <v>0</v>
      </c>
      <c r="T311" s="181">
        <f>S311*H311</f>
        <v>0</v>
      </c>
      <c r="AR311" s="182" t="s">
        <v>207</v>
      </c>
      <c r="AT311" s="182" t="s">
        <v>136</v>
      </c>
      <c r="AU311" s="182" t="s">
        <v>142</v>
      </c>
      <c r="AY311" s="17" t="s">
        <v>133</v>
      </c>
      <c r="BE311" s="183">
        <f>IF(N311="základní",J311,0)</f>
        <v>0</v>
      </c>
      <c r="BF311" s="183">
        <f>IF(N311="snížená",J311,0)</f>
        <v>0</v>
      </c>
      <c r="BG311" s="183">
        <f>IF(N311="zákl. přenesená",J311,0)</f>
        <v>0</v>
      </c>
      <c r="BH311" s="183">
        <f>IF(N311="sníž. přenesená",J311,0)</f>
        <v>0</v>
      </c>
      <c r="BI311" s="183">
        <f>IF(N311="nulová",J311,0)</f>
        <v>0</v>
      </c>
      <c r="BJ311" s="17" t="s">
        <v>142</v>
      </c>
      <c r="BK311" s="183">
        <f>ROUND(I311*H311,2)</f>
        <v>0</v>
      </c>
      <c r="BL311" s="17" t="s">
        <v>207</v>
      </c>
      <c r="BM311" s="182" t="s">
        <v>656</v>
      </c>
    </row>
    <row r="312" s="11" customFormat="1" ht="22.8" customHeight="1">
      <c r="B312" s="157"/>
      <c r="D312" s="158" t="s">
        <v>74</v>
      </c>
      <c r="E312" s="168" t="s">
        <v>657</v>
      </c>
      <c r="F312" s="168" t="s">
        <v>658</v>
      </c>
      <c r="I312" s="160"/>
      <c r="J312" s="169">
        <f>BK312</f>
        <v>0</v>
      </c>
      <c r="L312" s="157"/>
      <c r="M312" s="162"/>
      <c r="N312" s="163"/>
      <c r="O312" s="163"/>
      <c r="P312" s="164">
        <f>SUM(P313:P349)</f>
        <v>0</v>
      </c>
      <c r="Q312" s="163"/>
      <c r="R312" s="164">
        <f>SUM(R313:R349)</f>
        <v>0.072829999999999992</v>
      </c>
      <c r="S312" s="163"/>
      <c r="T312" s="165">
        <f>SUM(T313:T349)</f>
        <v>0</v>
      </c>
      <c r="AR312" s="158" t="s">
        <v>142</v>
      </c>
      <c r="AT312" s="166" t="s">
        <v>74</v>
      </c>
      <c r="AU312" s="166" t="s">
        <v>80</v>
      </c>
      <c r="AY312" s="158" t="s">
        <v>133</v>
      </c>
      <c r="BK312" s="167">
        <f>SUM(BK313:BK349)</f>
        <v>0</v>
      </c>
    </row>
    <row r="313" s="1" customFormat="1" ht="24" customHeight="1">
      <c r="B313" s="170"/>
      <c r="C313" s="171" t="s">
        <v>659</v>
      </c>
      <c r="D313" s="171" t="s">
        <v>136</v>
      </c>
      <c r="E313" s="172" t="s">
        <v>660</v>
      </c>
      <c r="F313" s="173" t="s">
        <v>661</v>
      </c>
      <c r="G313" s="174" t="s">
        <v>210</v>
      </c>
      <c r="H313" s="175">
        <v>40</v>
      </c>
      <c r="I313" s="176"/>
      <c r="J313" s="177">
        <f>ROUND(I313*H313,2)</f>
        <v>0</v>
      </c>
      <c r="K313" s="173" t="s">
        <v>140</v>
      </c>
      <c r="L313" s="36"/>
      <c r="M313" s="178" t="s">
        <v>1</v>
      </c>
      <c r="N313" s="179" t="s">
        <v>41</v>
      </c>
      <c r="O313" s="72"/>
      <c r="P313" s="180">
        <f>O313*H313</f>
        <v>0</v>
      </c>
      <c r="Q313" s="180">
        <v>0</v>
      </c>
      <c r="R313" s="180">
        <f>Q313*H313</f>
        <v>0</v>
      </c>
      <c r="S313" s="180">
        <v>0</v>
      </c>
      <c r="T313" s="181">
        <f>S313*H313</f>
        <v>0</v>
      </c>
      <c r="AR313" s="182" t="s">
        <v>207</v>
      </c>
      <c r="AT313" s="182" t="s">
        <v>136</v>
      </c>
      <c r="AU313" s="182" t="s">
        <v>142</v>
      </c>
      <c r="AY313" s="17" t="s">
        <v>133</v>
      </c>
      <c r="BE313" s="183">
        <f>IF(N313="základní",J313,0)</f>
        <v>0</v>
      </c>
      <c r="BF313" s="183">
        <f>IF(N313="snížená",J313,0)</f>
        <v>0</v>
      </c>
      <c r="BG313" s="183">
        <f>IF(N313="zákl. přenesená",J313,0)</f>
        <v>0</v>
      </c>
      <c r="BH313" s="183">
        <f>IF(N313="sníž. přenesená",J313,0)</f>
        <v>0</v>
      </c>
      <c r="BI313" s="183">
        <f>IF(N313="nulová",J313,0)</f>
        <v>0</v>
      </c>
      <c r="BJ313" s="17" t="s">
        <v>142</v>
      </c>
      <c r="BK313" s="183">
        <f>ROUND(I313*H313,2)</f>
        <v>0</v>
      </c>
      <c r="BL313" s="17" t="s">
        <v>207</v>
      </c>
      <c r="BM313" s="182" t="s">
        <v>662</v>
      </c>
    </row>
    <row r="314" s="1" customFormat="1" ht="16.5" customHeight="1">
      <c r="B314" s="170"/>
      <c r="C314" s="201" t="s">
        <v>663</v>
      </c>
      <c r="D314" s="201" t="s">
        <v>224</v>
      </c>
      <c r="E314" s="202" t="s">
        <v>664</v>
      </c>
      <c r="F314" s="203" t="s">
        <v>665</v>
      </c>
      <c r="G314" s="204" t="s">
        <v>210</v>
      </c>
      <c r="H314" s="205">
        <v>40</v>
      </c>
      <c r="I314" s="206"/>
      <c r="J314" s="207">
        <f>ROUND(I314*H314,2)</f>
        <v>0</v>
      </c>
      <c r="K314" s="203" t="s">
        <v>140</v>
      </c>
      <c r="L314" s="208"/>
      <c r="M314" s="209" t="s">
        <v>1</v>
      </c>
      <c r="N314" s="210" t="s">
        <v>41</v>
      </c>
      <c r="O314" s="72"/>
      <c r="P314" s="180">
        <f>O314*H314</f>
        <v>0</v>
      </c>
      <c r="Q314" s="180">
        <v>4.0000000000000003E-05</v>
      </c>
      <c r="R314" s="180">
        <f>Q314*H314</f>
        <v>0.0016000000000000001</v>
      </c>
      <c r="S314" s="180">
        <v>0</v>
      </c>
      <c r="T314" s="181">
        <f>S314*H314</f>
        <v>0</v>
      </c>
      <c r="AR314" s="182" t="s">
        <v>286</v>
      </c>
      <c r="AT314" s="182" t="s">
        <v>224</v>
      </c>
      <c r="AU314" s="182" t="s">
        <v>142</v>
      </c>
      <c r="AY314" s="17" t="s">
        <v>133</v>
      </c>
      <c r="BE314" s="183">
        <f>IF(N314="základní",J314,0)</f>
        <v>0</v>
      </c>
      <c r="BF314" s="183">
        <f>IF(N314="snížená",J314,0)</f>
        <v>0</v>
      </c>
      <c r="BG314" s="183">
        <f>IF(N314="zákl. přenesená",J314,0)</f>
        <v>0</v>
      </c>
      <c r="BH314" s="183">
        <f>IF(N314="sníž. přenesená",J314,0)</f>
        <v>0</v>
      </c>
      <c r="BI314" s="183">
        <f>IF(N314="nulová",J314,0)</f>
        <v>0</v>
      </c>
      <c r="BJ314" s="17" t="s">
        <v>142</v>
      </c>
      <c r="BK314" s="183">
        <f>ROUND(I314*H314,2)</f>
        <v>0</v>
      </c>
      <c r="BL314" s="17" t="s">
        <v>207</v>
      </c>
      <c r="BM314" s="182" t="s">
        <v>666</v>
      </c>
    </row>
    <row r="315" s="1" customFormat="1" ht="16.5" customHeight="1">
      <c r="B315" s="170"/>
      <c r="C315" s="171" t="s">
        <v>667</v>
      </c>
      <c r="D315" s="171" t="s">
        <v>136</v>
      </c>
      <c r="E315" s="172" t="s">
        <v>668</v>
      </c>
      <c r="F315" s="173" t="s">
        <v>669</v>
      </c>
      <c r="G315" s="174" t="s">
        <v>139</v>
      </c>
      <c r="H315" s="175">
        <v>30</v>
      </c>
      <c r="I315" s="176"/>
      <c r="J315" s="177">
        <f>ROUND(I315*H315,2)</f>
        <v>0</v>
      </c>
      <c r="K315" s="173" t="s">
        <v>140</v>
      </c>
      <c r="L315" s="36"/>
      <c r="M315" s="178" t="s">
        <v>1</v>
      </c>
      <c r="N315" s="179" t="s">
        <v>41</v>
      </c>
      <c r="O315" s="72"/>
      <c r="P315" s="180">
        <f>O315*H315</f>
        <v>0</v>
      </c>
      <c r="Q315" s="180">
        <v>0</v>
      </c>
      <c r="R315" s="180">
        <f>Q315*H315</f>
        <v>0</v>
      </c>
      <c r="S315" s="180">
        <v>0</v>
      </c>
      <c r="T315" s="181">
        <f>S315*H315</f>
        <v>0</v>
      </c>
      <c r="AR315" s="182" t="s">
        <v>207</v>
      </c>
      <c r="AT315" s="182" t="s">
        <v>136</v>
      </c>
      <c r="AU315" s="182" t="s">
        <v>142</v>
      </c>
      <c r="AY315" s="17" t="s">
        <v>133</v>
      </c>
      <c r="BE315" s="183">
        <f>IF(N315="základní",J315,0)</f>
        <v>0</v>
      </c>
      <c r="BF315" s="183">
        <f>IF(N315="snížená",J315,0)</f>
        <v>0</v>
      </c>
      <c r="BG315" s="183">
        <f>IF(N315="zákl. přenesená",J315,0)</f>
        <v>0</v>
      </c>
      <c r="BH315" s="183">
        <f>IF(N315="sníž. přenesená",J315,0)</f>
        <v>0</v>
      </c>
      <c r="BI315" s="183">
        <f>IF(N315="nulová",J315,0)</f>
        <v>0</v>
      </c>
      <c r="BJ315" s="17" t="s">
        <v>142</v>
      </c>
      <c r="BK315" s="183">
        <f>ROUND(I315*H315,2)</f>
        <v>0</v>
      </c>
      <c r="BL315" s="17" t="s">
        <v>207</v>
      </c>
      <c r="BM315" s="182" t="s">
        <v>670</v>
      </c>
    </row>
    <row r="316" s="1" customFormat="1" ht="16.5" customHeight="1">
      <c r="B316" s="170"/>
      <c r="C316" s="201" t="s">
        <v>671</v>
      </c>
      <c r="D316" s="201" t="s">
        <v>224</v>
      </c>
      <c r="E316" s="202" t="s">
        <v>672</v>
      </c>
      <c r="F316" s="203" t="s">
        <v>673</v>
      </c>
      <c r="G316" s="204" t="s">
        <v>139</v>
      </c>
      <c r="H316" s="205">
        <v>25</v>
      </c>
      <c r="I316" s="206"/>
      <c r="J316" s="207">
        <f>ROUND(I316*H316,2)</f>
        <v>0</v>
      </c>
      <c r="K316" s="203" t="s">
        <v>140</v>
      </c>
      <c r="L316" s="208"/>
      <c r="M316" s="209" t="s">
        <v>1</v>
      </c>
      <c r="N316" s="210" t="s">
        <v>41</v>
      </c>
      <c r="O316" s="72"/>
      <c r="P316" s="180">
        <f>O316*H316</f>
        <v>0</v>
      </c>
      <c r="Q316" s="180">
        <v>3.0000000000000001E-05</v>
      </c>
      <c r="R316" s="180">
        <f>Q316*H316</f>
        <v>0.00075000000000000002</v>
      </c>
      <c r="S316" s="180">
        <v>0</v>
      </c>
      <c r="T316" s="181">
        <f>S316*H316</f>
        <v>0</v>
      </c>
      <c r="AR316" s="182" t="s">
        <v>286</v>
      </c>
      <c r="AT316" s="182" t="s">
        <v>224</v>
      </c>
      <c r="AU316" s="182" t="s">
        <v>142</v>
      </c>
      <c r="AY316" s="17" t="s">
        <v>133</v>
      </c>
      <c r="BE316" s="183">
        <f>IF(N316="základní",J316,0)</f>
        <v>0</v>
      </c>
      <c r="BF316" s="183">
        <f>IF(N316="snížená",J316,0)</f>
        <v>0</v>
      </c>
      <c r="BG316" s="183">
        <f>IF(N316="zákl. přenesená",J316,0)</f>
        <v>0</v>
      </c>
      <c r="BH316" s="183">
        <f>IF(N316="sníž. přenesená",J316,0)</f>
        <v>0</v>
      </c>
      <c r="BI316" s="183">
        <f>IF(N316="nulová",J316,0)</f>
        <v>0</v>
      </c>
      <c r="BJ316" s="17" t="s">
        <v>142</v>
      </c>
      <c r="BK316" s="183">
        <f>ROUND(I316*H316,2)</f>
        <v>0</v>
      </c>
      <c r="BL316" s="17" t="s">
        <v>207</v>
      </c>
      <c r="BM316" s="182" t="s">
        <v>674</v>
      </c>
    </row>
    <row r="317" s="1" customFormat="1" ht="24" customHeight="1">
      <c r="B317" s="170"/>
      <c r="C317" s="201" t="s">
        <v>675</v>
      </c>
      <c r="D317" s="201" t="s">
        <v>224</v>
      </c>
      <c r="E317" s="202" t="s">
        <v>676</v>
      </c>
      <c r="F317" s="203" t="s">
        <v>677</v>
      </c>
      <c r="G317" s="204" t="s">
        <v>139</v>
      </c>
      <c r="H317" s="205">
        <v>5</v>
      </c>
      <c r="I317" s="206"/>
      <c r="J317" s="207">
        <f>ROUND(I317*H317,2)</f>
        <v>0</v>
      </c>
      <c r="K317" s="203" t="s">
        <v>140</v>
      </c>
      <c r="L317" s="208"/>
      <c r="M317" s="209" t="s">
        <v>1</v>
      </c>
      <c r="N317" s="210" t="s">
        <v>41</v>
      </c>
      <c r="O317" s="72"/>
      <c r="P317" s="180">
        <f>O317*H317</f>
        <v>0</v>
      </c>
      <c r="Q317" s="180">
        <v>0.00013999999999999999</v>
      </c>
      <c r="R317" s="180">
        <f>Q317*H317</f>
        <v>0.00069999999999999988</v>
      </c>
      <c r="S317" s="180">
        <v>0</v>
      </c>
      <c r="T317" s="181">
        <f>S317*H317</f>
        <v>0</v>
      </c>
      <c r="AR317" s="182" t="s">
        <v>286</v>
      </c>
      <c r="AT317" s="182" t="s">
        <v>224</v>
      </c>
      <c r="AU317" s="182" t="s">
        <v>142</v>
      </c>
      <c r="AY317" s="17" t="s">
        <v>133</v>
      </c>
      <c r="BE317" s="183">
        <f>IF(N317="základní",J317,0)</f>
        <v>0</v>
      </c>
      <c r="BF317" s="183">
        <f>IF(N317="snížená",J317,0)</f>
        <v>0</v>
      </c>
      <c r="BG317" s="183">
        <f>IF(N317="zákl. přenesená",J317,0)</f>
        <v>0</v>
      </c>
      <c r="BH317" s="183">
        <f>IF(N317="sníž. přenesená",J317,0)</f>
        <v>0</v>
      </c>
      <c r="BI317" s="183">
        <f>IF(N317="nulová",J317,0)</f>
        <v>0</v>
      </c>
      <c r="BJ317" s="17" t="s">
        <v>142</v>
      </c>
      <c r="BK317" s="183">
        <f>ROUND(I317*H317,2)</f>
        <v>0</v>
      </c>
      <c r="BL317" s="17" t="s">
        <v>207</v>
      </c>
      <c r="BM317" s="182" t="s">
        <v>678</v>
      </c>
    </row>
    <row r="318" s="1" customFormat="1" ht="24" customHeight="1">
      <c r="B318" s="170"/>
      <c r="C318" s="171" t="s">
        <v>679</v>
      </c>
      <c r="D318" s="171" t="s">
        <v>136</v>
      </c>
      <c r="E318" s="172" t="s">
        <v>680</v>
      </c>
      <c r="F318" s="173" t="s">
        <v>681</v>
      </c>
      <c r="G318" s="174" t="s">
        <v>210</v>
      </c>
      <c r="H318" s="175">
        <v>10</v>
      </c>
      <c r="I318" s="176"/>
      <c r="J318" s="177">
        <f>ROUND(I318*H318,2)</f>
        <v>0</v>
      </c>
      <c r="K318" s="173" t="s">
        <v>140</v>
      </c>
      <c r="L318" s="36"/>
      <c r="M318" s="178" t="s">
        <v>1</v>
      </c>
      <c r="N318" s="179" t="s">
        <v>41</v>
      </c>
      <c r="O318" s="72"/>
      <c r="P318" s="180">
        <f>O318*H318</f>
        <v>0</v>
      </c>
      <c r="Q318" s="180">
        <v>0</v>
      </c>
      <c r="R318" s="180">
        <f>Q318*H318</f>
        <v>0</v>
      </c>
      <c r="S318" s="180">
        <v>0</v>
      </c>
      <c r="T318" s="181">
        <f>S318*H318</f>
        <v>0</v>
      </c>
      <c r="AR318" s="182" t="s">
        <v>207</v>
      </c>
      <c r="AT318" s="182" t="s">
        <v>136</v>
      </c>
      <c r="AU318" s="182" t="s">
        <v>142</v>
      </c>
      <c r="AY318" s="17" t="s">
        <v>133</v>
      </c>
      <c r="BE318" s="183">
        <f>IF(N318="základní",J318,0)</f>
        <v>0</v>
      </c>
      <c r="BF318" s="183">
        <f>IF(N318="snížená",J318,0)</f>
        <v>0</v>
      </c>
      <c r="BG318" s="183">
        <f>IF(N318="zákl. přenesená",J318,0)</f>
        <v>0</v>
      </c>
      <c r="BH318" s="183">
        <f>IF(N318="sníž. přenesená",J318,0)</f>
        <v>0</v>
      </c>
      <c r="BI318" s="183">
        <f>IF(N318="nulová",J318,0)</f>
        <v>0</v>
      </c>
      <c r="BJ318" s="17" t="s">
        <v>142</v>
      </c>
      <c r="BK318" s="183">
        <f>ROUND(I318*H318,2)</f>
        <v>0</v>
      </c>
      <c r="BL318" s="17" t="s">
        <v>207</v>
      </c>
      <c r="BM318" s="182" t="s">
        <v>682</v>
      </c>
    </row>
    <row r="319" s="1" customFormat="1" ht="16.5" customHeight="1">
      <c r="B319" s="170"/>
      <c r="C319" s="201" t="s">
        <v>683</v>
      </c>
      <c r="D319" s="201" t="s">
        <v>224</v>
      </c>
      <c r="E319" s="202" t="s">
        <v>684</v>
      </c>
      <c r="F319" s="203" t="s">
        <v>685</v>
      </c>
      <c r="G319" s="204" t="s">
        <v>210</v>
      </c>
      <c r="H319" s="205">
        <v>5</v>
      </c>
      <c r="I319" s="206"/>
      <c r="J319" s="207">
        <f>ROUND(I319*H319,2)</f>
        <v>0</v>
      </c>
      <c r="K319" s="203" t="s">
        <v>140</v>
      </c>
      <c r="L319" s="208"/>
      <c r="M319" s="209" t="s">
        <v>1</v>
      </c>
      <c r="N319" s="210" t="s">
        <v>41</v>
      </c>
      <c r="O319" s="72"/>
      <c r="P319" s="180">
        <f>O319*H319</f>
        <v>0</v>
      </c>
      <c r="Q319" s="180">
        <v>2.0000000000000002E-05</v>
      </c>
      <c r="R319" s="180">
        <f>Q319*H319</f>
        <v>0.00010000000000000001</v>
      </c>
      <c r="S319" s="180">
        <v>0</v>
      </c>
      <c r="T319" s="181">
        <f>S319*H319</f>
        <v>0</v>
      </c>
      <c r="AR319" s="182" t="s">
        <v>286</v>
      </c>
      <c r="AT319" s="182" t="s">
        <v>224</v>
      </c>
      <c r="AU319" s="182" t="s">
        <v>142</v>
      </c>
      <c r="AY319" s="17" t="s">
        <v>133</v>
      </c>
      <c r="BE319" s="183">
        <f>IF(N319="základní",J319,0)</f>
        <v>0</v>
      </c>
      <c r="BF319" s="183">
        <f>IF(N319="snížená",J319,0)</f>
        <v>0</v>
      </c>
      <c r="BG319" s="183">
        <f>IF(N319="zákl. přenesená",J319,0)</f>
        <v>0</v>
      </c>
      <c r="BH319" s="183">
        <f>IF(N319="sníž. přenesená",J319,0)</f>
        <v>0</v>
      </c>
      <c r="BI319" s="183">
        <f>IF(N319="nulová",J319,0)</f>
        <v>0</v>
      </c>
      <c r="BJ319" s="17" t="s">
        <v>142</v>
      </c>
      <c r="BK319" s="183">
        <f>ROUND(I319*H319,2)</f>
        <v>0</v>
      </c>
      <c r="BL319" s="17" t="s">
        <v>207</v>
      </c>
      <c r="BM319" s="182" t="s">
        <v>686</v>
      </c>
    </row>
    <row r="320" s="1" customFormat="1" ht="16.5" customHeight="1">
      <c r="B320" s="170"/>
      <c r="C320" s="201" t="s">
        <v>687</v>
      </c>
      <c r="D320" s="201" t="s">
        <v>224</v>
      </c>
      <c r="E320" s="202" t="s">
        <v>688</v>
      </c>
      <c r="F320" s="203" t="s">
        <v>689</v>
      </c>
      <c r="G320" s="204" t="s">
        <v>210</v>
      </c>
      <c r="H320" s="205">
        <v>5</v>
      </c>
      <c r="I320" s="206"/>
      <c r="J320" s="207">
        <f>ROUND(I320*H320,2)</f>
        <v>0</v>
      </c>
      <c r="K320" s="203" t="s">
        <v>140</v>
      </c>
      <c r="L320" s="208"/>
      <c r="M320" s="209" t="s">
        <v>1</v>
      </c>
      <c r="N320" s="210" t="s">
        <v>41</v>
      </c>
      <c r="O320" s="72"/>
      <c r="P320" s="180">
        <f>O320*H320</f>
        <v>0</v>
      </c>
      <c r="Q320" s="180">
        <v>4.0000000000000003E-05</v>
      </c>
      <c r="R320" s="180">
        <f>Q320*H320</f>
        <v>0.00020000000000000001</v>
      </c>
      <c r="S320" s="180">
        <v>0</v>
      </c>
      <c r="T320" s="181">
        <f>S320*H320</f>
        <v>0</v>
      </c>
      <c r="AR320" s="182" t="s">
        <v>286</v>
      </c>
      <c r="AT320" s="182" t="s">
        <v>224</v>
      </c>
      <c r="AU320" s="182" t="s">
        <v>142</v>
      </c>
      <c r="AY320" s="17" t="s">
        <v>133</v>
      </c>
      <c r="BE320" s="183">
        <f>IF(N320="základní",J320,0)</f>
        <v>0</v>
      </c>
      <c r="BF320" s="183">
        <f>IF(N320="snížená",J320,0)</f>
        <v>0</v>
      </c>
      <c r="BG320" s="183">
        <f>IF(N320="zákl. přenesená",J320,0)</f>
        <v>0</v>
      </c>
      <c r="BH320" s="183">
        <f>IF(N320="sníž. přenesená",J320,0)</f>
        <v>0</v>
      </c>
      <c r="BI320" s="183">
        <f>IF(N320="nulová",J320,0)</f>
        <v>0</v>
      </c>
      <c r="BJ320" s="17" t="s">
        <v>142</v>
      </c>
      <c r="BK320" s="183">
        <f>ROUND(I320*H320,2)</f>
        <v>0</v>
      </c>
      <c r="BL320" s="17" t="s">
        <v>207</v>
      </c>
      <c r="BM320" s="182" t="s">
        <v>690</v>
      </c>
    </row>
    <row r="321" s="1" customFormat="1" ht="24" customHeight="1">
      <c r="B321" s="170"/>
      <c r="C321" s="171" t="s">
        <v>691</v>
      </c>
      <c r="D321" s="171" t="s">
        <v>136</v>
      </c>
      <c r="E321" s="172" t="s">
        <v>692</v>
      </c>
      <c r="F321" s="173" t="s">
        <v>693</v>
      </c>
      <c r="G321" s="174" t="s">
        <v>210</v>
      </c>
      <c r="H321" s="175">
        <v>370</v>
      </c>
      <c r="I321" s="176"/>
      <c r="J321" s="177">
        <f>ROUND(I321*H321,2)</f>
        <v>0</v>
      </c>
      <c r="K321" s="173" t="s">
        <v>140</v>
      </c>
      <c r="L321" s="36"/>
      <c r="M321" s="178" t="s">
        <v>1</v>
      </c>
      <c r="N321" s="179" t="s">
        <v>41</v>
      </c>
      <c r="O321" s="72"/>
      <c r="P321" s="180">
        <f>O321*H321</f>
        <v>0</v>
      </c>
      <c r="Q321" s="180">
        <v>0</v>
      </c>
      <c r="R321" s="180">
        <f>Q321*H321</f>
        <v>0</v>
      </c>
      <c r="S321" s="180">
        <v>0</v>
      </c>
      <c r="T321" s="181">
        <f>S321*H321</f>
        <v>0</v>
      </c>
      <c r="AR321" s="182" t="s">
        <v>207</v>
      </c>
      <c r="AT321" s="182" t="s">
        <v>136</v>
      </c>
      <c r="AU321" s="182" t="s">
        <v>142</v>
      </c>
      <c r="AY321" s="17" t="s">
        <v>133</v>
      </c>
      <c r="BE321" s="183">
        <f>IF(N321="základní",J321,0)</f>
        <v>0</v>
      </c>
      <c r="BF321" s="183">
        <f>IF(N321="snížená",J321,0)</f>
        <v>0</v>
      </c>
      <c r="BG321" s="183">
        <f>IF(N321="zákl. přenesená",J321,0)</f>
        <v>0</v>
      </c>
      <c r="BH321" s="183">
        <f>IF(N321="sníž. přenesená",J321,0)</f>
        <v>0</v>
      </c>
      <c r="BI321" s="183">
        <f>IF(N321="nulová",J321,0)</f>
        <v>0</v>
      </c>
      <c r="BJ321" s="17" t="s">
        <v>142</v>
      </c>
      <c r="BK321" s="183">
        <f>ROUND(I321*H321,2)</f>
        <v>0</v>
      </c>
      <c r="BL321" s="17" t="s">
        <v>207</v>
      </c>
      <c r="BM321" s="182" t="s">
        <v>694</v>
      </c>
    </row>
    <row r="322" s="1" customFormat="1" ht="16.5" customHeight="1">
      <c r="B322" s="170"/>
      <c r="C322" s="201" t="s">
        <v>695</v>
      </c>
      <c r="D322" s="201" t="s">
        <v>224</v>
      </c>
      <c r="E322" s="202" t="s">
        <v>696</v>
      </c>
      <c r="F322" s="203" t="s">
        <v>697</v>
      </c>
      <c r="G322" s="204" t="s">
        <v>210</v>
      </c>
      <c r="H322" s="205">
        <v>200</v>
      </c>
      <c r="I322" s="206"/>
      <c r="J322" s="207">
        <f>ROUND(I322*H322,2)</f>
        <v>0</v>
      </c>
      <c r="K322" s="203" t="s">
        <v>140</v>
      </c>
      <c r="L322" s="208"/>
      <c r="M322" s="209" t="s">
        <v>1</v>
      </c>
      <c r="N322" s="210" t="s">
        <v>41</v>
      </c>
      <c r="O322" s="72"/>
      <c r="P322" s="180">
        <f>O322*H322</f>
        <v>0</v>
      </c>
      <c r="Q322" s="180">
        <v>0.00012</v>
      </c>
      <c r="R322" s="180">
        <f>Q322*H322</f>
        <v>0.024</v>
      </c>
      <c r="S322" s="180">
        <v>0</v>
      </c>
      <c r="T322" s="181">
        <f>S322*H322</f>
        <v>0</v>
      </c>
      <c r="AR322" s="182" t="s">
        <v>286</v>
      </c>
      <c r="AT322" s="182" t="s">
        <v>224</v>
      </c>
      <c r="AU322" s="182" t="s">
        <v>142</v>
      </c>
      <c r="AY322" s="17" t="s">
        <v>133</v>
      </c>
      <c r="BE322" s="183">
        <f>IF(N322="základní",J322,0)</f>
        <v>0</v>
      </c>
      <c r="BF322" s="183">
        <f>IF(N322="snížená",J322,0)</f>
        <v>0</v>
      </c>
      <c r="BG322" s="183">
        <f>IF(N322="zákl. přenesená",J322,0)</f>
        <v>0</v>
      </c>
      <c r="BH322" s="183">
        <f>IF(N322="sníž. přenesená",J322,0)</f>
        <v>0</v>
      </c>
      <c r="BI322" s="183">
        <f>IF(N322="nulová",J322,0)</f>
        <v>0</v>
      </c>
      <c r="BJ322" s="17" t="s">
        <v>142</v>
      </c>
      <c r="BK322" s="183">
        <f>ROUND(I322*H322,2)</f>
        <v>0</v>
      </c>
      <c r="BL322" s="17" t="s">
        <v>207</v>
      </c>
      <c r="BM322" s="182" t="s">
        <v>698</v>
      </c>
    </row>
    <row r="323" s="1" customFormat="1" ht="16.5" customHeight="1">
      <c r="B323" s="170"/>
      <c r="C323" s="201" t="s">
        <v>699</v>
      </c>
      <c r="D323" s="201" t="s">
        <v>224</v>
      </c>
      <c r="E323" s="202" t="s">
        <v>700</v>
      </c>
      <c r="F323" s="203" t="s">
        <v>701</v>
      </c>
      <c r="G323" s="204" t="s">
        <v>210</v>
      </c>
      <c r="H323" s="205">
        <v>170</v>
      </c>
      <c r="I323" s="206"/>
      <c r="J323" s="207">
        <f>ROUND(I323*H323,2)</f>
        <v>0</v>
      </c>
      <c r="K323" s="203" t="s">
        <v>140</v>
      </c>
      <c r="L323" s="208"/>
      <c r="M323" s="209" t="s">
        <v>1</v>
      </c>
      <c r="N323" s="210" t="s">
        <v>41</v>
      </c>
      <c r="O323" s="72"/>
      <c r="P323" s="180">
        <f>O323*H323</f>
        <v>0</v>
      </c>
      <c r="Q323" s="180">
        <v>0.00017000000000000001</v>
      </c>
      <c r="R323" s="180">
        <f>Q323*H323</f>
        <v>0.028900000000000002</v>
      </c>
      <c r="S323" s="180">
        <v>0</v>
      </c>
      <c r="T323" s="181">
        <f>S323*H323</f>
        <v>0</v>
      </c>
      <c r="AR323" s="182" t="s">
        <v>286</v>
      </c>
      <c r="AT323" s="182" t="s">
        <v>224</v>
      </c>
      <c r="AU323" s="182" t="s">
        <v>142</v>
      </c>
      <c r="AY323" s="17" t="s">
        <v>133</v>
      </c>
      <c r="BE323" s="183">
        <f>IF(N323="základní",J323,0)</f>
        <v>0</v>
      </c>
      <c r="BF323" s="183">
        <f>IF(N323="snížená",J323,0)</f>
        <v>0</v>
      </c>
      <c r="BG323" s="183">
        <f>IF(N323="zákl. přenesená",J323,0)</f>
        <v>0</v>
      </c>
      <c r="BH323" s="183">
        <f>IF(N323="sníž. přenesená",J323,0)</f>
        <v>0</v>
      </c>
      <c r="BI323" s="183">
        <f>IF(N323="nulová",J323,0)</f>
        <v>0</v>
      </c>
      <c r="BJ323" s="17" t="s">
        <v>142</v>
      </c>
      <c r="BK323" s="183">
        <f>ROUND(I323*H323,2)</f>
        <v>0</v>
      </c>
      <c r="BL323" s="17" t="s">
        <v>207</v>
      </c>
      <c r="BM323" s="182" t="s">
        <v>702</v>
      </c>
    </row>
    <row r="324" s="1" customFormat="1" ht="24" customHeight="1">
      <c r="B324" s="170"/>
      <c r="C324" s="171" t="s">
        <v>703</v>
      </c>
      <c r="D324" s="171" t="s">
        <v>136</v>
      </c>
      <c r="E324" s="172" t="s">
        <v>704</v>
      </c>
      <c r="F324" s="173" t="s">
        <v>705</v>
      </c>
      <c r="G324" s="174" t="s">
        <v>210</v>
      </c>
      <c r="H324" s="175">
        <v>10</v>
      </c>
      <c r="I324" s="176"/>
      <c r="J324" s="177">
        <f>ROUND(I324*H324,2)</f>
        <v>0</v>
      </c>
      <c r="K324" s="173" t="s">
        <v>140</v>
      </c>
      <c r="L324" s="36"/>
      <c r="M324" s="178" t="s">
        <v>1</v>
      </c>
      <c r="N324" s="179" t="s">
        <v>41</v>
      </c>
      <c r="O324" s="72"/>
      <c r="P324" s="180">
        <f>O324*H324</f>
        <v>0</v>
      </c>
      <c r="Q324" s="180">
        <v>0</v>
      </c>
      <c r="R324" s="180">
        <f>Q324*H324</f>
        <v>0</v>
      </c>
      <c r="S324" s="180">
        <v>0</v>
      </c>
      <c r="T324" s="181">
        <f>S324*H324</f>
        <v>0</v>
      </c>
      <c r="AR324" s="182" t="s">
        <v>207</v>
      </c>
      <c r="AT324" s="182" t="s">
        <v>136</v>
      </c>
      <c r="AU324" s="182" t="s">
        <v>142</v>
      </c>
      <c r="AY324" s="17" t="s">
        <v>133</v>
      </c>
      <c r="BE324" s="183">
        <f>IF(N324="základní",J324,0)</f>
        <v>0</v>
      </c>
      <c r="BF324" s="183">
        <f>IF(N324="snížená",J324,0)</f>
        <v>0</v>
      </c>
      <c r="BG324" s="183">
        <f>IF(N324="zákl. přenesená",J324,0)</f>
        <v>0</v>
      </c>
      <c r="BH324" s="183">
        <f>IF(N324="sníž. přenesená",J324,0)</f>
        <v>0</v>
      </c>
      <c r="BI324" s="183">
        <f>IF(N324="nulová",J324,0)</f>
        <v>0</v>
      </c>
      <c r="BJ324" s="17" t="s">
        <v>142</v>
      </c>
      <c r="BK324" s="183">
        <f>ROUND(I324*H324,2)</f>
        <v>0</v>
      </c>
      <c r="BL324" s="17" t="s">
        <v>207</v>
      </c>
      <c r="BM324" s="182" t="s">
        <v>706</v>
      </c>
    </row>
    <row r="325" s="1" customFormat="1" ht="16.5" customHeight="1">
      <c r="B325" s="170"/>
      <c r="C325" s="201" t="s">
        <v>707</v>
      </c>
      <c r="D325" s="201" t="s">
        <v>224</v>
      </c>
      <c r="E325" s="202" t="s">
        <v>708</v>
      </c>
      <c r="F325" s="203" t="s">
        <v>709</v>
      </c>
      <c r="G325" s="204" t="s">
        <v>210</v>
      </c>
      <c r="H325" s="205">
        <v>10</v>
      </c>
      <c r="I325" s="206"/>
      <c r="J325" s="207">
        <f>ROUND(I325*H325,2)</f>
        <v>0</v>
      </c>
      <c r="K325" s="203" t="s">
        <v>140</v>
      </c>
      <c r="L325" s="208"/>
      <c r="M325" s="209" t="s">
        <v>1</v>
      </c>
      <c r="N325" s="210" t="s">
        <v>41</v>
      </c>
      <c r="O325" s="72"/>
      <c r="P325" s="180">
        <f>O325*H325</f>
        <v>0</v>
      </c>
      <c r="Q325" s="180">
        <v>0.00034000000000000002</v>
      </c>
      <c r="R325" s="180">
        <f>Q325*H325</f>
        <v>0.0034000000000000002</v>
      </c>
      <c r="S325" s="180">
        <v>0</v>
      </c>
      <c r="T325" s="181">
        <f>S325*H325</f>
        <v>0</v>
      </c>
      <c r="AR325" s="182" t="s">
        <v>286</v>
      </c>
      <c r="AT325" s="182" t="s">
        <v>224</v>
      </c>
      <c r="AU325" s="182" t="s">
        <v>142</v>
      </c>
      <c r="AY325" s="17" t="s">
        <v>133</v>
      </c>
      <c r="BE325" s="183">
        <f>IF(N325="základní",J325,0)</f>
        <v>0</v>
      </c>
      <c r="BF325" s="183">
        <f>IF(N325="snížená",J325,0)</f>
        <v>0</v>
      </c>
      <c r="BG325" s="183">
        <f>IF(N325="zákl. přenesená",J325,0)</f>
        <v>0</v>
      </c>
      <c r="BH325" s="183">
        <f>IF(N325="sníž. přenesená",J325,0)</f>
        <v>0</v>
      </c>
      <c r="BI325" s="183">
        <f>IF(N325="nulová",J325,0)</f>
        <v>0</v>
      </c>
      <c r="BJ325" s="17" t="s">
        <v>142</v>
      </c>
      <c r="BK325" s="183">
        <f>ROUND(I325*H325,2)</f>
        <v>0</v>
      </c>
      <c r="BL325" s="17" t="s">
        <v>207</v>
      </c>
      <c r="BM325" s="182" t="s">
        <v>710</v>
      </c>
    </row>
    <row r="326" s="1" customFormat="1" ht="16.5" customHeight="1">
      <c r="B326" s="170"/>
      <c r="C326" s="171" t="s">
        <v>711</v>
      </c>
      <c r="D326" s="171" t="s">
        <v>136</v>
      </c>
      <c r="E326" s="172" t="s">
        <v>712</v>
      </c>
      <c r="F326" s="173" t="s">
        <v>713</v>
      </c>
      <c r="G326" s="174" t="s">
        <v>139</v>
      </c>
      <c r="H326" s="175">
        <v>120</v>
      </c>
      <c r="I326" s="176"/>
      <c r="J326" s="177">
        <f>ROUND(I326*H326,2)</f>
        <v>0</v>
      </c>
      <c r="K326" s="173" t="s">
        <v>140</v>
      </c>
      <c r="L326" s="36"/>
      <c r="M326" s="178" t="s">
        <v>1</v>
      </c>
      <c r="N326" s="179" t="s">
        <v>41</v>
      </c>
      <c r="O326" s="72"/>
      <c r="P326" s="180">
        <f>O326*H326</f>
        <v>0</v>
      </c>
      <c r="Q326" s="180">
        <v>0</v>
      </c>
      <c r="R326" s="180">
        <f>Q326*H326</f>
        <v>0</v>
      </c>
      <c r="S326" s="180">
        <v>0</v>
      </c>
      <c r="T326" s="181">
        <f>S326*H326</f>
        <v>0</v>
      </c>
      <c r="AR326" s="182" t="s">
        <v>207</v>
      </c>
      <c r="AT326" s="182" t="s">
        <v>136</v>
      </c>
      <c r="AU326" s="182" t="s">
        <v>142</v>
      </c>
      <c r="AY326" s="17" t="s">
        <v>133</v>
      </c>
      <c r="BE326" s="183">
        <f>IF(N326="základní",J326,0)</f>
        <v>0</v>
      </c>
      <c r="BF326" s="183">
        <f>IF(N326="snížená",J326,0)</f>
        <v>0</v>
      </c>
      <c r="BG326" s="183">
        <f>IF(N326="zákl. přenesená",J326,0)</f>
        <v>0</v>
      </c>
      <c r="BH326" s="183">
        <f>IF(N326="sníž. přenesená",J326,0)</f>
        <v>0</v>
      </c>
      <c r="BI326" s="183">
        <f>IF(N326="nulová",J326,0)</f>
        <v>0</v>
      </c>
      <c r="BJ326" s="17" t="s">
        <v>142</v>
      </c>
      <c r="BK326" s="183">
        <f>ROUND(I326*H326,2)</f>
        <v>0</v>
      </c>
      <c r="BL326" s="17" t="s">
        <v>207</v>
      </c>
      <c r="BM326" s="182" t="s">
        <v>714</v>
      </c>
    </row>
    <row r="327" s="1" customFormat="1" ht="16.5" customHeight="1">
      <c r="B327" s="170"/>
      <c r="C327" s="171" t="s">
        <v>715</v>
      </c>
      <c r="D327" s="171" t="s">
        <v>136</v>
      </c>
      <c r="E327" s="172" t="s">
        <v>716</v>
      </c>
      <c r="F327" s="173" t="s">
        <v>717</v>
      </c>
      <c r="G327" s="174" t="s">
        <v>139</v>
      </c>
      <c r="H327" s="175">
        <v>10</v>
      </c>
      <c r="I327" s="176"/>
      <c r="J327" s="177">
        <f>ROUND(I327*H327,2)</f>
        <v>0</v>
      </c>
      <c r="K327" s="173" t="s">
        <v>140</v>
      </c>
      <c r="L327" s="36"/>
      <c r="M327" s="178" t="s">
        <v>1</v>
      </c>
      <c r="N327" s="179" t="s">
        <v>41</v>
      </c>
      <c r="O327" s="72"/>
      <c r="P327" s="180">
        <f>O327*H327</f>
        <v>0</v>
      </c>
      <c r="Q327" s="180">
        <v>0</v>
      </c>
      <c r="R327" s="180">
        <f>Q327*H327</f>
        <v>0</v>
      </c>
      <c r="S327" s="180">
        <v>0</v>
      </c>
      <c r="T327" s="181">
        <f>S327*H327</f>
        <v>0</v>
      </c>
      <c r="AR327" s="182" t="s">
        <v>207</v>
      </c>
      <c r="AT327" s="182" t="s">
        <v>136</v>
      </c>
      <c r="AU327" s="182" t="s">
        <v>142</v>
      </c>
      <c r="AY327" s="17" t="s">
        <v>133</v>
      </c>
      <c r="BE327" s="183">
        <f>IF(N327="základní",J327,0)</f>
        <v>0</v>
      </c>
      <c r="BF327" s="183">
        <f>IF(N327="snížená",J327,0)</f>
        <v>0</v>
      </c>
      <c r="BG327" s="183">
        <f>IF(N327="zákl. přenesená",J327,0)</f>
        <v>0</v>
      </c>
      <c r="BH327" s="183">
        <f>IF(N327="sníž. přenesená",J327,0)</f>
        <v>0</v>
      </c>
      <c r="BI327" s="183">
        <f>IF(N327="nulová",J327,0)</f>
        <v>0</v>
      </c>
      <c r="BJ327" s="17" t="s">
        <v>142</v>
      </c>
      <c r="BK327" s="183">
        <f>ROUND(I327*H327,2)</f>
        <v>0</v>
      </c>
      <c r="BL327" s="17" t="s">
        <v>207</v>
      </c>
      <c r="BM327" s="182" t="s">
        <v>718</v>
      </c>
    </row>
    <row r="328" s="1" customFormat="1" ht="36" customHeight="1">
      <c r="B328" s="170"/>
      <c r="C328" s="171" t="s">
        <v>719</v>
      </c>
      <c r="D328" s="171" t="s">
        <v>136</v>
      </c>
      <c r="E328" s="172" t="s">
        <v>720</v>
      </c>
      <c r="F328" s="173" t="s">
        <v>721</v>
      </c>
      <c r="G328" s="174" t="s">
        <v>139</v>
      </c>
      <c r="H328" s="175">
        <v>1</v>
      </c>
      <c r="I328" s="176"/>
      <c r="J328" s="177">
        <f>ROUND(I328*H328,2)</f>
        <v>0</v>
      </c>
      <c r="K328" s="173" t="s">
        <v>1</v>
      </c>
      <c r="L328" s="36"/>
      <c r="M328" s="178" t="s">
        <v>1</v>
      </c>
      <c r="N328" s="179" t="s">
        <v>41</v>
      </c>
      <c r="O328" s="72"/>
      <c r="P328" s="180">
        <f>O328*H328</f>
        <v>0</v>
      </c>
      <c r="Q328" s="180">
        <v>0</v>
      </c>
      <c r="R328" s="180">
        <f>Q328*H328</f>
        <v>0</v>
      </c>
      <c r="S328" s="180">
        <v>0</v>
      </c>
      <c r="T328" s="181">
        <f>S328*H328</f>
        <v>0</v>
      </c>
      <c r="AR328" s="182" t="s">
        <v>207</v>
      </c>
      <c r="AT328" s="182" t="s">
        <v>136</v>
      </c>
      <c r="AU328" s="182" t="s">
        <v>142</v>
      </c>
      <c r="AY328" s="17" t="s">
        <v>133</v>
      </c>
      <c r="BE328" s="183">
        <f>IF(N328="základní",J328,0)</f>
        <v>0</v>
      </c>
      <c r="BF328" s="183">
        <f>IF(N328="snížená",J328,0)</f>
        <v>0</v>
      </c>
      <c r="BG328" s="183">
        <f>IF(N328="zákl. přenesená",J328,0)</f>
        <v>0</v>
      </c>
      <c r="BH328" s="183">
        <f>IF(N328="sníž. přenesená",J328,0)</f>
        <v>0</v>
      </c>
      <c r="BI328" s="183">
        <f>IF(N328="nulová",J328,0)</f>
        <v>0</v>
      </c>
      <c r="BJ328" s="17" t="s">
        <v>142</v>
      </c>
      <c r="BK328" s="183">
        <f>ROUND(I328*H328,2)</f>
        <v>0</v>
      </c>
      <c r="BL328" s="17" t="s">
        <v>207</v>
      </c>
      <c r="BM328" s="182" t="s">
        <v>722</v>
      </c>
    </row>
    <row r="329" s="1" customFormat="1" ht="24" customHeight="1">
      <c r="B329" s="170"/>
      <c r="C329" s="171" t="s">
        <v>723</v>
      </c>
      <c r="D329" s="171" t="s">
        <v>136</v>
      </c>
      <c r="E329" s="172" t="s">
        <v>724</v>
      </c>
      <c r="F329" s="173" t="s">
        <v>725</v>
      </c>
      <c r="G329" s="174" t="s">
        <v>139</v>
      </c>
      <c r="H329" s="175">
        <v>3</v>
      </c>
      <c r="I329" s="176"/>
      <c r="J329" s="177">
        <f>ROUND(I329*H329,2)</f>
        <v>0</v>
      </c>
      <c r="K329" s="173" t="s">
        <v>140</v>
      </c>
      <c r="L329" s="36"/>
      <c r="M329" s="178" t="s">
        <v>1</v>
      </c>
      <c r="N329" s="179" t="s">
        <v>41</v>
      </c>
      <c r="O329" s="72"/>
      <c r="P329" s="180">
        <f>O329*H329</f>
        <v>0</v>
      </c>
      <c r="Q329" s="180">
        <v>0</v>
      </c>
      <c r="R329" s="180">
        <f>Q329*H329</f>
        <v>0</v>
      </c>
      <c r="S329" s="180">
        <v>0</v>
      </c>
      <c r="T329" s="181">
        <f>S329*H329</f>
        <v>0</v>
      </c>
      <c r="AR329" s="182" t="s">
        <v>207</v>
      </c>
      <c r="AT329" s="182" t="s">
        <v>136</v>
      </c>
      <c r="AU329" s="182" t="s">
        <v>142</v>
      </c>
      <c r="AY329" s="17" t="s">
        <v>133</v>
      </c>
      <c r="BE329" s="183">
        <f>IF(N329="základní",J329,0)</f>
        <v>0</v>
      </c>
      <c r="BF329" s="183">
        <f>IF(N329="snížená",J329,0)</f>
        <v>0</v>
      </c>
      <c r="BG329" s="183">
        <f>IF(N329="zákl. přenesená",J329,0)</f>
        <v>0</v>
      </c>
      <c r="BH329" s="183">
        <f>IF(N329="sníž. přenesená",J329,0)</f>
        <v>0</v>
      </c>
      <c r="BI329" s="183">
        <f>IF(N329="nulová",J329,0)</f>
        <v>0</v>
      </c>
      <c r="BJ329" s="17" t="s">
        <v>142</v>
      </c>
      <c r="BK329" s="183">
        <f>ROUND(I329*H329,2)</f>
        <v>0</v>
      </c>
      <c r="BL329" s="17" t="s">
        <v>207</v>
      </c>
      <c r="BM329" s="182" t="s">
        <v>726</v>
      </c>
    </row>
    <row r="330" s="1" customFormat="1" ht="16.5" customHeight="1">
      <c r="B330" s="170"/>
      <c r="C330" s="201" t="s">
        <v>727</v>
      </c>
      <c r="D330" s="201" t="s">
        <v>224</v>
      </c>
      <c r="E330" s="202" t="s">
        <v>728</v>
      </c>
      <c r="F330" s="203" t="s">
        <v>729</v>
      </c>
      <c r="G330" s="204" t="s">
        <v>139</v>
      </c>
      <c r="H330" s="205">
        <v>3</v>
      </c>
      <c r="I330" s="206"/>
      <c r="J330" s="207">
        <f>ROUND(I330*H330,2)</f>
        <v>0</v>
      </c>
      <c r="K330" s="203" t="s">
        <v>140</v>
      </c>
      <c r="L330" s="208"/>
      <c r="M330" s="209" t="s">
        <v>1</v>
      </c>
      <c r="N330" s="210" t="s">
        <v>41</v>
      </c>
      <c r="O330" s="72"/>
      <c r="P330" s="180">
        <f>O330*H330</f>
        <v>0</v>
      </c>
      <c r="Q330" s="180">
        <v>5.0000000000000002E-05</v>
      </c>
      <c r="R330" s="180">
        <f>Q330*H330</f>
        <v>0.00015000000000000001</v>
      </c>
      <c r="S330" s="180">
        <v>0</v>
      </c>
      <c r="T330" s="181">
        <f>S330*H330</f>
        <v>0</v>
      </c>
      <c r="AR330" s="182" t="s">
        <v>286</v>
      </c>
      <c r="AT330" s="182" t="s">
        <v>224</v>
      </c>
      <c r="AU330" s="182" t="s">
        <v>142</v>
      </c>
      <c r="AY330" s="17" t="s">
        <v>133</v>
      </c>
      <c r="BE330" s="183">
        <f>IF(N330="základní",J330,0)</f>
        <v>0</v>
      </c>
      <c r="BF330" s="183">
        <f>IF(N330="snížená",J330,0)</f>
        <v>0</v>
      </c>
      <c r="BG330" s="183">
        <f>IF(N330="zákl. přenesená",J330,0)</f>
        <v>0</v>
      </c>
      <c r="BH330" s="183">
        <f>IF(N330="sníž. přenesená",J330,0)</f>
        <v>0</v>
      </c>
      <c r="BI330" s="183">
        <f>IF(N330="nulová",J330,0)</f>
        <v>0</v>
      </c>
      <c r="BJ330" s="17" t="s">
        <v>142</v>
      </c>
      <c r="BK330" s="183">
        <f>ROUND(I330*H330,2)</f>
        <v>0</v>
      </c>
      <c r="BL330" s="17" t="s">
        <v>207</v>
      </c>
      <c r="BM330" s="182" t="s">
        <v>730</v>
      </c>
    </row>
    <row r="331" s="1" customFormat="1" ht="16.5" customHeight="1">
      <c r="B331" s="170"/>
      <c r="C331" s="171" t="s">
        <v>731</v>
      </c>
      <c r="D331" s="171" t="s">
        <v>136</v>
      </c>
      <c r="E331" s="172" t="s">
        <v>732</v>
      </c>
      <c r="F331" s="173" t="s">
        <v>733</v>
      </c>
      <c r="G331" s="174" t="s">
        <v>139</v>
      </c>
      <c r="H331" s="175">
        <v>3</v>
      </c>
      <c r="I331" s="176"/>
      <c r="J331" s="177">
        <f>ROUND(I331*H331,2)</f>
        <v>0</v>
      </c>
      <c r="K331" s="173" t="s">
        <v>140</v>
      </c>
      <c r="L331" s="36"/>
      <c r="M331" s="178" t="s">
        <v>1</v>
      </c>
      <c r="N331" s="179" t="s">
        <v>41</v>
      </c>
      <c r="O331" s="72"/>
      <c r="P331" s="180">
        <f>O331*H331</f>
        <v>0</v>
      </c>
      <c r="Q331" s="180">
        <v>0</v>
      </c>
      <c r="R331" s="180">
        <f>Q331*H331</f>
        <v>0</v>
      </c>
      <c r="S331" s="180">
        <v>0</v>
      </c>
      <c r="T331" s="181">
        <f>S331*H331</f>
        <v>0</v>
      </c>
      <c r="AR331" s="182" t="s">
        <v>207</v>
      </c>
      <c r="AT331" s="182" t="s">
        <v>136</v>
      </c>
      <c r="AU331" s="182" t="s">
        <v>142</v>
      </c>
      <c r="AY331" s="17" t="s">
        <v>133</v>
      </c>
      <c r="BE331" s="183">
        <f>IF(N331="základní",J331,0)</f>
        <v>0</v>
      </c>
      <c r="BF331" s="183">
        <f>IF(N331="snížená",J331,0)</f>
        <v>0</v>
      </c>
      <c r="BG331" s="183">
        <f>IF(N331="zákl. přenesená",J331,0)</f>
        <v>0</v>
      </c>
      <c r="BH331" s="183">
        <f>IF(N331="sníž. přenesená",J331,0)</f>
        <v>0</v>
      </c>
      <c r="BI331" s="183">
        <f>IF(N331="nulová",J331,0)</f>
        <v>0</v>
      </c>
      <c r="BJ331" s="17" t="s">
        <v>142</v>
      </c>
      <c r="BK331" s="183">
        <f>ROUND(I331*H331,2)</f>
        <v>0</v>
      </c>
      <c r="BL331" s="17" t="s">
        <v>207</v>
      </c>
      <c r="BM331" s="182" t="s">
        <v>734</v>
      </c>
    </row>
    <row r="332" s="1" customFormat="1" ht="16.5" customHeight="1">
      <c r="B332" s="170"/>
      <c r="C332" s="201" t="s">
        <v>735</v>
      </c>
      <c r="D332" s="201" t="s">
        <v>224</v>
      </c>
      <c r="E332" s="202" t="s">
        <v>736</v>
      </c>
      <c r="F332" s="203" t="s">
        <v>737</v>
      </c>
      <c r="G332" s="204" t="s">
        <v>139</v>
      </c>
      <c r="H332" s="205">
        <v>3</v>
      </c>
      <c r="I332" s="206"/>
      <c r="J332" s="207">
        <f>ROUND(I332*H332,2)</f>
        <v>0</v>
      </c>
      <c r="K332" s="203" t="s">
        <v>140</v>
      </c>
      <c r="L332" s="208"/>
      <c r="M332" s="209" t="s">
        <v>1</v>
      </c>
      <c r="N332" s="210" t="s">
        <v>41</v>
      </c>
      <c r="O332" s="72"/>
      <c r="P332" s="180">
        <f>O332*H332</f>
        <v>0</v>
      </c>
      <c r="Q332" s="180">
        <v>5.0000000000000002E-05</v>
      </c>
      <c r="R332" s="180">
        <f>Q332*H332</f>
        <v>0.00015000000000000001</v>
      </c>
      <c r="S332" s="180">
        <v>0</v>
      </c>
      <c r="T332" s="181">
        <f>S332*H332</f>
        <v>0</v>
      </c>
      <c r="AR332" s="182" t="s">
        <v>286</v>
      </c>
      <c r="AT332" s="182" t="s">
        <v>224</v>
      </c>
      <c r="AU332" s="182" t="s">
        <v>142</v>
      </c>
      <c r="AY332" s="17" t="s">
        <v>133</v>
      </c>
      <c r="BE332" s="183">
        <f>IF(N332="základní",J332,0)</f>
        <v>0</v>
      </c>
      <c r="BF332" s="183">
        <f>IF(N332="snížená",J332,0)</f>
        <v>0</v>
      </c>
      <c r="BG332" s="183">
        <f>IF(N332="zákl. přenesená",J332,0)</f>
        <v>0</v>
      </c>
      <c r="BH332" s="183">
        <f>IF(N332="sníž. přenesená",J332,0)</f>
        <v>0</v>
      </c>
      <c r="BI332" s="183">
        <f>IF(N332="nulová",J332,0)</f>
        <v>0</v>
      </c>
      <c r="BJ332" s="17" t="s">
        <v>142</v>
      </c>
      <c r="BK332" s="183">
        <f>ROUND(I332*H332,2)</f>
        <v>0</v>
      </c>
      <c r="BL332" s="17" t="s">
        <v>207</v>
      </c>
      <c r="BM332" s="182" t="s">
        <v>738</v>
      </c>
    </row>
    <row r="333" s="1" customFormat="1" ht="24" customHeight="1">
      <c r="B333" s="170"/>
      <c r="C333" s="171" t="s">
        <v>739</v>
      </c>
      <c r="D333" s="171" t="s">
        <v>136</v>
      </c>
      <c r="E333" s="172" t="s">
        <v>740</v>
      </c>
      <c r="F333" s="173" t="s">
        <v>741</v>
      </c>
      <c r="G333" s="174" t="s">
        <v>139</v>
      </c>
      <c r="H333" s="175">
        <v>4</v>
      </c>
      <c r="I333" s="176"/>
      <c r="J333" s="177">
        <f>ROUND(I333*H333,2)</f>
        <v>0</v>
      </c>
      <c r="K333" s="173" t="s">
        <v>140</v>
      </c>
      <c r="L333" s="36"/>
      <c r="M333" s="178" t="s">
        <v>1</v>
      </c>
      <c r="N333" s="179" t="s">
        <v>41</v>
      </c>
      <c r="O333" s="72"/>
      <c r="P333" s="180">
        <f>O333*H333</f>
        <v>0</v>
      </c>
      <c r="Q333" s="180">
        <v>0</v>
      </c>
      <c r="R333" s="180">
        <f>Q333*H333</f>
        <v>0</v>
      </c>
      <c r="S333" s="180">
        <v>0</v>
      </c>
      <c r="T333" s="181">
        <f>S333*H333</f>
        <v>0</v>
      </c>
      <c r="AR333" s="182" t="s">
        <v>207</v>
      </c>
      <c r="AT333" s="182" t="s">
        <v>136</v>
      </c>
      <c r="AU333" s="182" t="s">
        <v>142</v>
      </c>
      <c r="AY333" s="17" t="s">
        <v>133</v>
      </c>
      <c r="BE333" s="183">
        <f>IF(N333="základní",J333,0)</f>
        <v>0</v>
      </c>
      <c r="BF333" s="183">
        <f>IF(N333="snížená",J333,0)</f>
        <v>0</v>
      </c>
      <c r="BG333" s="183">
        <f>IF(N333="zákl. přenesená",J333,0)</f>
        <v>0</v>
      </c>
      <c r="BH333" s="183">
        <f>IF(N333="sníž. přenesená",J333,0)</f>
        <v>0</v>
      </c>
      <c r="BI333" s="183">
        <f>IF(N333="nulová",J333,0)</f>
        <v>0</v>
      </c>
      <c r="BJ333" s="17" t="s">
        <v>142</v>
      </c>
      <c r="BK333" s="183">
        <f>ROUND(I333*H333,2)</f>
        <v>0</v>
      </c>
      <c r="BL333" s="17" t="s">
        <v>207</v>
      </c>
      <c r="BM333" s="182" t="s">
        <v>742</v>
      </c>
    </row>
    <row r="334" s="1" customFormat="1" ht="16.5" customHeight="1">
      <c r="B334" s="170"/>
      <c r="C334" s="201" t="s">
        <v>743</v>
      </c>
      <c r="D334" s="201" t="s">
        <v>224</v>
      </c>
      <c r="E334" s="202" t="s">
        <v>744</v>
      </c>
      <c r="F334" s="203" t="s">
        <v>745</v>
      </c>
      <c r="G334" s="204" t="s">
        <v>139</v>
      </c>
      <c r="H334" s="205">
        <v>4</v>
      </c>
      <c r="I334" s="206"/>
      <c r="J334" s="207">
        <f>ROUND(I334*H334,2)</f>
        <v>0</v>
      </c>
      <c r="K334" s="203" t="s">
        <v>1</v>
      </c>
      <c r="L334" s="208"/>
      <c r="M334" s="209" t="s">
        <v>1</v>
      </c>
      <c r="N334" s="210" t="s">
        <v>41</v>
      </c>
      <c r="O334" s="72"/>
      <c r="P334" s="180">
        <f>O334*H334</f>
        <v>0</v>
      </c>
      <c r="Q334" s="180">
        <v>5.0000000000000002E-05</v>
      </c>
      <c r="R334" s="180">
        <f>Q334*H334</f>
        <v>0.00020000000000000001</v>
      </c>
      <c r="S334" s="180">
        <v>0</v>
      </c>
      <c r="T334" s="181">
        <f>S334*H334</f>
        <v>0</v>
      </c>
      <c r="AR334" s="182" t="s">
        <v>286</v>
      </c>
      <c r="AT334" s="182" t="s">
        <v>224</v>
      </c>
      <c r="AU334" s="182" t="s">
        <v>142</v>
      </c>
      <c r="AY334" s="17" t="s">
        <v>133</v>
      </c>
      <c r="BE334" s="183">
        <f>IF(N334="základní",J334,0)</f>
        <v>0</v>
      </c>
      <c r="BF334" s="183">
        <f>IF(N334="snížená",J334,0)</f>
        <v>0</v>
      </c>
      <c r="BG334" s="183">
        <f>IF(N334="zákl. přenesená",J334,0)</f>
        <v>0</v>
      </c>
      <c r="BH334" s="183">
        <f>IF(N334="sníž. přenesená",J334,0)</f>
        <v>0</v>
      </c>
      <c r="BI334" s="183">
        <f>IF(N334="nulová",J334,0)</f>
        <v>0</v>
      </c>
      <c r="BJ334" s="17" t="s">
        <v>142</v>
      </c>
      <c r="BK334" s="183">
        <f>ROUND(I334*H334,2)</f>
        <v>0</v>
      </c>
      <c r="BL334" s="17" t="s">
        <v>207</v>
      </c>
      <c r="BM334" s="182" t="s">
        <v>746</v>
      </c>
    </row>
    <row r="335" s="1" customFormat="1" ht="24" customHeight="1">
      <c r="B335" s="170"/>
      <c r="C335" s="171" t="s">
        <v>747</v>
      </c>
      <c r="D335" s="171" t="s">
        <v>136</v>
      </c>
      <c r="E335" s="172" t="s">
        <v>748</v>
      </c>
      <c r="F335" s="173" t="s">
        <v>749</v>
      </c>
      <c r="G335" s="174" t="s">
        <v>139</v>
      </c>
      <c r="H335" s="175">
        <v>1</v>
      </c>
      <c r="I335" s="176"/>
      <c r="J335" s="177">
        <f>ROUND(I335*H335,2)</f>
        <v>0</v>
      </c>
      <c r="K335" s="173" t="s">
        <v>140</v>
      </c>
      <c r="L335" s="36"/>
      <c r="M335" s="178" t="s">
        <v>1</v>
      </c>
      <c r="N335" s="179" t="s">
        <v>41</v>
      </c>
      <c r="O335" s="72"/>
      <c r="P335" s="180">
        <f>O335*H335</f>
        <v>0</v>
      </c>
      <c r="Q335" s="180">
        <v>0</v>
      </c>
      <c r="R335" s="180">
        <f>Q335*H335</f>
        <v>0</v>
      </c>
      <c r="S335" s="180">
        <v>0</v>
      </c>
      <c r="T335" s="181">
        <f>S335*H335</f>
        <v>0</v>
      </c>
      <c r="AR335" s="182" t="s">
        <v>207</v>
      </c>
      <c r="AT335" s="182" t="s">
        <v>136</v>
      </c>
      <c r="AU335" s="182" t="s">
        <v>142</v>
      </c>
      <c r="AY335" s="17" t="s">
        <v>133</v>
      </c>
      <c r="BE335" s="183">
        <f>IF(N335="základní",J335,0)</f>
        <v>0</v>
      </c>
      <c r="BF335" s="183">
        <f>IF(N335="snížená",J335,0)</f>
        <v>0</v>
      </c>
      <c r="BG335" s="183">
        <f>IF(N335="zákl. přenesená",J335,0)</f>
        <v>0</v>
      </c>
      <c r="BH335" s="183">
        <f>IF(N335="sníž. přenesená",J335,0)</f>
        <v>0</v>
      </c>
      <c r="BI335" s="183">
        <f>IF(N335="nulová",J335,0)</f>
        <v>0</v>
      </c>
      <c r="BJ335" s="17" t="s">
        <v>142</v>
      </c>
      <c r="BK335" s="183">
        <f>ROUND(I335*H335,2)</f>
        <v>0</v>
      </c>
      <c r="BL335" s="17" t="s">
        <v>207</v>
      </c>
      <c r="BM335" s="182" t="s">
        <v>750</v>
      </c>
    </row>
    <row r="336" s="1" customFormat="1" ht="24" customHeight="1">
      <c r="B336" s="170"/>
      <c r="C336" s="201" t="s">
        <v>751</v>
      </c>
      <c r="D336" s="201" t="s">
        <v>224</v>
      </c>
      <c r="E336" s="202" t="s">
        <v>752</v>
      </c>
      <c r="F336" s="203" t="s">
        <v>753</v>
      </c>
      <c r="G336" s="204" t="s">
        <v>139</v>
      </c>
      <c r="H336" s="205">
        <v>1</v>
      </c>
      <c r="I336" s="206"/>
      <c r="J336" s="207">
        <f>ROUND(I336*H336,2)</f>
        <v>0</v>
      </c>
      <c r="K336" s="203" t="s">
        <v>140</v>
      </c>
      <c r="L336" s="208"/>
      <c r="M336" s="209" t="s">
        <v>1</v>
      </c>
      <c r="N336" s="210" t="s">
        <v>41</v>
      </c>
      <c r="O336" s="72"/>
      <c r="P336" s="180">
        <f>O336*H336</f>
        <v>0</v>
      </c>
      <c r="Q336" s="180">
        <v>0.00032000000000000003</v>
      </c>
      <c r="R336" s="180">
        <f>Q336*H336</f>
        <v>0.00032000000000000003</v>
      </c>
      <c r="S336" s="180">
        <v>0</v>
      </c>
      <c r="T336" s="181">
        <f>S336*H336</f>
        <v>0</v>
      </c>
      <c r="AR336" s="182" t="s">
        <v>286</v>
      </c>
      <c r="AT336" s="182" t="s">
        <v>224</v>
      </c>
      <c r="AU336" s="182" t="s">
        <v>142</v>
      </c>
      <c r="AY336" s="17" t="s">
        <v>133</v>
      </c>
      <c r="BE336" s="183">
        <f>IF(N336="základní",J336,0)</f>
        <v>0</v>
      </c>
      <c r="BF336" s="183">
        <f>IF(N336="snížená",J336,0)</f>
        <v>0</v>
      </c>
      <c r="BG336" s="183">
        <f>IF(N336="zákl. přenesená",J336,0)</f>
        <v>0</v>
      </c>
      <c r="BH336" s="183">
        <f>IF(N336="sníž. přenesená",J336,0)</f>
        <v>0</v>
      </c>
      <c r="BI336" s="183">
        <f>IF(N336="nulová",J336,0)</f>
        <v>0</v>
      </c>
      <c r="BJ336" s="17" t="s">
        <v>142</v>
      </c>
      <c r="BK336" s="183">
        <f>ROUND(I336*H336,2)</f>
        <v>0</v>
      </c>
      <c r="BL336" s="17" t="s">
        <v>207</v>
      </c>
      <c r="BM336" s="182" t="s">
        <v>754</v>
      </c>
    </row>
    <row r="337" s="1" customFormat="1" ht="24" customHeight="1">
      <c r="B337" s="170"/>
      <c r="C337" s="171" t="s">
        <v>755</v>
      </c>
      <c r="D337" s="171" t="s">
        <v>136</v>
      </c>
      <c r="E337" s="172" t="s">
        <v>756</v>
      </c>
      <c r="F337" s="173" t="s">
        <v>757</v>
      </c>
      <c r="G337" s="174" t="s">
        <v>139</v>
      </c>
      <c r="H337" s="175">
        <v>4</v>
      </c>
      <c r="I337" s="176"/>
      <c r="J337" s="177">
        <f>ROUND(I337*H337,2)</f>
        <v>0</v>
      </c>
      <c r="K337" s="173" t="s">
        <v>140</v>
      </c>
      <c r="L337" s="36"/>
      <c r="M337" s="178" t="s">
        <v>1</v>
      </c>
      <c r="N337" s="179" t="s">
        <v>41</v>
      </c>
      <c r="O337" s="72"/>
      <c r="P337" s="180">
        <f>O337*H337</f>
        <v>0</v>
      </c>
      <c r="Q337" s="180">
        <v>0</v>
      </c>
      <c r="R337" s="180">
        <f>Q337*H337</f>
        <v>0</v>
      </c>
      <c r="S337" s="180">
        <v>0</v>
      </c>
      <c r="T337" s="181">
        <f>S337*H337</f>
        <v>0</v>
      </c>
      <c r="AR337" s="182" t="s">
        <v>207</v>
      </c>
      <c r="AT337" s="182" t="s">
        <v>136</v>
      </c>
      <c r="AU337" s="182" t="s">
        <v>142</v>
      </c>
      <c r="AY337" s="17" t="s">
        <v>133</v>
      </c>
      <c r="BE337" s="183">
        <f>IF(N337="základní",J337,0)</f>
        <v>0</v>
      </c>
      <c r="BF337" s="183">
        <f>IF(N337="snížená",J337,0)</f>
        <v>0</v>
      </c>
      <c r="BG337" s="183">
        <f>IF(N337="zákl. přenesená",J337,0)</f>
        <v>0</v>
      </c>
      <c r="BH337" s="183">
        <f>IF(N337="sníž. přenesená",J337,0)</f>
        <v>0</v>
      </c>
      <c r="BI337" s="183">
        <f>IF(N337="nulová",J337,0)</f>
        <v>0</v>
      </c>
      <c r="BJ337" s="17" t="s">
        <v>142</v>
      </c>
      <c r="BK337" s="183">
        <f>ROUND(I337*H337,2)</f>
        <v>0</v>
      </c>
      <c r="BL337" s="17" t="s">
        <v>207</v>
      </c>
      <c r="BM337" s="182" t="s">
        <v>758</v>
      </c>
    </row>
    <row r="338" s="1" customFormat="1" ht="16.5" customHeight="1">
      <c r="B338" s="170"/>
      <c r="C338" s="201" t="s">
        <v>759</v>
      </c>
      <c r="D338" s="201" t="s">
        <v>224</v>
      </c>
      <c r="E338" s="202" t="s">
        <v>760</v>
      </c>
      <c r="F338" s="203" t="s">
        <v>761</v>
      </c>
      <c r="G338" s="204" t="s">
        <v>139</v>
      </c>
      <c r="H338" s="205">
        <v>4</v>
      </c>
      <c r="I338" s="206"/>
      <c r="J338" s="207">
        <f>ROUND(I338*H338,2)</f>
        <v>0</v>
      </c>
      <c r="K338" s="203" t="s">
        <v>140</v>
      </c>
      <c r="L338" s="208"/>
      <c r="M338" s="209" t="s">
        <v>1</v>
      </c>
      <c r="N338" s="210" t="s">
        <v>41</v>
      </c>
      <c r="O338" s="72"/>
      <c r="P338" s="180">
        <f>O338*H338</f>
        <v>0</v>
      </c>
      <c r="Q338" s="180">
        <v>6.0000000000000002E-05</v>
      </c>
      <c r="R338" s="180">
        <f>Q338*H338</f>
        <v>0.00024000000000000001</v>
      </c>
      <c r="S338" s="180">
        <v>0</v>
      </c>
      <c r="T338" s="181">
        <f>S338*H338</f>
        <v>0</v>
      </c>
      <c r="AR338" s="182" t="s">
        <v>286</v>
      </c>
      <c r="AT338" s="182" t="s">
        <v>224</v>
      </c>
      <c r="AU338" s="182" t="s">
        <v>142</v>
      </c>
      <c r="AY338" s="17" t="s">
        <v>133</v>
      </c>
      <c r="BE338" s="183">
        <f>IF(N338="základní",J338,0)</f>
        <v>0</v>
      </c>
      <c r="BF338" s="183">
        <f>IF(N338="snížená",J338,0)</f>
        <v>0</v>
      </c>
      <c r="BG338" s="183">
        <f>IF(N338="zákl. přenesená",J338,0)</f>
        <v>0</v>
      </c>
      <c r="BH338" s="183">
        <f>IF(N338="sníž. přenesená",J338,0)</f>
        <v>0</v>
      </c>
      <c r="BI338" s="183">
        <f>IF(N338="nulová",J338,0)</f>
        <v>0</v>
      </c>
      <c r="BJ338" s="17" t="s">
        <v>142</v>
      </c>
      <c r="BK338" s="183">
        <f>ROUND(I338*H338,2)</f>
        <v>0</v>
      </c>
      <c r="BL338" s="17" t="s">
        <v>207</v>
      </c>
      <c r="BM338" s="182" t="s">
        <v>762</v>
      </c>
    </row>
    <row r="339" s="1" customFormat="1" ht="24" customHeight="1">
      <c r="B339" s="170"/>
      <c r="C339" s="171" t="s">
        <v>763</v>
      </c>
      <c r="D339" s="171" t="s">
        <v>136</v>
      </c>
      <c r="E339" s="172" t="s">
        <v>764</v>
      </c>
      <c r="F339" s="173" t="s">
        <v>765</v>
      </c>
      <c r="G339" s="174" t="s">
        <v>139</v>
      </c>
      <c r="H339" s="175">
        <v>14</v>
      </c>
      <c r="I339" s="176"/>
      <c r="J339" s="177">
        <f>ROUND(I339*H339,2)</f>
        <v>0</v>
      </c>
      <c r="K339" s="173" t="s">
        <v>140</v>
      </c>
      <c r="L339" s="36"/>
      <c r="M339" s="178" t="s">
        <v>1</v>
      </c>
      <c r="N339" s="179" t="s">
        <v>41</v>
      </c>
      <c r="O339" s="72"/>
      <c r="P339" s="180">
        <f>O339*H339</f>
        <v>0</v>
      </c>
      <c r="Q339" s="180">
        <v>0</v>
      </c>
      <c r="R339" s="180">
        <f>Q339*H339</f>
        <v>0</v>
      </c>
      <c r="S339" s="180">
        <v>0</v>
      </c>
      <c r="T339" s="181">
        <f>S339*H339</f>
        <v>0</v>
      </c>
      <c r="AR339" s="182" t="s">
        <v>207</v>
      </c>
      <c r="AT339" s="182" t="s">
        <v>136</v>
      </c>
      <c r="AU339" s="182" t="s">
        <v>142</v>
      </c>
      <c r="AY339" s="17" t="s">
        <v>133</v>
      </c>
      <c r="BE339" s="183">
        <f>IF(N339="základní",J339,0)</f>
        <v>0</v>
      </c>
      <c r="BF339" s="183">
        <f>IF(N339="snížená",J339,0)</f>
        <v>0</v>
      </c>
      <c r="BG339" s="183">
        <f>IF(N339="zákl. přenesená",J339,0)</f>
        <v>0</v>
      </c>
      <c r="BH339" s="183">
        <f>IF(N339="sníž. přenesená",J339,0)</f>
        <v>0</v>
      </c>
      <c r="BI339" s="183">
        <f>IF(N339="nulová",J339,0)</f>
        <v>0</v>
      </c>
      <c r="BJ339" s="17" t="s">
        <v>142</v>
      </c>
      <c r="BK339" s="183">
        <f>ROUND(I339*H339,2)</f>
        <v>0</v>
      </c>
      <c r="BL339" s="17" t="s">
        <v>207</v>
      </c>
      <c r="BM339" s="182" t="s">
        <v>766</v>
      </c>
    </row>
    <row r="340" s="1" customFormat="1" ht="16.5" customHeight="1">
      <c r="B340" s="170"/>
      <c r="C340" s="201" t="s">
        <v>767</v>
      </c>
      <c r="D340" s="201" t="s">
        <v>224</v>
      </c>
      <c r="E340" s="202" t="s">
        <v>768</v>
      </c>
      <c r="F340" s="203" t="s">
        <v>769</v>
      </c>
      <c r="G340" s="204" t="s">
        <v>139</v>
      </c>
      <c r="H340" s="205">
        <v>14</v>
      </c>
      <c r="I340" s="206"/>
      <c r="J340" s="207">
        <f>ROUND(I340*H340,2)</f>
        <v>0</v>
      </c>
      <c r="K340" s="203" t="s">
        <v>140</v>
      </c>
      <c r="L340" s="208"/>
      <c r="M340" s="209" t="s">
        <v>1</v>
      </c>
      <c r="N340" s="210" t="s">
        <v>41</v>
      </c>
      <c r="O340" s="72"/>
      <c r="P340" s="180">
        <f>O340*H340</f>
        <v>0</v>
      </c>
      <c r="Q340" s="180">
        <v>6.0000000000000002E-05</v>
      </c>
      <c r="R340" s="180">
        <f>Q340*H340</f>
        <v>0.00084000000000000003</v>
      </c>
      <c r="S340" s="180">
        <v>0</v>
      </c>
      <c r="T340" s="181">
        <f>S340*H340</f>
        <v>0</v>
      </c>
      <c r="AR340" s="182" t="s">
        <v>286</v>
      </c>
      <c r="AT340" s="182" t="s">
        <v>224</v>
      </c>
      <c r="AU340" s="182" t="s">
        <v>142</v>
      </c>
      <c r="AY340" s="17" t="s">
        <v>133</v>
      </c>
      <c r="BE340" s="183">
        <f>IF(N340="základní",J340,0)</f>
        <v>0</v>
      </c>
      <c r="BF340" s="183">
        <f>IF(N340="snížená",J340,0)</f>
        <v>0</v>
      </c>
      <c r="BG340" s="183">
        <f>IF(N340="zákl. přenesená",J340,0)</f>
        <v>0</v>
      </c>
      <c r="BH340" s="183">
        <f>IF(N340="sníž. přenesená",J340,0)</f>
        <v>0</v>
      </c>
      <c r="BI340" s="183">
        <f>IF(N340="nulová",J340,0)</f>
        <v>0</v>
      </c>
      <c r="BJ340" s="17" t="s">
        <v>142</v>
      </c>
      <c r="BK340" s="183">
        <f>ROUND(I340*H340,2)</f>
        <v>0</v>
      </c>
      <c r="BL340" s="17" t="s">
        <v>207</v>
      </c>
      <c r="BM340" s="182" t="s">
        <v>770</v>
      </c>
    </row>
    <row r="341" s="1" customFormat="1" ht="16.5" customHeight="1">
      <c r="B341" s="170"/>
      <c r="C341" s="171" t="s">
        <v>771</v>
      </c>
      <c r="D341" s="171" t="s">
        <v>136</v>
      </c>
      <c r="E341" s="172" t="s">
        <v>772</v>
      </c>
      <c r="F341" s="173" t="s">
        <v>773</v>
      </c>
      <c r="G341" s="174" t="s">
        <v>139</v>
      </c>
      <c r="H341" s="175">
        <v>4</v>
      </c>
      <c r="I341" s="176"/>
      <c r="J341" s="177">
        <f>ROUND(I341*H341,2)</f>
        <v>0</v>
      </c>
      <c r="K341" s="173" t="s">
        <v>1</v>
      </c>
      <c r="L341" s="36"/>
      <c r="M341" s="178" t="s">
        <v>1</v>
      </c>
      <c r="N341" s="179" t="s">
        <v>41</v>
      </c>
      <c r="O341" s="72"/>
      <c r="P341" s="180">
        <f>O341*H341</f>
        <v>0</v>
      </c>
      <c r="Q341" s="180">
        <v>0</v>
      </c>
      <c r="R341" s="180">
        <f>Q341*H341</f>
        <v>0</v>
      </c>
      <c r="S341" s="180">
        <v>0</v>
      </c>
      <c r="T341" s="181">
        <f>S341*H341</f>
        <v>0</v>
      </c>
      <c r="AR341" s="182" t="s">
        <v>207</v>
      </c>
      <c r="AT341" s="182" t="s">
        <v>136</v>
      </c>
      <c r="AU341" s="182" t="s">
        <v>142</v>
      </c>
      <c r="AY341" s="17" t="s">
        <v>133</v>
      </c>
      <c r="BE341" s="183">
        <f>IF(N341="základní",J341,0)</f>
        <v>0</v>
      </c>
      <c r="BF341" s="183">
        <f>IF(N341="snížená",J341,0)</f>
        <v>0</v>
      </c>
      <c r="BG341" s="183">
        <f>IF(N341="zákl. přenesená",J341,0)</f>
        <v>0</v>
      </c>
      <c r="BH341" s="183">
        <f>IF(N341="sníž. přenesená",J341,0)</f>
        <v>0</v>
      </c>
      <c r="BI341" s="183">
        <f>IF(N341="nulová",J341,0)</f>
        <v>0</v>
      </c>
      <c r="BJ341" s="17" t="s">
        <v>142</v>
      </c>
      <c r="BK341" s="183">
        <f>ROUND(I341*H341,2)</f>
        <v>0</v>
      </c>
      <c r="BL341" s="17" t="s">
        <v>207</v>
      </c>
      <c r="BM341" s="182" t="s">
        <v>774</v>
      </c>
    </row>
    <row r="342" s="1" customFormat="1" ht="16.5" customHeight="1">
      <c r="B342" s="170"/>
      <c r="C342" s="201" t="s">
        <v>775</v>
      </c>
      <c r="D342" s="201" t="s">
        <v>224</v>
      </c>
      <c r="E342" s="202" t="s">
        <v>776</v>
      </c>
      <c r="F342" s="203" t="s">
        <v>777</v>
      </c>
      <c r="G342" s="204" t="s">
        <v>139</v>
      </c>
      <c r="H342" s="205">
        <v>4</v>
      </c>
      <c r="I342" s="206"/>
      <c r="J342" s="207">
        <f>ROUND(I342*H342,2)</f>
        <v>0</v>
      </c>
      <c r="K342" s="203" t="s">
        <v>1</v>
      </c>
      <c r="L342" s="208"/>
      <c r="M342" s="209" t="s">
        <v>1</v>
      </c>
      <c r="N342" s="210" t="s">
        <v>41</v>
      </c>
      <c r="O342" s="72"/>
      <c r="P342" s="180">
        <f>O342*H342</f>
        <v>0</v>
      </c>
      <c r="Q342" s="180">
        <v>2.0000000000000002E-05</v>
      </c>
      <c r="R342" s="180">
        <f>Q342*H342</f>
        <v>8.0000000000000007E-05</v>
      </c>
      <c r="S342" s="180">
        <v>0</v>
      </c>
      <c r="T342" s="181">
        <f>S342*H342</f>
        <v>0</v>
      </c>
      <c r="AR342" s="182" t="s">
        <v>286</v>
      </c>
      <c r="AT342" s="182" t="s">
        <v>224</v>
      </c>
      <c r="AU342" s="182" t="s">
        <v>142</v>
      </c>
      <c r="AY342" s="17" t="s">
        <v>133</v>
      </c>
      <c r="BE342" s="183">
        <f>IF(N342="základní",J342,0)</f>
        <v>0</v>
      </c>
      <c r="BF342" s="183">
        <f>IF(N342="snížená",J342,0)</f>
        <v>0</v>
      </c>
      <c r="BG342" s="183">
        <f>IF(N342="zákl. přenesená",J342,0)</f>
        <v>0</v>
      </c>
      <c r="BH342" s="183">
        <f>IF(N342="sníž. přenesená",J342,0)</f>
        <v>0</v>
      </c>
      <c r="BI342" s="183">
        <f>IF(N342="nulová",J342,0)</f>
        <v>0</v>
      </c>
      <c r="BJ342" s="17" t="s">
        <v>142</v>
      </c>
      <c r="BK342" s="183">
        <f>ROUND(I342*H342,2)</f>
        <v>0</v>
      </c>
      <c r="BL342" s="17" t="s">
        <v>207</v>
      </c>
      <c r="BM342" s="182" t="s">
        <v>778</v>
      </c>
    </row>
    <row r="343" s="1" customFormat="1" ht="16.5" customHeight="1">
      <c r="B343" s="170"/>
      <c r="C343" s="201" t="s">
        <v>779</v>
      </c>
      <c r="D343" s="201" t="s">
        <v>224</v>
      </c>
      <c r="E343" s="202" t="s">
        <v>780</v>
      </c>
      <c r="F343" s="203" t="s">
        <v>781</v>
      </c>
      <c r="G343" s="204" t="s">
        <v>139</v>
      </c>
      <c r="H343" s="205">
        <v>4</v>
      </c>
      <c r="I343" s="206"/>
      <c r="J343" s="207">
        <f>ROUND(I343*H343,2)</f>
        <v>0</v>
      </c>
      <c r="K343" s="203" t="s">
        <v>1</v>
      </c>
      <c r="L343" s="208"/>
      <c r="M343" s="209" t="s">
        <v>1</v>
      </c>
      <c r="N343" s="210" t="s">
        <v>41</v>
      </c>
      <c r="O343" s="72"/>
      <c r="P343" s="180">
        <f>O343*H343</f>
        <v>0</v>
      </c>
      <c r="Q343" s="180">
        <v>0.00020000000000000001</v>
      </c>
      <c r="R343" s="180">
        <f>Q343*H343</f>
        <v>0.00080000000000000004</v>
      </c>
      <c r="S343" s="180">
        <v>0</v>
      </c>
      <c r="T343" s="181">
        <f>S343*H343</f>
        <v>0</v>
      </c>
      <c r="AR343" s="182" t="s">
        <v>286</v>
      </c>
      <c r="AT343" s="182" t="s">
        <v>224</v>
      </c>
      <c r="AU343" s="182" t="s">
        <v>142</v>
      </c>
      <c r="AY343" s="17" t="s">
        <v>133</v>
      </c>
      <c r="BE343" s="183">
        <f>IF(N343="základní",J343,0)</f>
        <v>0</v>
      </c>
      <c r="BF343" s="183">
        <f>IF(N343="snížená",J343,0)</f>
        <v>0</v>
      </c>
      <c r="BG343" s="183">
        <f>IF(N343="zákl. přenesená",J343,0)</f>
        <v>0</v>
      </c>
      <c r="BH343" s="183">
        <f>IF(N343="sníž. přenesená",J343,0)</f>
        <v>0</v>
      </c>
      <c r="BI343" s="183">
        <f>IF(N343="nulová",J343,0)</f>
        <v>0</v>
      </c>
      <c r="BJ343" s="17" t="s">
        <v>142</v>
      </c>
      <c r="BK343" s="183">
        <f>ROUND(I343*H343,2)</f>
        <v>0</v>
      </c>
      <c r="BL343" s="17" t="s">
        <v>207</v>
      </c>
      <c r="BM343" s="182" t="s">
        <v>782</v>
      </c>
    </row>
    <row r="344" s="1" customFormat="1" ht="24" customHeight="1">
      <c r="B344" s="170"/>
      <c r="C344" s="171" t="s">
        <v>783</v>
      </c>
      <c r="D344" s="171" t="s">
        <v>136</v>
      </c>
      <c r="E344" s="172" t="s">
        <v>784</v>
      </c>
      <c r="F344" s="173" t="s">
        <v>785</v>
      </c>
      <c r="G344" s="174" t="s">
        <v>139</v>
      </c>
      <c r="H344" s="175">
        <v>4</v>
      </c>
      <c r="I344" s="176"/>
      <c r="J344" s="177">
        <f>ROUND(I344*H344,2)</f>
        <v>0</v>
      </c>
      <c r="K344" s="173" t="s">
        <v>140</v>
      </c>
      <c r="L344" s="36"/>
      <c r="M344" s="178" t="s">
        <v>1</v>
      </c>
      <c r="N344" s="179" t="s">
        <v>41</v>
      </c>
      <c r="O344" s="72"/>
      <c r="P344" s="180">
        <f>O344*H344</f>
        <v>0</v>
      </c>
      <c r="Q344" s="180">
        <v>0</v>
      </c>
      <c r="R344" s="180">
        <f>Q344*H344</f>
        <v>0</v>
      </c>
      <c r="S344" s="180">
        <v>0</v>
      </c>
      <c r="T344" s="181">
        <f>S344*H344</f>
        <v>0</v>
      </c>
      <c r="AR344" s="182" t="s">
        <v>207</v>
      </c>
      <c r="AT344" s="182" t="s">
        <v>136</v>
      </c>
      <c r="AU344" s="182" t="s">
        <v>142</v>
      </c>
      <c r="AY344" s="17" t="s">
        <v>133</v>
      </c>
      <c r="BE344" s="183">
        <f>IF(N344="základní",J344,0)</f>
        <v>0</v>
      </c>
      <c r="BF344" s="183">
        <f>IF(N344="snížená",J344,0)</f>
        <v>0</v>
      </c>
      <c r="BG344" s="183">
        <f>IF(N344="zákl. přenesená",J344,0)</f>
        <v>0</v>
      </c>
      <c r="BH344" s="183">
        <f>IF(N344="sníž. přenesená",J344,0)</f>
        <v>0</v>
      </c>
      <c r="BI344" s="183">
        <f>IF(N344="nulová",J344,0)</f>
        <v>0</v>
      </c>
      <c r="BJ344" s="17" t="s">
        <v>142</v>
      </c>
      <c r="BK344" s="183">
        <f>ROUND(I344*H344,2)</f>
        <v>0</v>
      </c>
      <c r="BL344" s="17" t="s">
        <v>207</v>
      </c>
      <c r="BM344" s="182" t="s">
        <v>786</v>
      </c>
    </row>
    <row r="345" s="1" customFormat="1" ht="24" customHeight="1">
      <c r="B345" s="170"/>
      <c r="C345" s="201" t="s">
        <v>787</v>
      </c>
      <c r="D345" s="201" t="s">
        <v>224</v>
      </c>
      <c r="E345" s="202" t="s">
        <v>788</v>
      </c>
      <c r="F345" s="203" t="s">
        <v>789</v>
      </c>
      <c r="G345" s="204" t="s">
        <v>139</v>
      </c>
      <c r="H345" s="205">
        <v>4</v>
      </c>
      <c r="I345" s="206"/>
      <c r="J345" s="207">
        <f>ROUND(I345*H345,2)</f>
        <v>0</v>
      </c>
      <c r="K345" s="203" t="s">
        <v>1</v>
      </c>
      <c r="L345" s="208"/>
      <c r="M345" s="209" t="s">
        <v>1</v>
      </c>
      <c r="N345" s="210" t="s">
        <v>41</v>
      </c>
      <c r="O345" s="72"/>
      <c r="P345" s="180">
        <f>O345*H345</f>
        <v>0</v>
      </c>
      <c r="Q345" s="180">
        <v>0.0025999999999999999</v>
      </c>
      <c r="R345" s="180">
        <f>Q345*H345</f>
        <v>0.0104</v>
      </c>
      <c r="S345" s="180">
        <v>0</v>
      </c>
      <c r="T345" s="181">
        <f>S345*H345</f>
        <v>0</v>
      </c>
      <c r="AR345" s="182" t="s">
        <v>286</v>
      </c>
      <c r="AT345" s="182" t="s">
        <v>224</v>
      </c>
      <c r="AU345" s="182" t="s">
        <v>142</v>
      </c>
      <c r="AY345" s="17" t="s">
        <v>133</v>
      </c>
      <c r="BE345" s="183">
        <f>IF(N345="základní",J345,0)</f>
        <v>0</v>
      </c>
      <c r="BF345" s="183">
        <f>IF(N345="snížená",J345,0)</f>
        <v>0</v>
      </c>
      <c r="BG345" s="183">
        <f>IF(N345="zákl. přenesená",J345,0)</f>
        <v>0</v>
      </c>
      <c r="BH345" s="183">
        <f>IF(N345="sníž. přenesená",J345,0)</f>
        <v>0</v>
      </c>
      <c r="BI345" s="183">
        <f>IF(N345="nulová",J345,0)</f>
        <v>0</v>
      </c>
      <c r="BJ345" s="17" t="s">
        <v>142</v>
      </c>
      <c r="BK345" s="183">
        <f>ROUND(I345*H345,2)</f>
        <v>0</v>
      </c>
      <c r="BL345" s="17" t="s">
        <v>207</v>
      </c>
      <c r="BM345" s="182" t="s">
        <v>790</v>
      </c>
    </row>
    <row r="346" s="1" customFormat="1" ht="24" customHeight="1">
      <c r="B346" s="170"/>
      <c r="C346" s="171" t="s">
        <v>791</v>
      </c>
      <c r="D346" s="171" t="s">
        <v>136</v>
      </c>
      <c r="E346" s="172" t="s">
        <v>792</v>
      </c>
      <c r="F346" s="173" t="s">
        <v>793</v>
      </c>
      <c r="G346" s="174" t="s">
        <v>139</v>
      </c>
      <c r="H346" s="175">
        <v>1</v>
      </c>
      <c r="I346" s="176"/>
      <c r="J346" s="177">
        <f>ROUND(I346*H346,2)</f>
        <v>0</v>
      </c>
      <c r="K346" s="173" t="s">
        <v>140</v>
      </c>
      <c r="L346" s="36"/>
      <c r="M346" s="178" t="s">
        <v>1</v>
      </c>
      <c r="N346" s="179" t="s">
        <v>41</v>
      </c>
      <c r="O346" s="72"/>
      <c r="P346" s="180">
        <f>O346*H346</f>
        <v>0</v>
      </c>
      <c r="Q346" s="180">
        <v>0</v>
      </c>
      <c r="R346" s="180">
        <f>Q346*H346</f>
        <v>0</v>
      </c>
      <c r="S346" s="180">
        <v>0</v>
      </c>
      <c r="T346" s="181">
        <f>S346*H346</f>
        <v>0</v>
      </c>
      <c r="AR346" s="182" t="s">
        <v>207</v>
      </c>
      <c r="AT346" s="182" t="s">
        <v>136</v>
      </c>
      <c r="AU346" s="182" t="s">
        <v>142</v>
      </c>
      <c r="AY346" s="17" t="s">
        <v>133</v>
      </c>
      <c r="BE346" s="183">
        <f>IF(N346="základní",J346,0)</f>
        <v>0</v>
      </c>
      <c r="BF346" s="183">
        <f>IF(N346="snížená",J346,0)</f>
        <v>0</v>
      </c>
      <c r="BG346" s="183">
        <f>IF(N346="zákl. přenesená",J346,0)</f>
        <v>0</v>
      </c>
      <c r="BH346" s="183">
        <f>IF(N346="sníž. přenesená",J346,0)</f>
        <v>0</v>
      </c>
      <c r="BI346" s="183">
        <f>IF(N346="nulová",J346,0)</f>
        <v>0</v>
      </c>
      <c r="BJ346" s="17" t="s">
        <v>142</v>
      </c>
      <c r="BK346" s="183">
        <f>ROUND(I346*H346,2)</f>
        <v>0</v>
      </c>
      <c r="BL346" s="17" t="s">
        <v>207</v>
      </c>
      <c r="BM346" s="182" t="s">
        <v>794</v>
      </c>
    </row>
    <row r="347" s="1" customFormat="1" ht="16.5" customHeight="1">
      <c r="B347" s="170"/>
      <c r="C347" s="171" t="s">
        <v>795</v>
      </c>
      <c r="D347" s="171" t="s">
        <v>136</v>
      </c>
      <c r="E347" s="172" t="s">
        <v>796</v>
      </c>
      <c r="F347" s="173" t="s">
        <v>797</v>
      </c>
      <c r="G347" s="174" t="s">
        <v>139</v>
      </c>
      <c r="H347" s="175">
        <v>1</v>
      </c>
      <c r="I347" s="176"/>
      <c r="J347" s="177">
        <f>ROUND(I347*H347,2)</f>
        <v>0</v>
      </c>
      <c r="K347" s="173" t="s">
        <v>140</v>
      </c>
      <c r="L347" s="36"/>
      <c r="M347" s="178" t="s">
        <v>1</v>
      </c>
      <c r="N347" s="179" t="s">
        <v>41</v>
      </c>
      <c r="O347" s="72"/>
      <c r="P347" s="180">
        <f>O347*H347</f>
        <v>0</v>
      </c>
      <c r="Q347" s="180">
        <v>0</v>
      </c>
      <c r="R347" s="180">
        <f>Q347*H347</f>
        <v>0</v>
      </c>
      <c r="S347" s="180">
        <v>0</v>
      </c>
      <c r="T347" s="181">
        <f>S347*H347</f>
        <v>0</v>
      </c>
      <c r="AR347" s="182" t="s">
        <v>207</v>
      </c>
      <c r="AT347" s="182" t="s">
        <v>136</v>
      </c>
      <c r="AU347" s="182" t="s">
        <v>142</v>
      </c>
      <c r="AY347" s="17" t="s">
        <v>133</v>
      </c>
      <c r="BE347" s="183">
        <f>IF(N347="základní",J347,0)</f>
        <v>0</v>
      </c>
      <c r="BF347" s="183">
        <f>IF(N347="snížená",J347,0)</f>
        <v>0</v>
      </c>
      <c r="BG347" s="183">
        <f>IF(N347="zákl. přenesená",J347,0)</f>
        <v>0</v>
      </c>
      <c r="BH347" s="183">
        <f>IF(N347="sníž. přenesená",J347,0)</f>
        <v>0</v>
      </c>
      <c r="BI347" s="183">
        <f>IF(N347="nulová",J347,0)</f>
        <v>0</v>
      </c>
      <c r="BJ347" s="17" t="s">
        <v>142</v>
      </c>
      <c r="BK347" s="183">
        <f>ROUND(I347*H347,2)</f>
        <v>0</v>
      </c>
      <c r="BL347" s="17" t="s">
        <v>207</v>
      </c>
      <c r="BM347" s="182" t="s">
        <v>798</v>
      </c>
    </row>
    <row r="348" s="1" customFormat="1" ht="16.5" customHeight="1">
      <c r="B348" s="170"/>
      <c r="C348" s="171" t="s">
        <v>799</v>
      </c>
      <c r="D348" s="171" t="s">
        <v>136</v>
      </c>
      <c r="E348" s="172" t="s">
        <v>800</v>
      </c>
      <c r="F348" s="173" t="s">
        <v>801</v>
      </c>
      <c r="G348" s="174" t="s">
        <v>139</v>
      </c>
      <c r="H348" s="175">
        <v>1</v>
      </c>
      <c r="I348" s="176"/>
      <c r="J348" s="177">
        <f>ROUND(I348*H348,2)</f>
        <v>0</v>
      </c>
      <c r="K348" s="173" t="s">
        <v>1</v>
      </c>
      <c r="L348" s="36"/>
      <c r="M348" s="178" t="s">
        <v>1</v>
      </c>
      <c r="N348" s="179" t="s">
        <v>41</v>
      </c>
      <c r="O348" s="72"/>
      <c r="P348" s="180">
        <f>O348*H348</f>
        <v>0</v>
      </c>
      <c r="Q348" s="180">
        <v>0</v>
      </c>
      <c r="R348" s="180">
        <f>Q348*H348</f>
        <v>0</v>
      </c>
      <c r="S348" s="180">
        <v>0</v>
      </c>
      <c r="T348" s="181">
        <f>S348*H348</f>
        <v>0</v>
      </c>
      <c r="AR348" s="182" t="s">
        <v>207</v>
      </c>
      <c r="AT348" s="182" t="s">
        <v>136</v>
      </c>
      <c r="AU348" s="182" t="s">
        <v>142</v>
      </c>
      <c r="AY348" s="17" t="s">
        <v>133</v>
      </c>
      <c r="BE348" s="183">
        <f>IF(N348="základní",J348,0)</f>
        <v>0</v>
      </c>
      <c r="BF348" s="183">
        <f>IF(N348="snížená",J348,0)</f>
        <v>0</v>
      </c>
      <c r="BG348" s="183">
        <f>IF(N348="zákl. přenesená",J348,0)</f>
        <v>0</v>
      </c>
      <c r="BH348" s="183">
        <f>IF(N348="sníž. přenesená",J348,0)</f>
        <v>0</v>
      </c>
      <c r="BI348" s="183">
        <f>IF(N348="nulová",J348,0)</f>
        <v>0</v>
      </c>
      <c r="BJ348" s="17" t="s">
        <v>142</v>
      </c>
      <c r="BK348" s="183">
        <f>ROUND(I348*H348,2)</f>
        <v>0</v>
      </c>
      <c r="BL348" s="17" t="s">
        <v>207</v>
      </c>
      <c r="BM348" s="182" t="s">
        <v>802</v>
      </c>
    </row>
    <row r="349" s="1" customFormat="1" ht="24" customHeight="1">
      <c r="B349" s="170"/>
      <c r="C349" s="171" t="s">
        <v>803</v>
      </c>
      <c r="D349" s="171" t="s">
        <v>136</v>
      </c>
      <c r="E349" s="172" t="s">
        <v>804</v>
      </c>
      <c r="F349" s="173" t="s">
        <v>805</v>
      </c>
      <c r="G349" s="174" t="s">
        <v>435</v>
      </c>
      <c r="H349" s="211"/>
      <c r="I349" s="176"/>
      <c r="J349" s="177">
        <f>ROUND(I349*H349,2)</f>
        <v>0</v>
      </c>
      <c r="K349" s="173" t="s">
        <v>140</v>
      </c>
      <c r="L349" s="36"/>
      <c r="M349" s="178" t="s">
        <v>1</v>
      </c>
      <c r="N349" s="179" t="s">
        <v>41</v>
      </c>
      <c r="O349" s="72"/>
      <c r="P349" s="180">
        <f>O349*H349</f>
        <v>0</v>
      </c>
      <c r="Q349" s="180">
        <v>0</v>
      </c>
      <c r="R349" s="180">
        <f>Q349*H349</f>
        <v>0</v>
      </c>
      <c r="S349" s="180">
        <v>0</v>
      </c>
      <c r="T349" s="181">
        <f>S349*H349</f>
        <v>0</v>
      </c>
      <c r="AR349" s="182" t="s">
        <v>207</v>
      </c>
      <c r="AT349" s="182" t="s">
        <v>136</v>
      </c>
      <c r="AU349" s="182" t="s">
        <v>142</v>
      </c>
      <c r="AY349" s="17" t="s">
        <v>133</v>
      </c>
      <c r="BE349" s="183">
        <f>IF(N349="základní",J349,0)</f>
        <v>0</v>
      </c>
      <c r="BF349" s="183">
        <f>IF(N349="snížená",J349,0)</f>
        <v>0</v>
      </c>
      <c r="BG349" s="183">
        <f>IF(N349="zákl. přenesená",J349,0)</f>
        <v>0</v>
      </c>
      <c r="BH349" s="183">
        <f>IF(N349="sníž. přenesená",J349,0)</f>
        <v>0</v>
      </c>
      <c r="BI349" s="183">
        <f>IF(N349="nulová",J349,0)</f>
        <v>0</v>
      </c>
      <c r="BJ349" s="17" t="s">
        <v>142</v>
      </c>
      <c r="BK349" s="183">
        <f>ROUND(I349*H349,2)</f>
        <v>0</v>
      </c>
      <c r="BL349" s="17" t="s">
        <v>207</v>
      </c>
      <c r="BM349" s="182" t="s">
        <v>806</v>
      </c>
    </row>
    <row r="350" s="11" customFormat="1" ht="22.8" customHeight="1">
      <c r="B350" s="157"/>
      <c r="D350" s="158" t="s">
        <v>74</v>
      </c>
      <c r="E350" s="168" t="s">
        <v>807</v>
      </c>
      <c r="F350" s="168" t="s">
        <v>808</v>
      </c>
      <c r="I350" s="160"/>
      <c r="J350" s="169">
        <f>BK350</f>
        <v>0</v>
      </c>
      <c r="L350" s="157"/>
      <c r="M350" s="162"/>
      <c r="N350" s="163"/>
      <c r="O350" s="163"/>
      <c r="P350" s="164">
        <f>SUM(P351:P354)</f>
        <v>0</v>
      </c>
      <c r="Q350" s="163"/>
      <c r="R350" s="164">
        <f>SUM(R351:R354)</f>
        <v>0.00040000000000000002</v>
      </c>
      <c r="S350" s="163"/>
      <c r="T350" s="165">
        <f>SUM(T351:T354)</f>
        <v>0</v>
      </c>
      <c r="AR350" s="158" t="s">
        <v>142</v>
      </c>
      <c r="AT350" s="166" t="s">
        <v>74</v>
      </c>
      <c r="AU350" s="166" t="s">
        <v>80</v>
      </c>
      <c r="AY350" s="158" t="s">
        <v>133</v>
      </c>
      <c r="BK350" s="167">
        <f>SUM(BK351:BK354)</f>
        <v>0</v>
      </c>
    </row>
    <row r="351" s="1" customFormat="1" ht="16.5" customHeight="1">
      <c r="B351" s="170"/>
      <c r="C351" s="171" t="s">
        <v>809</v>
      </c>
      <c r="D351" s="171" t="s">
        <v>136</v>
      </c>
      <c r="E351" s="172" t="s">
        <v>810</v>
      </c>
      <c r="F351" s="173" t="s">
        <v>811</v>
      </c>
      <c r="G351" s="174" t="s">
        <v>139</v>
      </c>
      <c r="H351" s="175">
        <v>1</v>
      </c>
      <c r="I351" s="176"/>
      <c r="J351" s="177">
        <f>ROUND(I351*H351,2)</f>
        <v>0</v>
      </c>
      <c r="K351" s="173" t="s">
        <v>140</v>
      </c>
      <c r="L351" s="36"/>
      <c r="M351" s="178" t="s">
        <v>1</v>
      </c>
      <c r="N351" s="179" t="s">
        <v>41</v>
      </c>
      <c r="O351" s="72"/>
      <c r="P351" s="180">
        <f>O351*H351</f>
        <v>0</v>
      </c>
      <c r="Q351" s="180">
        <v>0</v>
      </c>
      <c r="R351" s="180">
        <f>Q351*H351</f>
        <v>0</v>
      </c>
      <c r="S351" s="180">
        <v>0</v>
      </c>
      <c r="T351" s="181">
        <f>S351*H351</f>
        <v>0</v>
      </c>
      <c r="AR351" s="182" t="s">
        <v>207</v>
      </c>
      <c r="AT351" s="182" t="s">
        <v>136</v>
      </c>
      <c r="AU351" s="182" t="s">
        <v>142</v>
      </c>
      <c r="AY351" s="17" t="s">
        <v>133</v>
      </c>
      <c r="BE351" s="183">
        <f>IF(N351="základní",J351,0)</f>
        <v>0</v>
      </c>
      <c r="BF351" s="183">
        <f>IF(N351="snížená",J351,0)</f>
        <v>0</v>
      </c>
      <c r="BG351" s="183">
        <f>IF(N351="zákl. přenesená",J351,0)</f>
        <v>0</v>
      </c>
      <c r="BH351" s="183">
        <f>IF(N351="sníž. přenesená",J351,0)</f>
        <v>0</v>
      </c>
      <c r="BI351" s="183">
        <f>IF(N351="nulová",J351,0)</f>
        <v>0</v>
      </c>
      <c r="BJ351" s="17" t="s">
        <v>142</v>
      </c>
      <c r="BK351" s="183">
        <f>ROUND(I351*H351,2)</f>
        <v>0</v>
      </c>
      <c r="BL351" s="17" t="s">
        <v>207</v>
      </c>
      <c r="BM351" s="182" t="s">
        <v>812</v>
      </c>
    </row>
    <row r="352" s="1" customFormat="1" ht="16.5" customHeight="1">
      <c r="B352" s="170"/>
      <c r="C352" s="201" t="s">
        <v>813</v>
      </c>
      <c r="D352" s="201" t="s">
        <v>224</v>
      </c>
      <c r="E352" s="202" t="s">
        <v>814</v>
      </c>
      <c r="F352" s="203" t="s">
        <v>815</v>
      </c>
      <c r="G352" s="204" t="s">
        <v>139</v>
      </c>
      <c r="H352" s="205">
        <v>1</v>
      </c>
      <c r="I352" s="206"/>
      <c r="J352" s="207">
        <f>ROUND(I352*H352,2)</f>
        <v>0</v>
      </c>
      <c r="K352" s="203" t="s">
        <v>1</v>
      </c>
      <c r="L352" s="208"/>
      <c r="M352" s="209" t="s">
        <v>1</v>
      </c>
      <c r="N352" s="210" t="s">
        <v>41</v>
      </c>
      <c r="O352" s="72"/>
      <c r="P352" s="180">
        <f>O352*H352</f>
        <v>0</v>
      </c>
      <c r="Q352" s="180">
        <v>0.00040000000000000002</v>
      </c>
      <c r="R352" s="180">
        <f>Q352*H352</f>
        <v>0.00040000000000000002</v>
      </c>
      <c r="S352" s="180">
        <v>0</v>
      </c>
      <c r="T352" s="181">
        <f>S352*H352</f>
        <v>0</v>
      </c>
      <c r="AR352" s="182" t="s">
        <v>286</v>
      </c>
      <c r="AT352" s="182" t="s">
        <v>224</v>
      </c>
      <c r="AU352" s="182" t="s">
        <v>142</v>
      </c>
      <c r="AY352" s="17" t="s">
        <v>133</v>
      </c>
      <c r="BE352" s="183">
        <f>IF(N352="základní",J352,0)</f>
        <v>0</v>
      </c>
      <c r="BF352" s="183">
        <f>IF(N352="snížená",J352,0)</f>
        <v>0</v>
      </c>
      <c r="BG352" s="183">
        <f>IF(N352="zákl. přenesená",J352,0)</f>
        <v>0</v>
      </c>
      <c r="BH352" s="183">
        <f>IF(N352="sníž. přenesená",J352,0)</f>
        <v>0</v>
      </c>
      <c r="BI352" s="183">
        <f>IF(N352="nulová",J352,0)</f>
        <v>0</v>
      </c>
      <c r="BJ352" s="17" t="s">
        <v>142</v>
      </c>
      <c r="BK352" s="183">
        <f>ROUND(I352*H352,2)</f>
        <v>0</v>
      </c>
      <c r="BL352" s="17" t="s">
        <v>207</v>
      </c>
      <c r="BM352" s="182" t="s">
        <v>816</v>
      </c>
    </row>
    <row r="353" s="1" customFormat="1" ht="16.5" customHeight="1">
      <c r="B353" s="170"/>
      <c r="C353" s="171" t="s">
        <v>817</v>
      </c>
      <c r="D353" s="171" t="s">
        <v>136</v>
      </c>
      <c r="E353" s="172" t="s">
        <v>818</v>
      </c>
      <c r="F353" s="173" t="s">
        <v>819</v>
      </c>
      <c r="G353" s="174" t="s">
        <v>139</v>
      </c>
      <c r="H353" s="175">
        <v>1</v>
      </c>
      <c r="I353" s="176"/>
      <c r="J353" s="177">
        <f>ROUND(I353*H353,2)</f>
        <v>0</v>
      </c>
      <c r="K353" s="173" t="s">
        <v>1</v>
      </c>
      <c r="L353" s="36"/>
      <c r="M353" s="178" t="s">
        <v>1</v>
      </c>
      <c r="N353" s="179" t="s">
        <v>41</v>
      </c>
      <c r="O353" s="72"/>
      <c r="P353" s="180">
        <f>O353*H353</f>
        <v>0</v>
      </c>
      <c r="Q353" s="180">
        <v>0</v>
      </c>
      <c r="R353" s="180">
        <f>Q353*H353</f>
        <v>0</v>
      </c>
      <c r="S353" s="180">
        <v>0</v>
      </c>
      <c r="T353" s="181">
        <f>S353*H353</f>
        <v>0</v>
      </c>
      <c r="AR353" s="182" t="s">
        <v>207</v>
      </c>
      <c r="AT353" s="182" t="s">
        <v>136</v>
      </c>
      <c r="AU353" s="182" t="s">
        <v>142</v>
      </c>
      <c r="AY353" s="17" t="s">
        <v>133</v>
      </c>
      <c r="BE353" s="183">
        <f>IF(N353="základní",J353,0)</f>
        <v>0</v>
      </c>
      <c r="BF353" s="183">
        <f>IF(N353="snížená",J353,0)</f>
        <v>0</v>
      </c>
      <c r="BG353" s="183">
        <f>IF(N353="zákl. přenesená",J353,0)</f>
        <v>0</v>
      </c>
      <c r="BH353" s="183">
        <f>IF(N353="sníž. přenesená",J353,0)</f>
        <v>0</v>
      </c>
      <c r="BI353" s="183">
        <f>IF(N353="nulová",J353,0)</f>
        <v>0</v>
      </c>
      <c r="BJ353" s="17" t="s">
        <v>142</v>
      </c>
      <c r="BK353" s="183">
        <f>ROUND(I353*H353,2)</f>
        <v>0</v>
      </c>
      <c r="BL353" s="17" t="s">
        <v>207</v>
      </c>
      <c r="BM353" s="182" t="s">
        <v>820</v>
      </c>
    </row>
    <row r="354" s="1" customFormat="1" ht="24" customHeight="1">
      <c r="B354" s="170"/>
      <c r="C354" s="171" t="s">
        <v>821</v>
      </c>
      <c r="D354" s="171" t="s">
        <v>136</v>
      </c>
      <c r="E354" s="172" t="s">
        <v>822</v>
      </c>
      <c r="F354" s="173" t="s">
        <v>823</v>
      </c>
      <c r="G354" s="174" t="s">
        <v>435</v>
      </c>
      <c r="H354" s="211"/>
      <c r="I354" s="176"/>
      <c r="J354" s="177">
        <f>ROUND(I354*H354,2)</f>
        <v>0</v>
      </c>
      <c r="K354" s="173" t="s">
        <v>140</v>
      </c>
      <c r="L354" s="36"/>
      <c r="M354" s="178" t="s">
        <v>1</v>
      </c>
      <c r="N354" s="179" t="s">
        <v>41</v>
      </c>
      <c r="O354" s="72"/>
      <c r="P354" s="180">
        <f>O354*H354</f>
        <v>0</v>
      </c>
      <c r="Q354" s="180">
        <v>0</v>
      </c>
      <c r="R354" s="180">
        <f>Q354*H354</f>
        <v>0</v>
      </c>
      <c r="S354" s="180">
        <v>0</v>
      </c>
      <c r="T354" s="181">
        <f>S354*H354</f>
        <v>0</v>
      </c>
      <c r="AR354" s="182" t="s">
        <v>207</v>
      </c>
      <c r="AT354" s="182" t="s">
        <v>136</v>
      </c>
      <c r="AU354" s="182" t="s">
        <v>142</v>
      </c>
      <c r="AY354" s="17" t="s">
        <v>133</v>
      </c>
      <c r="BE354" s="183">
        <f>IF(N354="základní",J354,0)</f>
        <v>0</v>
      </c>
      <c r="BF354" s="183">
        <f>IF(N354="snížená",J354,0)</f>
        <v>0</v>
      </c>
      <c r="BG354" s="183">
        <f>IF(N354="zákl. přenesená",J354,0)</f>
        <v>0</v>
      </c>
      <c r="BH354" s="183">
        <f>IF(N354="sníž. přenesená",J354,0)</f>
        <v>0</v>
      </c>
      <c r="BI354" s="183">
        <f>IF(N354="nulová",J354,0)</f>
        <v>0</v>
      </c>
      <c r="BJ354" s="17" t="s">
        <v>142</v>
      </c>
      <c r="BK354" s="183">
        <f>ROUND(I354*H354,2)</f>
        <v>0</v>
      </c>
      <c r="BL354" s="17" t="s">
        <v>207</v>
      </c>
      <c r="BM354" s="182" t="s">
        <v>824</v>
      </c>
    </row>
    <row r="355" s="11" customFormat="1" ht="22.8" customHeight="1">
      <c r="B355" s="157"/>
      <c r="D355" s="158" t="s">
        <v>74</v>
      </c>
      <c r="E355" s="168" t="s">
        <v>825</v>
      </c>
      <c r="F355" s="168" t="s">
        <v>826</v>
      </c>
      <c r="I355" s="160"/>
      <c r="J355" s="169">
        <f>BK355</f>
        <v>0</v>
      </c>
      <c r="L355" s="157"/>
      <c r="M355" s="162"/>
      <c r="N355" s="163"/>
      <c r="O355" s="163"/>
      <c r="P355" s="164">
        <f>SUM(P356:P357)</f>
        <v>0</v>
      </c>
      <c r="Q355" s="163"/>
      <c r="R355" s="164">
        <f>SUM(R356:R357)</f>
        <v>0</v>
      </c>
      <c r="S355" s="163"/>
      <c r="T355" s="165">
        <f>SUM(T356:T357)</f>
        <v>0.44999999999999996</v>
      </c>
      <c r="AR355" s="158" t="s">
        <v>142</v>
      </c>
      <c r="AT355" s="166" t="s">
        <v>74</v>
      </c>
      <c r="AU355" s="166" t="s">
        <v>80</v>
      </c>
      <c r="AY355" s="158" t="s">
        <v>133</v>
      </c>
      <c r="BK355" s="167">
        <f>SUM(BK356:BK357)</f>
        <v>0</v>
      </c>
    </row>
    <row r="356" s="1" customFormat="1" ht="24" customHeight="1">
      <c r="B356" s="170"/>
      <c r="C356" s="171" t="s">
        <v>827</v>
      </c>
      <c r="D356" s="171" t="s">
        <v>136</v>
      </c>
      <c r="E356" s="172" t="s">
        <v>828</v>
      </c>
      <c r="F356" s="173" t="s">
        <v>829</v>
      </c>
      <c r="G356" s="174" t="s">
        <v>148</v>
      </c>
      <c r="H356" s="175">
        <v>15</v>
      </c>
      <c r="I356" s="176"/>
      <c r="J356" s="177">
        <f>ROUND(I356*H356,2)</f>
        <v>0</v>
      </c>
      <c r="K356" s="173" t="s">
        <v>140</v>
      </c>
      <c r="L356" s="36"/>
      <c r="M356" s="178" t="s">
        <v>1</v>
      </c>
      <c r="N356" s="179" t="s">
        <v>41</v>
      </c>
      <c r="O356" s="72"/>
      <c r="P356" s="180">
        <f>O356*H356</f>
        <v>0</v>
      </c>
      <c r="Q356" s="180">
        <v>0</v>
      </c>
      <c r="R356" s="180">
        <f>Q356*H356</f>
        <v>0</v>
      </c>
      <c r="S356" s="180">
        <v>0.029999999999999999</v>
      </c>
      <c r="T356" s="181">
        <f>S356*H356</f>
        <v>0.44999999999999996</v>
      </c>
      <c r="AR356" s="182" t="s">
        <v>207</v>
      </c>
      <c r="AT356" s="182" t="s">
        <v>136</v>
      </c>
      <c r="AU356" s="182" t="s">
        <v>142</v>
      </c>
      <c r="AY356" s="17" t="s">
        <v>133</v>
      </c>
      <c r="BE356" s="183">
        <f>IF(N356="základní",J356,0)</f>
        <v>0</v>
      </c>
      <c r="BF356" s="183">
        <f>IF(N356="snížená",J356,0)</f>
        <v>0</v>
      </c>
      <c r="BG356" s="183">
        <f>IF(N356="zákl. přenesená",J356,0)</f>
        <v>0</v>
      </c>
      <c r="BH356" s="183">
        <f>IF(N356="sníž. přenesená",J356,0)</f>
        <v>0</v>
      </c>
      <c r="BI356" s="183">
        <f>IF(N356="nulová",J356,0)</f>
        <v>0</v>
      </c>
      <c r="BJ356" s="17" t="s">
        <v>142</v>
      </c>
      <c r="BK356" s="183">
        <f>ROUND(I356*H356,2)</f>
        <v>0</v>
      </c>
      <c r="BL356" s="17" t="s">
        <v>207</v>
      </c>
      <c r="BM356" s="182" t="s">
        <v>830</v>
      </c>
    </row>
    <row r="357" s="12" customFormat="1">
      <c r="B357" s="184"/>
      <c r="D357" s="185" t="s">
        <v>144</v>
      </c>
      <c r="E357" s="186" t="s">
        <v>1</v>
      </c>
      <c r="F357" s="187" t="s">
        <v>831</v>
      </c>
      <c r="H357" s="188">
        <v>15</v>
      </c>
      <c r="I357" s="189"/>
      <c r="L357" s="184"/>
      <c r="M357" s="190"/>
      <c r="N357" s="191"/>
      <c r="O357" s="191"/>
      <c r="P357" s="191"/>
      <c r="Q357" s="191"/>
      <c r="R357" s="191"/>
      <c r="S357" s="191"/>
      <c r="T357" s="192"/>
      <c r="AT357" s="186" t="s">
        <v>144</v>
      </c>
      <c r="AU357" s="186" t="s">
        <v>142</v>
      </c>
      <c r="AV357" s="12" t="s">
        <v>142</v>
      </c>
      <c r="AW357" s="12" t="s">
        <v>32</v>
      </c>
      <c r="AX357" s="12" t="s">
        <v>80</v>
      </c>
      <c r="AY357" s="186" t="s">
        <v>133</v>
      </c>
    </row>
    <row r="358" s="11" customFormat="1" ht="22.8" customHeight="1">
      <c r="B358" s="157"/>
      <c r="D358" s="158" t="s">
        <v>74</v>
      </c>
      <c r="E358" s="168" t="s">
        <v>832</v>
      </c>
      <c r="F358" s="168" t="s">
        <v>833</v>
      </c>
      <c r="I358" s="160"/>
      <c r="J358" s="169">
        <f>BK358</f>
        <v>0</v>
      </c>
      <c r="L358" s="157"/>
      <c r="M358" s="162"/>
      <c r="N358" s="163"/>
      <c r="O358" s="163"/>
      <c r="P358" s="164">
        <f>SUM(P359:P361)</f>
        <v>0</v>
      </c>
      <c r="Q358" s="163"/>
      <c r="R358" s="164">
        <f>SUM(R359:R361)</f>
        <v>0.73759129999999995</v>
      </c>
      <c r="S358" s="163"/>
      <c r="T358" s="165">
        <f>SUM(T359:T361)</f>
        <v>0</v>
      </c>
      <c r="AR358" s="158" t="s">
        <v>142</v>
      </c>
      <c r="AT358" s="166" t="s">
        <v>74</v>
      </c>
      <c r="AU358" s="166" t="s">
        <v>80</v>
      </c>
      <c r="AY358" s="158" t="s">
        <v>133</v>
      </c>
      <c r="BK358" s="167">
        <f>SUM(BK359:BK361)</f>
        <v>0</v>
      </c>
    </row>
    <row r="359" s="1" customFormat="1" ht="24" customHeight="1">
      <c r="B359" s="170"/>
      <c r="C359" s="171" t="s">
        <v>834</v>
      </c>
      <c r="D359" s="171" t="s">
        <v>136</v>
      </c>
      <c r="E359" s="172" t="s">
        <v>835</v>
      </c>
      <c r="F359" s="173" t="s">
        <v>836</v>
      </c>
      <c r="G359" s="174" t="s">
        <v>148</v>
      </c>
      <c r="H359" s="175">
        <v>60.310000000000002</v>
      </c>
      <c r="I359" s="176"/>
      <c r="J359" s="177">
        <f>ROUND(I359*H359,2)</f>
        <v>0</v>
      </c>
      <c r="K359" s="173" t="s">
        <v>140</v>
      </c>
      <c r="L359" s="36"/>
      <c r="M359" s="178" t="s">
        <v>1</v>
      </c>
      <c r="N359" s="179" t="s">
        <v>41</v>
      </c>
      <c r="O359" s="72"/>
      <c r="P359" s="180">
        <f>O359*H359</f>
        <v>0</v>
      </c>
      <c r="Q359" s="180">
        <v>0.01223</v>
      </c>
      <c r="R359" s="180">
        <f>Q359*H359</f>
        <v>0.73759129999999995</v>
      </c>
      <c r="S359" s="180">
        <v>0</v>
      </c>
      <c r="T359" s="181">
        <f>S359*H359</f>
        <v>0</v>
      </c>
      <c r="AR359" s="182" t="s">
        <v>207</v>
      </c>
      <c r="AT359" s="182" t="s">
        <v>136</v>
      </c>
      <c r="AU359" s="182" t="s">
        <v>142</v>
      </c>
      <c r="AY359" s="17" t="s">
        <v>133</v>
      </c>
      <c r="BE359" s="183">
        <f>IF(N359="základní",J359,0)</f>
        <v>0</v>
      </c>
      <c r="BF359" s="183">
        <f>IF(N359="snížená",J359,0)</f>
        <v>0</v>
      </c>
      <c r="BG359" s="183">
        <f>IF(N359="zákl. přenesená",J359,0)</f>
        <v>0</v>
      </c>
      <c r="BH359" s="183">
        <f>IF(N359="sníž. přenesená",J359,0)</f>
        <v>0</v>
      </c>
      <c r="BI359" s="183">
        <f>IF(N359="nulová",J359,0)</f>
        <v>0</v>
      </c>
      <c r="BJ359" s="17" t="s">
        <v>142</v>
      </c>
      <c r="BK359" s="183">
        <f>ROUND(I359*H359,2)</f>
        <v>0</v>
      </c>
      <c r="BL359" s="17" t="s">
        <v>207</v>
      </c>
      <c r="BM359" s="182" t="s">
        <v>837</v>
      </c>
    </row>
    <row r="360" s="12" customFormat="1">
      <c r="B360" s="184"/>
      <c r="D360" s="185" t="s">
        <v>144</v>
      </c>
      <c r="E360" s="186" t="s">
        <v>1</v>
      </c>
      <c r="F360" s="187" t="s">
        <v>838</v>
      </c>
      <c r="H360" s="188">
        <v>60.310000000000002</v>
      </c>
      <c r="I360" s="189"/>
      <c r="L360" s="184"/>
      <c r="M360" s="190"/>
      <c r="N360" s="191"/>
      <c r="O360" s="191"/>
      <c r="P360" s="191"/>
      <c r="Q360" s="191"/>
      <c r="R360" s="191"/>
      <c r="S360" s="191"/>
      <c r="T360" s="192"/>
      <c r="AT360" s="186" t="s">
        <v>144</v>
      </c>
      <c r="AU360" s="186" t="s">
        <v>142</v>
      </c>
      <c r="AV360" s="12" t="s">
        <v>142</v>
      </c>
      <c r="AW360" s="12" t="s">
        <v>32</v>
      </c>
      <c r="AX360" s="12" t="s">
        <v>80</v>
      </c>
      <c r="AY360" s="186" t="s">
        <v>133</v>
      </c>
    </row>
    <row r="361" s="1" customFormat="1" ht="24" customHeight="1">
      <c r="B361" s="170"/>
      <c r="C361" s="171" t="s">
        <v>839</v>
      </c>
      <c r="D361" s="171" t="s">
        <v>136</v>
      </c>
      <c r="E361" s="172" t="s">
        <v>840</v>
      </c>
      <c r="F361" s="173" t="s">
        <v>841</v>
      </c>
      <c r="G361" s="174" t="s">
        <v>435</v>
      </c>
      <c r="H361" s="211"/>
      <c r="I361" s="176"/>
      <c r="J361" s="177">
        <f>ROUND(I361*H361,2)</f>
        <v>0</v>
      </c>
      <c r="K361" s="173" t="s">
        <v>140</v>
      </c>
      <c r="L361" s="36"/>
      <c r="M361" s="178" t="s">
        <v>1</v>
      </c>
      <c r="N361" s="179" t="s">
        <v>41</v>
      </c>
      <c r="O361" s="72"/>
      <c r="P361" s="180">
        <f>O361*H361</f>
        <v>0</v>
      </c>
      <c r="Q361" s="180">
        <v>0</v>
      </c>
      <c r="R361" s="180">
        <f>Q361*H361</f>
        <v>0</v>
      </c>
      <c r="S361" s="180">
        <v>0</v>
      </c>
      <c r="T361" s="181">
        <f>S361*H361</f>
        <v>0</v>
      </c>
      <c r="AR361" s="182" t="s">
        <v>207</v>
      </c>
      <c r="AT361" s="182" t="s">
        <v>136</v>
      </c>
      <c r="AU361" s="182" t="s">
        <v>142</v>
      </c>
      <c r="AY361" s="17" t="s">
        <v>133</v>
      </c>
      <c r="BE361" s="183">
        <f>IF(N361="základní",J361,0)</f>
        <v>0</v>
      </c>
      <c r="BF361" s="183">
        <f>IF(N361="snížená",J361,0)</f>
        <v>0</v>
      </c>
      <c r="BG361" s="183">
        <f>IF(N361="zákl. přenesená",J361,0)</f>
        <v>0</v>
      </c>
      <c r="BH361" s="183">
        <f>IF(N361="sníž. přenesená",J361,0)</f>
        <v>0</v>
      </c>
      <c r="BI361" s="183">
        <f>IF(N361="nulová",J361,0)</f>
        <v>0</v>
      </c>
      <c r="BJ361" s="17" t="s">
        <v>142</v>
      </c>
      <c r="BK361" s="183">
        <f>ROUND(I361*H361,2)</f>
        <v>0</v>
      </c>
      <c r="BL361" s="17" t="s">
        <v>207</v>
      </c>
      <c r="BM361" s="182" t="s">
        <v>842</v>
      </c>
    </row>
    <row r="362" s="11" customFormat="1" ht="22.8" customHeight="1">
      <c r="B362" s="157"/>
      <c r="D362" s="158" t="s">
        <v>74</v>
      </c>
      <c r="E362" s="168" t="s">
        <v>843</v>
      </c>
      <c r="F362" s="168" t="s">
        <v>844</v>
      </c>
      <c r="I362" s="160"/>
      <c r="J362" s="169">
        <f>BK362</f>
        <v>0</v>
      </c>
      <c r="L362" s="157"/>
      <c r="M362" s="162"/>
      <c r="N362" s="163"/>
      <c r="O362" s="163"/>
      <c r="P362" s="164">
        <f>SUM(P363:P375)</f>
        <v>0</v>
      </c>
      <c r="Q362" s="163"/>
      <c r="R362" s="164">
        <f>SUM(R363:R375)</f>
        <v>0</v>
      </c>
      <c r="S362" s="163"/>
      <c r="T362" s="165">
        <f>SUM(T363:T375)</f>
        <v>0.23398380000000002</v>
      </c>
      <c r="AR362" s="158" t="s">
        <v>142</v>
      </c>
      <c r="AT362" s="166" t="s">
        <v>74</v>
      </c>
      <c r="AU362" s="166" t="s">
        <v>80</v>
      </c>
      <c r="AY362" s="158" t="s">
        <v>133</v>
      </c>
      <c r="BK362" s="167">
        <f>SUM(BK363:BK375)</f>
        <v>0</v>
      </c>
    </row>
    <row r="363" s="1" customFormat="1" ht="16.5" customHeight="1">
      <c r="B363" s="170"/>
      <c r="C363" s="171" t="s">
        <v>845</v>
      </c>
      <c r="D363" s="171" t="s">
        <v>136</v>
      </c>
      <c r="E363" s="172" t="s">
        <v>846</v>
      </c>
      <c r="F363" s="173" t="s">
        <v>847</v>
      </c>
      <c r="G363" s="174" t="s">
        <v>148</v>
      </c>
      <c r="H363" s="175">
        <v>12.9</v>
      </c>
      <c r="I363" s="176"/>
      <c r="J363" s="177">
        <f>ROUND(I363*H363,2)</f>
        <v>0</v>
      </c>
      <c r="K363" s="173" t="s">
        <v>140</v>
      </c>
      <c r="L363" s="36"/>
      <c r="M363" s="178" t="s">
        <v>1</v>
      </c>
      <c r="N363" s="179" t="s">
        <v>41</v>
      </c>
      <c r="O363" s="72"/>
      <c r="P363" s="180">
        <f>O363*H363</f>
        <v>0</v>
      </c>
      <c r="Q363" s="180">
        <v>0</v>
      </c>
      <c r="R363" s="180">
        <f>Q363*H363</f>
        <v>0</v>
      </c>
      <c r="S363" s="180">
        <v>0.01098</v>
      </c>
      <c r="T363" s="181">
        <f>S363*H363</f>
        <v>0.14164200000000002</v>
      </c>
      <c r="AR363" s="182" t="s">
        <v>207</v>
      </c>
      <c r="AT363" s="182" t="s">
        <v>136</v>
      </c>
      <c r="AU363" s="182" t="s">
        <v>142</v>
      </c>
      <c r="AY363" s="17" t="s">
        <v>133</v>
      </c>
      <c r="BE363" s="183">
        <f>IF(N363="základní",J363,0)</f>
        <v>0</v>
      </c>
      <c r="BF363" s="183">
        <f>IF(N363="snížená",J363,0)</f>
        <v>0</v>
      </c>
      <c r="BG363" s="183">
        <f>IF(N363="zákl. přenesená",J363,0)</f>
        <v>0</v>
      </c>
      <c r="BH363" s="183">
        <f>IF(N363="sníž. přenesená",J363,0)</f>
        <v>0</v>
      </c>
      <c r="BI363" s="183">
        <f>IF(N363="nulová",J363,0)</f>
        <v>0</v>
      </c>
      <c r="BJ363" s="17" t="s">
        <v>142</v>
      </c>
      <c r="BK363" s="183">
        <f>ROUND(I363*H363,2)</f>
        <v>0</v>
      </c>
      <c r="BL363" s="17" t="s">
        <v>207</v>
      </c>
      <c r="BM363" s="182" t="s">
        <v>848</v>
      </c>
    </row>
    <row r="364" s="12" customFormat="1">
      <c r="B364" s="184"/>
      <c r="D364" s="185" t="s">
        <v>144</v>
      </c>
      <c r="E364" s="186" t="s">
        <v>1</v>
      </c>
      <c r="F364" s="187" t="s">
        <v>849</v>
      </c>
      <c r="H364" s="188">
        <v>6</v>
      </c>
      <c r="I364" s="189"/>
      <c r="L364" s="184"/>
      <c r="M364" s="190"/>
      <c r="N364" s="191"/>
      <c r="O364" s="191"/>
      <c r="P364" s="191"/>
      <c r="Q364" s="191"/>
      <c r="R364" s="191"/>
      <c r="S364" s="191"/>
      <c r="T364" s="192"/>
      <c r="AT364" s="186" t="s">
        <v>144</v>
      </c>
      <c r="AU364" s="186" t="s">
        <v>142</v>
      </c>
      <c r="AV364" s="12" t="s">
        <v>142</v>
      </c>
      <c r="AW364" s="12" t="s">
        <v>32</v>
      </c>
      <c r="AX364" s="12" t="s">
        <v>75</v>
      </c>
      <c r="AY364" s="186" t="s">
        <v>133</v>
      </c>
    </row>
    <row r="365" s="12" customFormat="1">
      <c r="B365" s="184"/>
      <c r="D365" s="185" t="s">
        <v>144</v>
      </c>
      <c r="E365" s="186" t="s">
        <v>1</v>
      </c>
      <c r="F365" s="187" t="s">
        <v>850</v>
      </c>
      <c r="H365" s="188">
        <v>6.9000000000000004</v>
      </c>
      <c r="I365" s="189"/>
      <c r="L365" s="184"/>
      <c r="M365" s="190"/>
      <c r="N365" s="191"/>
      <c r="O365" s="191"/>
      <c r="P365" s="191"/>
      <c r="Q365" s="191"/>
      <c r="R365" s="191"/>
      <c r="S365" s="191"/>
      <c r="T365" s="192"/>
      <c r="AT365" s="186" t="s">
        <v>144</v>
      </c>
      <c r="AU365" s="186" t="s">
        <v>142</v>
      </c>
      <c r="AV365" s="12" t="s">
        <v>142</v>
      </c>
      <c r="AW365" s="12" t="s">
        <v>32</v>
      </c>
      <c r="AX365" s="12" t="s">
        <v>75</v>
      </c>
      <c r="AY365" s="186" t="s">
        <v>133</v>
      </c>
    </row>
    <row r="366" s="13" customFormat="1">
      <c r="B366" s="193"/>
      <c r="D366" s="185" t="s">
        <v>144</v>
      </c>
      <c r="E366" s="194" t="s">
        <v>1</v>
      </c>
      <c r="F366" s="195" t="s">
        <v>165</v>
      </c>
      <c r="H366" s="196">
        <v>12.9</v>
      </c>
      <c r="I366" s="197"/>
      <c r="L366" s="193"/>
      <c r="M366" s="198"/>
      <c r="N366" s="199"/>
      <c r="O366" s="199"/>
      <c r="P366" s="199"/>
      <c r="Q366" s="199"/>
      <c r="R366" s="199"/>
      <c r="S366" s="199"/>
      <c r="T366" s="200"/>
      <c r="AT366" s="194" t="s">
        <v>144</v>
      </c>
      <c r="AU366" s="194" t="s">
        <v>142</v>
      </c>
      <c r="AV366" s="13" t="s">
        <v>141</v>
      </c>
      <c r="AW366" s="13" t="s">
        <v>32</v>
      </c>
      <c r="AX366" s="13" t="s">
        <v>80</v>
      </c>
      <c r="AY366" s="194" t="s">
        <v>133</v>
      </c>
    </row>
    <row r="367" s="1" customFormat="1" ht="16.5" customHeight="1">
      <c r="B367" s="170"/>
      <c r="C367" s="171" t="s">
        <v>851</v>
      </c>
      <c r="D367" s="171" t="s">
        <v>136</v>
      </c>
      <c r="E367" s="172" t="s">
        <v>852</v>
      </c>
      <c r="F367" s="173" t="s">
        <v>853</v>
      </c>
      <c r="G367" s="174" t="s">
        <v>148</v>
      </c>
      <c r="H367" s="175">
        <v>8.4100000000000001</v>
      </c>
      <c r="I367" s="176"/>
      <c r="J367" s="177">
        <f>ROUND(I367*H367,2)</f>
        <v>0</v>
      </c>
      <c r="K367" s="173" t="s">
        <v>140</v>
      </c>
      <c r="L367" s="36"/>
      <c r="M367" s="178" t="s">
        <v>1</v>
      </c>
      <c r="N367" s="179" t="s">
        <v>41</v>
      </c>
      <c r="O367" s="72"/>
      <c r="P367" s="180">
        <f>O367*H367</f>
        <v>0</v>
      </c>
      <c r="Q367" s="180">
        <v>0</v>
      </c>
      <c r="R367" s="180">
        <f>Q367*H367</f>
        <v>0</v>
      </c>
      <c r="S367" s="180">
        <v>0.01098</v>
      </c>
      <c r="T367" s="181">
        <f>S367*H367</f>
        <v>0.092341800000000002</v>
      </c>
      <c r="AR367" s="182" t="s">
        <v>207</v>
      </c>
      <c r="AT367" s="182" t="s">
        <v>136</v>
      </c>
      <c r="AU367" s="182" t="s">
        <v>142</v>
      </c>
      <c r="AY367" s="17" t="s">
        <v>133</v>
      </c>
      <c r="BE367" s="183">
        <f>IF(N367="základní",J367,0)</f>
        <v>0</v>
      </c>
      <c r="BF367" s="183">
        <f>IF(N367="snížená",J367,0)</f>
        <v>0</v>
      </c>
      <c r="BG367" s="183">
        <f>IF(N367="zákl. přenesená",J367,0)</f>
        <v>0</v>
      </c>
      <c r="BH367" s="183">
        <f>IF(N367="sníž. přenesená",J367,0)</f>
        <v>0</v>
      </c>
      <c r="BI367" s="183">
        <f>IF(N367="nulová",J367,0)</f>
        <v>0</v>
      </c>
      <c r="BJ367" s="17" t="s">
        <v>142</v>
      </c>
      <c r="BK367" s="183">
        <f>ROUND(I367*H367,2)</f>
        <v>0</v>
      </c>
      <c r="BL367" s="17" t="s">
        <v>207</v>
      </c>
      <c r="BM367" s="182" t="s">
        <v>854</v>
      </c>
    </row>
    <row r="368" s="12" customFormat="1">
      <c r="B368" s="184"/>
      <c r="D368" s="185" t="s">
        <v>144</v>
      </c>
      <c r="E368" s="186" t="s">
        <v>1</v>
      </c>
      <c r="F368" s="187" t="s">
        <v>855</v>
      </c>
      <c r="H368" s="188">
        <v>8.4100000000000001</v>
      </c>
      <c r="I368" s="189"/>
      <c r="L368" s="184"/>
      <c r="M368" s="190"/>
      <c r="N368" s="191"/>
      <c r="O368" s="191"/>
      <c r="P368" s="191"/>
      <c r="Q368" s="191"/>
      <c r="R368" s="191"/>
      <c r="S368" s="191"/>
      <c r="T368" s="192"/>
      <c r="AT368" s="186" t="s">
        <v>144</v>
      </c>
      <c r="AU368" s="186" t="s">
        <v>142</v>
      </c>
      <c r="AV368" s="12" t="s">
        <v>142</v>
      </c>
      <c r="AW368" s="12" t="s">
        <v>32</v>
      </c>
      <c r="AX368" s="12" t="s">
        <v>80</v>
      </c>
      <c r="AY368" s="186" t="s">
        <v>133</v>
      </c>
    </row>
    <row r="369" s="1" customFormat="1" ht="24" customHeight="1">
      <c r="B369" s="170"/>
      <c r="C369" s="171" t="s">
        <v>856</v>
      </c>
      <c r="D369" s="171" t="s">
        <v>136</v>
      </c>
      <c r="E369" s="172" t="s">
        <v>857</v>
      </c>
      <c r="F369" s="173" t="s">
        <v>858</v>
      </c>
      <c r="G369" s="174" t="s">
        <v>139</v>
      </c>
      <c r="H369" s="175">
        <v>4</v>
      </c>
      <c r="I369" s="176"/>
      <c r="J369" s="177">
        <f>ROUND(I369*H369,2)</f>
        <v>0</v>
      </c>
      <c r="K369" s="173" t="s">
        <v>140</v>
      </c>
      <c r="L369" s="36"/>
      <c r="M369" s="178" t="s">
        <v>1</v>
      </c>
      <c r="N369" s="179" t="s">
        <v>41</v>
      </c>
      <c r="O369" s="72"/>
      <c r="P369" s="180">
        <f>O369*H369</f>
        <v>0</v>
      </c>
      <c r="Q369" s="180">
        <v>0</v>
      </c>
      <c r="R369" s="180">
        <f>Q369*H369</f>
        <v>0</v>
      </c>
      <c r="S369" s="180">
        <v>0</v>
      </c>
      <c r="T369" s="181">
        <f>S369*H369</f>
        <v>0</v>
      </c>
      <c r="AR369" s="182" t="s">
        <v>207</v>
      </c>
      <c r="AT369" s="182" t="s">
        <v>136</v>
      </c>
      <c r="AU369" s="182" t="s">
        <v>142</v>
      </c>
      <c r="AY369" s="17" t="s">
        <v>133</v>
      </c>
      <c r="BE369" s="183">
        <f>IF(N369="základní",J369,0)</f>
        <v>0</v>
      </c>
      <c r="BF369" s="183">
        <f>IF(N369="snížená",J369,0)</f>
        <v>0</v>
      </c>
      <c r="BG369" s="183">
        <f>IF(N369="zákl. přenesená",J369,0)</f>
        <v>0</v>
      </c>
      <c r="BH369" s="183">
        <f>IF(N369="sníž. přenesená",J369,0)</f>
        <v>0</v>
      </c>
      <c r="BI369" s="183">
        <f>IF(N369="nulová",J369,0)</f>
        <v>0</v>
      </c>
      <c r="BJ369" s="17" t="s">
        <v>142</v>
      </c>
      <c r="BK369" s="183">
        <f>ROUND(I369*H369,2)</f>
        <v>0</v>
      </c>
      <c r="BL369" s="17" t="s">
        <v>207</v>
      </c>
      <c r="BM369" s="182" t="s">
        <v>859</v>
      </c>
    </row>
    <row r="370" s="1" customFormat="1" ht="24" customHeight="1">
      <c r="B370" s="170"/>
      <c r="C370" s="171" t="s">
        <v>860</v>
      </c>
      <c r="D370" s="171" t="s">
        <v>136</v>
      </c>
      <c r="E370" s="172" t="s">
        <v>861</v>
      </c>
      <c r="F370" s="173" t="s">
        <v>862</v>
      </c>
      <c r="G370" s="174" t="s">
        <v>139</v>
      </c>
      <c r="H370" s="175">
        <v>1</v>
      </c>
      <c r="I370" s="176"/>
      <c r="J370" s="177">
        <f>ROUND(I370*H370,2)</f>
        <v>0</v>
      </c>
      <c r="K370" s="173" t="s">
        <v>140</v>
      </c>
      <c r="L370" s="36"/>
      <c r="M370" s="178" t="s">
        <v>1</v>
      </c>
      <c r="N370" s="179" t="s">
        <v>41</v>
      </c>
      <c r="O370" s="72"/>
      <c r="P370" s="180">
        <f>O370*H370</f>
        <v>0</v>
      </c>
      <c r="Q370" s="180">
        <v>0</v>
      </c>
      <c r="R370" s="180">
        <f>Q370*H370</f>
        <v>0</v>
      </c>
      <c r="S370" s="180">
        <v>0</v>
      </c>
      <c r="T370" s="181">
        <f>S370*H370</f>
        <v>0</v>
      </c>
      <c r="AR370" s="182" t="s">
        <v>207</v>
      </c>
      <c r="AT370" s="182" t="s">
        <v>136</v>
      </c>
      <c r="AU370" s="182" t="s">
        <v>142</v>
      </c>
      <c r="AY370" s="17" t="s">
        <v>133</v>
      </c>
      <c r="BE370" s="183">
        <f>IF(N370="základní",J370,0)</f>
        <v>0</v>
      </c>
      <c r="BF370" s="183">
        <f>IF(N370="snížená",J370,0)</f>
        <v>0</v>
      </c>
      <c r="BG370" s="183">
        <f>IF(N370="zákl. přenesená",J370,0)</f>
        <v>0</v>
      </c>
      <c r="BH370" s="183">
        <f>IF(N370="sníž. přenesená",J370,0)</f>
        <v>0</v>
      </c>
      <c r="BI370" s="183">
        <f>IF(N370="nulová",J370,0)</f>
        <v>0</v>
      </c>
      <c r="BJ370" s="17" t="s">
        <v>142</v>
      </c>
      <c r="BK370" s="183">
        <f>ROUND(I370*H370,2)</f>
        <v>0</v>
      </c>
      <c r="BL370" s="17" t="s">
        <v>207</v>
      </c>
      <c r="BM370" s="182" t="s">
        <v>863</v>
      </c>
    </row>
    <row r="371" s="1" customFormat="1" ht="36" customHeight="1">
      <c r="B371" s="170"/>
      <c r="C371" s="201" t="s">
        <v>864</v>
      </c>
      <c r="D371" s="201" t="s">
        <v>224</v>
      </c>
      <c r="E371" s="202" t="s">
        <v>865</v>
      </c>
      <c r="F371" s="203" t="s">
        <v>866</v>
      </c>
      <c r="G371" s="204" t="s">
        <v>139</v>
      </c>
      <c r="H371" s="205">
        <v>3</v>
      </c>
      <c r="I371" s="206"/>
      <c r="J371" s="207">
        <f>ROUND(I371*H371,2)</f>
        <v>0</v>
      </c>
      <c r="K371" s="203" t="s">
        <v>1</v>
      </c>
      <c r="L371" s="208"/>
      <c r="M371" s="209" t="s">
        <v>1</v>
      </c>
      <c r="N371" s="210" t="s">
        <v>41</v>
      </c>
      <c r="O371" s="72"/>
      <c r="P371" s="180">
        <f>O371*H371</f>
        <v>0</v>
      </c>
      <c r="Q371" s="180">
        <v>0</v>
      </c>
      <c r="R371" s="180">
        <f>Q371*H371</f>
        <v>0</v>
      </c>
      <c r="S371" s="180">
        <v>0</v>
      </c>
      <c r="T371" s="181">
        <f>S371*H371</f>
        <v>0</v>
      </c>
      <c r="AR371" s="182" t="s">
        <v>286</v>
      </c>
      <c r="AT371" s="182" t="s">
        <v>224</v>
      </c>
      <c r="AU371" s="182" t="s">
        <v>142</v>
      </c>
      <c r="AY371" s="17" t="s">
        <v>133</v>
      </c>
      <c r="BE371" s="183">
        <f>IF(N371="základní",J371,0)</f>
        <v>0</v>
      </c>
      <c r="BF371" s="183">
        <f>IF(N371="snížená",J371,0)</f>
        <v>0</v>
      </c>
      <c r="BG371" s="183">
        <f>IF(N371="zákl. přenesená",J371,0)</f>
        <v>0</v>
      </c>
      <c r="BH371" s="183">
        <f>IF(N371="sníž. přenesená",J371,0)</f>
        <v>0</v>
      </c>
      <c r="BI371" s="183">
        <f>IF(N371="nulová",J371,0)</f>
        <v>0</v>
      </c>
      <c r="BJ371" s="17" t="s">
        <v>142</v>
      </c>
      <c r="BK371" s="183">
        <f>ROUND(I371*H371,2)</f>
        <v>0</v>
      </c>
      <c r="BL371" s="17" t="s">
        <v>207</v>
      </c>
      <c r="BM371" s="182" t="s">
        <v>867</v>
      </c>
    </row>
    <row r="372" s="1" customFormat="1" ht="24" customHeight="1">
      <c r="B372" s="170"/>
      <c r="C372" s="201" t="s">
        <v>868</v>
      </c>
      <c r="D372" s="201" t="s">
        <v>224</v>
      </c>
      <c r="E372" s="202" t="s">
        <v>869</v>
      </c>
      <c r="F372" s="203" t="s">
        <v>870</v>
      </c>
      <c r="G372" s="204" t="s">
        <v>139</v>
      </c>
      <c r="H372" s="205">
        <v>1</v>
      </c>
      <c r="I372" s="206"/>
      <c r="J372" s="207">
        <f>ROUND(I372*H372,2)</f>
        <v>0</v>
      </c>
      <c r="K372" s="203" t="s">
        <v>1</v>
      </c>
      <c r="L372" s="208"/>
      <c r="M372" s="209" t="s">
        <v>1</v>
      </c>
      <c r="N372" s="210" t="s">
        <v>41</v>
      </c>
      <c r="O372" s="72"/>
      <c r="P372" s="180">
        <f>O372*H372</f>
        <v>0</v>
      </c>
      <c r="Q372" s="180">
        <v>0</v>
      </c>
      <c r="R372" s="180">
        <f>Q372*H372</f>
        <v>0</v>
      </c>
      <c r="S372" s="180">
        <v>0</v>
      </c>
      <c r="T372" s="181">
        <f>S372*H372</f>
        <v>0</v>
      </c>
      <c r="AR372" s="182" t="s">
        <v>286</v>
      </c>
      <c r="AT372" s="182" t="s">
        <v>224</v>
      </c>
      <c r="AU372" s="182" t="s">
        <v>142</v>
      </c>
      <c r="AY372" s="17" t="s">
        <v>133</v>
      </c>
      <c r="BE372" s="183">
        <f>IF(N372="základní",J372,0)</f>
        <v>0</v>
      </c>
      <c r="BF372" s="183">
        <f>IF(N372="snížená",J372,0)</f>
        <v>0</v>
      </c>
      <c r="BG372" s="183">
        <f>IF(N372="zákl. přenesená",J372,0)</f>
        <v>0</v>
      </c>
      <c r="BH372" s="183">
        <f>IF(N372="sníž. přenesená",J372,0)</f>
        <v>0</v>
      </c>
      <c r="BI372" s="183">
        <f>IF(N372="nulová",J372,0)</f>
        <v>0</v>
      </c>
      <c r="BJ372" s="17" t="s">
        <v>142</v>
      </c>
      <c r="BK372" s="183">
        <f>ROUND(I372*H372,2)</f>
        <v>0</v>
      </c>
      <c r="BL372" s="17" t="s">
        <v>207</v>
      </c>
      <c r="BM372" s="182" t="s">
        <v>871</v>
      </c>
    </row>
    <row r="373" s="1" customFormat="1" ht="24" customHeight="1">
      <c r="B373" s="170"/>
      <c r="C373" s="201" t="s">
        <v>872</v>
      </c>
      <c r="D373" s="201" t="s">
        <v>224</v>
      </c>
      <c r="E373" s="202" t="s">
        <v>873</v>
      </c>
      <c r="F373" s="203" t="s">
        <v>874</v>
      </c>
      <c r="G373" s="204" t="s">
        <v>139</v>
      </c>
      <c r="H373" s="205">
        <v>1</v>
      </c>
      <c r="I373" s="206"/>
      <c r="J373" s="207">
        <f>ROUND(I373*H373,2)</f>
        <v>0</v>
      </c>
      <c r="K373" s="203" t="s">
        <v>1</v>
      </c>
      <c r="L373" s="208"/>
      <c r="M373" s="209" t="s">
        <v>1</v>
      </c>
      <c r="N373" s="210" t="s">
        <v>41</v>
      </c>
      <c r="O373" s="72"/>
      <c r="P373" s="180">
        <f>O373*H373</f>
        <v>0</v>
      </c>
      <c r="Q373" s="180">
        <v>0</v>
      </c>
      <c r="R373" s="180">
        <f>Q373*H373</f>
        <v>0</v>
      </c>
      <c r="S373" s="180">
        <v>0</v>
      </c>
      <c r="T373" s="181">
        <f>S373*H373</f>
        <v>0</v>
      </c>
      <c r="AR373" s="182" t="s">
        <v>286</v>
      </c>
      <c r="AT373" s="182" t="s">
        <v>224</v>
      </c>
      <c r="AU373" s="182" t="s">
        <v>142</v>
      </c>
      <c r="AY373" s="17" t="s">
        <v>133</v>
      </c>
      <c r="BE373" s="183">
        <f>IF(N373="základní",J373,0)</f>
        <v>0</v>
      </c>
      <c r="BF373" s="183">
        <f>IF(N373="snížená",J373,0)</f>
        <v>0</v>
      </c>
      <c r="BG373" s="183">
        <f>IF(N373="zákl. přenesená",J373,0)</f>
        <v>0</v>
      </c>
      <c r="BH373" s="183">
        <f>IF(N373="sníž. přenesená",J373,0)</f>
        <v>0</v>
      </c>
      <c r="BI373" s="183">
        <f>IF(N373="nulová",J373,0)</f>
        <v>0</v>
      </c>
      <c r="BJ373" s="17" t="s">
        <v>142</v>
      </c>
      <c r="BK373" s="183">
        <f>ROUND(I373*H373,2)</f>
        <v>0</v>
      </c>
      <c r="BL373" s="17" t="s">
        <v>207</v>
      </c>
      <c r="BM373" s="182" t="s">
        <v>875</v>
      </c>
    </row>
    <row r="374" s="1" customFormat="1" ht="16.5" customHeight="1">
      <c r="B374" s="170"/>
      <c r="C374" s="171" t="s">
        <v>876</v>
      </c>
      <c r="D374" s="171" t="s">
        <v>136</v>
      </c>
      <c r="E374" s="172" t="s">
        <v>877</v>
      </c>
      <c r="F374" s="173" t="s">
        <v>878</v>
      </c>
      <c r="G374" s="174" t="s">
        <v>303</v>
      </c>
      <c r="H374" s="175">
        <v>1</v>
      </c>
      <c r="I374" s="176"/>
      <c r="J374" s="177">
        <f>ROUND(I374*H374,2)</f>
        <v>0</v>
      </c>
      <c r="K374" s="173" t="s">
        <v>1</v>
      </c>
      <c r="L374" s="36"/>
      <c r="M374" s="178" t="s">
        <v>1</v>
      </c>
      <c r="N374" s="179" t="s">
        <v>41</v>
      </c>
      <c r="O374" s="72"/>
      <c r="P374" s="180">
        <f>O374*H374</f>
        <v>0</v>
      </c>
      <c r="Q374" s="180">
        <v>0</v>
      </c>
      <c r="R374" s="180">
        <f>Q374*H374</f>
        <v>0</v>
      </c>
      <c r="S374" s="180">
        <v>0</v>
      </c>
      <c r="T374" s="181">
        <f>S374*H374</f>
        <v>0</v>
      </c>
      <c r="AR374" s="182" t="s">
        <v>207</v>
      </c>
      <c r="AT374" s="182" t="s">
        <v>136</v>
      </c>
      <c r="AU374" s="182" t="s">
        <v>142</v>
      </c>
      <c r="AY374" s="17" t="s">
        <v>133</v>
      </c>
      <c r="BE374" s="183">
        <f>IF(N374="základní",J374,0)</f>
        <v>0</v>
      </c>
      <c r="BF374" s="183">
        <f>IF(N374="snížená",J374,0)</f>
        <v>0</v>
      </c>
      <c r="BG374" s="183">
        <f>IF(N374="zákl. přenesená",J374,0)</f>
        <v>0</v>
      </c>
      <c r="BH374" s="183">
        <f>IF(N374="sníž. přenesená",J374,0)</f>
        <v>0</v>
      </c>
      <c r="BI374" s="183">
        <f>IF(N374="nulová",J374,0)</f>
        <v>0</v>
      </c>
      <c r="BJ374" s="17" t="s">
        <v>142</v>
      </c>
      <c r="BK374" s="183">
        <f>ROUND(I374*H374,2)</f>
        <v>0</v>
      </c>
      <c r="BL374" s="17" t="s">
        <v>207</v>
      </c>
      <c r="BM374" s="182" t="s">
        <v>879</v>
      </c>
    </row>
    <row r="375" s="1" customFormat="1" ht="24" customHeight="1">
      <c r="B375" s="170"/>
      <c r="C375" s="171" t="s">
        <v>880</v>
      </c>
      <c r="D375" s="171" t="s">
        <v>136</v>
      </c>
      <c r="E375" s="172" t="s">
        <v>881</v>
      </c>
      <c r="F375" s="173" t="s">
        <v>882</v>
      </c>
      <c r="G375" s="174" t="s">
        <v>435</v>
      </c>
      <c r="H375" s="211"/>
      <c r="I375" s="176"/>
      <c r="J375" s="177">
        <f>ROUND(I375*H375,2)</f>
        <v>0</v>
      </c>
      <c r="K375" s="173" t="s">
        <v>140</v>
      </c>
      <c r="L375" s="36"/>
      <c r="M375" s="178" t="s">
        <v>1</v>
      </c>
      <c r="N375" s="179" t="s">
        <v>41</v>
      </c>
      <c r="O375" s="72"/>
      <c r="P375" s="180">
        <f>O375*H375</f>
        <v>0</v>
      </c>
      <c r="Q375" s="180">
        <v>0</v>
      </c>
      <c r="R375" s="180">
        <f>Q375*H375</f>
        <v>0</v>
      </c>
      <c r="S375" s="180">
        <v>0</v>
      </c>
      <c r="T375" s="181">
        <f>S375*H375</f>
        <v>0</v>
      </c>
      <c r="AR375" s="182" t="s">
        <v>207</v>
      </c>
      <c r="AT375" s="182" t="s">
        <v>136</v>
      </c>
      <c r="AU375" s="182" t="s">
        <v>142</v>
      </c>
      <c r="AY375" s="17" t="s">
        <v>133</v>
      </c>
      <c r="BE375" s="183">
        <f>IF(N375="základní",J375,0)</f>
        <v>0</v>
      </c>
      <c r="BF375" s="183">
        <f>IF(N375="snížená",J375,0)</f>
        <v>0</v>
      </c>
      <c r="BG375" s="183">
        <f>IF(N375="zákl. přenesená",J375,0)</f>
        <v>0</v>
      </c>
      <c r="BH375" s="183">
        <f>IF(N375="sníž. přenesená",J375,0)</f>
        <v>0</v>
      </c>
      <c r="BI375" s="183">
        <f>IF(N375="nulová",J375,0)</f>
        <v>0</v>
      </c>
      <c r="BJ375" s="17" t="s">
        <v>142</v>
      </c>
      <c r="BK375" s="183">
        <f>ROUND(I375*H375,2)</f>
        <v>0</v>
      </c>
      <c r="BL375" s="17" t="s">
        <v>207</v>
      </c>
      <c r="BM375" s="182" t="s">
        <v>883</v>
      </c>
    </row>
    <row r="376" s="11" customFormat="1" ht="22.8" customHeight="1">
      <c r="B376" s="157"/>
      <c r="D376" s="158" t="s">
        <v>74</v>
      </c>
      <c r="E376" s="168" t="s">
        <v>884</v>
      </c>
      <c r="F376" s="168" t="s">
        <v>885</v>
      </c>
      <c r="I376" s="160"/>
      <c r="J376" s="169">
        <f>BK376</f>
        <v>0</v>
      </c>
      <c r="L376" s="157"/>
      <c r="M376" s="162"/>
      <c r="N376" s="163"/>
      <c r="O376" s="163"/>
      <c r="P376" s="164">
        <f>SUM(P377:P378)</f>
        <v>0</v>
      </c>
      <c r="Q376" s="163"/>
      <c r="R376" s="164">
        <f>SUM(R377:R378)</f>
        <v>0</v>
      </c>
      <c r="S376" s="163"/>
      <c r="T376" s="165">
        <f>SUM(T377:T378)</f>
        <v>0</v>
      </c>
      <c r="AR376" s="158" t="s">
        <v>142</v>
      </c>
      <c r="AT376" s="166" t="s">
        <v>74</v>
      </c>
      <c r="AU376" s="166" t="s">
        <v>80</v>
      </c>
      <c r="AY376" s="158" t="s">
        <v>133</v>
      </c>
      <c r="BK376" s="167">
        <f>SUM(BK377:BK378)</f>
        <v>0</v>
      </c>
    </row>
    <row r="377" s="1" customFormat="1" ht="16.5" customHeight="1">
      <c r="B377" s="170"/>
      <c r="C377" s="171" t="s">
        <v>886</v>
      </c>
      <c r="D377" s="171" t="s">
        <v>136</v>
      </c>
      <c r="E377" s="172" t="s">
        <v>887</v>
      </c>
      <c r="F377" s="173" t="s">
        <v>888</v>
      </c>
      <c r="G377" s="174" t="s">
        <v>139</v>
      </c>
      <c r="H377" s="175">
        <v>6</v>
      </c>
      <c r="I377" s="176"/>
      <c r="J377" s="177">
        <f>ROUND(I377*H377,2)</f>
        <v>0</v>
      </c>
      <c r="K377" s="173" t="s">
        <v>1</v>
      </c>
      <c r="L377" s="36"/>
      <c r="M377" s="178" t="s">
        <v>1</v>
      </c>
      <c r="N377" s="179" t="s">
        <v>41</v>
      </c>
      <c r="O377" s="72"/>
      <c r="P377" s="180">
        <f>O377*H377</f>
        <v>0</v>
      </c>
      <c r="Q377" s="180">
        <v>0</v>
      </c>
      <c r="R377" s="180">
        <f>Q377*H377</f>
        <v>0</v>
      </c>
      <c r="S377" s="180">
        <v>0</v>
      </c>
      <c r="T377" s="181">
        <f>S377*H377</f>
        <v>0</v>
      </c>
      <c r="AR377" s="182" t="s">
        <v>207</v>
      </c>
      <c r="AT377" s="182" t="s">
        <v>136</v>
      </c>
      <c r="AU377" s="182" t="s">
        <v>142</v>
      </c>
      <c r="AY377" s="17" t="s">
        <v>133</v>
      </c>
      <c r="BE377" s="183">
        <f>IF(N377="základní",J377,0)</f>
        <v>0</v>
      </c>
      <c r="BF377" s="183">
        <f>IF(N377="snížená",J377,0)</f>
        <v>0</v>
      </c>
      <c r="BG377" s="183">
        <f>IF(N377="zákl. přenesená",J377,0)</f>
        <v>0</v>
      </c>
      <c r="BH377" s="183">
        <f>IF(N377="sníž. přenesená",J377,0)</f>
        <v>0</v>
      </c>
      <c r="BI377" s="183">
        <f>IF(N377="nulová",J377,0)</f>
        <v>0</v>
      </c>
      <c r="BJ377" s="17" t="s">
        <v>142</v>
      </c>
      <c r="BK377" s="183">
        <f>ROUND(I377*H377,2)</f>
        <v>0</v>
      </c>
      <c r="BL377" s="17" t="s">
        <v>207</v>
      </c>
      <c r="BM377" s="182" t="s">
        <v>889</v>
      </c>
    </row>
    <row r="378" s="1" customFormat="1" ht="24" customHeight="1">
      <c r="B378" s="170"/>
      <c r="C378" s="171" t="s">
        <v>890</v>
      </c>
      <c r="D378" s="171" t="s">
        <v>136</v>
      </c>
      <c r="E378" s="172" t="s">
        <v>891</v>
      </c>
      <c r="F378" s="173" t="s">
        <v>892</v>
      </c>
      <c r="G378" s="174" t="s">
        <v>435</v>
      </c>
      <c r="H378" s="211"/>
      <c r="I378" s="176"/>
      <c r="J378" s="177">
        <f>ROUND(I378*H378,2)</f>
        <v>0</v>
      </c>
      <c r="K378" s="173" t="s">
        <v>140</v>
      </c>
      <c r="L378" s="36"/>
      <c r="M378" s="178" t="s">
        <v>1</v>
      </c>
      <c r="N378" s="179" t="s">
        <v>41</v>
      </c>
      <c r="O378" s="72"/>
      <c r="P378" s="180">
        <f>O378*H378</f>
        <v>0</v>
      </c>
      <c r="Q378" s="180">
        <v>0</v>
      </c>
      <c r="R378" s="180">
        <f>Q378*H378</f>
        <v>0</v>
      </c>
      <c r="S378" s="180">
        <v>0</v>
      </c>
      <c r="T378" s="181">
        <f>S378*H378</f>
        <v>0</v>
      </c>
      <c r="AR378" s="182" t="s">
        <v>207</v>
      </c>
      <c r="AT378" s="182" t="s">
        <v>136</v>
      </c>
      <c r="AU378" s="182" t="s">
        <v>142</v>
      </c>
      <c r="AY378" s="17" t="s">
        <v>133</v>
      </c>
      <c r="BE378" s="183">
        <f>IF(N378="základní",J378,0)</f>
        <v>0</v>
      </c>
      <c r="BF378" s="183">
        <f>IF(N378="snížená",J378,0)</f>
        <v>0</v>
      </c>
      <c r="BG378" s="183">
        <f>IF(N378="zákl. přenesená",J378,0)</f>
        <v>0</v>
      </c>
      <c r="BH378" s="183">
        <f>IF(N378="sníž. přenesená",J378,0)</f>
        <v>0</v>
      </c>
      <c r="BI378" s="183">
        <f>IF(N378="nulová",J378,0)</f>
        <v>0</v>
      </c>
      <c r="BJ378" s="17" t="s">
        <v>142</v>
      </c>
      <c r="BK378" s="183">
        <f>ROUND(I378*H378,2)</f>
        <v>0</v>
      </c>
      <c r="BL378" s="17" t="s">
        <v>207</v>
      </c>
      <c r="BM378" s="182" t="s">
        <v>893</v>
      </c>
    </row>
    <row r="379" s="11" customFormat="1" ht="22.8" customHeight="1">
      <c r="B379" s="157"/>
      <c r="D379" s="158" t="s">
        <v>74</v>
      </c>
      <c r="E379" s="168" t="s">
        <v>894</v>
      </c>
      <c r="F379" s="168" t="s">
        <v>895</v>
      </c>
      <c r="I379" s="160"/>
      <c r="J379" s="169">
        <f>BK379</f>
        <v>0</v>
      </c>
      <c r="L379" s="157"/>
      <c r="M379" s="162"/>
      <c r="N379" s="163"/>
      <c r="O379" s="163"/>
      <c r="P379" s="164">
        <f>SUM(P380:P390)</f>
        <v>0</v>
      </c>
      <c r="Q379" s="163"/>
      <c r="R379" s="164">
        <f>SUM(R380:R390)</f>
        <v>0.15609000000000001</v>
      </c>
      <c r="S379" s="163"/>
      <c r="T379" s="165">
        <f>SUM(T380:T390)</f>
        <v>0.15178999999999998</v>
      </c>
      <c r="AR379" s="158" t="s">
        <v>142</v>
      </c>
      <c r="AT379" s="166" t="s">
        <v>74</v>
      </c>
      <c r="AU379" s="166" t="s">
        <v>80</v>
      </c>
      <c r="AY379" s="158" t="s">
        <v>133</v>
      </c>
      <c r="BK379" s="167">
        <f>SUM(BK380:BK390)</f>
        <v>0</v>
      </c>
    </row>
    <row r="380" s="1" customFormat="1" ht="16.5" customHeight="1">
      <c r="B380" s="170"/>
      <c r="C380" s="171" t="s">
        <v>896</v>
      </c>
      <c r="D380" s="171" t="s">
        <v>136</v>
      </c>
      <c r="E380" s="172" t="s">
        <v>897</v>
      </c>
      <c r="F380" s="173" t="s">
        <v>898</v>
      </c>
      <c r="G380" s="174" t="s">
        <v>148</v>
      </c>
      <c r="H380" s="175">
        <v>4.2999999999999998</v>
      </c>
      <c r="I380" s="176"/>
      <c r="J380" s="177">
        <f>ROUND(I380*H380,2)</f>
        <v>0</v>
      </c>
      <c r="K380" s="173" t="s">
        <v>140</v>
      </c>
      <c r="L380" s="36"/>
      <c r="M380" s="178" t="s">
        <v>1</v>
      </c>
      <c r="N380" s="179" t="s">
        <v>41</v>
      </c>
      <c r="O380" s="72"/>
      <c r="P380" s="180">
        <f>O380*H380</f>
        <v>0</v>
      </c>
      <c r="Q380" s="180">
        <v>0.00029999999999999997</v>
      </c>
      <c r="R380" s="180">
        <f>Q380*H380</f>
        <v>0.0012899999999999999</v>
      </c>
      <c r="S380" s="180">
        <v>0</v>
      </c>
      <c r="T380" s="181">
        <f>S380*H380</f>
        <v>0</v>
      </c>
      <c r="AR380" s="182" t="s">
        <v>207</v>
      </c>
      <c r="AT380" s="182" t="s">
        <v>136</v>
      </c>
      <c r="AU380" s="182" t="s">
        <v>142</v>
      </c>
      <c r="AY380" s="17" t="s">
        <v>133</v>
      </c>
      <c r="BE380" s="183">
        <f>IF(N380="základní",J380,0)</f>
        <v>0</v>
      </c>
      <c r="BF380" s="183">
        <f>IF(N380="snížená",J380,0)</f>
        <v>0</v>
      </c>
      <c r="BG380" s="183">
        <f>IF(N380="zákl. přenesená",J380,0)</f>
        <v>0</v>
      </c>
      <c r="BH380" s="183">
        <f>IF(N380="sníž. přenesená",J380,0)</f>
        <v>0</v>
      </c>
      <c r="BI380" s="183">
        <f>IF(N380="nulová",J380,0)</f>
        <v>0</v>
      </c>
      <c r="BJ380" s="17" t="s">
        <v>142</v>
      </c>
      <c r="BK380" s="183">
        <f>ROUND(I380*H380,2)</f>
        <v>0</v>
      </c>
      <c r="BL380" s="17" t="s">
        <v>207</v>
      </c>
      <c r="BM380" s="182" t="s">
        <v>899</v>
      </c>
    </row>
    <row r="381" s="1" customFormat="1" ht="16.5" customHeight="1">
      <c r="B381" s="170"/>
      <c r="C381" s="171" t="s">
        <v>900</v>
      </c>
      <c r="D381" s="171" t="s">
        <v>136</v>
      </c>
      <c r="E381" s="172" t="s">
        <v>901</v>
      </c>
      <c r="F381" s="173" t="s">
        <v>902</v>
      </c>
      <c r="G381" s="174" t="s">
        <v>148</v>
      </c>
      <c r="H381" s="175">
        <v>4.2999999999999998</v>
      </c>
      <c r="I381" s="176"/>
      <c r="J381" s="177">
        <f>ROUND(I381*H381,2)</f>
        <v>0</v>
      </c>
      <c r="K381" s="173" t="s">
        <v>140</v>
      </c>
      <c r="L381" s="36"/>
      <c r="M381" s="178" t="s">
        <v>1</v>
      </c>
      <c r="N381" s="179" t="s">
        <v>41</v>
      </c>
      <c r="O381" s="72"/>
      <c r="P381" s="180">
        <f>O381*H381</f>
        <v>0</v>
      </c>
      <c r="Q381" s="180">
        <v>0.0075799999999999999</v>
      </c>
      <c r="R381" s="180">
        <f>Q381*H381</f>
        <v>0.032593999999999998</v>
      </c>
      <c r="S381" s="180">
        <v>0</v>
      </c>
      <c r="T381" s="181">
        <f>S381*H381</f>
        <v>0</v>
      </c>
      <c r="AR381" s="182" t="s">
        <v>207</v>
      </c>
      <c r="AT381" s="182" t="s">
        <v>136</v>
      </c>
      <c r="AU381" s="182" t="s">
        <v>142</v>
      </c>
      <c r="AY381" s="17" t="s">
        <v>133</v>
      </c>
      <c r="BE381" s="183">
        <f>IF(N381="základní",J381,0)</f>
        <v>0</v>
      </c>
      <c r="BF381" s="183">
        <f>IF(N381="snížená",J381,0)</f>
        <v>0</v>
      </c>
      <c r="BG381" s="183">
        <f>IF(N381="zákl. přenesená",J381,0)</f>
        <v>0</v>
      </c>
      <c r="BH381" s="183">
        <f>IF(N381="sníž. přenesená",J381,0)</f>
        <v>0</v>
      </c>
      <c r="BI381" s="183">
        <f>IF(N381="nulová",J381,0)</f>
        <v>0</v>
      </c>
      <c r="BJ381" s="17" t="s">
        <v>142</v>
      </c>
      <c r="BK381" s="183">
        <f>ROUND(I381*H381,2)</f>
        <v>0</v>
      </c>
      <c r="BL381" s="17" t="s">
        <v>207</v>
      </c>
      <c r="BM381" s="182" t="s">
        <v>903</v>
      </c>
    </row>
    <row r="382" s="1" customFormat="1" ht="16.5" customHeight="1">
      <c r="B382" s="170"/>
      <c r="C382" s="171" t="s">
        <v>904</v>
      </c>
      <c r="D382" s="171" t="s">
        <v>136</v>
      </c>
      <c r="E382" s="172" t="s">
        <v>905</v>
      </c>
      <c r="F382" s="173" t="s">
        <v>906</v>
      </c>
      <c r="G382" s="174" t="s">
        <v>148</v>
      </c>
      <c r="H382" s="175">
        <v>4.2999999999999998</v>
      </c>
      <c r="I382" s="176"/>
      <c r="J382" s="177">
        <f>ROUND(I382*H382,2)</f>
        <v>0</v>
      </c>
      <c r="K382" s="173" t="s">
        <v>140</v>
      </c>
      <c r="L382" s="36"/>
      <c r="M382" s="178" t="s">
        <v>1</v>
      </c>
      <c r="N382" s="179" t="s">
        <v>41</v>
      </c>
      <c r="O382" s="72"/>
      <c r="P382" s="180">
        <f>O382*H382</f>
        <v>0</v>
      </c>
      <c r="Q382" s="180">
        <v>0</v>
      </c>
      <c r="R382" s="180">
        <f>Q382*H382</f>
        <v>0</v>
      </c>
      <c r="S382" s="180">
        <v>0.035299999999999998</v>
      </c>
      <c r="T382" s="181">
        <f>S382*H382</f>
        <v>0.15178999999999998</v>
      </c>
      <c r="AR382" s="182" t="s">
        <v>207</v>
      </c>
      <c r="AT382" s="182" t="s">
        <v>136</v>
      </c>
      <c r="AU382" s="182" t="s">
        <v>142</v>
      </c>
      <c r="AY382" s="17" t="s">
        <v>133</v>
      </c>
      <c r="BE382" s="183">
        <f>IF(N382="základní",J382,0)</f>
        <v>0</v>
      </c>
      <c r="BF382" s="183">
        <f>IF(N382="snížená",J382,0)</f>
        <v>0</v>
      </c>
      <c r="BG382" s="183">
        <f>IF(N382="zákl. přenesená",J382,0)</f>
        <v>0</v>
      </c>
      <c r="BH382" s="183">
        <f>IF(N382="sníž. přenesená",J382,0)</f>
        <v>0</v>
      </c>
      <c r="BI382" s="183">
        <f>IF(N382="nulová",J382,0)</f>
        <v>0</v>
      </c>
      <c r="BJ382" s="17" t="s">
        <v>142</v>
      </c>
      <c r="BK382" s="183">
        <f>ROUND(I382*H382,2)</f>
        <v>0</v>
      </c>
      <c r="BL382" s="17" t="s">
        <v>207</v>
      </c>
      <c r="BM382" s="182" t="s">
        <v>907</v>
      </c>
    </row>
    <row r="383" s="12" customFormat="1">
      <c r="B383" s="184"/>
      <c r="D383" s="185" t="s">
        <v>144</v>
      </c>
      <c r="E383" s="186" t="s">
        <v>1</v>
      </c>
      <c r="F383" s="187" t="s">
        <v>908</v>
      </c>
      <c r="H383" s="188">
        <v>4.2999999999999998</v>
      </c>
      <c r="I383" s="189"/>
      <c r="L383" s="184"/>
      <c r="M383" s="190"/>
      <c r="N383" s="191"/>
      <c r="O383" s="191"/>
      <c r="P383" s="191"/>
      <c r="Q383" s="191"/>
      <c r="R383" s="191"/>
      <c r="S383" s="191"/>
      <c r="T383" s="192"/>
      <c r="AT383" s="186" t="s">
        <v>144</v>
      </c>
      <c r="AU383" s="186" t="s">
        <v>142</v>
      </c>
      <c r="AV383" s="12" t="s">
        <v>142</v>
      </c>
      <c r="AW383" s="12" t="s">
        <v>32</v>
      </c>
      <c r="AX383" s="12" t="s">
        <v>80</v>
      </c>
      <c r="AY383" s="186" t="s">
        <v>133</v>
      </c>
    </row>
    <row r="384" s="1" customFormat="1" ht="24" customHeight="1">
      <c r="B384" s="170"/>
      <c r="C384" s="171" t="s">
        <v>909</v>
      </c>
      <c r="D384" s="171" t="s">
        <v>136</v>
      </c>
      <c r="E384" s="172" t="s">
        <v>910</v>
      </c>
      <c r="F384" s="173" t="s">
        <v>911</v>
      </c>
      <c r="G384" s="174" t="s">
        <v>148</v>
      </c>
      <c r="H384" s="175">
        <v>4.2999999999999998</v>
      </c>
      <c r="I384" s="176"/>
      <c r="J384" s="177">
        <f>ROUND(I384*H384,2)</f>
        <v>0</v>
      </c>
      <c r="K384" s="173" t="s">
        <v>140</v>
      </c>
      <c r="L384" s="36"/>
      <c r="M384" s="178" t="s">
        <v>1</v>
      </c>
      <c r="N384" s="179" t="s">
        <v>41</v>
      </c>
      <c r="O384" s="72"/>
      <c r="P384" s="180">
        <f>O384*H384</f>
        <v>0</v>
      </c>
      <c r="Q384" s="180">
        <v>0.0057999999999999996</v>
      </c>
      <c r="R384" s="180">
        <f>Q384*H384</f>
        <v>0.024939999999999997</v>
      </c>
      <c r="S384" s="180">
        <v>0</v>
      </c>
      <c r="T384" s="181">
        <f>S384*H384</f>
        <v>0</v>
      </c>
      <c r="AR384" s="182" t="s">
        <v>207</v>
      </c>
      <c r="AT384" s="182" t="s">
        <v>136</v>
      </c>
      <c r="AU384" s="182" t="s">
        <v>142</v>
      </c>
      <c r="AY384" s="17" t="s">
        <v>133</v>
      </c>
      <c r="BE384" s="183">
        <f>IF(N384="základní",J384,0)</f>
        <v>0</v>
      </c>
      <c r="BF384" s="183">
        <f>IF(N384="snížená",J384,0)</f>
        <v>0</v>
      </c>
      <c r="BG384" s="183">
        <f>IF(N384="zákl. přenesená",J384,0)</f>
        <v>0</v>
      </c>
      <c r="BH384" s="183">
        <f>IF(N384="sníž. přenesená",J384,0)</f>
        <v>0</v>
      </c>
      <c r="BI384" s="183">
        <f>IF(N384="nulová",J384,0)</f>
        <v>0</v>
      </c>
      <c r="BJ384" s="17" t="s">
        <v>142</v>
      </c>
      <c r="BK384" s="183">
        <f>ROUND(I384*H384,2)</f>
        <v>0</v>
      </c>
      <c r="BL384" s="17" t="s">
        <v>207</v>
      </c>
      <c r="BM384" s="182" t="s">
        <v>912</v>
      </c>
    </row>
    <row r="385" s="1" customFormat="1" ht="24" customHeight="1">
      <c r="B385" s="170"/>
      <c r="C385" s="201" t="s">
        <v>913</v>
      </c>
      <c r="D385" s="201" t="s">
        <v>224</v>
      </c>
      <c r="E385" s="202" t="s">
        <v>914</v>
      </c>
      <c r="F385" s="203" t="s">
        <v>915</v>
      </c>
      <c r="G385" s="204" t="s">
        <v>148</v>
      </c>
      <c r="H385" s="205">
        <v>4.7300000000000004</v>
      </c>
      <c r="I385" s="206"/>
      <c r="J385" s="207">
        <f>ROUND(I385*H385,2)</f>
        <v>0</v>
      </c>
      <c r="K385" s="203" t="s">
        <v>140</v>
      </c>
      <c r="L385" s="208"/>
      <c r="M385" s="209" t="s">
        <v>1</v>
      </c>
      <c r="N385" s="210" t="s">
        <v>41</v>
      </c>
      <c r="O385" s="72"/>
      <c r="P385" s="180">
        <f>O385*H385</f>
        <v>0</v>
      </c>
      <c r="Q385" s="180">
        <v>0.019199999999999998</v>
      </c>
      <c r="R385" s="180">
        <f>Q385*H385</f>
        <v>0.090815999999999994</v>
      </c>
      <c r="S385" s="180">
        <v>0</v>
      </c>
      <c r="T385" s="181">
        <f>S385*H385</f>
        <v>0</v>
      </c>
      <c r="AR385" s="182" t="s">
        <v>286</v>
      </c>
      <c r="AT385" s="182" t="s">
        <v>224</v>
      </c>
      <c r="AU385" s="182" t="s">
        <v>142</v>
      </c>
      <c r="AY385" s="17" t="s">
        <v>133</v>
      </c>
      <c r="BE385" s="183">
        <f>IF(N385="základní",J385,0)</f>
        <v>0</v>
      </c>
      <c r="BF385" s="183">
        <f>IF(N385="snížená",J385,0)</f>
        <v>0</v>
      </c>
      <c r="BG385" s="183">
        <f>IF(N385="zákl. přenesená",J385,0)</f>
        <v>0</v>
      </c>
      <c r="BH385" s="183">
        <f>IF(N385="sníž. přenesená",J385,0)</f>
        <v>0</v>
      </c>
      <c r="BI385" s="183">
        <f>IF(N385="nulová",J385,0)</f>
        <v>0</v>
      </c>
      <c r="BJ385" s="17" t="s">
        <v>142</v>
      </c>
      <c r="BK385" s="183">
        <f>ROUND(I385*H385,2)</f>
        <v>0</v>
      </c>
      <c r="BL385" s="17" t="s">
        <v>207</v>
      </c>
      <c r="BM385" s="182" t="s">
        <v>916</v>
      </c>
    </row>
    <row r="386" s="12" customFormat="1">
      <c r="B386" s="184"/>
      <c r="D386" s="185" t="s">
        <v>144</v>
      </c>
      <c r="F386" s="187" t="s">
        <v>917</v>
      </c>
      <c r="H386" s="188">
        <v>4.7300000000000004</v>
      </c>
      <c r="I386" s="189"/>
      <c r="L386" s="184"/>
      <c r="M386" s="190"/>
      <c r="N386" s="191"/>
      <c r="O386" s="191"/>
      <c r="P386" s="191"/>
      <c r="Q386" s="191"/>
      <c r="R386" s="191"/>
      <c r="S386" s="191"/>
      <c r="T386" s="192"/>
      <c r="AT386" s="186" t="s">
        <v>144</v>
      </c>
      <c r="AU386" s="186" t="s">
        <v>142</v>
      </c>
      <c r="AV386" s="12" t="s">
        <v>142</v>
      </c>
      <c r="AW386" s="12" t="s">
        <v>3</v>
      </c>
      <c r="AX386" s="12" t="s">
        <v>80</v>
      </c>
      <c r="AY386" s="186" t="s">
        <v>133</v>
      </c>
    </row>
    <row r="387" s="1" customFormat="1" ht="24" customHeight="1">
      <c r="B387" s="170"/>
      <c r="C387" s="171" t="s">
        <v>918</v>
      </c>
      <c r="D387" s="171" t="s">
        <v>136</v>
      </c>
      <c r="E387" s="172" t="s">
        <v>919</v>
      </c>
      <c r="F387" s="173" t="s">
        <v>920</v>
      </c>
      <c r="G387" s="174" t="s">
        <v>148</v>
      </c>
      <c r="H387" s="175">
        <v>4.2999999999999998</v>
      </c>
      <c r="I387" s="176"/>
      <c r="J387" s="177">
        <f>ROUND(I387*H387,2)</f>
        <v>0</v>
      </c>
      <c r="K387" s="173" t="s">
        <v>140</v>
      </c>
      <c r="L387" s="36"/>
      <c r="M387" s="178" t="s">
        <v>1</v>
      </c>
      <c r="N387" s="179" t="s">
        <v>41</v>
      </c>
      <c r="O387" s="72"/>
      <c r="P387" s="180">
        <f>O387*H387</f>
        <v>0</v>
      </c>
      <c r="Q387" s="180">
        <v>0</v>
      </c>
      <c r="R387" s="180">
        <f>Q387*H387</f>
        <v>0</v>
      </c>
      <c r="S387" s="180">
        <v>0</v>
      </c>
      <c r="T387" s="181">
        <f>S387*H387</f>
        <v>0</v>
      </c>
      <c r="AR387" s="182" t="s">
        <v>207</v>
      </c>
      <c r="AT387" s="182" t="s">
        <v>136</v>
      </c>
      <c r="AU387" s="182" t="s">
        <v>142</v>
      </c>
      <c r="AY387" s="17" t="s">
        <v>133</v>
      </c>
      <c r="BE387" s="183">
        <f>IF(N387="základní",J387,0)</f>
        <v>0</v>
      </c>
      <c r="BF387" s="183">
        <f>IF(N387="snížená",J387,0)</f>
        <v>0</v>
      </c>
      <c r="BG387" s="183">
        <f>IF(N387="zákl. přenesená",J387,0)</f>
        <v>0</v>
      </c>
      <c r="BH387" s="183">
        <f>IF(N387="sníž. přenesená",J387,0)</f>
        <v>0</v>
      </c>
      <c r="BI387" s="183">
        <f>IF(N387="nulová",J387,0)</f>
        <v>0</v>
      </c>
      <c r="BJ387" s="17" t="s">
        <v>142</v>
      </c>
      <c r="BK387" s="183">
        <f>ROUND(I387*H387,2)</f>
        <v>0</v>
      </c>
      <c r="BL387" s="17" t="s">
        <v>207</v>
      </c>
      <c r="BM387" s="182" t="s">
        <v>921</v>
      </c>
    </row>
    <row r="388" s="1" customFormat="1" ht="24" customHeight="1">
      <c r="B388" s="170"/>
      <c r="C388" s="171" t="s">
        <v>922</v>
      </c>
      <c r="D388" s="171" t="s">
        <v>136</v>
      </c>
      <c r="E388" s="172" t="s">
        <v>923</v>
      </c>
      <c r="F388" s="173" t="s">
        <v>924</v>
      </c>
      <c r="G388" s="174" t="s">
        <v>148</v>
      </c>
      <c r="H388" s="175">
        <v>4.2999999999999998</v>
      </c>
      <c r="I388" s="176"/>
      <c r="J388" s="177">
        <f>ROUND(I388*H388,2)</f>
        <v>0</v>
      </c>
      <c r="K388" s="173" t="s">
        <v>140</v>
      </c>
      <c r="L388" s="36"/>
      <c r="M388" s="178" t="s">
        <v>1</v>
      </c>
      <c r="N388" s="179" t="s">
        <v>41</v>
      </c>
      <c r="O388" s="72"/>
      <c r="P388" s="180">
        <f>O388*H388</f>
        <v>0</v>
      </c>
      <c r="Q388" s="180">
        <v>0</v>
      </c>
      <c r="R388" s="180">
        <f>Q388*H388</f>
        <v>0</v>
      </c>
      <c r="S388" s="180">
        <v>0</v>
      </c>
      <c r="T388" s="181">
        <f>S388*H388</f>
        <v>0</v>
      </c>
      <c r="AR388" s="182" t="s">
        <v>207</v>
      </c>
      <c r="AT388" s="182" t="s">
        <v>136</v>
      </c>
      <c r="AU388" s="182" t="s">
        <v>142</v>
      </c>
      <c r="AY388" s="17" t="s">
        <v>133</v>
      </c>
      <c r="BE388" s="183">
        <f>IF(N388="základní",J388,0)</f>
        <v>0</v>
      </c>
      <c r="BF388" s="183">
        <f>IF(N388="snížená",J388,0)</f>
        <v>0</v>
      </c>
      <c r="BG388" s="183">
        <f>IF(N388="zákl. přenesená",J388,0)</f>
        <v>0</v>
      </c>
      <c r="BH388" s="183">
        <f>IF(N388="sníž. přenesená",J388,0)</f>
        <v>0</v>
      </c>
      <c r="BI388" s="183">
        <f>IF(N388="nulová",J388,0)</f>
        <v>0</v>
      </c>
      <c r="BJ388" s="17" t="s">
        <v>142</v>
      </c>
      <c r="BK388" s="183">
        <f>ROUND(I388*H388,2)</f>
        <v>0</v>
      </c>
      <c r="BL388" s="17" t="s">
        <v>207</v>
      </c>
      <c r="BM388" s="182" t="s">
        <v>925</v>
      </c>
    </row>
    <row r="389" s="1" customFormat="1" ht="24" customHeight="1">
      <c r="B389" s="170"/>
      <c r="C389" s="171" t="s">
        <v>926</v>
      </c>
      <c r="D389" s="171" t="s">
        <v>136</v>
      </c>
      <c r="E389" s="172" t="s">
        <v>927</v>
      </c>
      <c r="F389" s="173" t="s">
        <v>928</v>
      </c>
      <c r="G389" s="174" t="s">
        <v>148</v>
      </c>
      <c r="H389" s="175">
        <v>4.2999999999999998</v>
      </c>
      <c r="I389" s="176"/>
      <c r="J389" s="177">
        <f>ROUND(I389*H389,2)</f>
        <v>0</v>
      </c>
      <c r="K389" s="173" t="s">
        <v>140</v>
      </c>
      <c r="L389" s="36"/>
      <c r="M389" s="178" t="s">
        <v>1</v>
      </c>
      <c r="N389" s="179" t="s">
        <v>41</v>
      </c>
      <c r="O389" s="72"/>
      <c r="P389" s="180">
        <f>O389*H389</f>
        <v>0</v>
      </c>
      <c r="Q389" s="180">
        <v>0.0015</v>
      </c>
      <c r="R389" s="180">
        <f>Q389*H389</f>
        <v>0.00645</v>
      </c>
      <c r="S389" s="180">
        <v>0</v>
      </c>
      <c r="T389" s="181">
        <f>S389*H389</f>
        <v>0</v>
      </c>
      <c r="AR389" s="182" t="s">
        <v>207</v>
      </c>
      <c r="AT389" s="182" t="s">
        <v>136</v>
      </c>
      <c r="AU389" s="182" t="s">
        <v>142</v>
      </c>
      <c r="AY389" s="17" t="s">
        <v>133</v>
      </c>
      <c r="BE389" s="183">
        <f>IF(N389="základní",J389,0)</f>
        <v>0</v>
      </c>
      <c r="BF389" s="183">
        <f>IF(N389="snížená",J389,0)</f>
        <v>0</v>
      </c>
      <c r="BG389" s="183">
        <f>IF(N389="zákl. přenesená",J389,0)</f>
        <v>0</v>
      </c>
      <c r="BH389" s="183">
        <f>IF(N389="sníž. přenesená",J389,0)</f>
        <v>0</v>
      </c>
      <c r="BI389" s="183">
        <f>IF(N389="nulová",J389,0)</f>
        <v>0</v>
      </c>
      <c r="BJ389" s="17" t="s">
        <v>142</v>
      </c>
      <c r="BK389" s="183">
        <f>ROUND(I389*H389,2)</f>
        <v>0</v>
      </c>
      <c r="BL389" s="17" t="s">
        <v>207</v>
      </c>
      <c r="BM389" s="182" t="s">
        <v>929</v>
      </c>
    </row>
    <row r="390" s="1" customFormat="1" ht="24" customHeight="1">
      <c r="B390" s="170"/>
      <c r="C390" s="171" t="s">
        <v>930</v>
      </c>
      <c r="D390" s="171" t="s">
        <v>136</v>
      </c>
      <c r="E390" s="172" t="s">
        <v>931</v>
      </c>
      <c r="F390" s="173" t="s">
        <v>932</v>
      </c>
      <c r="G390" s="174" t="s">
        <v>435</v>
      </c>
      <c r="H390" s="211"/>
      <c r="I390" s="176"/>
      <c r="J390" s="177">
        <f>ROUND(I390*H390,2)</f>
        <v>0</v>
      </c>
      <c r="K390" s="173" t="s">
        <v>140</v>
      </c>
      <c r="L390" s="36"/>
      <c r="M390" s="178" t="s">
        <v>1</v>
      </c>
      <c r="N390" s="179" t="s">
        <v>41</v>
      </c>
      <c r="O390" s="72"/>
      <c r="P390" s="180">
        <f>O390*H390</f>
        <v>0</v>
      </c>
      <c r="Q390" s="180">
        <v>0</v>
      </c>
      <c r="R390" s="180">
        <f>Q390*H390</f>
        <v>0</v>
      </c>
      <c r="S390" s="180">
        <v>0</v>
      </c>
      <c r="T390" s="181">
        <f>S390*H390</f>
        <v>0</v>
      </c>
      <c r="AR390" s="182" t="s">
        <v>207</v>
      </c>
      <c r="AT390" s="182" t="s">
        <v>136</v>
      </c>
      <c r="AU390" s="182" t="s">
        <v>142</v>
      </c>
      <c r="AY390" s="17" t="s">
        <v>133</v>
      </c>
      <c r="BE390" s="183">
        <f>IF(N390="základní",J390,0)</f>
        <v>0</v>
      </c>
      <c r="BF390" s="183">
        <f>IF(N390="snížená",J390,0)</f>
        <v>0</v>
      </c>
      <c r="BG390" s="183">
        <f>IF(N390="zákl. přenesená",J390,0)</f>
        <v>0</v>
      </c>
      <c r="BH390" s="183">
        <f>IF(N390="sníž. přenesená",J390,0)</f>
        <v>0</v>
      </c>
      <c r="BI390" s="183">
        <f>IF(N390="nulová",J390,0)</f>
        <v>0</v>
      </c>
      <c r="BJ390" s="17" t="s">
        <v>142</v>
      </c>
      <c r="BK390" s="183">
        <f>ROUND(I390*H390,2)</f>
        <v>0</v>
      </c>
      <c r="BL390" s="17" t="s">
        <v>207</v>
      </c>
      <c r="BM390" s="182" t="s">
        <v>933</v>
      </c>
    </row>
    <row r="391" s="11" customFormat="1" ht="22.8" customHeight="1">
      <c r="B391" s="157"/>
      <c r="D391" s="158" t="s">
        <v>74</v>
      </c>
      <c r="E391" s="168" t="s">
        <v>934</v>
      </c>
      <c r="F391" s="168" t="s">
        <v>935</v>
      </c>
      <c r="I391" s="160"/>
      <c r="J391" s="169">
        <f>BK391</f>
        <v>0</v>
      </c>
      <c r="L391" s="157"/>
      <c r="M391" s="162"/>
      <c r="N391" s="163"/>
      <c r="O391" s="163"/>
      <c r="P391" s="164">
        <f>SUM(P392:P402)</f>
        <v>0</v>
      </c>
      <c r="Q391" s="163"/>
      <c r="R391" s="164">
        <f>SUM(R392:R402)</f>
        <v>0.040067500000000006</v>
      </c>
      <c r="S391" s="163"/>
      <c r="T391" s="165">
        <f>SUM(T392:T402)</f>
        <v>0.050100000000000006</v>
      </c>
      <c r="AR391" s="158" t="s">
        <v>142</v>
      </c>
      <c r="AT391" s="166" t="s">
        <v>74</v>
      </c>
      <c r="AU391" s="166" t="s">
        <v>80</v>
      </c>
      <c r="AY391" s="158" t="s">
        <v>133</v>
      </c>
      <c r="BK391" s="167">
        <f>SUM(BK392:BK402)</f>
        <v>0</v>
      </c>
    </row>
    <row r="392" s="1" customFormat="1" ht="24" customHeight="1">
      <c r="B392" s="170"/>
      <c r="C392" s="171" t="s">
        <v>936</v>
      </c>
      <c r="D392" s="171" t="s">
        <v>136</v>
      </c>
      <c r="E392" s="172" t="s">
        <v>937</v>
      </c>
      <c r="F392" s="173" t="s">
        <v>938</v>
      </c>
      <c r="G392" s="174" t="s">
        <v>210</v>
      </c>
      <c r="H392" s="175">
        <v>50.100000000000001</v>
      </c>
      <c r="I392" s="176"/>
      <c r="J392" s="177">
        <f>ROUND(I392*H392,2)</f>
        <v>0</v>
      </c>
      <c r="K392" s="173" t="s">
        <v>140</v>
      </c>
      <c r="L392" s="36"/>
      <c r="M392" s="178" t="s">
        <v>1</v>
      </c>
      <c r="N392" s="179" t="s">
        <v>41</v>
      </c>
      <c r="O392" s="72"/>
      <c r="P392" s="180">
        <f>O392*H392</f>
        <v>0</v>
      </c>
      <c r="Q392" s="180">
        <v>0</v>
      </c>
      <c r="R392" s="180">
        <f>Q392*H392</f>
        <v>0</v>
      </c>
      <c r="S392" s="180">
        <v>0.001</v>
      </c>
      <c r="T392" s="181">
        <f>S392*H392</f>
        <v>0.050100000000000006</v>
      </c>
      <c r="AR392" s="182" t="s">
        <v>207</v>
      </c>
      <c r="AT392" s="182" t="s">
        <v>136</v>
      </c>
      <c r="AU392" s="182" t="s">
        <v>142</v>
      </c>
      <c r="AY392" s="17" t="s">
        <v>133</v>
      </c>
      <c r="BE392" s="183">
        <f>IF(N392="základní",J392,0)</f>
        <v>0</v>
      </c>
      <c r="BF392" s="183">
        <f>IF(N392="snížená",J392,0)</f>
        <v>0</v>
      </c>
      <c r="BG392" s="183">
        <f>IF(N392="zákl. přenesená",J392,0)</f>
        <v>0</v>
      </c>
      <c r="BH392" s="183">
        <f>IF(N392="sníž. přenesená",J392,0)</f>
        <v>0</v>
      </c>
      <c r="BI392" s="183">
        <f>IF(N392="nulová",J392,0)</f>
        <v>0</v>
      </c>
      <c r="BJ392" s="17" t="s">
        <v>142</v>
      </c>
      <c r="BK392" s="183">
        <f>ROUND(I392*H392,2)</f>
        <v>0</v>
      </c>
      <c r="BL392" s="17" t="s">
        <v>207</v>
      </c>
      <c r="BM392" s="182" t="s">
        <v>939</v>
      </c>
    </row>
    <row r="393" s="12" customFormat="1">
      <c r="B393" s="184"/>
      <c r="D393" s="185" t="s">
        <v>144</v>
      </c>
      <c r="E393" s="186" t="s">
        <v>1</v>
      </c>
      <c r="F393" s="187" t="s">
        <v>940</v>
      </c>
      <c r="H393" s="188">
        <v>50.100000000000001</v>
      </c>
      <c r="I393" s="189"/>
      <c r="L393" s="184"/>
      <c r="M393" s="190"/>
      <c r="N393" s="191"/>
      <c r="O393" s="191"/>
      <c r="P393" s="191"/>
      <c r="Q393" s="191"/>
      <c r="R393" s="191"/>
      <c r="S393" s="191"/>
      <c r="T393" s="192"/>
      <c r="AT393" s="186" t="s">
        <v>144</v>
      </c>
      <c r="AU393" s="186" t="s">
        <v>142</v>
      </c>
      <c r="AV393" s="12" t="s">
        <v>142</v>
      </c>
      <c r="AW393" s="12" t="s">
        <v>32</v>
      </c>
      <c r="AX393" s="12" t="s">
        <v>80</v>
      </c>
      <c r="AY393" s="186" t="s">
        <v>133</v>
      </c>
    </row>
    <row r="394" s="1" customFormat="1" ht="24" customHeight="1">
      <c r="B394" s="170"/>
      <c r="C394" s="171" t="s">
        <v>941</v>
      </c>
      <c r="D394" s="171" t="s">
        <v>136</v>
      </c>
      <c r="E394" s="172" t="s">
        <v>942</v>
      </c>
      <c r="F394" s="173" t="s">
        <v>943</v>
      </c>
      <c r="G394" s="174" t="s">
        <v>210</v>
      </c>
      <c r="H394" s="175">
        <v>36.899999999999999</v>
      </c>
      <c r="I394" s="176"/>
      <c r="J394" s="177">
        <f>ROUND(I394*H394,2)</f>
        <v>0</v>
      </c>
      <c r="K394" s="173" t="s">
        <v>140</v>
      </c>
      <c r="L394" s="36"/>
      <c r="M394" s="178" t="s">
        <v>1</v>
      </c>
      <c r="N394" s="179" t="s">
        <v>41</v>
      </c>
      <c r="O394" s="72"/>
      <c r="P394" s="180">
        <f>O394*H394</f>
        <v>0</v>
      </c>
      <c r="Q394" s="180">
        <v>3.0000000000000001E-05</v>
      </c>
      <c r="R394" s="180">
        <f>Q394*H394</f>
        <v>0.0011069999999999999</v>
      </c>
      <c r="S394" s="180">
        <v>0</v>
      </c>
      <c r="T394" s="181">
        <f>S394*H394</f>
        <v>0</v>
      </c>
      <c r="AR394" s="182" t="s">
        <v>207</v>
      </c>
      <c r="AT394" s="182" t="s">
        <v>136</v>
      </c>
      <c r="AU394" s="182" t="s">
        <v>142</v>
      </c>
      <c r="AY394" s="17" t="s">
        <v>133</v>
      </c>
      <c r="BE394" s="183">
        <f>IF(N394="základní",J394,0)</f>
        <v>0</v>
      </c>
      <c r="BF394" s="183">
        <f>IF(N394="snížená",J394,0)</f>
        <v>0</v>
      </c>
      <c r="BG394" s="183">
        <f>IF(N394="zákl. přenesená",J394,0)</f>
        <v>0</v>
      </c>
      <c r="BH394" s="183">
        <f>IF(N394="sníž. přenesená",J394,0)</f>
        <v>0</v>
      </c>
      <c r="BI394" s="183">
        <f>IF(N394="nulová",J394,0)</f>
        <v>0</v>
      </c>
      <c r="BJ394" s="17" t="s">
        <v>142</v>
      </c>
      <c r="BK394" s="183">
        <f>ROUND(I394*H394,2)</f>
        <v>0</v>
      </c>
      <c r="BL394" s="17" t="s">
        <v>207</v>
      </c>
      <c r="BM394" s="182" t="s">
        <v>944</v>
      </c>
    </row>
    <row r="395" s="12" customFormat="1">
      <c r="B395" s="184"/>
      <c r="D395" s="185" t="s">
        <v>144</v>
      </c>
      <c r="E395" s="186" t="s">
        <v>1</v>
      </c>
      <c r="F395" s="187" t="s">
        <v>945</v>
      </c>
      <c r="H395" s="188">
        <v>36.899999999999999</v>
      </c>
      <c r="I395" s="189"/>
      <c r="L395" s="184"/>
      <c r="M395" s="190"/>
      <c r="N395" s="191"/>
      <c r="O395" s="191"/>
      <c r="P395" s="191"/>
      <c r="Q395" s="191"/>
      <c r="R395" s="191"/>
      <c r="S395" s="191"/>
      <c r="T395" s="192"/>
      <c r="AT395" s="186" t="s">
        <v>144</v>
      </c>
      <c r="AU395" s="186" t="s">
        <v>142</v>
      </c>
      <c r="AV395" s="12" t="s">
        <v>142</v>
      </c>
      <c r="AW395" s="12" t="s">
        <v>32</v>
      </c>
      <c r="AX395" s="12" t="s">
        <v>80</v>
      </c>
      <c r="AY395" s="186" t="s">
        <v>133</v>
      </c>
    </row>
    <row r="396" s="1" customFormat="1" ht="16.5" customHeight="1">
      <c r="B396" s="170"/>
      <c r="C396" s="201" t="s">
        <v>946</v>
      </c>
      <c r="D396" s="201" t="s">
        <v>224</v>
      </c>
      <c r="E396" s="202" t="s">
        <v>947</v>
      </c>
      <c r="F396" s="203" t="s">
        <v>948</v>
      </c>
      <c r="G396" s="204" t="s">
        <v>210</v>
      </c>
      <c r="H396" s="205">
        <v>40.590000000000003</v>
      </c>
      <c r="I396" s="206"/>
      <c r="J396" s="207">
        <f>ROUND(I396*H396,2)</f>
        <v>0</v>
      </c>
      <c r="K396" s="203" t="s">
        <v>140</v>
      </c>
      <c r="L396" s="208"/>
      <c r="M396" s="209" t="s">
        <v>1</v>
      </c>
      <c r="N396" s="210" t="s">
        <v>41</v>
      </c>
      <c r="O396" s="72"/>
      <c r="P396" s="180">
        <f>O396*H396</f>
        <v>0</v>
      </c>
      <c r="Q396" s="180">
        <v>0.00020000000000000001</v>
      </c>
      <c r="R396" s="180">
        <f>Q396*H396</f>
        <v>0.0081180000000000002</v>
      </c>
      <c r="S396" s="180">
        <v>0</v>
      </c>
      <c r="T396" s="181">
        <f>S396*H396</f>
        <v>0</v>
      </c>
      <c r="AR396" s="182" t="s">
        <v>286</v>
      </c>
      <c r="AT396" s="182" t="s">
        <v>224</v>
      </c>
      <c r="AU396" s="182" t="s">
        <v>142</v>
      </c>
      <c r="AY396" s="17" t="s">
        <v>133</v>
      </c>
      <c r="BE396" s="183">
        <f>IF(N396="základní",J396,0)</f>
        <v>0</v>
      </c>
      <c r="BF396" s="183">
        <f>IF(N396="snížená",J396,0)</f>
        <v>0</v>
      </c>
      <c r="BG396" s="183">
        <f>IF(N396="zákl. přenesená",J396,0)</f>
        <v>0</v>
      </c>
      <c r="BH396" s="183">
        <f>IF(N396="sníž. přenesená",J396,0)</f>
        <v>0</v>
      </c>
      <c r="BI396" s="183">
        <f>IF(N396="nulová",J396,0)</f>
        <v>0</v>
      </c>
      <c r="BJ396" s="17" t="s">
        <v>142</v>
      </c>
      <c r="BK396" s="183">
        <f>ROUND(I396*H396,2)</f>
        <v>0</v>
      </c>
      <c r="BL396" s="17" t="s">
        <v>207</v>
      </c>
      <c r="BM396" s="182" t="s">
        <v>949</v>
      </c>
    </row>
    <row r="397" s="12" customFormat="1">
      <c r="B397" s="184"/>
      <c r="D397" s="185" t="s">
        <v>144</v>
      </c>
      <c r="F397" s="187" t="s">
        <v>950</v>
      </c>
      <c r="H397" s="188">
        <v>40.590000000000003</v>
      </c>
      <c r="I397" s="189"/>
      <c r="L397" s="184"/>
      <c r="M397" s="190"/>
      <c r="N397" s="191"/>
      <c r="O397" s="191"/>
      <c r="P397" s="191"/>
      <c r="Q397" s="191"/>
      <c r="R397" s="191"/>
      <c r="S397" s="191"/>
      <c r="T397" s="192"/>
      <c r="AT397" s="186" t="s">
        <v>144</v>
      </c>
      <c r="AU397" s="186" t="s">
        <v>142</v>
      </c>
      <c r="AV397" s="12" t="s">
        <v>142</v>
      </c>
      <c r="AW397" s="12" t="s">
        <v>3</v>
      </c>
      <c r="AX397" s="12" t="s">
        <v>80</v>
      </c>
      <c r="AY397" s="186" t="s">
        <v>133</v>
      </c>
    </row>
    <row r="398" s="1" customFormat="1" ht="24" customHeight="1">
      <c r="B398" s="170"/>
      <c r="C398" s="171" t="s">
        <v>951</v>
      </c>
      <c r="D398" s="171" t="s">
        <v>136</v>
      </c>
      <c r="E398" s="172" t="s">
        <v>952</v>
      </c>
      <c r="F398" s="173" t="s">
        <v>953</v>
      </c>
      <c r="G398" s="174" t="s">
        <v>148</v>
      </c>
      <c r="H398" s="175">
        <v>42.25</v>
      </c>
      <c r="I398" s="176"/>
      <c r="J398" s="177">
        <f>ROUND(I398*H398,2)</f>
        <v>0</v>
      </c>
      <c r="K398" s="173" t="s">
        <v>140</v>
      </c>
      <c r="L398" s="36"/>
      <c r="M398" s="178" t="s">
        <v>1</v>
      </c>
      <c r="N398" s="179" t="s">
        <v>41</v>
      </c>
      <c r="O398" s="72"/>
      <c r="P398" s="180">
        <f>O398*H398</f>
        <v>0</v>
      </c>
      <c r="Q398" s="180">
        <v>8.0000000000000007E-05</v>
      </c>
      <c r="R398" s="180">
        <f>Q398*H398</f>
        <v>0.0033800000000000002</v>
      </c>
      <c r="S398" s="180">
        <v>0</v>
      </c>
      <c r="T398" s="181">
        <f>S398*H398</f>
        <v>0</v>
      </c>
      <c r="AR398" s="182" t="s">
        <v>207</v>
      </c>
      <c r="AT398" s="182" t="s">
        <v>136</v>
      </c>
      <c r="AU398" s="182" t="s">
        <v>142</v>
      </c>
      <c r="AY398" s="17" t="s">
        <v>133</v>
      </c>
      <c r="BE398" s="183">
        <f>IF(N398="základní",J398,0)</f>
        <v>0</v>
      </c>
      <c r="BF398" s="183">
        <f>IF(N398="snížená",J398,0)</f>
        <v>0</v>
      </c>
      <c r="BG398" s="183">
        <f>IF(N398="zákl. přenesená",J398,0)</f>
        <v>0</v>
      </c>
      <c r="BH398" s="183">
        <f>IF(N398="sníž. přenesená",J398,0)</f>
        <v>0</v>
      </c>
      <c r="BI398" s="183">
        <f>IF(N398="nulová",J398,0)</f>
        <v>0</v>
      </c>
      <c r="BJ398" s="17" t="s">
        <v>142</v>
      </c>
      <c r="BK398" s="183">
        <f>ROUND(I398*H398,2)</f>
        <v>0</v>
      </c>
      <c r="BL398" s="17" t="s">
        <v>207</v>
      </c>
      <c r="BM398" s="182" t="s">
        <v>954</v>
      </c>
    </row>
    <row r="399" s="1" customFormat="1" ht="24" customHeight="1">
      <c r="B399" s="170"/>
      <c r="C399" s="171" t="s">
        <v>955</v>
      </c>
      <c r="D399" s="171" t="s">
        <v>136</v>
      </c>
      <c r="E399" s="172" t="s">
        <v>956</v>
      </c>
      <c r="F399" s="173" t="s">
        <v>957</v>
      </c>
      <c r="G399" s="174" t="s">
        <v>148</v>
      </c>
      <c r="H399" s="175">
        <v>42.25</v>
      </c>
      <c r="I399" s="176"/>
      <c r="J399" s="177">
        <f>ROUND(I399*H399,2)</f>
        <v>0</v>
      </c>
      <c r="K399" s="173" t="s">
        <v>140</v>
      </c>
      <c r="L399" s="36"/>
      <c r="M399" s="178" t="s">
        <v>1</v>
      </c>
      <c r="N399" s="179" t="s">
        <v>41</v>
      </c>
      <c r="O399" s="72"/>
      <c r="P399" s="180">
        <f>O399*H399</f>
        <v>0</v>
      </c>
      <c r="Q399" s="180">
        <v>0.00017000000000000001</v>
      </c>
      <c r="R399" s="180">
        <f>Q399*H399</f>
        <v>0.0071825000000000005</v>
      </c>
      <c r="S399" s="180">
        <v>0</v>
      </c>
      <c r="T399" s="181">
        <f>S399*H399</f>
        <v>0</v>
      </c>
      <c r="AR399" s="182" t="s">
        <v>207</v>
      </c>
      <c r="AT399" s="182" t="s">
        <v>136</v>
      </c>
      <c r="AU399" s="182" t="s">
        <v>142</v>
      </c>
      <c r="AY399" s="17" t="s">
        <v>133</v>
      </c>
      <c r="BE399" s="183">
        <f>IF(N399="základní",J399,0)</f>
        <v>0</v>
      </c>
      <c r="BF399" s="183">
        <f>IF(N399="snížená",J399,0)</f>
        <v>0</v>
      </c>
      <c r="BG399" s="183">
        <f>IF(N399="zákl. přenesená",J399,0)</f>
        <v>0</v>
      </c>
      <c r="BH399" s="183">
        <f>IF(N399="sníž. přenesená",J399,0)</f>
        <v>0</v>
      </c>
      <c r="BI399" s="183">
        <f>IF(N399="nulová",J399,0)</f>
        <v>0</v>
      </c>
      <c r="BJ399" s="17" t="s">
        <v>142</v>
      </c>
      <c r="BK399" s="183">
        <f>ROUND(I399*H399,2)</f>
        <v>0</v>
      </c>
      <c r="BL399" s="17" t="s">
        <v>207</v>
      </c>
      <c r="BM399" s="182" t="s">
        <v>958</v>
      </c>
    </row>
    <row r="400" s="12" customFormat="1">
      <c r="B400" s="184"/>
      <c r="D400" s="185" t="s">
        <v>144</v>
      </c>
      <c r="E400" s="186" t="s">
        <v>1</v>
      </c>
      <c r="F400" s="187" t="s">
        <v>959</v>
      </c>
      <c r="H400" s="188">
        <v>42.25</v>
      </c>
      <c r="I400" s="189"/>
      <c r="L400" s="184"/>
      <c r="M400" s="190"/>
      <c r="N400" s="191"/>
      <c r="O400" s="191"/>
      <c r="P400" s="191"/>
      <c r="Q400" s="191"/>
      <c r="R400" s="191"/>
      <c r="S400" s="191"/>
      <c r="T400" s="192"/>
      <c r="AT400" s="186" t="s">
        <v>144</v>
      </c>
      <c r="AU400" s="186" t="s">
        <v>142</v>
      </c>
      <c r="AV400" s="12" t="s">
        <v>142</v>
      </c>
      <c r="AW400" s="12" t="s">
        <v>32</v>
      </c>
      <c r="AX400" s="12" t="s">
        <v>80</v>
      </c>
      <c r="AY400" s="186" t="s">
        <v>133</v>
      </c>
    </row>
    <row r="401" s="1" customFormat="1" ht="16.5" customHeight="1">
      <c r="B401" s="170"/>
      <c r="C401" s="171" t="s">
        <v>960</v>
      </c>
      <c r="D401" s="171" t="s">
        <v>136</v>
      </c>
      <c r="E401" s="172" t="s">
        <v>961</v>
      </c>
      <c r="F401" s="173" t="s">
        <v>962</v>
      </c>
      <c r="G401" s="174" t="s">
        <v>148</v>
      </c>
      <c r="H401" s="175">
        <v>42.25</v>
      </c>
      <c r="I401" s="176"/>
      <c r="J401" s="177">
        <f>ROUND(I401*H401,2)</f>
        <v>0</v>
      </c>
      <c r="K401" s="173" t="s">
        <v>140</v>
      </c>
      <c r="L401" s="36"/>
      <c r="M401" s="178" t="s">
        <v>1</v>
      </c>
      <c r="N401" s="179" t="s">
        <v>41</v>
      </c>
      <c r="O401" s="72"/>
      <c r="P401" s="180">
        <f>O401*H401</f>
        <v>0</v>
      </c>
      <c r="Q401" s="180">
        <v>0.00048000000000000001</v>
      </c>
      <c r="R401" s="180">
        <f>Q401*H401</f>
        <v>0.020279999999999999</v>
      </c>
      <c r="S401" s="180">
        <v>0</v>
      </c>
      <c r="T401" s="181">
        <f>S401*H401</f>
        <v>0</v>
      </c>
      <c r="AR401" s="182" t="s">
        <v>207</v>
      </c>
      <c r="AT401" s="182" t="s">
        <v>136</v>
      </c>
      <c r="AU401" s="182" t="s">
        <v>142</v>
      </c>
      <c r="AY401" s="17" t="s">
        <v>133</v>
      </c>
      <c r="BE401" s="183">
        <f>IF(N401="základní",J401,0)</f>
        <v>0</v>
      </c>
      <c r="BF401" s="183">
        <f>IF(N401="snížená",J401,0)</f>
        <v>0</v>
      </c>
      <c r="BG401" s="183">
        <f>IF(N401="zákl. přenesená",J401,0)</f>
        <v>0</v>
      </c>
      <c r="BH401" s="183">
        <f>IF(N401="sníž. přenesená",J401,0)</f>
        <v>0</v>
      </c>
      <c r="BI401" s="183">
        <f>IF(N401="nulová",J401,0)</f>
        <v>0</v>
      </c>
      <c r="BJ401" s="17" t="s">
        <v>142</v>
      </c>
      <c r="BK401" s="183">
        <f>ROUND(I401*H401,2)</f>
        <v>0</v>
      </c>
      <c r="BL401" s="17" t="s">
        <v>207</v>
      </c>
      <c r="BM401" s="182" t="s">
        <v>963</v>
      </c>
    </row>
    <row r="402" s="1" customFormat="1" ht="24" customHeight="1">
      <c r="B402" s="170"/>
      <c r="C402" s="171" t="s">
        <v>964</v>
      </c>
      <c r="D402" s="171" t="s">
        <v>136</v>
      </c>
      <c r="E402" s="172" t="s">
        <v>965</v>
      </c>
      <c r="F402" s="173" t="s">
        <v>966</v>
      </c>
      <c r="G402" s="174" t="s">
        <v>435</v>
      </c>
      <c r="H402" s="211"/>
      <c r="I402" s="176"/>
      <c r="J402" s="177">
        <f>ROUND(I402*H402,2)</f>
        <v>0</v>
      </c>
      <c r="K402" s="173" t="s">
        <v>140</v>
      </c>
      <c r="L402" s="36"/>
      <c r="M402" s="178" t="s">
        <v>1</v>
      </c>
      <c r="N402" s="179" t="s">
        <v>41</v>
      </c>
      <c r="O402" s="72"/>
      <c r="P402" s="180">
        <f>O402*H402</f>
        <v>0</v>
      </c>
      <c r="Q402" s="180">
        <v>0</v>
      </c>
      <c r="R402" s="180">
        <f>Q402*H402</f>
        <v>0</v>
      </c>
      <c r="S402" s="180">
        <v>0</v>
      </c>
      <c r="T402" s="181">
        <f>S402*H402</f>
        <v>0</v>
      </c>
      <c r="AR402" s="182" t="s">
        <v>207</v>
      </c>
      <c r="AT402" s="182" t="s">
        <v>136</v>
      </c>
      <c r="AU402" s="182" t="s">
        <v>142</v>
      </c>
      <c r="AY402" s="17" t="s">
        <v>133</v>
      </c>
      <c r="BE402" s="183">
        <f>IF(N402="základní",J402,0)</f>
        <v>0</v>
      </c>
      <c r="BF402" s="183">
        <f>IF(N402="snížená",J402,0)</f>
        <v>0</v>
      </c>
      <c r="BG402" s="183">
        <f>IF(N402="zákl. přenesená",J402,0)</f>
        <v>0</v>
      </c>
      <c r="BH402" s="183">
        <f>IF(N402="sníž. přenesená",J402,0)</f>
        <v>0</v>
      </c>
      <c r="BI402" s="183">
        <f>IF(N402="nulová",J402,0)</f>
        <v>0</v>
      </c>
      <c r="BJ402" s="17" t="s">
        <v>142</v>
      </c>
      <c r="BK402" s="183">
        <f>ROUND(I402*H402,2)</f>
        <v>0</v>
      </c>
      <c r="BL402" s="17" t="s">
        <v>207</v>
      </c>
      <c r="BM402" s="182" t="s">
        <v>967</v>
      </c>
    </row>
    <row r="403" s="11" customFormat="1" ht="22.8" customHeight="1">
      <c r="B403" s="157"/>
      <c r="D403" s="158" t="s">
        <v>74</v>
      </c>
      <c r="E403" s="168" t="s">
        <v>968</v>
      </c>
      <c r="F403" s="168" t="s">
        <v>969</v>
      </c>
      <c r="I403" s="160"/>
      <c r="J403" s="169">
        <f>BK403</f>
        <v>0</v>
      </c>
      <c r="L403" s="157"/>
      <c r="M403" s="162"/>
      <c r="N403" s="163"/>
      <c r="O403" s="163"/>
      <c r="P403" s="164">
        <f>SUM(P404:P425)</f>
        <v>0</v>
      </c>
      <c r="Q403" s="163"/>
      <c r="R403" s="164">
        <f>SUM(R404:R425)</f>
        <v>0.29233101000000006</v>
      </c>
      <c r="S403" s="163"/>
      <c r="T403" s="165">
        <f>SUM(T404:T425)</f>
        <v>0.11637</v>
      </c>
      <c r="AR403" s="158" t="s">
        <v>142</v>
      </c>
      <c r="AT403" s="166" t="s">
        <v>74</v>
      </c>
      <c r="AU403" s="166" t="s">
        <v>80</v>
      </c>
      <c r="AY403" s="158" t="s">
        <v>133</v>
      </c>
      <c r="BK403" s="167">
        <f>SUM(BK404:BK425)</f>
        <v>0</v>
      </c>
    </row>
    <row r="404" s="1" customFormat="1" ht="24" customHeight="1">
      <c r="B404" s="170"/>
      <c r="C404" s="171" t="s">
        <v>970</v>
      </c>
      <c r="D404" s="171" t="s">
        <v>136</v>
      </c>
      <c r="E404" s="172" t="s">
        <v>971</v>
      </c>
      <c r="F404" s="173" t="s">
        <v>972</v>
      </c>
      <c r="G404" s="174" t="s">
        <v>148</v>
      </c>
      <c r="H404" s="175">
        <v>34.850000000000001</v>
      </c>
      <c r="I404" s="176"/>
      <c r="J404" s="177">
        <f>ROUND(I404*H404,2)</f>
        <v>0</v>
      </c>
      <c r="K404" s="173" t="s">
        <v>140</v>
      </c>
      <c r="L404" s="36"/>
      <c r="M404" s="178" t="s">
        <v>1</v>
      </c>
      <c r="N404" s="179" t="s">
        <v>41</v>
      </c>
      <c r="O404" s="72"/>
      <c r="P404" s="180">
        <f>O404*H404</f>
        <v>0</v>
      </c>
      <c r="Q404" s="180">
        <v>0</v>
      </c>
      <c r="R404" s="180">
        <f>Q404*H404</f>
        <v>0</v>
      </c>
      <c r="S404" s="180">
        <v>0</v>
      </c>
      <c r="T404" s="181">
        <f>S404*H404</f>
        <v>0</v>
      </c>
      <c r="AR404" s="182" t="s">
        <v>207</v>
      </c>
      <c r="AT404" s="182" t="s">
        <v>136</v>
      </c>
      <c r="AU404" s="182" t="s">
        <v>142</v>
      </c>
      <c r="AY404" s="17" t="s">
        <v>133</v>
      </c>
      <c r="BE404" s="183">
        <f>IF(N404="základní",J404,0)</f>
        <v>0</v>
      </c>
      <c r="BF404" s="183">
        <f>IF(N404="snížená",J404,0)</f>
        <v>0</v>
      </c>
      <c r="BG404" s="183">
        <f>IF(N404="zákl. přenesená",J404,0)</f>
        <v>0</v>
      </c>
      <c r="BH404" s="183">
        <f>IF(N404="sníž. přenesená",J404,0)</f>
        <v>0</v>
      </c>
      <c r="BI404" s="183">
        <f>IF(N404="nulová",J404,0)</f>
        <v>0</v>
      </c>
      <c r="BJ404" s="17" t="s">
        <v>142</v>
      </c>
      <c r="BK404" s="183">
        <f>ROUND(I404*H404,2)</f>
        <v>0</v>
      </c>
      <c r="BL404" s="17" t="s">
        <v>207</v>
      </c>
      <c r="BM404" s="182" t="s">
        <v>973</v>
      </c>
    </row>
    <row r="405" s="1" customFormat="1" ht="24" customHeight="1">
      <c r="B405" s="170"/>
      <c r="C405" s="171" t="s">
        <v>974</v>
      </c>
      <c r="D405" s="171" t="s">
        <v>136</v>
      </c>
      <c r="E405" s="172" t="s">
        <v>975</v>
      </c>
      <c r="F405" s="173" t="s">
        <v>976</v>
      </c>
      <c r="G405" s="174" t="s">
        <v>148</v>
      </c>
      <c r="H405" s="175">
        <v>34.850000000000001</v>
      </c>
      <c r="I405" s="176"/>
      <c r="J405" s="177">
        <f>ROUND(I405*H405,2)</f>
        <v>0</v>
      </c>
      <c r="K405" s="173" t="s">
        <v>140</v>
      </c>
      <c r="L405" s="36"/>
      <c r="M405" s="178" t="s">
        <v>1</v>
      </c>
      <c r="N405" s="179" t="s">
        <v>41</v>
      </c>
      <c r="O405" s="72"/>
      <c r="P405" s="180">
        <f>O405*H405</f>
        <v>0</v>
      </c>
      <c r="Q405" s="180">
        <v>0</v>
      </c>
      <c r="R405" s="180">
        <f>Q405*H405</f>
        <v>0</v>
      </c>
      <c r="S405" s="180">
        <v>0</v>
      </c>
      <c r="T405" s="181">
        <f>S405*H405</f>
        <v>0</v>
      </c>
      <c r="AR405" s="182" t="s">
        <v>207</v>
      </c>
      <c r="AT405" s="182" t="s">
        <v>136</v>
      </c>
      <c r="AU405" s="182" t="s">
        <v>142</v>
      </c>
      <c r="AY405" s="17" t="s">
        <v>133</v>
      </c>
      <c r="BE405" s="183">
        <f>IF(N405="základní",J405,0)</f>
        <v>0</v>
      </c>
      <c r="BF405" s="183">
        <f>IF(N405="snížená",J405,0)</f>
        <v>0</v>
      </c>
      <c r="BG405" s="183">
        <f>IF(N405="zákl. přenesená",J405,0)</f>
        <v>0</v>
      </c>
      <c r="BH405" s="183">
        <f>IF(N405="sníž. přenesená",J405,0)</f>
        <v>0</v>
      </c>
      <c r="BI405" s="183">
        <f>IF(N405="nulová",J405,0)</f>
        <v>0</v>
      </c>
      <c r="BJ405" s="17" t="s">
        <v>142</v>
      </c>
      <c r="BK405" s="183">
        <f>ROUND(I405*H405,2)</f>
        <v>0</v>
      </c>
      <c r="BL405" s="17" t="s">
        <v>207</v>
      </c>
      <c r="BM405" s="182" t="s">
        <v>977</v>
      </c>
    </row>
    <row r="406" s="12" customFormat="1">
      <c r="B406" s="184"/>
      <c r="D406" s="185" t="s">
        <v>144</v>
      </c>
      <c r="E406" s="186" t="s">
        <v>1</v>
      </c>
      <c r="F406" s="187" t="s">
        <v>978</v>
      </c>
      <c r="H406" s="188">
        <v>34.850000000000001</v>
      </c>
      <c r="I406" s="189"/>
      <c r="L406" s="184"/>
      <c r="M406" s="190"/>
      <c r="N406" s="191"/>
      <c r="O406" s="191"/>
      <c r="P406" s="191"/>
      <c r="Q406" s="191"/>
      <c r="R406" s="191"/>
      <c r="S406" s="191"/>
      <c r="T406" s="192"/>
      <c r="AT406" s="186" t="s">
        <v>144</v>
      </c>
      <c r="AU406" s="186" t="s">
        <v>142</v>
      </c>
      <c r="AV406" s="12" t="s">
        <v>142</v>
      </c>
      <c r="AW406" s="12" t="s">
        <v>32</v>
      </c>
      <c r="AX406" s="12" t="s">
        <v>80</v>
      </c>
      <c r="AY406" s="186" t="s">
        <v>133</v>
      </c>
    </row>
    <row r="407" s="1" customFormat="1" ht="16.5" customHeight="1">
      <c r="B407" s="170"/>
      <c r="C407" s="171" t="s">
        <v>979</v>
      </c>
      <c r="D407" s="171" t="s">
        <v>136</v>
      </c>
      <c r="E407" s="172" t="s">
        <v>980</v>
      </c>
      <c r="F407" s="173" t="s">
        <v>981</v>
      </c>
      <c r="G407" s="174" t="s">
        <v>148</v>
      </c>
      <c r="H407" s="175">
        <v>34.850000000000001</v>
      </c>
      <c r="I407" s="176"/>
      <c r="J407" s="177">
        <f>ROUND(I407*H407,2)</f>
        <v>0</v>
      </c>
      <c r="K407" s="173" t="s">
        <v>140</v>
      </c>
      <c r="L407" s="36"/>
      <c r="M407" s="178" t="s">
        <v>1</v>
      </c>
      <c r="N407" s="179" t="s">
        <v>41</v>
      </c>
      <c r="O407" s="72"/>
      <c r="P407" s="180">
        <f>O407*H407</f>
        <v>0</v>
      </c>
      <c r="Q407" s="180">
        <v>0</v>
      </c>
      <c r="R407" s="180">
        <f>Q407*H407</f>
        <v>0</v>
      </c>
      <c r="S407" s="180">
        <v>0</v>
      </c>
      <c r="T407" s="181">
        <f>S407*H407</f>
        <v>0</v>
      </c>
      <c r="AR407" s="182" t="s">
        <v>207</v>
      </c>
      <c r="AT407" s="182" t="s">
        <v>136</v>
      </c>
      <c r="AU407" s="182" t="s">
        <v>142</v>
      </c>
      <c r="AY407" s="17" t="s">
        <v>133</v>
      </c>
      <c r="BE407" s="183">
        <f>IF(N407="základní",J407,0)</f>
        <v>0</v>
      </c>
      <c r="BF407" s="183">
        <f>IF(N407="snížená",J407,0)</f>
        <v>0</v>
      </c>
      <c r="BG407" s="183">
        <f>IF(N407="zákl. přenesená",J407,0)</f>
        <v>0</v>
      </c>
      <c r="BH407" s="183">
        <f>IF(N407="sníž. přenesená",J407,0)</f>
        <v>0</v>
      </c>
      <c r="BI407" s="183">
        <f>IF(N407="nulová",J407,0)</f>
        <v>0</v>
      </c>
      <c r="BJ407" s="17" t="s">
        <v>142</v>
      </c>
      <c r="BK407" s="183">
        <f>ROUND(I407*H407,2)</f>
        <v>0</v>
      </c>
      <c r="BL407" s="17" t="s">
        <v>207</v>
      </c>
      <c r="BM407" s="182" t="s">
        <v>982</v>
      </c>
    </row>
    <row r="408" s="1" customFormat="1" ht="24" customHeight="1">
      <c r="B408" s="170"/>
      <c r="C408" s="171" t="s">
        <v>983</v>
      </c>
      <c r="D408" s="171" t="s">
        <v>136</v>
      </c>
      <c r="E408" s="172" t="s">
        <v>984</v>
      </c>
      <c r="F408" s="173" t="s">
        <v>985</v>
      </c>
      <c r="G408" s="174" t="s">
        <v>148</v>
      </c>
      <c r="H408" s="175">
        <v>34.850000000000001</v>
      </c>
      <c r="I408" s="176"/>
      <c r="J408" s="177">
        <f>ROUND(I408*H408,2)</f>
        <v>0</v>
      </c>
      <c r="K408" s="173" t="s">
        <v>140</v>
      </c>
      <c r="L408" s="36"/>
      <c r="M408" s="178" t="s">
        <v>1</v>
      </c>
      <c r="N408" s="179" t="s">
        <v>41</v>
      </c>
      <c r="O408" s="72"/>
      <c r="P408" s="180">
        <f>O408*H408</f>
        <v>0</v>
      </c>
      <c r="Q408" s="180">
        <v>3.0000000000000001E-05</v>
      </c>
      <c r="R408" s="180">
        <f>Q408*H408</f>
        <v>0.0010455</v>
      </c>
      <c r="S408" s="180">
        <v>0</v>
      </c>
      <c r="T408" s="181">
        <f>S408*H408</f>
        <v>0</v>
      </c>
      <c r="AR408" s="182" t="s">
        <v>207</v>
      </c>
      <c r="AT408" s="182" t="s">
        <v>136</v>
      </c>
      <c r="AU408" s="182" t="s">
        <v>142</v>
      </c>
      <c r="AY408" s="17" t="s">
        <v>133</v>
      </c>
      <c r="BE408" s="183">
        <f>IF(N408="základní",J408,0)</f>
        <v>0</v>
      </c>
      <c r="BF408" s="183">
        <f>IF(N408="snížená",J408,0)</f>
        <v>0</v>
      </c>
      <c r="BG408" s="183">
        <f>IF(N408="zákl. přenesená",J408,0)</f>
        <v>0</v>
      </c>
      <c r="BH408" s="183">
        <f>IF(N408="sníž. přenesená",J408,0)</f>
        <v>0</v>
      </c>
      <c r="BI408" s="183">
        <f>IF(N408="nulová",J408,0)</f>
        <v>0</v>
      </c>
      <c r="BJ408" s="17" t="s">
        <v>142</v>
      </c>
      <c r="BK408" s="183">
        <f>ROUND(I408*H408,2)</f>
        <v>0</v>
      </c>
      <c r="BL408" s="17" t="s">
        <v>207</v>
      </c>
      <c r="BM408" s="182" t="s">
        <v>986</v>
      </c>
    </row>
    <row r="409" s="1" customFormat="1" ht="24" customHeight="1">
      <c r="B409" s="170"/>
      <c r="C409" s="171" t="s">
        <v>987</v>
      </c>
      <c r="D409" s="171" t="s">
        <v>136</v>
      </c>
      <c r="E409" s="172" t="s">
        <v>988</v>
      </c>
      <c r="F409" s="173" t="s">
        <v>989</v>
      </c>
      <c r="G409" s="174" t="s">
        <v>148</v>
      </c>
      <c r="H409" s="175">
        <v>34.850000000000001</v>
      </c>
      <c r="I409" s="176"/>
      <c r="J409" s="177">
        <f>ROUND(I409*H409,2)</f>
        <v>0</v>
      </c>
      <c r="K409" s="173" t="s">
        <v>140</v>
      </c>
      <c r="L409" s="36"/>
      <c r="M409" s="178" t="s">
        <v>1</v>
      </c>
      <c r="N409" s="179" t="s">
        <v>41</v>
      </c>
      <c r="O409" s="72"/>
      <c r="P409" s="180">
        <f>O409*H409</f>
        <v>0</v>
      </c>
      <c r="Q409" s="180">
        <v>0.0045500000000000002</v>
      </c>
      <c r="R409" s="180">
        <f>Q409*H409</f>
        <v>0.15856750000000003</v>
      </c>
      <c r="S409" s="180">
        <v>0</v>
      </c>
      <c r="T409" s="181">
        <f>S409*H409</f>
        <v>0</v>
      </c>
      <c r="AR409" s="182" t="s">
        <v>207</v>
      </c>
      <c r="AT409" s="182" t="s">
        <v>136</v>
      </c>
      <c r="AU409" s="182" t="s">
        <v>142</v>
      </c>
      <c r="AY409" s="17" t="s">
        <v>133</v>
      </c>
      <c r="BE409" s="183">
        <f>IF(N409="základní",J409,0)</f>
        <v>0</v>
      </c>
      <c r="BF409" s="183">
        <f>IF(N409="snížená",J409,0)</f>
        <v>0</v>
      </c>
      <c r="BG409" s="183">
        <f>IF(N409="zákl. přenesená",J409,0)</f>
        <v>0</v>
      </c>
      <c r="BH409" s="183">
        <f>IF(N409="sníž. přenesená",J409,0)</f>
        <v>0</v>
      </c>
      <c r="BI409" s="183">
        <f>IF(N409="nulová",J409,0)</f>
        <v>0</v>
      </c>
      <c r="BJ409" s="17" t="s">
        <v>142</v>
      </c>
      <c r="BK409" s="183">
        <f>ROUND(I409*H409,2)</f>
        <v>0</v>
      </c>
      <c r="BL409" s="17" t="s">
        <v>207</v>
      </c>
      <c r="BM409" s="182" t="s">
        <v>990</v>
      </c>
    </row>
    <row r="410" s="1" customFormat="1" ht="24" customHeight="1">
      <c r="B410" s="170"/>
      <c r="C410" s="171" t="s">
        <v>991</v>
      </c>
      <c r="D410" s="171" t="s">
        <v>136</v>
      </c>
      <c r="E410" s="172" t="s">
        <v>992</v>
      </c>
      <c r="F410" s="173" t="s">
        <v>993</v>
      </c>
      <c r="G410" s="174" t="s">
        <v>148</v>
      </c>
      <c r="H410" s="175">
        <v>34.850000000000001</v>
      </c>
      <c r="I410" s="176"/>
      <c r="J410" s="177">
        <f>ROUND(I410*H410,2)</f>
        <v>0</v>
      </c>
      <c r="K410" s="173" t="s">
        <v>140</v>
      </c>
      <c r="L410" s="36"/>
      <c r="M410" s="178" t="s">
        <v>1</v>
      </c>
      <c r="N410" s="179" t="s">
        <v>41</v>
      </c>
      <c r="O410" s="72"/>
      <c r="P410" s="180">
        <f>O410*H410</f>
        <v>0</v>
      </c>
      <c r="Q410" s="180">
        <v>0</v>
      </c>
      <c r="R410" s="180">
        <f>Q410*H410</f>
        <v>0</v>
      </c>
      <c r="S410" s="180">
        <v>0.0030000000000000001</v>
      </c>
      <c r="T410" s="181">
        <f>S410*H410</f>
        <v>0.10455</v>
      </c>
      <c r="AR410" s="182" t="s">
        <v>207</v>
      </c>
      <c r="AT410" s="182" t="s">
        <v>136</v>
      </c>
      <c r="AU410" s="182" t="s">
        <v>142</v>
      </c>
      <c r="AY410" s="17" t="s">
        <v>133</v>
      </c>
      <c r="BE410" s="183">
        <f>IF(N410="základní",J410,0)</f>
        <v>0</v>
      </c>
      <c r="BF410" s="183">
        <f>IF(N410="snížená",J410,0)</f>
        <v>0</v>
      </c>
      <c r="BG410" s="183">
        <f>IF(N410="zákl. přenesená",J410,0)</f>
        <v>0</v>
      </c>
      <c r="BH410" s="183">
        <f>IF(N410="sníž. přenesená",J410,0)</f>
        <v>0</v>
      </c>
      <c r="BI410" s="183">
        <f>IF(N410="nulová",J410,0)</f>
        <v>0</v>
      </c>
      <c r="BJ410" s="17" t="s">
        <v>142</v>
      </c>
      <c r="BK410" s="183">
        <f>ROUND(I410*H410,2)</f>
        <v>0</v>
      </c>
      <c r="BL410" s="17" t="s">
        <v>207</v>
      </c>
      <c r="BM410" s="182" t="s">
        <v>994</v>
      </c>
    </row>
    <row r="411" s="12" customFormat="1">
      <c r="B411" s="184"/>
      <c r="D411" s="185" t="s">
        <v>144</v>
      </c>
      <c r="E411" s="186" t="s">
        <v>1</v>
      </c>
      <c r="F411" s="187" t="s">
        <v>995</v>
      </c>
      <c r="H411" s="188">
        <v>34.850000000000001</v>
      </c>
      <c r="I411" s="189"/>
      <c r="L411" s="184"/>
      <c r="M411" s="190"/>
      <c r="N411" s="191"/>
      <c r="O411" s="191"/>
      <c r="P411" s="191"/>
      <c r="Q411" s="191"/>
      <c r="R411" s="191"/>
      <c r="S411" s="191"/>
      <c r="T411" s="192"/>
      <c r="AT411" s="186" t="s">
        <v>144</v>
      </c>
      <c r="AU411" s="186" t="s">
        <v>142</v>
      </c>
      <c r="AV411" s="12" t="s">
        <v>142</v>
      </c>
      <c r="AW411" s="12" t="s">
        <v>32</v>
      </c>
      <c r="AX411" s="12" t="s">
        <v>80</v>
      </c>
      <c r="AY411" s="186" t="s">
        <v>133</v>
      </c>
    </row>
    <row r="412" s="1" customFormat="1" ht="16.5" customHeight="1">
      <c r="B412" s="170"/>
      <c r="C412" s="171" t="s">
        <v>996</v>
      </c>
      <c r="D412" s="171" t="s">
        <v>136</v>
      </c>
      <c r="E412" s="172" t="s">
        <v>997</v>
      </c>
      <c r="F412" s="173" t="s">
        <v>998</v>
      </c>
      <c r="G412" s="174" t="s">
        <v>148</v>
      </c>
      <c r="H412" s="175">
        <v>34.850000000000001</v>
      </c>
      <c r="I412" s="176"/>
      <c r="J412" s="177">
        <f>ROUND(I412*H412,2)</f>
        <v>0</v>
      </c>
      <c r="K412" s="173" t="s">
        <v>140</v>
      </c>
      <c r="L412" s="36"/>
      <c r="M412" s="178" t="s">
        <v>1</v>
      </c>
      <c r="N412" s="179" t="s">
        <v>41</v>
      </c>
      <c r="O412" s="72"/>
      <c r="P412" s="180">
        <f>O412*H412</f>
        <v>0</v>
      </c>
      <c r="Q412" s="180">
        <v>0.00029999999999999997</v>
      </c>
      <c r="R412" s="180">
        <f>Q412*H412</f>
        <v>0.010454999999999999</v>
      </c>
      <c r="S412" s="180">
        <v>0</v>
      </c>
      <c r="T412" s="181">
        <f>S412*H412</f>
        <v>0</v>
      </c>
      <c r="AR412" s="182" t="s">
        <v>207</v>
      </c>
      <c r="AT412" s="182" t="s">
        <v>136</v>
      </c>
      <c r="AU412" s="182" t="s">
        <v>142</v>
      </c>
      <c r="AY412" s="17" t="s">
        <v>133</v>
      </c>
      <c r="BE412" s="183">
        <f>IF(N412="základní",J412,0)</f>
        <v>0</v>
      </c>
      <c r="BF412" s="183">
        <f>IF(N412="snížená",J412,0)</f>
        <v>0</v>
      </c>
      <c r="BG412" s="183">
        <f>IF(N412="zákl. přenesená",J412,0)</f>
        <v>0</v>
      </c>
      <c r="BH412" s="183">
        <f>IF(N412="sníž. přenesená",J412,0)</f>
        <v>0</v>
      </c>
      <c r="BI412" s="183">
        <f>IF(N412="nulová",J412,0)</f>
        <v>0</v>
      </c>
      <c r="BJ412" s="17" t="s">
        <v>142</v>
      </c>
      <c r="BK412" s="183">
        <f>ROUND(I412*H412,2)</f>
        <v>0</v>
      </c>
      <c r="BL412" s="17" t="s">
        <v>207</v>
      </c>
      <c r="BM412" s="182" t="s">
        <v>999</v>
      </c>
    </row>
    <row r="413" s="1" customFormat="1" ht="16.5" customHeight="1">
      <c r="B413" s="170"/>
      <c r="C413" s="201" t="s">
        <v>1000</v>
      </c>
      <c r="D413" s="201" t="s">
        <v>224</v>
      </c>
      <c r="E413" s="202" t="s">
        <v>1001</v>
      </c>
      <c r="F413" s="203" t="s">
        <v>1002</v>
      </c>
      <c r="G413" s="204" t="s">
        <v>148</v>
      </c>
      <c r="H413" s="205">
        <v>38.335000000000001</v>
      </c>
      <c r="I413" s="206"/>
      <c r="J413" s="207">
        <f>ROUND(I413*H413,2)</f>
        <v>0</v>
      </c>
      <c r="K413" s="203" t="s">
        <v>140</v>
      </c>
      <c r="L413" s="208"/>
      <c r="M413" s="209" t="s">
        <v>1</v>
      </c>
      <c r="N413" s="210" t="s">
        <v>41</v>
      </c>
      <c r="O413" s="72"/>
      <c r="P413" s="180">
        <f>O413*H413</f>
        <v>0</v>
      </c>
      <c r="Q413" s="180">
        <v>0.0028300000000000001</v>
      </c>
      <c r="R413" s="180">
        <f>Q413*H413</f>
        <v>0.10848805</v>
      </c>
      <c r="S413" s="180">
        <v>0</v>
      </c>
      <c r="T413" s="181">
        <f>S413*H413</f>
        <v>0</v>
      </c>
      <c r="AR413" s="182" t="s">
        <v>286</v>
      </c>
      <c r="AT413" s="182" t="s">
        <v>224</v>
      </c>
      <c r="AU413" s="182" t="s">
        <v>142</v>
      </c>
      <c r="AY413" s="17" t="s">
        <v>133</v>
      </c>
      <c r="BE413" s="183">
        <f>IF(N413="základní",J413,0)</f>
        <v>0</v>
      </c>
      <c r="BF413" s="183">
        <f>IF(N413="snížená",J413,0)</f>
        <v>0</v>
      </c>
      <c r="BG413" s="183">
        <f>IF(N413="zákl. přenesená",J413,0)</f>
        <v>0</v>
      </c>
      <c r="BH413" s="183">
        <f>IF(N413="sníž. přenesená",J413,0)</f>
        <v>0</v>
      </c>
      <c r="BI413" s="183">
        <f>IF(N413="nulová",J413,0)</f>
        <v>0</v>
      </c>
      <c r="BJ413" s="17" t="s">
        <v>142</v>
      </c>
      <c r="BK413" s="183">
        <f>ROUND(I413*H413,2)</f>
        <v>0</v>
      </c>
      <c r="BL413" s="17" t="s">
        <v>207</v>
      </c>
      <c r="BM413" s="182" t="s">
        <v>1003</v>
      </c>
    </row>
    <row r="414" s="12" customFormat="1">
      <c r="B414" s="184"/>
      <c r="D414" s="185" t="s">
        <v>144</v>
      </c>
      <c r="F414" s="187" t="s">
        <v>1004</v>
      </c>
      <c r="H414" s="188">
        <v>38.335000000000001</v>
      </c>
      <c r="I414" s="189"/>
      <c r="L414" s="184"/>
      <c r="M414" s="190"/>
      <c r="N414" s="191"/>
      <c r="O414" s="191"/>
      <c r="P414" s="191"/>
      <c r="Q414" s="191"/>
      <c r="R414" s="191"/>
      <c r="S414" s="191"/>
      <c r="T414" s="192"/>
      <c r="AT414" s="186" t="s">
        <v>144</v>
      </c>
      <c r="AU414" s="186" t="s">
        <v>142</v>
      </c>
      <c r="AV414" s="12" t="s">
        <v>142</v>
      </c>
      <c r="AW414" s="12" t="s">
        <v>3</v>
      </c>
      <c r="AX414" s="12" t="s">
        <v>80</v>
      </c>
      <c r="AY414" s="186" t="s">
        <v>133</v>
      </c>
    </row>
    <row r="415" s="1" customFormat="1" ht="24" customHeight="1">
      <c r="B415" s="170"/>
      <c r="C415" s="171" t="s">
        <v>1005</v>
      </c>
      <c r="D415" s="171" t="s">
        <v>136</v>
      </c>
      <c r="E415" s="172" t="s">
        <v>1006</v>
      </c>
      <c r="F415" s="173" t="s">
        <v>1007</v>
      </c>
      <c r="G415" s="174" t="s">
        <v>148</v>
      </c>
      <c r="H415" s="175">
        <v>34.850000000000001</v>
      </c>
      <c r="I415" s="176"/>
      <c r="J415" s="177">
        <f>ROUND(I415*H415,2)</f>
        <v>0</v>
      </c>
      <c r="K415" s="173" t="s">
        <v>140</v>
      </c>
      <c r="L415" s="36"/>
      <c r="M415" s="178" t="s">
        <v>1</v>
      </c>
      <c r="N415" s="179" t="s">
        <v>41</v>
      </c>
      <c r="O415" s="72"/>
      <c r="P415" s="180">
        <f>O415*H415</f>
        <v>0</v>
      </c>
      <c r="Q415" s="180">
        <v>0</v>
      </c>
      <c r="R415" s="180">
        <f>Q415*H415</f>
        <v>0</v>
      </c>
      <c r="S415" s="180">
        <v>0</v>
      </c>
      <c r="T415" s="181">
        <f>S415*H415</f>
        <v>0</v>
      </c>
      <c r="AR415" s="182" t="s">
        <v>207</v>
      </c>
      <c r="AT415" s="182" t="s">
        <v>136</v>
      </c>
      <c r="AU415" s="182" t="s">
        <v>142</v>
      </c>
      <c r="AY415" s="17" t="s">
        <v>133</v>
      </c>
      <c r="BE415" s="183">
        <f>IF(N415="základní",J415,0)</f>
        <v>0</v>
      </c>
      <c r="BF415" s="183">
        <f>IF(N415="snížená",J415,0)</f>
        <v>0</v>
      </c>
      <c r="BG415" s="183">
        <f>IF(N415="zákl. přenesená",J415,0)</f>
        <v>0</v>
      </c>
      <c r="BH415" s="183">
        <f>IF(N415="sníž. přenesená",J415,0)</f>
        <v>0</v>
      </c>
      <c r="BI415" s="183">
        <f>IF(N415="nulová",J415,0)</f>
        <v>0</v>
      </c>
      <c r="BJ415" s="17" t="s">
        <v>142</v>
      </c>
      <c r="BK415" s="183">
        <f>ROUND(I415*H415,2)</f>
        <v>0</v>
      </c>
      <c r="BL415" s="17" t="s">
        <v>207</v>
      </c>
      <c r="BM415" s="182" t="s">
        <v>1008</v>
      </c>
    </row>
    <row r="416" s="1" customFormat="1" ht="16.5" customHeight="1">
      <c r="B416" s="170"/>
      <c r="C416" s="171" t="s">
        <v>1009</v>
      </c>
      <c r="D416" s="171" t="s">
        <v>136</v>
      </c>
      <c r="E416" s="172" t="s">
        <v>1010</v>
      </c>
      <c r="F416" s="173" t="s">
        <v>1011</v>
      </c>
      <c r="G416" s="174" t="s">
        <v>210</v>
      </c>
      <c r="H416" s="175">
        <v>39.399999999999999</v>
      </c>
      <c r="I416" s="176"/>
      <c r="J416" s="177">
        <f>ROUND(I416*H416,2)</f>
        <v>0</v>
      </c>
      <c r="K416" s="173" t="s">
        <v>140</v>
      </c>
      <c r="L416" s="36"/>
      <c r="M416" s="178" t="s">
        <v>1</v>
      </c>
      <c r="N416" s="179" t="s">
        <v>41</v>
      </c>
      <c r="O416" s="72"/>
      <c r="P416" s="180">
        <f>O416*H416</f>
        <v>0</v>
      </c>
      <c r="Q416" s="180">
        <v>0</v>
      </c>
      <c r="R416" s="180">
        <f>Q416*H416</f>
        <v>0</v>
      </c>
      <c r="S416" s="180">
        <v>0.00029999999999999997</v>
      </c>
      <c r="T416" s="181">
        <f>S416*H416</f>
        <v>0.011819999999999999</v>
      </c>
      <c r="AR416" s="182" t="s">
        <v>207</v>
      </c>
      <c r="AT416" s="182" t="s">
        <v>136</v>
      </c>
      <c r="AU416" s="182" t="s">
        <v>142</v>
      </c>
      <c r="AY416" s="17" t="s">
        <v>133</v>
      </c>
      <c r="BE416" s="183">
        <f>IF(N416="základní",J416,0)</f>
        <v>0</v>
      </c>
      <c r="BF416" s="183">
        <f>IF(N416="snížená",J416,0)</f>
        <v>0</v>
      </c>
      <c r="BG416" s="183">
        <f>IF(N416="zákl. přenesená",J416,0)</f>
        <v>0</v>
      </c>
      <c r="BH416" s="183">
        <f>IF(N416="sníž. přenesená",J416,0)</f>
        <v>0</v>
      </c>
      <c r="BI416" s="183">
        <f>IF(N416="nulová",J416,0)</f>
        <v>0</v>
      </c>
      <c r="BJ416" s="17" t="s">
        <v>142</v>
      </c>
      <c r="BK416" s="183">
        <f>ROUND(I416*H416,2)</f>
        <v>0</v>
      </c>
      <c r="BL416" s="17" t="s">
        <v>207</v>
      </c>
      <c r="BM416" s="182" t="s">
        <v>1012</v>
      </c>
    </row>
    <row r="417" s="12" customFormat="1">
      <c r="B417" s="184"/>
      <c r="D417" s="185" t="s">
        <v>144</v>
      </c>
      <c r="E417" s="186" t="s">
        <v>1</v>
      </c>
      <c r="F417" s="187" t="s">
        <v>1013</v>
      </c>
      <c r="H417" s="188">
        <v>39.399999999999999</v>
      </c>
      <c r="I417" s="189"/>
      <c r="L417" s="184"/>
      <c r="M417" s="190"/>
      <c r="N417" s="191"/>
      <c r="O417" s="191"/>
      <c r="P417" s="191"/>
      <c r="Q417" s="191"/>
      <c r="R417" s="191"/>
      <c r="S417" s="191"/>
      <c r="T417" s="192"/>
      <c r="AT417" s="186" t="s">
        <v>144</v>
      </c>
      <c r="AU417" s="186" t="s">
        <v>142</v>
      </c>
      <c r="AV417" s="12" t="s">
        <v>142</v>
      </c>
      <c r="AW417" s="12" t="s">
        <v>32</v>
      </c>
      <c r="AX417" s="12" t="s">
        <v>80</v>
      </c>
      <c r="AY417" s="186" t="s">
        <v>133</v>
      </c>
    </row>
    <row r="418" s="1" customFormat="1" ht="16.5" customHeight="1">
      <c r="B418" s="170"/>
      <c r="C418" s="171" t="s">
        <v>1014</v>
      </c>
      <c r="D418" s="171" t="s">
        <v>136</v>
      </c>
      <c r="E418" s="172" t="s">
        <v>1015</v>
      </c>
      <c r="F418" s="173" t="s">
        <v>1016</v>
      </c>
      <c r="G418" s="174" t="s">
        <v>210</v>
      </c>
      <c r="H418" s="175">
        <v>46.600000000000001</v>
      </c>
      <c r="I418" s="176"/>
      <c r="J418" s="177">
        <f>ROUND(I418*H418,2)</f>
        <v>0</v>
      </c>
      <c r="K418" s="173" t="s">
        <v>140</v>
      </c>
      <c r="L418" s="36"/>
      <c r="M418" s="178" t="s">
        <v>1</v>
      </c>
      <c r="N418" s="179" t="s">
        <v>41</v>
      </c>
      <c r="O418" s="72"/>
      <c r="P418" s="180">
        <f>O418*H418</f>
        <v>0</v>
      </c>
      <c r="Q418" s="180">
        <v>1.0000000000000001E-05</v>
      </c>
      <c r="R418" s="180">
        <f>Q418*H418</f>
        <v>0.00046600000000000005</v>
      </c>
      <c r="S418" s="180">
        <v>0</v>
      </c>
      <c r="T418" s="181">
        <f>S418*H418</f>
        <v>0</v>
      </c>
      <c r="AR418" s="182" t="s">
        <v>207</v>
      </c>
      <c r="AT418" s="182" t="s">
        <v>136</v>
      </c>
      <c r="AU418" s="182" t="s">
        <v>142</v>
      </c>
      <c r="AY418" s="17" t="s">
        <v>133</v>
      </c>
      <c r="BE418" s="183">
        <f>IF(N418="základní",J418,0)</f>
        <v>0</v>
      </c>
      <c r="BF418" s="183">
        <f>IF(N418="snížená",J418,0)</f>
        <v>0</v>
      </c>
      <c r="BG418" s="183">
        <f>IF(N418="zákl. přenesená",J418,0)</f>
        <v>0</v>
      </c>
      <c r="BH418" s="183">
        <f>IF(N418="sníž. přenesená",J418,0)</f>
        <v>0</v>
      </c>
      <c r="BI418" s="183">
        <f>IF(N418="nulová",J418,0)</f>
        <v>0</v>
      </c>
      <c r="BJ418" s="17" t="s">
        <v>142</v>
      </c>
      <c r="BK418" s="183">
        <f>ROUND(I418*H418,2)</f>
        <v>0</v>
      </c>
      <c r="BL418" s="17" t="s">
        <v>207</v>
      </c>
      <c r="BM418" s="182" t="s">
        <v>1017</v>
      </c>
    </row>
    <row r="419" s="12" customFormat="1">
      <c r="B419" s="184"/>
      <c r="D419" s="185" t="s">
        <v>144</v>
      </c>
      <c r="E419" s="186" t="s">
        <v>1</v>
      </c>
      <c r="F419" s="187" t="s">
        <v>1018</v>
      </c>
      <c r="H419" s="188">
        <v>21.399999999999999</v>
      </c>
      <c r="I419" s="189"/>
      <c r="L419" s="184"/>
      <c r="M419" s="190"/>
      <c r="N419" s="191"/>
      <c r="O419" s="191"/>
      <c r="P419" s="191"/>
      <c r="Q419" s="191"/>
      <c r="R419" s="191"/>
      <c r="S419" s="191"/>
      <c r="T419" s="192"/>
      <c r="AT419" s="186" t="s">
        <v>144</v>
      </c>
      <c r="AU419" s="186" t="s">
        <v>142</v>
      </c>
      <c r="AV419" s="12" t="s">
        <v>142</v>
      </c>
      <c r="AW419" s="12" t="s">
        <v>32</v>
      </c>
      <c r="AX419" s="12" t="s">
        <v>75</v>
      </c>
      <c r="AY419" s="186" t="s">
        <v>133</v>
      </c>
    </row>
    <row r="420" s="12" customFormat="1">
      <c r="B420" s="184"/>
      <c r="D420" s="185" t="s">
        <v>144</v>
      </c>
      <c r="E420" s="186" t="s">
        <v>1</v>
      </c>
      <c r="F420" s="187" t="s">
        <v>1019</v>
      </c>
      <c r="H420" s="188">
        <v>11.9</v>
      </c>
      <c r="I420" s="189"/>
      <c r="L420" s="184"/>
      <c r="M420" s="190"/>
      <c r="N420" s="191"/>
      <c r="O420" s="191"/>
      <c r="P420" s="191"/>
      <c r="Q420" s="191"/>
      <c r="R420" s="191"/>
      <c r="S420" s="191"/>
      <c r="T420" s="192"/>
      <c r="AT420" s="186" t="s">
        <v>144</v>
      </c>
      <c r="AU420" s="186" t="s">
        <v>142</v>
      </c>
      <c r="AV420" s="12" t="s">
        <v>142</v>
      </c>
      <c r="AW420" s="12" t="s">
        <v>32</v>
      </c>
      <c r="AX420" s="12" t="s">
        <v>75</v>
      </c>
      <c r="AY420" s="186" t="s">
        <v>133</v>
      </c>
    </row>
    <row r="421" s="12" customFormat="1">
      <c r="B421" s="184"/>
      <c r="D421" s="185" t="s">
        <v>144</v>
      </c>
      <c r="E421" s="186" t="s">
        <v>1</v>
      </c>
      <c r="F421" s="187" t="s">
        <v>1020</v>
      </c>
      <c r="H421" s="188">
        <v>13.300000000000001</v>
      </c>
      <c r="I421" s="189"/>
      <c r="L421" s="184"/>
      <c r="M421" s="190"/>
      <c r="N421" s="191"/>
      <c r="O421" s="191"/>
      <c r="P421" s="191"/>
      <c r="Q421" s="191"/>
      <c r="R421" s="191"/>
      <c r="S421" s="191"/>
      <c r="T421" s="192"/>
      <c r="AT421" s="186" t="s">
        <v>144</v>
      </c>
      <c r="AU421" s="186" t="s">
        <v>142</v>
      </c>
      <c r="AV421" s="12" t="s">
        <v>142</v>
      </c>
      <c r="AW421" s="12" t="s">
        <v>32</v>
      </c>
      <c r="AX421" s="12" t="s">
        <v>75</v>
      </c>
      <c r="AY421" s="186" t="s">
        <v>133</v>
      </c>
    </row>
    <row r="422" s="13" customFormat="1">
      <c r="B422" s="193"/>
      <c r="D422" s="185" t="s">
        <v>144</v>
      </c>
      <c r="E422" s="194" t="s">
        <v>1</v>
      </c>
      <c r="F422" s="195" t="s">
        <v>165</v>
      </c>
      <c r="H422" s="196">
        <v>46.599999999999994</v>
      </c>
      <c r="I422" s="197"/>
      <c r="L422" s="193"/>
      <c r="M422" s="198"/>
      <c r="N422" s="199"/>
      <c r="O422" s="199"/>
      <c r="P422" s="199"/>
      <c r="Q422" s="199"/>
      <c r="R422" s="199"/>
      <c r="S422" s="199"/>
      <c r="T422" s="200"/>
      <c r="AT422" s="194" t="s">
        <v>144</v>
      </c>
      <c r="AU422" s="194" t="s">
        <v>142</v>
      </c>
      <c r="AV422" s="13" t="s">
        <v>141</v>
      </c>
      <c r="AW422" s="13" t="s">
        <v>32</v>
      </c>
      <c r="AX422" s="13" t="s">
        <v>80</v>
      </c>
      <c r="AY422" s="194" t="s">
        <v>133</v>
      </c>
    </row>
    <row r="423" s="1" customFormat="1" ht="16.5" customHeight="1">
      <c r="B423" s="170"/>
      <c r="C423" s="201" t="s">
        <v>1021</v>
      </c>
      <c r="D423" s="201" t="s">
        <v>224</v>
      </c>
      <c r="E423" s="202" t="s">
        <v>1022</v>
      </c>
      <c r="F423" s="203" t="s">
        <v>1023</v>
      </c>
      <c r="G423" s="204" t="s">
        <v>210</v>
      </c>
      <c r="H423" s="205">
        <v>47.531999999999996</v>
      </c>
      <c r="I423" s="206"/>
      <c r="J423" s="207">
        <f>ROUND(I423*H423,2)</f>
        <v>0</v>
      </c>
      <c r="K423" s="203" t="s">
        <v>140</v>
      </c>
      <c r="L423" s="208"/>
      <c r="M423" s="209" t="s">
        <v>1</v>
      </c>
      <c r="N423" s="210" t="s">
        <v>41</v>
      </c>
      <c r="O423" s="72"/>
      <c r="P423" s="180">
        <f>O423*H423</f>
        <v>0</v>
      </c>
      <c r="Q423" s="180">
        <v>0.00027999999999999998</v>
      </c>
      <c r="R423" s="180">
        <f>Q423*H423</f>
        <v>0.013308959999999998</v>
      </c>
      <c r="S423" s="180">
        <v>0</v>
      </c>
      <c r="T423" s="181">
        <f>S423*H423</f>
        <v>0</v>
      </c>
      <c r="AR423" s="182" t="s">
        <v>286</v>
      </c>
      <c r="AT423" s="182" t="s">
        <v>224</v>
      </c>
      <c r="AU423" s="182" t="s">
        <v>142</v>
      </c>
      <c r="AY423" s="17" t="s">
        <v>133</v>
      </c>
      <c r="BE423" s="183">
        <f>IF(N423="základní",J423,0)</f>
        <v>0</v>
      </c>
      <c r="BF423" s="183">
        <f>IF(N423="snížená",J423,0)</f>
        <v>0</v>
      </c>
      <c r="BG423" s="183">
        <f>IF(N423="zákl. přenesená",J423,0)</f>
        <v>0</v>
      </c>
      <c r="BH423" s="183">
        <f>IF(N423="sníž. přenesená",J423,0)</f>
        <v>0</v>
      </c>
      <c r="BI423" s="183">
        <f>IF(N423="nulová",J423,0)</f>
        <v>0</v>
      </c>
      <c r="BJ423" s="17" t="s">
        <v>142</v>
      </c>
      <c r="BK423" s="183">
        <f>ROUND(I423*H423,2)</f>
        <v>0</v>
      </c>
      <c r="BL423" s="17" t="s">
        <v>207</v>
      </c>
      <c r="BM423" s="182" t="s">
        <v>1024</v>
      </c>
    </row>
    <row r="424" s="12" customFormat="1">
      <c r="B424" s="184"/>
      <c r="D424" s="185" t="s">
        <v>144</v>
      </c>
      <c r="F424" s="187" t="s">
        <v>1025</v>
      </c>
      <c r="H424" s="188">
        <v>47.531999999999996</v>
      </c>
      <c r="I424" s="189"/>
      <c r="L424" s="184"/>
      <c r="M424" s="190"/>
      <c r="N424" s="191"/>
      <c r="O424" s="191"/>
      <c r="P424" s="191"/>
      <c r="Q424" s="191"/>
      <c r="R424" s="191"/>
      <c r="S424" s="191"/>
      <c r="T424" s="192"/>
      <c r="AT424" s="186" t="s">
        <v>144</v>
      </c>
      <c r="AU424" s="186" t="s">
        <v>142</v>
      </c>
      <c r="AV424" s="12" t="s">
        <v>142</v>
      </c>
      <c r="AW424" s="12" t="s">
        <v>3</v>
      </c>
      <c r="AX424" s="12" t="s">
        <v>80</v>
      </c>
      <c r="AY424" s="186" t="s">
        <v>133</v>
      </c>
    </row>
    <row r="425" s="1" customFormat="1" ht="24" customHeight="1">
      <c r="B425" s="170"/>
      <c r="C425" s="171" t="s">
        <v>1026</v>
      </c>
      <c r="D425" s="171" t="s">
        <v>136</v>
      </c>
      <c r="E425" s="172" t="s">
        <v>1027</v>
      </c>
      <c r="F425" s="173" t="s">
        <v>1028</v>
      </c>
      <c r="G425" s="174" t="s">
        <v>435</v>
      </c>
      <c r="H425" s="211"/>
      <c r="I425" s="176"/>
      <c r="J425" s="177">
        <f>ROUND(I425*H425,2)</f>
        <v>0</v>
      </c>
      <c r="K425" s="173" t="s">
        <v>140</v>
      </c>
      <c r="L425" s="36"/>
      <c r="M425" s="178" t="s">
        <v>1</v>
      </c>
      <c r="N425" s="179" t="s">
        <v>41</v>
      </c>
      <c r="O425" s="72"/>
      <c r="P425" s="180">
        <f>O425*H425</f>
        <v>0</v>
      </c>
      <c r="Q425" s="180">
        <v>0</v>
      </c>
      <c r="R425" s="180">
        <f>Q425*H425</f>
        <v>0</v>
      </c>
      <c r="S425" s="180">
        <v>0</v>
      </c>
      <c r="T425" s="181">
        <f>S425*H425</f>
        <v>0</v>
      </c>
      <c r="AR425" s="182" t="s">
        <v>207</v>
      </c>
      <c r="AT425" s="182" t="s">
        <v>136</v>
      </c>
      <c r="AU425" s="182" t="s">
        <v>142</v>
      </c>
      <c r="AY425" s="17" t="s">
        <v>133</v>
      </c>
      <c r="BE425" s="183">
        <f>IF(N425="základní",J425,0)</f>
        <v>0</v>
      </c>
      <c r="BF425" s="183">
        <f>IF(N425="snížená",J425,0)</f>
        <v>0</v>
      </c>
      <c r="BG425" s="183">
        <f>IF(N425="zákl. přenesená",J425,0)</f>
        <v>0</v>
      </c>
      <c r="BH425" s="183">
        <f>IF(N425="sníž. přenesená",J425,0)</f>
        <v>0</v>
      </c>
      <c r="BI425" s="183">
        <f>IF(N425="nulová",J425,0)</f>
        <v>0</v>
      </c>
      <c r="BJ425" s="17" t="s">
        <v>142</v>
      </c>
      <c r="BK425" s="183">
        <f>ROUND(I425*H425,2)</f>
        <v>0</v>
      </c>
      <c r="BL425" s="17" t="s">
        <v>207</v>
      </c>
      <c r="BM425" s="182" t="s">
        <v>1029</v>
      </c>
    </row>
    <row r="426" s="11" customFormat="1" ht="22.8" customHeight="1">
      <c r="B426" s="157"/>
      <c r="D426" s="158" t="s">
        <v>74</v>
      </c>
      <c r="E426" s="168" t="s">
        <v>1030</v>
      </c>
      <c r="F426" s="168" t="s">
        <v>1031</v>
      </c>
      <c r="I426" s="160"/>
      <c r="J426" s="169">
        <f>BK426</f>
        <v>0</v>
      </c>
      <c r="L426" s="157"/>
      <c r="M426" s="162"/>
      <c r="N426" s="163"/>
      <c r="O426" s="163"/>
      <c r="P426" s="164">
        <f>SUM(P427:P443)</f>
        <v>0</v>
      </c>
      <c r="Q426" s="163"/>
      <c r="R426" s="164">
        <f>SUM(R427:R443)</f>
        <v>0.46000840000000004</v>
      </c>
      <c r="S426" s="163"/>
      <c r="T426" s="165">
        <f>SUM(T427:T443)</f>
        <v>0</v>
      </c>
      <c r="AR426" s="158" t="s">
        <v>142</v>
      </c>
      <c r="AT426" s="166" t="s">
        <v>74</v>
      </c>
      <c r="AU426" s="166" t="s">
        <v>80</v>
      </c>
      <c r="AY426" s="158" t="s">
        <v>133</v>
      </c>
      <c r="BK426" s="167">
        <f>SUM(BK427:BK443)</f>
        <v>0</v>
      </c>
    </row>
    <row r="427" s="1" customFormat="1" ht="24" customHeight="1">
      <c r="B427" s="170"/>
      <c r="C427" s="171" t="s">
        <v>1032</v>
      </c>
      <c r="D427" s="171" t="s">
        <v>136</v>
      </c>
      <c r="E427" s="172" t="s">
        <v>1033</v>
      </c>
      <c r="F427" s="173" t="s">
        <v>1034</v>
      </c>
      <c r="G427" s="174" t="s">
        <v>148</v>
      </c>
      <c r="H427" s="175">
        <v>3.75</v>
      </c>
      <c r="I427" s="176"/>
      <c r="J427" s="177">
        <f>ROUND(I427*H427,2)</f>
        <v>0</v>
      </c>
      <c r="K427" s="173" t="s">
        <v>140</v>
      </c>
      <c r="L427" s="36"/>
      <c r="M427" s="178" t="s">
        <v>1</v>
      </c>
      <c r="N427" s="179" t="s">
        <v>41</v>
      </c>
      <c r="O427" s="72"/>
      <c r="P427" s="180">
        <f>O427*H427</f>
        <v>0</v>
      </c>
      <c r="Q427" s="180">
        <v>0.0015</v>
      </c>
      <c r="R427" s="180">
        <f>Q427*H427</f>
        <v>0.0056249999999999998</v>
      </c>
      <c r="S427" s="180">
        <v>0</v>
      </c>
      <c r="T427" s="181">
        <f>S427*H427</f>
        <v>0</v>
      </c>
      <c r="AR427" s="182" t="s">
        <v>207</v>
      </c>
      <c r="AT427" s="182" t="s">
        <v>136</v>
      </c>
      <c r="AU427" s="182" t="s">
        <v>142</v>
      </c>
      <c r="AY427" s="17" t="s">
        <v>133</v>
      </c>
      <c r="BE427" s="183">
        <f>IF(N427="základní",J427,0)</f>
        <v>0</v>
      </c>
      <c r="BF427" s="183">
        <f>IF(N427="snížená",J427,0)</f>
        <v>0</v>
      </c>
      <c r="BG427" s="183">
        <f>IF(N427="zákl. přenesená",J427,0)</f>
        <v>0</v>
      </c>
      <c r="BH427" s="183">
        <f>IF(N427="sníž. přenesená",J427,0)</f>
        <v>0</v>
      </c>
      <c r="BI427" s="183">
        <f>IF(N427="nulová",J427,0)</f>
        <v>0</v>
      </c>
      <c r="BJ427" s="17" t="s">
        <v>142</v>
      </c>
      <c r="BK427" s="183">
        <f>ROUND(I427*H427,2)</f>
        <v>0</v>
      </c>
      <c r="BL427" s="17" t="s">
        <v>207</v>
      </c>
      <c r="BM427" s="182" t="s">
        <v>1035</v>
      </c>
    </row>
    <row r="428" s="12" customFormat="1">
      <c r="B428" s="184"/>
      <c r="D428" s="185" t="s">
        <v>144</v>
      </c>
      <c r="E428" s="186" t="s">
        <v>1</v>
      </c>
      <c r="F428" s="187" t="s">
        <v>1036</v>
      </c>
      <c r="H428" s="188">
        <v>3.75</v>
      </c>
      <c r="I428" s="189"/>
      <c r="L428" s="184"/>
      <c r="M428" s="190"/>
      <c r="N428" s="191"/>
      <c r="O428" s="191"/>
      <c r="P428" s="191"/>
      <c r="Q428" s="191"/>
      <c r="R428" s="191"/>
      <c r="S428" s="191"/>
      <c r="T428" s="192"/>
      <c r="AT428" s="186" t="s">
        <v>144</v>
      </c>
      <c r="AU428" s="186" t="s">
        <v>142</v>
      </c>
      <c r="AV428" s="12" t="s">
        <v>142</v>
      </c>
      <c r="AW428" s="12" t="s">
        <v>32</v>
      </c>
      <c r="AX428" s="12" t="s">
        <v>80</v>
      </c>
      <c r="AY428" s="186" t="s">
        <v>133</v>
      </c>
    </row>
    <row r="429" s="1" customFormat="1" ht="16.5" customHeight="1">
      <c r="B429" s="170"/>
      <c r="C429" s="171" t="s">
        <v>1037</v>
      </c>
      <c r="D429" s="171" t="s">
        <v>136</v>
      </c>
      <c r="E429" s="172" t="s">
        <v>1038</v>
      </c>
      <c r="F429" s="173" t="s">
        <v>1039</v>
      </c>
      <c r="G429" s="174" t="s">
        <v>139</v>
      </c>
      <c r="H429" s="175">
        <v>1.5</v>
      </c>
      <c r="I429" s="176"/>
      <c r="J429" s="177">
        <f>ROUND(I429*H429,2)</f>
        <v>0</v>
      </c>
      <c r="K429" s="173" t="s">
        <v>140</v>
      </c>
      <c r="L429" s="36"/>
      <c r="M429" s="178" t="s">
        <v>1</v>
      </c>
      <c r="N429" s="179" t="s">
        <v>41</v>
      </c>
      <c r="O429" s="72"/>
      <c r="P429" s="180">
        <f>O429*H429</f>
        <v>0</v>
      </c>
      <c r="Q429" s="180">
        <v>0.00022000000000000001</v>
      </c>
      <c r="R429" s="180">
        <f>Q429*H429</f>
        <v>0.00033</v>
      </c>
      <c r="S429" s="180">
        <v>0</v>
      </c>
      <c r="T429" s="181">
        <f>S429*H429</f>
        <v>0</v>
      </c>
      <c r="AR429" s="182" t="s">
        <v>207</v>
      </c>
      <c r="AT429" s="182" t="s">
        <v>136</v>
      </c>
      <c r="AU429" s="182" t="s">
        <v>142</v>
      </c>
      <c r="AY429" s="17" t="s">
        <v>133</v>
      </c>
      <c r="BE429" s="183">
        <f>IF(N429="základní",J429,0)</f>
        <v>0</v>
      </c>
      <c r="BF429" s="183">
        <f>IF(N429="snížená",J429,0)</f>
        <v>0</v>
      </c>
      <c r="BG429" s="183">
        <f>IF(N429="zákl. přenesená",J429,0)</f>
        <v>0</v>
      </c>
      <c r="BH429" s="183">
        <f>IF(N429="sníž. přenesená",J429,0)</f>
        <v>0</v>
      </c>
      <c r="BI429" s="183">
        <f>IF(N429="nulová",J429,0)</f>
        <v>0</v>
      </c>
      <c r="BJ429" s="17" t="s">
        <v>142</v>
      </c>
      <c r="BK429" s="183">
        <f>ROUND(I429*H429,2)</f>
        <v>0</v>
      </c>
      <c r="BL429" s="17" t="s">
        <v>207</v>
      </c>
      <c r="BM429" s="182" t="s">
        <v>1040</v>
      </c>
    </row>
    <row r="430" s="1" customFormat="1" ht="24" customHeight="1">
      <c r="B430" s="170"/>
      <c r="C430" s="171" t="s">
        <v>1041</v>
      </c>
      <c r="D430" s="171" t="s">
        <v>136</v>
      </c>
      <c r="E430" s="172" t="s">
        <v>1042</v>
      </c>
      <c r="F430" s="173" t="s">
        <v>1043</v>
      </c>
      <c r="G430" s="174" t="s">
        <v>210</v>
      </c>
      <c r="H430" s="175">
        <v>12.4</v>
      </c>
      <c r="I430" s="176"/>
      <c r="J430" s="177">
        <f>ROUND(I430*H430,2)</f>
        <v>0</v>
      </c>
      <c r="K430" s="173" t="s">
        <v>140</v>
      </c>
      <c r="L430" s="36"/>
      <c r="M430" s="178" t="s">
        <v>1</v>
      </c>
      <c r="N430" s="179" t="s">
        <v>41</v>
      </c>
      <c r="O430" s="72"/>
      <c r="P430" s="180">
        <f>O430*H430</f>
        <v>0</v>
      </c>
      <c r="Q430" s="180">
        <v>0.00040000000000000002</v>
      </c>
      <c r="R430" s="180">
        <f>Q430*H430</f>
        <v>0.00496</v>
      </c>
      <c r="S430" s="180">
        <v>0</v>
      </c>
      <c r="T430" s="181">
        <f>S430*H430</f>
        <v>0</v>
      </c>
      <c r="AR430" s="182" t="s">
        <v>207</v>
      </c>
      <c r="AT430" s="182" t="s">
        <v>136</v>
      </c>
      <c r="AU430" s="182" t="s">
        <v>142</v>
      </c>
      <c r="AY430" s="17" t="s">
        <v>133</v>
      </c>
      <c r="BE430" s="183">
        <f>IF(N430="základní",J430,0)</f>
        <v>0</v>
      </c>
      <c r="BF430" s="183">
        <f>IF(N430="snížená",J430,0)</f>
        <v>0</v>
      </c>
      <c r="BG430" s="183">
        <f>IF(N430="zákl. přenesená",J430,0)</f>
        <v>0</v>
      </c>
      <c r="BH430" s="183">
        <f>IF(N430="sníž. přenesená",J430,0)</f>
        <v>0</v>
      </c>
      <c r="BI430" s="183">
        <f>IF(N430="nulová",J430,0)</f>
        <v>0</v>
      </c>
      <c r="BJ430" s="17" t="s">
        <v>142</v>
      </c>
      <c r="BK430" s="183">
        <f>ROUND(I430*H430,2)</f>
        <v>0</v>
      </c>
      <c r="BL430" s="17" t="s">
        <v>207</v>
      </c>
      <c r="BM430" s="182" t="s">
        <v>1044</v>
      </c>
    </row>
    <row r="431" s="12" customFormat="1">
      <c r="B431" s="184"/>
      <c r="D431" s="185" t="s">
        <v>144</v>
      </c>
      <c r="E431" s="186" t="s">
        <v>1</v>
      </c>
      <c r="F431" s="187" t="s">
        <v>1045</v>
      </c>
      <c r="H431" s="188">
        <v>12.4</v>
      </c>
      <c r="I431" s="189"/>
      <c r="L431" s="184"/>
      <c r="M431" s="190"/>
      <c r="N431" s="191"/>
      <c r="O431" s="191"/>
      <c r="P431" s="191"/>
      <c r="Q431" s="191"/>
      <c r="R431" s="191"/>
      <c r="S431" s="191"/>
      <c r="T431" s="192"/>
      <c r="AT431" s="186" t="s">
        <v>144</v>
      </c>
      <c r="AU431" s="186" t="s">
        <v>142</v>
      </c>
      <c r="AV431" s="12" t="s">
        <v>142</v>
      </c>
      <c r="AW431" s="12" t="s">
        <v>32</v>
      </c>
      <c r="AX431" s="12" t="s">
        <v>80</v>
      </c>
      <c r="AY431" s="186" t="s">
        <v>133</v>
      </c>
    </row>
    <row r="432" s="1" customFormat="1" ht="24" customHeight="1">
      <c r="B432" s="170"/>
      <c r="C432" s="171" t="s">
        <v>1046</v>
      </c>
      <c r="D432" s="171" t="s">
        <v>136</v>
      </c>
      <c r="E432" s="172" t="s">
        <v>1047</v>
      </c>
      <c r="F432" s="173" t="s">
        <v>1048</v>
      </c>
      <c r="G432" s="174" t="s">
        <v>148</v>
      </c>
      <c r="H432" s="175">
        <v>22.460000000000001</v>
      </c>
      <c r="I432" s="176"/>
      <c r="J432" s="177">
        <f>ROUND(I432*H432,2)</f>
        <v>0</v>
      </c>
      <c r="K432" s="173" t="s">
        <v>140</v>
      </c>
      <c r="L432" s="36"/>
      <c r="M432" s="178" t="s">
        <v>1</v>
      </c>
      <c r="N432" s="179" t="s">
        <v>41</v>
      </c>
      <c r="O432" s="72"/>
      <c r="P432" s="180">
        <f>O432*H432</f>
        <v>0</v>
      </c>
      <c r="Q432" s="180">
        <v>0.0053</v>
      </c>
      <c r="R432" s="180">
        <f>Q432*H432</f>
        <v>0.11903800000000001</v>
      </c>
      <c r="S432" s="180">
        <v>0</v>
      </c>
      <c r="T432" s="181">
        <f>S432*H432</f>
        <v>0</v>
      </c>
      <c r="AR432" s="182" t="s">
        <v>207</v>
      </c>
      <c r="AT432" s="182" t="s">
        <v>136</v>
      </c>
      <c r="AU432" s="182" t="s">
        <v>142</v>
      </c>
      <c r="AY432" s="17" t="s">
        <v>133</v>
      </c>
      <c r="BE432" s="183">
        <f>IF(N432="základní",J432,0)</f>
        <v>0</v>
      </c>
      <c r="BF432" s="183">
        <f>IF(N432="snížená",J432,0)</f>
        <v>0</v>
      </c>
      <c r="BG432" s="183">
        <f>IF(N432="zákl. přenesená",J432,0)</f>
        <v>0</v>
      </c>
      <c r="BH432" s="183">
        <f>IF(N432="sníž. přenesená",J432,0)</f>
        <v>0</v>
      </c>
      <c r="BI432" s="183">
        <f>IF(N432="nulová",J432,0)</f>
        <v>0</v>
      </c>
      <c r="BJ432" s="17" t="s">
        <v>142</v>
      </c>
      <c r="BK432" s="183">
        <f>ROUND(I432*H432,2)</f>
        <v>0</v>
      </c>
      <c r="BL432" s="17" t="s">
        <v>207</v>
      </c>
      <c r="BM432" s="182" t="s">
        <v>1049</v>
      </c>
    </row>
    <row r="433" s="12" customFormat="1">
      <c r="B433" s="184"/>
      <c r="D433" s="185" t="s">
        <v>144</v>
      </c>
      <c r="E433" s="186" t="s">
        <v>1</v>
      </c>
      <c r="F433" s="187" t="s">
        <v>1050</v>
      </c>
      <c r="H433" s="188">
        <v>22.460000000000001</v>
      </c>
      <c r="I433" s="189"/>
      <c r="L433" s="184"/>
      <c r="M433" s="190"/>
      <c r="N433" s="191"/>
      <c r="O433" s="191"/>
      <c r="P433" s="191"/>
      <c r="Q433" s="191"/>
      <c r="R433" s="191"/>
      <c r="S433" s="191"/>
      <c r="T433" s="192"/>
      <c r="AT433" s="186" t="s">
        <v>144</v>
      </c>
      <c r="AU433" s="186" t="s">
        <v>142</v>
      </c>
      <c r="AV433" s="12" t="s">
        <v>142</v>
      </c>
      <c r="AW433" s="12" t="s">
        <v>32</v>
      </c>
      <c r="AX433" s="12" t="s">
        <v>80</v>
      </c>
      <c r="AY433" s="186" t="s">
        <v>133</v>
      </c>
    </row>
    <row r="434" s="1" customFormat="1" ht="16.5" customHeight="1">
      <c r="B434" s="170"/>
      <c r="C434" s="201" t="s">
        <v>1051</v>
      </c>
      <c r="D434" s="201" t="s">
        <v>224</v>
      </c>
      <c r="E434" s="202" t="s">
        <v>1052</v>
      </c>
      <c r="F434" s="203" t="s">
        <v>1053</v>
      </c>
      <c r="G434" s="204" t="s">
        <v>148</v>
      </c>
      <c r="H434" s="205">
        <v>24.706</v>
      </c>
      <c r="I434" s="206"/>
      <c r="J434" s="207">
        <f>ROUND(I434*H434,2)</f>
        <v>0</v>
      </c>
      <c r="K434" s="203" t="s">
        <v>140</v>
      </c>
      <c r="L434" s="208"/>
      <c r="M434" s="209" t="s">
        <v>1</v>
      </c>
      <c r="N434" s="210" t="s">
        <v>41</v>
      </c>
      <c r="O434" s="72"/>
      <c r="P434" s="180">
        <f>O434*H434</f>
        <v>0</v>
      </c>
      <c r="Q434" s="180">
        <v>0.0126</v>
      </c>
      <c r="R434" s="180">
        <f>Q434*H434</f>
        <v>0.31129560000000001</v>
      </c>
      <c r="S434" s="180">
        <v>0</v>
      </c>
      <c r="T434" s="181">
        <f>S434*H434</f>
        <v>0</v>
      </c>
      <c r="AR434" s="182" t="s">
        <v>286</v>
      </c>
      <c r="AT434" s="182" t="s">
        <v>224</v>
      </c>
      <c r="AU434" s="182" t="s">
        <v>142</v>
      </c>
      <c r="AY434" s="17" t="s">
        <v>133</v>
      </c>
      <c r="BE434" s="183">
        <f>IF(N434="základní",J434,0)</f>
        <v>0</v>
      </c>
      <c r="BF434" s="183">
        <f>IF(N434="snížená",J434,0)</f>
        <v>0</v>
      </c>
      <c r="BG434" s="183">
        <f>IF(N434="zákl. přenesená",J434,0)</f>
        <v>0</v>
      </c>
      <c r="BH434" s="183">
        <f>IF(N434="sníž. přenesená",J434,0)</f>
        <v>0</v>
      </c>
      <c r="BI434" s="183">
        <f>IF(N434="nulová",J434,0)</f>
        <v>0</v>
      </c>
      <c r="BJ434" s="17" t="s">
        <v>142</v>
      </c>
      <c r="BK434" s="183">
        <f>ROUND(I434*H434,2)</f>
        <v>0</v>
      </c>
      <c r="BL434" s="17" t="s">
        <v>207</v>
      </c>
      <c r="BM434" s="182" t="s">
        <v>1054</v>
      </c>
    </row>
    <row r="435" s="12" customFormat="1">
      <c r="B435" s="184"/>
      <c r="D435" s="185" t="s">
        <v>144</v>
      </c>
      <c r="F435" s="187" t="s">
        <v>1055</v>
      </c>
      <c r="H435" s="188">
        <v>24.706</v>
      </c>
      <c r="I435" s="189"/>
      <c r="L435" s="184"/>
      <c r="M435" s="190"/>
      <c r="N435" s="191"/>
      <c r="O435" s="191"/>
      <c r="P435" s="191"/>
      <c r="Q435" s="191"/>
      <c r="R435" s="191"/>
      <c r="S435" s="191"/>
      <c r="T435" s="192"/>
      <c r="AT435" s="186" t="s">
        <v>144</v>
      </c>
      <c r="AU435" s="186" t="s">
        <v>142</v>
      </c>
      <c r="AV435" s="12" t="s">
        <v>142</v>
      </c>
      <c r="AW435" s="12" t="s">
        <v>3</v>
      </c>
      <c r="AX435" s="12" t="s">
        <v>80</v>
      </c>
      <c r="AY435" s="186" t="s">
        <v>133</v>
      </c>
    </row>
    <row r="436" s="1" customFormat="1" ht="24" customHeight="1">
      <c r="B436" s="170"/>
      <c r="C436" s="171" t="s">
        <v>1056</v>
      </c>
      <c r="D436" s="171" t="s">
        <v>136</v>
      </c>
      <c r="E436" s="172" t="s">
        <v>1057</v>
      </c>
      <c r="F436" s="173" t="s">
        <v>1058</v>
      </c>
      <c r="G436" s="174" t="s">
        <v>148</v>
      </c>
      <c r="H436" s="175">
        <v>22.460000000000001</v>
      </c>
      <c r="I436" s="176"/>
      <c r="J436" s="177">
        <f>ROUND(I436*H436,2)</f>
        <v>0</v>
      </c>
      <c r="K436" s="173" t="s">
        <v>140</v>
      </c>
      <c r="L436" s="36"/>
      <c r="M436" s="178" t="s">
        <v>1</v>
      </c>
      <c r="N436" s="179" t="s">
        <v>41</v>
      </c>
      <c r="O436" s="72"/>
      <c r="P436" s="180">
        <f>O436*H436</f>
        <v>0</v>
      </c>
      <c r="Q436" s="180">
        <v>0</v>
      </c>
      <c r="R436" s="180">
        <f>Q436*H436</f>
        <v>0</v>
      </c>
      <c r="S436" s="180">
        <v>0</v>
      </c>
      <c r="T436" s="181">
        <f>S436*H436</f>
        <v>0</v>
      </c>
      <c r="AR436" s="182" t="s">
        <v>207</v>
      </c>
      <c r="AT436" s="182" t="s">
        <v>136</v>
      </c>
      <c r="AU436" s="182" t="s">
        <v>142</v>
      </c>
      <c r="AY436" s="17" t="s">
        <v>133</v>
      </c>
      <c r="BE436" s="183">
        <f>IF(N436="základní",J436,0)</f>
        <v>0</v>
      </c>
      <c r="BF436" s="183">
        <f>IF(N436="snížená",J436,0)</f>
        <v>0</v>
      </c>
      <c r="BG436" s="183">
        <f>IF(N436="zákl. přenesená",J436,0)</f>
        <v>0</v>
      </c>
      <c r="BH436" s="183">
        <f>IF(N436="sníž. přenesená",J436,0)</f>
        <v>0</v>
      </c>
      <c r="BI436" s="183">
        <f>IF(N436="nulová",J436,0)</f>
        <v>0</v>
      </c>
      <c r="BJ436" s="17" t="s">
        <v>142</v>
      </c>
      <c r="BK436" s="183">
        <f>ROUND(I436*H436,2)</f>
        <v>0</v>
      </c>
      <c r="BL436" s="17" t="s">
        <v>207</v>
      </c>
      <c r="BM436" s="182" t="s">
        <v>1059</v>
      </c>
    </row>
    <row r="437" s="1" customFormat="1" ht="16.5" customHeight="1">
      <c r="B437" s="170"/>
      <c r="C437" s="171" t="s">
        <v>1060</v>
      </c>
      <c r="D437" s="171" t="s">
        <v>136</v>
      </c>
      <c r="E437" s="172" t="s">
        <v>1061</v>
      </c>
      <c r="F437" s="173" t="s">
        <v>1062</v>
      </c>
      <c r="G437" s="174" t="s">
        <v>148</v>
      </c>
      <c r="H437" s="175">
        <v>22.460000000000001</v>
      </c>
      <c r="I437" s="176"/>
      <c r="J437" s="177">
        <f>ROUND(I437*H437,2)</f>
        <v>0</v>
      </c>
      <c r="K437" s="173" t="s">
        <v>140</v>
      </c>
      <c r="L437" s="36"/>
      <c r="M437" s="178" t="s">
        <v>1</v>
      </c>
      <c r="N437" s="179" t="s">
        <v>41</v>
      </c>
      <c r="O437" s="72"/>
      <c r="P437" s="180">
        <f>O437*H437</f>
        <v>0</v>
      </c>
      <c r="Q437" s="180">
        <v>0.00029999999999999997</v>
      </c>
      <c r="R437" s="180">
        <f>Q437*H437</f>
        <v>0.0067380000000000001</v>
      </c>
      <c r="S437" s="180">
        <v>0</v>
      </c>
      <c r="T437" s="181">
        <f>S437*H437</f>
        <v>0</v>
      </c>
      <c r="AR437" s="182" t="s">
        <v>207</v>
      </c>
      <c r="AT437" s="182" t="s">
        <v>136</v>
      </c>
      <c r="AU437" s="182" t="s">
        <v>142</v>
      </c>
      <c r="AY437" s="17" t="s">
        <v>133</v>
      </c>
      <c r="BE437" s="183">
        <f>IF(N437="základní",J437,0)</f>
        <v>0</v>
      </c>
      <c r="BF437" s="183">
        <f>IF(N437="snížená",J437,0)</f>
        <v>0</v>
      </c>
      <c r="BG437" s="183">
        <f>IF(N437="zákl. přenesená",J437,0)</f>
        <v>0</v>
      </c>
      <c r="BH437" s="183">
        <f>IF(N437="sníž. přenesená",J437,0)</f>
        <v>0</v>
      </c>
      <c r="BI437" s="183">
        <f>IF(N437="nulová",J437,0)</f>
        <v>0</v>
      </c>
      <c r="BJ437" s="17" t="s">
        <v>142</v>
      </c>
      <c r="BK437" s="183">
        <f>ROUND(I437*H437,2)</f>
        <v>0</v>
      </c>
      <c r="BL437" s="17" t="s">
        <v>207</v>
      </c>
      <c r="BM437" s="182" t="s">
        <v>1063</v>
      </c>
    </row>
    <row r="438" s="12" customFormat="1">
      <c r="B438" s="184"/>
      <c r="D438" s="185" t="s">
        <v>144</v>
      </c>
      <c r="E438" s="186" t="s">
        <v>1</v>
      </c>
      <c r="F438" s="187" t="s">
        <v>1064</v>
      </c>
      <c r="H438" s="188">
        <v>22.460000000000001</v>
      </c>
      <c r="I438" s="189"/>
      <c r="L438" s="184"/>
      <c r="M438" s="190"/>
      <c r="N438" s="191"/>
      <c r="O438" s="191"/>
      <c r="P438" s="191"/>
      <c r="Q438" s="191"/>
      <c r="R438" s="191"/>
      <c r="S438" s="191"/>
      <c r="T438" s="192"/>
      <c r="AT438" s="186" t="s">
        <v>144</v>
      </c>
      <c r="AU438" s="186" t="s">
        <v>142</v>
      </c>
      <c r="AV438" s="12" t="s">
        <v>142</v>
      </c>
      <c r="AW438" s="12" t="s">
        <v>32</v>
      </c>
      <c r="AX438" s="12" t="s">
        <v>80</v>
      </c>
      <c r="AY438" s="186" t="s">
        <v>133</v>
      </c>
    </row>
    <row r="439" s="1" customFormat="1" ht="24" customHeight="1">
      <c r="B439" s="170"/>
      <c r="C439" s="171" t="s">
        <v>1065</v>
      </c>
      <c r="D439" s="171" t="s">
        <v>136</v>
      </c>
      <c r="E439" s="172" t="s">
        <v>1066</v>
      </c>
      <c r="F439" s="173" t="s">
        <v>1067</v>
      </c>
      <c r="G439" s="174" t="s">
        <v>148</v>
      </c>
      <c r="H439" s="175">
        <v>22.460000000000001</v>
      </c>
      <c r="I439" s="176"/>
      <c r="J439" s="177">
        <f>ROUND(I439*H439,2)</f>
        <v>0</v>
      </c>
      <c r="K439" s="173" t="s">
        <v>140</v>
      </c>
      <c r="L439" s="36"/>
      <c r="M439" s="178" t="s">
        <v>1</v>
      </c>
      <c r="N439" s="179" t="s">
        <v>41</v>
      </c>
      <c r="O439" s="72"/>
      <c r="P439" s="180">
        <f>O439*H439</f>
        <v>0</v>
      </c>
      <c r="Q439" s="180">
        <v>0</v>
      </c>
      <c r="R439" s="180">
        <f>Q439*H439</f>
        <v>0</v>
      </c>
      <c r="S439" s="180">
        <v>0</v>
      </c>
      <c r="T439" s="181">
        <f>S439*H439</f>
        <v>0</v>
      </c>
      <c r="AR439" s="182" t="s">
        <v>207</v>
      </c>
      <c r="AT439" s="182" t="s">
        <v>136</v>
      </c>
      <c r="AU439" s="182" t="s">
        <v>142</v>
      </c>
      <c r="AY439" s="17" t="s">
        <v>133</v>
      </c>
      <c r="BE439" s="183">
        <f>IF(N439="základní",J439,0)</f>
        <v>0</v>
      </c>
      <c r="BF439" s="183">
        <f>IF(N439="snížená",J439,0)</f>
        <v>0</v>
      </c>
      <c r="BG439" s="183">
        <f>IF(N439="zákl. přenesená",J439,0)</f>
        <v>0</v>
      </c>
      <c r="BH439" s="183">
        <f>IF(N439="sníž. přenesená",J439,0)</f>
        <v>0</v>
      </c>
      <c r="BI439" s="183">
        <f>IF(N439="nulová",J439,0)</f>
        <v>0</v>
      </c>
      <c r="BJ439" s="17" t="s">
        <v>142</v>
      </c>
      <c r="BK439" s="183">
        <f>ROUND(I439*H439,2)</f>
        <v>0</v>
      </c>
      <c r="BL439" s="17" t="s">
        <v>207</v>
      </c>
      <c r="BM439" s="182" t="s">
        <v>1068</v>
      </c>
    </row>
    <row r="440" s="1" customFormat="1" ht="16.5" customHeight="1">
      <c r="B440" s="170"/>
      <c r="C440" s="171" t="s">
        <v>1069</v>
      </c>
      <c r="D440" s="171" t="s">
        <v>136</v>
      </c>
      <c r="E440" s="172" t="s">
        <v>1070</v>
      </c>
      <c r="F440" s="173" t="s">
        <v>1071</v>
      </c>
      <c r="G440" s="174" t="s">
        <v>210</v>
      </c>
      <c r="H440" s="175">
        <v>28.379999999999999</v>
      </c>
      <c r="I440" s="176"/>
      <c r="J440" s="177">
        <f>ROUND(I440*H440,2)</f>
        <v>0</v>
      </c>
      <c r="K440" s="173" t="s">
        <v>140</v>
      </c>
      <c r="L440" s="36"/>
      <c r="M440" s="178" t="s">
        <v>1</v>
      </c>
      <c r="N440" s="179" t="s">
        <v>41</v>
      </c>
      <c r="O440" s="72"/>
      <c r="P440" s="180">
        <f>O440*H440</f>
        <v>0</v>
      </c>
      <c r="Q440" s="180">
        <v>0.00031</v>
      </c>
      <c r="R440" s="180">
        <f>Q440*H440</f>
        <v>0.0087977999999999997</v>
      </c>
      <c r="S440" s="180">
        <v>0</v>
      </c>
      <c r="T440" s="181">
        <f>S440*H440</f>
        <v>0</v>
      </c>
      <c r="AR440" s="182" t="s">
        <v>207</v>
      </c>
      <c r="AT440" s="182" t="s">
        <v>136</v>
      </c>
      <c r="AU440" s="182" t="s">
        <v>142</v>
      </c>
      <c r="AY440" s="17" t="s">
        <v>133</v>
      </c>
      <c r="BE440" s="183">
        <f>IF(N440="základní",J440,0)</f>
        <v>0</v>
      </c>
      <c r="BF440" s="183">
        <f>IF(N440="snížená",J440,0)</f>
        <v>0</v>
      </c>
      <c r="BG440" s="183">
        <f>IF(N440="zákl. přenesená",J440,0)</f>
        <v>0</v>
      </c>
      <c r="BH440" s="183">
        <f>IF(N440="sníž. přenesená",J440,0)</f>
        <v>0</v>
      </c>
      <c r="BI440" s="183">
        <f>IF(N440="nulová",J440,0)</f>
        <v>0</v>
      </c>
      <c r="BJ440" s="17" t="s">
        <v>142</v>
      </c>
      <c r="BK440" s="183">
        <f>ROUND(I440*H440,2)</f>
        <v>0</v>
      </c>
      <c r="BL440" s="17" t="s">
        <v>207</v>
      </c>
      <c r="BM440" s="182" t="s">
        <v>1072</v>
      </c>
    </row>
    <row r="441" s="12" customFormat="1">
      <c r="B441" s="184"/>
      <c r="D441" s="185" t="s">
        <v>144</v>
      </c>
      <c r="E441" s="186" t="s">
        <v>1</v>
      </c>
      <c r="F441" s="187" t="s">
        <v>1073</v>
      </c>
      <c r="H441" s="188">
        <v>28.379999999999999</v>
      </c>
      <c r="I441" s="189"/>
      <c r="L441" s="184"/>
      <c r="M441" s="190"/>
      <c r="N441" s="191"/>
      <c r="O441" s="191"/>
      <c r="P441" s="191"/>
      <c r="Q441" s="191"/>
      <c r="R441" s="191"/>
      <c r="S441" s="191"/>
      <c r="T441" s="192"/>
      <c r="AT441" s="186" t="s">
        <v>144</v>
      </c>
      <c r="AU441" s="186" t="s">
        <v>142</v>
      </c>
      <c r="AV441" s="12" t="s">
        <v>142</v>
      </c>
      <c r="AW441" s="12" t="s">
        <v>32</v>
      </c>
      <c r="AX441" s="12" t="s">
        <v>80</v>
      </c>
      <c r="AY441" s="186" t="s">
        <v>133</v>
      </c>
    </row>
    <row r="442" s="1" customFormat="1" ht="16.5" customHeight="1">
      <c r="B442" s="170"/>
      <c r="C442" s="171" t="s">
        <v>1074</v>
      </c>
      <c r="D442" s="171" t="s">
        <v>136</v>
      </c>
      <c r="E442" s="172" t="s">
        <v>1075</v>
      </c>
      <c r="F442" s="173" t="s">
        <v>1076</v>
      </c>
      <c r="G442" s="174" t="s">
        <v>210</v>
      </c>
      <c r="H442" s="175">
        <v>12.4</v>
      </c>
      <c r="I442" s="176"/>
      <c r="J442" s="177">
        <f>ROUND(I442*H442,2)</f>
        <v>0</v>
      </c>
      <c r="K442" s="173" t="s">
        <v>140</v>
      </c>
      <c r="L442" s="36"/>
      <c r="M442" s="178" t="s">
        <v>1</v>
      </c>
      <c r="N442" s="179" t="s">
        <v>41</v>
      </c>
      <c r="O442" s="72"/>
      <c r="P442" s="180">
        <f>O442*H442</f>
        <v>0</v>
      </c>
      <c r="Q442" s="180">
        <v>0.00025999999999999998</v>
      </c>
      <c r="R442" s="180">
        <f>Q442*H442</f>
        <v>0.0032239999999999999</v>
      </c>
      <c r="S442" s="180">
        <v>0</v>
      </c>
      <c r="T442" s="181">
        <f>S442*H442</f>
        <v>0</v>
      </c>
      <c r="AR442" s="182" t="s">
        <v>207</v>
      </c>
      <c r="AT442" s="182" t="s">
        <v>136</v>
      </c>
      <c r="AU442" s="182" t="s">
        <v>142</v>
      </c>
      <c r="AY442" s="17" t="s">
        <v>133</v>
      </c>
      <c r="BE442" s="183">
        <f>IF(N442="základní",J442,0)</f>
        <v>0</v>
      </c>
      <c r="BF442" s="183">
        <f>IF(N442="snížená",J442,0)</f>
        <v>0</v>
      </c>
      <c r="BG442" s="183">
        <f>IF(N442="zákl. přenesená",J442,0)</f>
        <v>0</v>
      </c>
      <c r="BH442" s="183">
        <f>IF(N442="sníž. přenesená",J442,0)</f>
        <v>0</v>
      </c>
      <c r="BI442" s="183">
        <f>IF(N442="nulová",J442,0)</f>
        <v>0</v>
      </c>
      <c r="BJ442" s="17" t="s">
        <v>142</v>
      </c>
      <c r="BK442" s="183">
        <f>ROUND(I442*H442,2)</f>
        <v>0</v>
      </c>
      <c r="BL442" s="17" t="s">
        <v>207</v>
      </c>
      <c r="BM442" s="182" t="s">
        <v>1077</v>
      </c>
    </row>
    <row r="443" s="1" customFormat="1" ht="24" customHeight="1">
      <c r="B443" s="170"/>
      <c r="C443" s="171" t="s">
        <v>1078</v>
      </c>
      <c r="D443" s="171" t="s">
        <v>136</v>
      </c>
      <c r="E443" s="172" t="s">
        <v>1079</v>
      </c>
      <c r="F443" s="173" t="s">
        <v>1080</v>
      </c>
      <c r="G443" s="174" t="s">
        <v>435</v>
      </c>
      <c r="H443" s="211"/>
      <c r="I443" s="176"/>
      <c r="J443" s="177">
        <f>ROUND(I443*H443,2)</f>
        <v>0</v>
      </c>
      <c r="K443" s="173" t="s">
        <v>140</v>
      </c>
      <c r="L443" s="36"/>
      <c r="M443" s="178" t="s">
        <v>1</v>
      </c>
      <c r="N443" s="179" t="s">
        <v>41</v>
      </c>
      <c r="O443" s="72"/>
      <c r="P443" s="180">
        <f>O443*H443</f>
        <v>0</v>
      </c>
      <c r="Q443" s="180">
        <v>0</v>
      </c>
      <c r="R443" s="180">
        <f>Q443*H443</f>
        <v>0</v>
      </c>
      <c r="S443" s="180">
        <v>0</v>
      </c>
      <c r="T443" s="181">
        <f>S443*H443</f>
        <v>0</v>
      </c>
      <c r="AR443" s="182" t="s">
        <v>207</v>
      </c>
      <c r="AT443" s="182" t="s">
        <v>136</v>
      </c>
      <c r="AU443" s="182" t="s">
        <v>142</v>
      </c>
      <c r="AY443" s="17" t="s">
        <v>133</v>
      </c>
      <c r="BE443" s="183">
        <f>IF(N443="základní",J443,0)</f>
        <v>0</v>
      </c>
      <c r="BF443" s="183">
        <f>IF(N443="snížená",J443,0)</f>
        <v>0</v>
      </c>
      <c r="BG443" s="183">
        <f>IF(N443="zákl. přenesená",J443,0)</f>
        <v>0</v>
      </c>
      <c r="BH443" s="183">
        <f>IF(N443="sníž. přenesená",J443,0)</f>
        <v>0</v>
      </c>
      <c r="BI443" s="183">
        <f>IF(N443="nulová",J443,0)</f>
        <v>0</v>
      </c>
      <c r="BJ443" s="17" t="s">
        <v>142</v>
      </c>
      <c r="BK443" s="183">
        <f>ROUND(I443*H443,2)</f>
        <v>0</v>
      </c>
      <c r="BL443" s="17" t="s">
        <v>207</v>
      </c>
      <c r="BM443" s="182" t="s">
        <v>1081</v>
      </c>
    </row>
    <row r="444" s="11" customFormat="1" ht="22.8" customHeight="1">
      <c r="B444" s="157"/>
      <c r="D444" s="158" t="s">
        <v>74</v>
      </c>
      <c r="E444" s="168" t="s">
        <v>1082</v>
      </c>
      <c r="F444" s="168" t="s">
        <v>1083</v>
      </c>
      <c r="I444" s="160"/>
      <c r="J444" s="169">
        <f>BK444</f>
        <v>0</v>
      </c>
      <c r="L444" s="157"/>
      <c r="M444" s="162"/>
      <c r="N444" s="163"/>
      <c r="O444" s="163"/>
      <c r="P444" s="164">
        <f>SUM(P445:P451)</f>
        <v>0</v>
      </c>
      <c r="Q444" s="163"/>
      <c r="R444" s="164">
        <f>SUM(R445:R451)</f>
        <v>0.0033054999999999994</v>
      </c>
      <c r="S444" s="163"/>
      <c r="T444" s="165">
        <f>SUM(T445:T451)</f>
        <v>0</v>
      </c>
      <c r="AR444" s="158" t="s">
        <v>142</v>
      </c>
      <c r="AT444" s="166" t="s">
        <v>74</v>
      </c>
      <c r="AU444" s="166" t="s">
        <v>80</v>
      </c>
      <c r="AY444" s="158" t="s">
        <v>133</v>
      </c>
      <c r="BK444" s="167">
        <f>SUM(BK445:BK451)</f>
        <v>0</v>
      </c>
    </row>
    <row r="445" s="1" customFormat="1" ht="24" customHeight="1">
      <c r="B445" s="170"/>
      <c r="C445" s="171" t="s">
        <v>1084</v>
      </c>
      <c r="D445" s="171" t="s">
        <v>136</v>
      </c>
      <c r="E445" s="172" t="s">
        <v>1085</v>
      </c>
      <c r="F445" s="173" t="s">
        <v>1086</v>
      </c>
      <c r="G445" s="174" t="s">
        <v>148</v>
      </c>
      <c r="H445" s="175">
        <v>7.0999999999999996</v>
      </c>
      <c r="I445" s="176"/>
      <c r="J445" s="177">
        <f>ROUND(I445*H445,2)</f>
        <v>0</v>
      </c>
      <c r="K445" s="173" t="s">
        <v>140</v>
      </c>
      <c r="L445" s="36"/>
      <c r="M445" s="178" t="s">
        <v>1</v>
      </c>
      <c r="N445" s="179" t="s">
        <v>41</v>
      </c>
      <c r="O445" s="72"/>
      <c r="P445" s="180">
        <f>O445*H445</f>
        <v>0</v>
      </c>
      <c r="Q445" s="180">
        <v>2.0000000000000002E-05</v>
      </c>
      <c r="R445" s="180">
        <f>Q445*H445</f>
        <v>0.00014200000000000001</v>
      </c>
      <c r="S445" s="180">
        <v>0</v>
      </c>
      <c r="T445" s="181">
        <f>S445*H445</f>
        <v>0</v>
      </c>
      <c r="AR445" s="182" t="s">
        <v>207</v>
      </c>
      <c r="AT445" s="182" t="s">
        <v>136</v>
      </c>
      <c r="AU445" s="182" t="s">
        <v>142</v>
      </c>
      <c r="AY445" s="17" t="s">
        <v>133</v>
      </c>
      <c r="BE445" s="183">
        <f>IF(N445="základní",J445,0)</f>
        <v>0</v>
      </c>
      <c r="BF445" s="183">
        <f>IF(N445="snížená",J445,0)</f>
        <v>0</v>
      </c>
      <c r="BG445" s="183">
        <f>IF(N445="zákl. přenesená",J445,0)</f>
        <v>0</v>
      </c>
      <c r="BH445" s="183">
        <f>IF(N445="sníž. přenesená",J445,0)</f>
        <v>0</v>
      </c>
      <c r="BI445" s="183">
        <f>IF(N445="nulová",J445,0)</f>
        <v>0</v>
      </c>
      <c r="BJ445" s="17" t="s">
        <v>142</v>
      </c>
      <c r="BK445" s="183">
        <f>ROUND(I445*H445,2)</f>
        <v>0</v>
      </c>
      <c r="BL445" s="17" t="s">
        <v>207</v>
      </c>
      <c r="BM445" s="182" t="s">
        <v>1087</v>
      </c>
    </row>
    <row r="446" s="12" customFormat="1">
      <c r="B446" s="184"/>
      <c r="D446" s="185" t="s">
        <v>144</v>
      </c>
      <c r="E446" s="186" t="s">
        <v>1</v>
      </c>
      <c r="F446" s="187" t="s">
        <v>1088</v>
      </c>
      <c r="H446" s="188">
        <v>7.0999999999999996</v>
      </c>
      <c r="I446" s="189"/>
      <c r="L446" s="184"/>
      <c r="M446" s="190"/>
      <c r="N446" s="191"/>
      <c r="O446" s="191"/>
      <c r="P446" s="191"/>
      <c r="Q446" s="191"/>
      <c r="R446" s="191"/>
      <c r="S446" s="191"/>
      <c r="T446" s="192"/>
      <c r="AT446" s="186" t="s">
        <v>144</v>
      </c>
      <c r="AU446" s="186" t="s">
        <v>142</v>
      </c>
      <c r="AV446" s="12" t="s">
        <v>142</v>
      </c>
      <c r="AW446" s="12" t="s">
        <v>32</v>
      </c>
      <c r="AX446" s="12" t="s">
        <v>80</v>
      </c>
      <c r="AY446" s="186" t="s">
        <v>133</v>
      </c>
    </row>
    <row r="447" s="1" customFormat="1" ht="24" customHeight="1">
      <c r="B447" s="170"/>
      <c r="C447" s="171" t="s">
        <v>1089</v>
      </c>
      <c r="D447" s="171" t="s">
        <v>136</v>
      </c>
      <c r="E447" s="172" t="s">
        <v>1090</v>
      </c>
      <c r="F447" s="173" t="s">
        <v>1091</v>
      </c>
      <c r="G447" s="174" t="s">
        <v>148</v>
      </c>
      <c r="H447" s="175">
        <v>8.3249999999999993</v>
      </c>
      <c r="I447" s="176"/>
      <c r="J447" s="177">
        <f>ROUND(I447*H447,2)</f>
        <v>0</v>
      </c>
      <c r="K447" s="173" t="s">
        <v>140</v>
      </c>
      <c r="L447" s="36"/>
      <c r="M447" s="178" t="s">
        <v>1</v>
      </c>
      <c r="N447" s="179" t="s">
        <v>41</v>
      </c>
      <c r="O447" s="72"/>
      <c r="P447" s="180">
        <f>O447*H447</f>
        <v>0</v>
      </c>
      <c r="Q447" s="180">
        <v>0.00013999999999999999</v>
      </c>
      <c r="R447" s="180">
        <f>Q447*H447</f>
        <v>0.0011654999999999999</v>
      </c>
      <c r="S447" s="180">
        <v>0</v>
      </c>
      <c r="T447" s="181">
        <f>S447*H447</f>
        <v>0</v>
      </c>
      <c r="AR447" s="182" t="s">
        <v>207</v>
      </c>
      <c r="AT447" s="182" t="s">
        <v>136</v>
      </c>
      <c r="AU447" s="182" t="s">
        <v>142</v>
      </c>
      <c r="AY447" s="17" t="s">
        <v>133</v>
      </c>
      <c r="BE447" s="183">
        <f>IF(N447="základní",J447,0)</f>
        <v>0</v>
      </c>
      <c r="BF447" s="183">
        <f>IF(N447="snížená",J447,0)</f>
        <v>0</v>
      </c>
      <c r="BG447" s="183">
        <f>IF(N447="zákl. přenesená",J447,0)</f>
        <v>0</v>
      </c>
      <c r="BH447" s="183">
        <f>IF(N447="sníž. přenesená",J447,0)</f>
        <v>0</v>
      </c>
      <c r="BI447" s="183">
        <f>IF(N447="nulová",J447,0)</f>
        <v>0</v>
      </c>
      <c r="BJ447" s="17" t="s">
        <v>142</v>
      </c>
      <c r="BK447" s="183">
        <f>ROUND(I447*H447,2)</f>
        <v>0</v>
      </c>
      <c r="BL447" s="17" t="s">
        <v>207</v>
      </c>
      <c r="BM447" s="182" t="s">
        <v>1092</v>
      </c>
    </row>
    <row r="448" s="12" customFormat="1">
      <c r="B448" s="184"/>
      <c r="D448" s="185" t="s">
        <v>144</v>
      </c>
      <c r="E448" s="186" t="s">
        <v>1</v>
      </c>
      <c r="F448" s="187" t="s">
        <v>1093</v>
      </c>
      <c r="H448" s="188">
        <v>8.3249999999999993</v>
      </c>
      <c r="I448" s="189"/>
      <c r="L448" s="184"/>
      <c r="M448" s="190"/>
      <c r="N448" s="191"/>
      <c r="O448" s="191"/>
      <c r="P448" s="191"/>
      <c r="Q448" s="191"/>
      <c r="R448" s="191"/>
      <c r="S448" s="191"/>
      <c r="T448" s="192"/>
      <c r="AT448" s="186" t="s">
        <v>144</v>
      </c>
      <c r="AU448" s="186" t="s">
        <v>142</v>
      </c>
      <c r="AV448" s="12" t="s">
        <v>142</v>
      </c>
      <c r="AW448" s="12" t="s">
        <v>32</v>
      </c>
      <c r="AX448" s="12" t="s">
        <v>80</v>
      </c>
      <c r="AY448" s="186" t="s">
        <v>133</v>
      </c>
    </row>
    <row r="449" s="1" customFormat="1" ht="24" customHeight="1">
      <c r="B449" s="170"/>
      <c r="C449" s="171" t="s">
        <v>1094</v>
      </c>
      <c r="D449" s="171" t="s">
        <v>136</v>
      </c>
      <c r="E449" s="172" t="s">
        <v>1095</v>
      </c>
      <c r="F449" s="173" t="s">
        <v>1096</v>
      </c>
      <c r="G449" s="174" t="s">
        <v>148</v>
      </c>
      <c r="H449" s="175">
        <v>8.3249999999999993</v>
      </c>
      <c r="I449" s="176"/>
      <c r="J449" s="177">
        <f>ROUND(I449*H449,2)</f>
        <v>0</v>
      </c>
      <c r="K449" s="173" t="s">
        <v>140</v>
      </c>
      <c r="L449" s="36"/>
      <c r="M449" s="178" t="s">
        <v>1</v>
      </c>
      <c r="N449" s="179" t="s">
        <v>41</v>
      </c>
      <c r="O449" s="72"/>
      <c r="P449" s="180">
        <f>O449*H449</f>
        <v>0</v>
      </c>
      <c r="Q449" s="180">
        <v>0.00012</v>
      </c>
      <c r="R449" s="180">
        <f>Q449*H449</f>
        <v>0.00099899999999999989</v>
      </c>
      <c r="S449" s="180">
        <v>0</v>
      </c>
      <c r="T449" s="181">
        <f>S449*H449</f>
        <v>0</v>
      </c>
      <c r="AR449" s="182" t="s">
        <v>207</v>
      </c>
      <c r="AT449" s="182" t="s">
        <v>136</v>
      </c>
      <c r="AU449" s="182" t="s">
        <v>142</v>
      </c>
      <c r="AY449" s="17" t="s">
        <v>133</v>
      </c>
      <c r="BE449" s="183">
        <f>IF(N449="základní",J449,0)</f>
        <v>0</v>
      </c>
      <c r="BF449" s="183">
        <f>IF(N449="snížená",J449,0)</f>
        <v>0</v>
      </c>
      <c r="BG449" s="183">
        <f>IF(N449="zákl. přenesená",J449,0)</f>
        <v>0</v>
      </c>
      <c r="BH449" s="183">
        <f>IF(N449="sníž. přenesená",J449,0)</f>
        <v>0</v>
      </c>
      <c r="BI449" s="183">
        <f>IF(N449="nulová",J449,0)</f>
        <v>0</v>
      </c>
      <c r="BJ449" s="17" t="s">
        <v>142</v>
      </c>
      <c r="BK449" s="183">
        <f>ROUND(I449*H449,2)</f>
        <v>0</v>
      </c>
      <c r="BL449" s="17" t="s">
        <v>207</v>
      </c>
      <c r="BM449" s="182" t="s">
        <v>1097</v>
      </c>
    </row>
    <row r="450" s="1" customFormat="1" ht="24" customHeight="1">
      <c r="B450" s="170"/>
      <c r="C450" s="171" t="s">
        <v>1098</v>
      </c>
      <c r="D450" s="171" t="s">
        <v>136</v>
      </c>
      <c r="E450" s="172" t="s">
        <v>1099</v>
      </c>
      <c r="F450" s="173" t="s">
        <v>1100</v>
      </c>
      <c r="G450" s="174" t="s">
        <v>148</v>
      </c>
      <c r="H450" s="175">
        <v>8.3249999999999993</v>
      </c>
      <c r="I450" s="176"/>
      <c r="J450" s="177">
        <f>ROUND(I450*H450,2)</f>
        <v>0</v>
      </c>
      <c r="K450" s="173" t="s">
        <v>140</v>
      </c>
      <c r="L450" s="36"/>
      <c r="M450" s="178" t="s">
        <v>1</v>
      </c>
      <c r="N450" s="179" t="s">
        <v>41</v>
      </c>
      <c r="O450" s="72"/>
      <c r="P450" s="180">
        <f>O450*H450</f>
        <v>0</v>
      </c>
      <c r="Q450" s="180">
        <v>0.00012</v>
      </c>
      <c r="R450" s="180">
        <f>Q450*H450</f>
        <v>0.00099899999999999989</v>
      </c>
      <c r="S450" s="180">
        <v>0</v>
      </c>
      <c r="T450" s="181">
        <f>S450*H450</f>
        <v>0</v>
      </c>
      <c r="AR450" s="182" t="s">
        <v>207</v>
      </c>
      <c r="AT450" s="182" t="s">
        <v>136</v>
      </c>
      <c r="AU450" s="182" t="s">
        <v>142</v>
      </c>
      <c r="AY450" s="17" t="s">
        <v>133</v>
      </c>
      <c r="BE450" s="183">
        <f>IF(N450="základní",J450,0)</f>
        <v>0</v>
      </c>
      <c r="BF450" s="183">
        <f>IF(N450="snížená",J450,0)</f>
        <v>0</v>
      </c>
      <c r="BG450" s="183">
        <f>IF(N450="zákl. přenesená",J450,0)</f>
        <v>0</v>
      </c>
      <c r="BH450" s="183">
        <f>IF(N450="sníž. přenesená",J450,0)</f>
        <v>0</v>
      </c>
      <c r="BI450" s="183">
        <f>IF(N450="nulová",J450,0)</f>
        <v>0</v>
      </c>
      <c r="BJ450" s="17" t="s">
        <v>142</v>
      </c>
      <c r="BK450" s="183">
        <f>ROUND(I450*H450,2)</f>
        <v>0</v>
      </c>
      <c r="BL450" s="17" t="s">
        <v>207</v>
      </c>
      <c r="BM450" s="182" t="s">
        <v>1101</v>
      </c>
    </row>
    <row r="451" s="1" customFormat="1" ht="16.5" customHeight="1">
      <c r="B451" s="170"/>
      <c r="C451" s="171" t="s">
        <v>1102</v>
      </c>
      <c r="D451" s="171" t="s">
        <v>136</v>
      </c>
      <c r="E451" s="172" t="s">
        <v>1103</v>
      </c>
      <c r="F451" s="173" t="s">
        <v>1104</v>
      </c>
      <c r="G451" s="174" t="s">
        <v>303</v>
      </c>
      <c r="H451" s="175">
        <v>1</v>
      </c>
      <c r="I451" s="176"/>
      <c r="J451" s="177">
        <f>ROUND(I451*H451,2)</f>
        <v>0</v>
      </c>
      <c r="K451" s="173" t="s">
        <v>1</v>
      </c>
      <c r="L451" s="36"/>
      <c r="M451" s="178" t="s">
        <v>1</v>
      </c>
      <c r="N451" s="179" t="s">
        <v>41</v>
      </c>
      <c r="O451" s="72"/>
      <c r="P451" s="180">
        <f>O451*H451</f>
        <v>0</v>
      </c>
      <c r="Q451" s="180">
        <v>0</v>
      </c>
      <c r="R451" s="180">
        <f>Q451*H451</f>
        <v>0</v>
      </c>
      <c r="S451" s="180">
        <v>0</v>
      </c>
      <c r="T451" s="181">
        <f>S451*H451</f>
        <v>0</v>
      </c>
      <c r="AR451" s="182" t="s">
        <v>207</v>
      </c>
      <c r="AT451" s="182" t="s">
        <v>136</v>
      </c>
      <c r="AU451" s="182" t="s">
        <v>142</v>
      </c>
      <c r="AY451" s="17" t="s">
        <v>133</v>
      </c>
      <c r="BE451" s="183">
        <f>IF(N451="základní",J451,0)</f>
        <v>0</v>
      </c>
      <c r="BF451" s="183">
        <f>IF(N451="snížená",J451,0)</f>
        <v>0</v>
      </c>
      <c r="BG451" s="183">
        <f>IF(N451="zákl. přenesená",J451,0)</f>
        <v>0</v>
      </c>
      <c r="BH451" s="183">
        <f>IF(N451="sníž. přenesená",J451,0)</f>
        <v>0</v>
      </c>
      <c r="BI451" s="183">
        <f>IF(N451="nulová",J451,0)</f>
        <v>0</v>
      </c>
      <c r="BJ451" s="17" t="s">
        <v>142</v>
      </c>
      <c r="BK451" s="183">
        <f>ROUND(I451*H451,2)</f>
        <v>0</v>
      </c>
      <c r="BL451" s="17" t="s">
        <v>207</v>
      </c>
      <c r="BM451" s="182" t="s">
        <v>1105</v>
      </c>
    </row>
    <row r="452" s="11" customFormat="1" ht="22.8" customHeight="1">
      <c r="B452" s="157"/>
      <c r="D452" s="158" t="s">
        <v>74</v>
      </c>
      <c r="E452" s="168" t="s">
        <v>1106</v>
      </c>
      <c r="F452" s="168" t="s">
        <v>1107</v>
      </c>
      <c r="I452" s="160"/>
      <c r="J452" s="169">
        <f>BK452</f>
        <v>0</v>
      </c>
      <c r="L452" s="157"/>
      <c r="M452" s="162"/>
      <c r="N452" s="163"/>
      <c r="O452" s="163"/>
      <c r="P452" s="164">
        <f>SUM(P453:P467)</f>
        <v>0</v>
      </c>
      <c r="Q452" s="163"/>
      <c r="R452" s="164">
        <f>SUM(R453:R467)</f>
        <v>0.39571233</v>
      </c>
      <c r="S452" s="163"/>
      <c r="T452" s="165">
        <f>SUM(T453:T467)</f>
        <v>0.066650000000000001</v>
      </c>
      <c r="AR452" s="158" t="s">
        <v>142</v>
      </c>
      <c r="AT452" s="166" t="s">
        <v>74</v>
      </c>
      <c r="AU452" s="166" t="s">
        <v>80</v>
      </c>
      <c r="AY452" s="158" t="s">
        <v>133</v>
      </c>
      <c r="BK452" s="167">
        <f>SUM(BK453:BK467)</f>
        <v>0</v>
      </c>
    </row>
    <row r="453" s="1" customFormat="1" ht="16.5" customHeight="1">
      <c r="B453" s="170"/>
      <c r="C453" s="171" t="s">
        <v>1108</v>
      </c>
      <c r="D453" s="171" t="s">
        <v>136</v>
      </c>
      <c r="E453" s="172" t="s">
        <v>1109</v>
      </c>
      <c r="F453" s="173" t="s">
        <v>1110</v>
      </c>
      <c r="G453" s="174" t="s">
        <v>148</v>
      </c>
      <c r="H453" s="175">
        <v>215</v>
      </c>
      <c r="I453" s="176"/>
      <c r="J453" s="177">
        <f>ROUND(I453*H453,2)</f>
        <v>0</v>
      </c>
      <c r="K453" s="173" t="s">
        <v>140</v>
      </c>
      <c r="L453" s="36"/>
      <c r="M453" s="178" t="s">
        <v>1</v>
      </c>
      <c r="N453" s="179" t="s">
        <v>41</v>
      </c>
      <c r="O453" s="72"/>
      <c r="P453" s="180">
        <f>O453*H453</f>
        <v>0</v>
      </c>
      <c r="Q453" s="180">
        <v>0.001</v>
      </c>
      <c r="R453" s="180">
        <f>Q453*H453</f>
        <v>0.215</v>
      </c>
      <c r="S453" s="180">
        <v>0.00031</v>
      </c>
      <c r="T453" s="181">
        <f>S453*H453</f>
        <v>0.066650000000000001</v>
      </c>
      <c r="AR453" s="182" t="s">
        <v>207</v>
      </c>
      <c r="AT453" s="182" t="s">
        <v>136</v>
      </c>
      <c r="AU453" s="182" t="s">
        <v>142</v>
      </c>
      <c r="AY453" s="17" t="s">
        <v>133</v>
      </c>
      <c r="BE453" s="183">
        <f>IF(N453="základní",J453,0)</f>
        <v>0</v>
      </c>
      <c r="BF453" s="183">
        <f>IF(N453="snížená",J453,0)</f>
        <v>0</v>
      </c>
      <c r="BG453" s="183">
        <f>IF(N453="zákl. přenesená",J453,0)</f>
        <v>0</v>
      </c>
      <c r="BH453" s="183">
        <f>IF(N453="sníž. přenesená",J453,0)</f>
        <v>0</v>
      </c>
      <c r="BI453" s="183">
        <f>IF(N453="nulová",J453,0)</f>
        <v>0</v>
      </c>
      <c r="BJ453" s="17" t="s">
        <v>142</v>
      </c>
      <c r="BK453" s="183">
        <f>ROUND(I453*H453,2)</f>
        <v>0</v>
      </c>
      <c r="BL453" s="17" t="s">
        <v>207</v>
      </c>
      <c r="BM453" s="182" t="s">
        <v>1111</v>
      </c>
    </row>
    <row r="454" s="12" customFormat="1">
      <c r="B454" s="184"/>
      <c r="D454" s="185" t="s">
        <v>144</v>
      </c>
      <c r="E454" s="186" t="s">
        <v>1</v>
      </c>
      <c r="F454" s="187" t="s">
        <v>1112</v>
      </c>
      <c r="H454" s="188">
        <v>215</v>
      </c>
      <c r="I454" s="189"/>
      <c r="L454" s="184"/>
      <c r="M454" s="190"/>
      <c r="N454" s="191"/>
      <c r="O454" s="191"/>
      <c r="P454" s="191"/>
      <c r="Q454" s="191"/>
      <c r="R454" s="191"/>
      <c r="S454" s="191"/>
      <c r="T454" s="192"/>
      <c r="AT454" s="186" t="s">
        <v>144</v>
      </c>
      <c r="AU454" s="186" t="s">
        <v>142</v>
      </c>
      <c r="AV454" s="12" t="s">
        <v>142</v>
      </c>
      <c r="AW454" s="12" t="s">
        <v>32</v>
      </c>
      <c r="AX454" s="12" t="s">
        <v>80</v>
      </c>
      <c r="AY454" s="186" t="s">
        <v>133</v>
      </c>
    </row>
    <row r="455" s="1" customFormat="1" ht="24" customHeight="1">
      <c r="B455" s="170"/>
      <c r="C455" s="171" t="s">
        <v>1113</v>
      </c>
      <c r="D455" s="171" t="s">
        <v>136</v>
      </c>
      <c r="E455" s="172" t="s">
        <v>1114</v>
      </c>
      <c r="F455" s="173" t="s">
        <v>1115</v>
      </c>
      <c r="G455" s="174" t="s">
        <v>148</v>
      </c>
      <c r="H455" s="175">
        <v>215</v>
      </c>
      <c r="I455" s="176"/>
      <c r="J455" s="177">
        <f>ROUND(I455*H455,2)</f>
        <v>0</v>
      </c>
      <c r="K455" s="173" t="s">
        <v>140</v>
      </c>
      <c r="L455" s="36"/>
      <c r="M455" s="178" t="s">
        <v>1</v>
      </c>
      <c r="N455" s="179" t="s">
        <v>41</v>
      </c>
      <c r="O455" s="72"/>
      <c r="P455" s="180">
        <f>O455*H455</f>
        <v>0</v>
      </c>
      <c r="Q455" s="180">
        <v>0</v>
      </c>
      <c r="R455" s="180">
        <f>Q455*H455</f>
        <v>0</v>
      </c>
      <c r="S455" s="180">
        <v>0</v>
      </c>
      <c r="T455" s="181">
        <f>S455*H455</f>
        <v>0</v>
      </c>
      <c r="AR455" s="182" t="s">
        <v>207</v>
      </c>
      <c r="AT455" s="182" t="s">
        <v>136</v>
      </c>
      <c r="AU455" s="182" t="s">
        <v>142</v>
      </c>
      <c r="AY455" s="17" t="s">
        <v>133</v>
      </c>
      <c r="BE455" s="183">
        <f>IF(N455="základní",J455,0)</f>
        <v>0</v>
      </c>
      <c r="BF455" s="183">
        <f>IF(N455="snížená",J455,0)</f>
        <v>0</v>
      </c>
      <c r="BG455" s="183">
        <f>IF(N455="zákl. přenesená",J455,0)</f>
        <v>0</v>
      </c>
      <c r="BH455" s="183">
        <f>IF(N455="sníž. přenesená",J455,0)</f>
        <v>0</v>
      </c>
      <c r="BI455" s="183">
        <f>IF(N455="nulová",J455,0)</f>
        <v>0</v>
      </c>
      <c r="BJ455" s="17" t="s">
        <v>142</v>
      </c>
      <c r="BK455" s="183">
        <f>ROUND(I455*H455,2)</f>
        <v>0</v>
      </c>
      <c r="BL455" s="17" t="s">
        <v>207</v>
      </c>
      <c r="BM455" s="182" t="s">
        <v>1116</v>
      </c>
    </row>
    <row r="456" s="1" customFormat="1" ht="24" customHeight="1">
      <c r="B456" s="170"/>
      <c r="C456" s="171" t="s">
        <v>1117</v>
      </c>
      <c r="D456" s="171" t="s">
        <v>136</v>
      </c>
      <c r="E456" s="172" t="s">
        <v>1118</v>
      </c>
      <c r="F456" s="173" t="s">
        <v>1119</v>
      </c>
      <c r="G456" s="174" t="s">
        <v>148</v>
      </c>
      <c r="H456" s="175">
        <v>2</v>
      </c>
      <c r="I456" s="176"/>
      <c r="J456" s="177">
        <f>ROUND(I456*H456,2)</f>
        <v>0</v>
      </c>
      <c r="K456" s="173" t="s">
        <v>140</v>
      </c>
      <c r="L456" s="36"/>
      <c r="M456" s="178" t="s">
        <v>1</v>
      </c>
      <c r="N456" s="179" t="s">
        <v>41</v>
      </c>
      <c r="O456" s="72"/>
      <c r="P456" s="180">
        <f>O456*H456</f>
        <v>0</v>
      </c>
      <c r="Q456" s="180">
        <v>0.00029</v>
      </c>
      <c r="R456" s="180">
        <f>Q456*H456</f>
        <v>0.00058</v>
      </c>
      <c r="S456" s="180">
        <v>0</v>
      </c>
      <c r="T456" s="181">
        <f>S456*H456</f>
        <v>0</v>
      </c>
      <c r="AR456" s="182" t="s">
        <v>207</v>
      </c>
      <c r="AT456" s="182" t="s">
        <v>136</v>
      </c>
      <c r="AU456" s="182" t="s">
        <v>142</v>
      </c>
      <c r="AY456" s="17" t="s">
        <v>133</v>
      </c>
      <c r="BE456" s="183">
        <f>IF(N456="základní",J456,0)</f>
        <v>0</v>
      </c>
      <c r="BF456" s="183">
        <f>IF(N456="snížená",J456,0)</f>
        <v>0</v>
      </c>
      <c r="BG456" s="183">
        <f>IF(N456="zákl. přenesená",J456,0)</f>
        <v>0</v>
      </c>
      <c r="BH456" s="183">
        <f>IF(N456="sníž. přenesená",J456,0)</f>
        <v>0</v>
      </c>
      <c r="BI456" s="183">
        <f>IF(N456="nulová",J456,0)</f>
        <v>0</v>
      </c>
      <c r="BJ456" s="17" t="s">
        <v>142</v>
      </c>
      <c r="BK456" s="183">
        <f>ROUND(I456*H456,2)</f>
        <v>0</v>
      </c>
      <c r="BL456" s="17" t="s">
        <v>207</v>
      </c>
      <c r="BM456" s="182" t="s">
        <v>1120</v>
      </c>
    </row>
    <row r="457" s="1" customFormat="1" ht="24" customHeight="1">
      <c r="B457" s="170"/>
      <c r="C457" s="171" t="s">
        <v>1121</v>
      </c>
      <c r="D457" s="171" t="s">
        <v>136</v>
      </c>
      <c r="E457" s="172" t="s">
        <v>1122</v>
      </c>
      <c r="F457" s="173" t="s">
        <v>1123</v>
      </c>
      <c r="G457" s="174" t="s">
        <v>148</v>
      </c>
      <c r="H457" s="175">
        <v>367.61700000000002</v>
      </c>
      <c r="I457" s="176"/>
      <c r="J457" s="177">
        <f>ROUND(I457*H457,2)</f>
        <v>0</v>
      </c>
      <c r="K457" s="173" t="s">
        <v>140</v>
      </c>
      <c r="L457" s="36"/>
      <c r="M457" s="178" t="s">
        <v>1</v>
      </c>
      <c r="N457" s="179" t="s">
        <v>41</v>
      </c>
      <c r="O457" s="72"/>
      <c r="P457" s="180">
        <f>O457*H457</f>
        <v>0</v>
      </c>
      <c r="Q457" s="180">
        <v>0.00020000000000000001</v>
      </c>
      <c r="R457" s="180">
        <f>Q457*H457</f>
        <v>0.073523400000000003</v>
      </c>
      <c r="S457" s="180">
        <v>0</v>
      </c>
      <c r="T457" s="181">
        <f>S457*H457</f>
        <v>0</v>
      </c>
      <c r="AR457" s="182" t="s">
        <v>207</v>
      </c>
      <c r="AT457" s="182" t="s">
        <v>136</v>
      </c>
      <c r="AU457" s="182" t="s">
        <v>142</v>
      </c>
      <c r="AY457" s="17" t="s">
        <v>133</v>
      </c>
      <c r="BE457" s="183">
        <f>IF(N457="základní",J457,0)</f>
        <v>0</v>
      </c>
      <c r="BF457" s="183">
        <f>IF(N457="snížená",J457,0)</f>
        <v>0</v>
      </c>
      <c r="BG457" s="183">
        <f>IF(N457="zákl. přenesená",J457,0)</f>
        <v>0</v>
      </c>
      <c r="BH457" s="183">
        <f>IF(N457="sníž. přenesená",J457,0)</f>
        <v>0</v>
      </c>
      <c r="BI457" s="183">
        <f>IF(N457="nulová",J457,0)</f>
        <v>0</v>
      </c>
      <c r="BJ457" s="17" t="s">
        <v>142</v>
      </c>
      <c r="BK457" s="183">
        <f>ROUND(I457*H457,2)</f>
        <v>0</v>
      </c>
      <c r="BL457" s="17" t="s">
        <v>207</v>
      </c>
      <c r="BM457" s="182" t="s">
        <v>1124</v>
      </c>
    </row>
    <row r="458" s="1" customFormat="1" ht="24" customHeight="1">
      <c r="B458" s="170"/>
      <c r="C458" s="171" t="s">
        <v>1125</v>
      </c>
      <c r="D458" s="171" t="s">
        <v>136</v>
      </c>
      <c r="E458" s="172" t="s">
        <v>1126</v>
      </c>
      <c r="F458" s="173" t="s">
        <v>1127</v>
      </c>
      <c r="G458" s="174" t="s">
        <v>148</v>
      </c>
      <c r="H458" s="175">
        <v>367.61700000000002</v>
      </c>
      <c r="I458" s="176"/>
      <c r="J458" s="177">
        <f>ROUND(I458*H458,2)</f>
        <v>0</v>
      </c>
      <c r="K458" s="173" t="s">
        <v>140</v>
      </c>
      <c r="L458" s="36"/>
      <c r="M458" s="178" t="s">
        <v>1</v>
      </c>
      <c r="N458" s="179" t="s">
        <v>41</v>
      </c>
      <c r="O458" s="72"/>
      <c r="P458" s="180">
        <f>O458*H458</f>
        <v>0</v>
      </c>
      <c r="Q458" s="180">
        <v>0.00029</v>
      </c>
      <c r="R458" s="180">
        <f>Q458*H458</f>
        <v>0.10660893000000001</v>
      </c>
      <c r="S458" s="180">
        <v>0</v>
      </c>
      <c r="T458" s="181">
        <f>S458*H458</f>
        <v>0</v>
      </c>
      <c r="AR458" s="182" t="s">
        <v>207</v>
      </c>
      <c r="AT458" s="182" t="s">
        <v>136</v>
      </c>
      <c r="AU458" s="182" t="s">
        <v>142</v>
      </c>
      <c r="AY458" s="17" t="s">
        <v>133</v>
      </c>
      <c r="BE458" s="183">
        <f>IF(N458="základní",J458,0)</f>
        <v>0</v>
      </c>
      <c r="BF458" s="183">
        <f>IF(N458="snížená",J458,0)</f>
        <v>0</v>
      </c>
      <c r="BG458" s="183">
        <f>IF(N458="zákl. přenesená",J458,0)</f>
        <v>0</v>
      </c>
      <c r="BH458" s="183">
        <f>IF(N458="sníž. přenesená",J458,0)</f>
        <v>0</v>
      </c>
      <c r="BI458" s="183">
        <f>IF(N458="nulová",J458,0)</f>
        <v>0</v>
      </c>
      <c r="BJ458" s="17" t="s">
        <v>142</v>
      </c>
      <c r="BK458" s="183">
        <f>ROUND(I458*H458,2)</f>
        <v>0</v>
      </c>
      <c r="BL458" s="17" t="s">
        <v>207</v>
      </c>
      <c r="BM458" s="182" t="s">
        <v>1128</v>
      </c>
    </row>
    <row r="459" s="12" customFormat="1">
      <c r="B459" s="184"/>
      <c r="D459" s="185" t="s">
        <v>144</v>
      </c>
      <c r="E459" s="186" t="s">
        <v>1</v>
      </c>
      <c r="F459" s="187" t="s">
        <v>1129</v>
      </c>
      <c r="H459" s="188">
        <v>81.25</v>
      </c>
      <c r="I459" s="189"/>
      <c r="L459" s="184"/>
      <c r="M459" s="190"/>
      <c r="N459" s="191"/>
      <c r="O459" s="191"/>
      <c r="P459" s="191"/>
      <c r="Q459" s="191"/>
      <c r="R459" s="191"/>
      <c r="S459" s="191"/>
      <c r="T459" s="192"/>
      <c r="AT459" s="186" t="s">
        <v>144</v>
      </c>
      <c r="AU459" s="186" t="s">
        <v>142</v>
      </c>
      <c r="AV459" s="12" t="s">
        <v>142</v>
      </c>
      <c r="AW459" s="12" t="s">
        <v>32</v>
      </c>
      <c r="AX459" s="12" t="s">
        <v>75</v>
      </c>
      <c r="AY459" s="186" t="s">
        <v>133</v>
      </c>
    </row>
    <row r="460" s="14" customFormat="1">
      <c r="B460" s="212"/>
      <c r="D460" s="185" t="s">
        <v>144</v>
      </c>
      <c r="E460" s="213" t="s">
        <v>1</v>
      </c>
      <c r="F460" s="214" t="s">
        <v>1130</v>
      </c>
      <c r="H460" s="215">
        <v>81.25</v>
      </c>
      <c r="I460" s="216"/>
      <c r="L460" s="212"/>
      <c r="M460" s="217"/>
      <c r="N460" s="218"/>
      <c r="O460" s="218"/>
      <c r="P460" s="218"/>
      <c r="Q460" s="218"/>
      <c r="R460" s="218"/>
      <c r="S460" s="218"/>
      <c r="T460" s="219"/>
      <c r="AT460" s="213" t="s">
        <v>144</v>
      </c>
      <c r="AU460" s="213" t="s">
        <v>142</v>
      </c>
      <c r="AV460" s="14" t="s">
        <v>134</v>
      </c>
      <c r="AW460" s="14" t="s">
        <v>32</v>
      </c>
      <c r="AX460" s="14" t="s">
        <v>75</v>
      </c>
      <c r="AY460" s="213" t="s">
        <v>133</v>
      </c>
    </row>
    <row r="461" s="12" customFormat="1">
      <c r="B461" s="184"/>
      <c r="D461" s="185" t="s">
        <v>144</v>
      </c>
      <c r="E461" s="186" t="s">
        <v>1</v>
      </c>
      <c r="F461" s="187" t="s">
        <v>1131</v>
      </c>
      <c r="H461" s="188">
        <v>63.226999999999997</v>
      </c>
      <c r="I461" s="189"/>
      <c r="L461" s="184"/>
      <c r="M461" s="190"/>
      <c r="N461" s="191"/>
      <c r="O461" s="191"/>
      <c r="P461" s="191"/>
      <c r="Q461" s="191"/>
      <c r="R461" s="191"/>
      <c r="S461" s="191"/>
      <c r="T461" s="192"/>
      <c r="AT461" s="186" t="s">
        <v>144</v>
      </c>
      <c r="AU461" s="186" t="s">
        <v>142</v>
      </c>
      <c r="AV461" s="12" t="s">
        <v>142</v>
      </c>
      <c r="AW461" s="12" t="s">
        <v>32</v>
      </c>
      <c r="AX461" s="12" t="s">
        <v>75</v>
      </c>
      <c r="AY461" s="186" t="s">
        <v>133</v>
      </c>
    </row>
    <row r="462" s="12" customFormat="1">
      <c r="B462" s="184"/>
      <c r="D462" s="185" t="s">
        <v>144</v>
      </c>
      <c r="E462" s="186" t="s">
        <v>1</v>
      </c>
      <c r="F462" s="187" t="s">
        <v>1132</v>
      </c>
      <c r="H462" s="188">
        <v>37.200000000000003</v>
      </c>
      <c r="I462" s="189"/>
      <c r="L462" s="184"/>
      <c r="M462" s="190"/>
      <c r="N462" s="191"/>
      <c r="O462" s="191"/>
      <c r="P462" s="191"/>
      <c r="Q462" s="191"/>
      <c r="R462" s="191"/>
      <c r="S462" s="191"/>
      <c r="T462" s="192"/>
      <c r="AT462" s="186" t="s">
        <v>144</v>
      </c>
      <c r="AU462" s="186" t="s">
        <v>142</v>
      </c>
      <c r="AV462" s="12" t="s">
        <v>142</v>
      </c>
      <c r="AW462" s="12" t="s">
        <v>32</v>
      </c>
      <c r="AX462" s="12" t="s">
        <v>75</v>
      </c>
      <c r="AY462" s="186" t="s">
        <v>133</v>
      </c>
    </row>
    <row r="463" s="12" customFormat="1">
      <c r="B463" s="184"/>
      <c r="D463" s="185" t="s">
        <v>144</v>
      </c>
      <c r="E463" s="186" t="s">
        <v>1</v>
      </c>
      <c r="F463" s="187" t="s">
        <v>1133</v>
      </c>
      <c r="H463" s="188">
        <v>35.700000000000003</v>
      </c>
      <c r="I463" s="189"/>
      <c r="L463" s="184"/>
      <c r="M463" s="190"/>
      <c r="N463" s="191"/>
      <c r="O463" s="191"/>
      <c r="P463" s="191"/>
      <c r="Q463" s="191"/>
      <c r="R463" s="191"/>
      <c r="S463" s="191"/>
      <c r="T463" s="192"/>
      <c r="AT463" s="186" t="s">
        <v>144</v>
      </c>
      <c r="AU463" s="186" t="s">
        <v>142</v>
      </c>
      <c r="AV463" s="12" t="s">
        <v>142</v>
      </c>
      <c r="AW463" s="12" t="s">
        <v>32</v>
      </c>
      <c r="AX463" s="12" t="s">
        <v>75</v>
      </c>
      <c r="AY463" s="186" t="s">
        <v>133</v>
      </c>
    </row>
    <row r="464" s="12" customFormat="1">
      <c r="B464" s="184"/>
      <c r="D464" s="185" t="s">
        <v>144</v>
      </c>
      <c r="E464" s="186" t="s">
        <v>1</v>
      </c>
      <c r="F464" s="187" t="s">
        <v>1134</v>
      </c>
      <c r="H464" s="188">
        <v>47.579999999999998</v>
      </c>
      <c r="I464" s="189"/>
      <c r="L464" s="184"/>
      <c r="M464" s="190"/>
      <c r="N464" s="191"/>
      <c r="O464" s="191"/>
      <c r="P464" s="191"/>
      <c r="Q464" s="191"/>
      <c r="R464" s="191"/>
      <c r="S464" s="191"/>
      <c r="T464" s="192"/>
      <c r="AT464" s="186" t="s">
        <v>144</v>
      </c>
      <c r="AU464" s="186" t="s">
        <v>142</v>
      </c>
      <c r="AV464" s="12" t="s">
        <v>142</v>
      </c>
      <c r="AW464" s="12" t="s">
        <v>32</v>
      </c>
      <c r="AX464" s="12" t="s">
        <v>75</v>
      </c>
      <c r="AY464" s="186" t="s">
        <v>133</v>
      </c>
    </row>
    <row r="465" s="12" customFormat="1">
      <c r="B465" s="184"/>
      <c r="D465" s="185" t="s">
        <v>144</v>
      </c>
      <c r="E465" s="186" t="s">
        <v>1</v>
      </c>
      <c r="F465" s="187" t="s">
        <v>1135</v>
      </c>
      <c r="H465" s="188">
        <v>102.66</v>
      </c>
      <c r="I465" s="189"/>
      <c r="L465" s="184"/>
      <c r="M465" s="190"/>
      <c r="N465" s="191"/>
      <c r="O465" s="191"/>
      <c r="P465" s="191"/>
      <c r="Q465" s="191"/>
      <c r="R465" s="191"/>
      <c r="S465" s="191"/>
      <c r="T465" s="192"/>
      <c r="AT465" s="186" t="s">
        <v>144</v>
      </c>
      <c r="AU465" s="186" t="s">
        <v>142</v>
      </c>
      <c r="AV465" s="12" t="s">
        <v>142</v>
      </c>
      <c r="AW465" s="12" t="s">
        <v>32</v>
      </c>
      <c r="AX465" s="12" t="s">
        <v>75</v>
      </c>
      <c r="AY465" s="186" t="s">
        <v>133</v>
      </c>
    </row>
    <row r="466" s="14" customFormat="1">
      <c r="B466" s="212"/>
      <c r="D466" s="185" t="s">
        <v>144</v>
      </c>
      <c r="E466" s="213" t="s">
        <v>1</v>
      </c>
      <c r="F466" s="214" t="s">
        <v>1130</v>
      </c>
      <c r="H466" s="215">
        <v>286.36699999999996</v>
      </c>
      <c r="I466" s="216"/>
      <c r="L466" s="212"/>
      <c r="M466" s="217"/>
      <c r="N466" s="218"/>
      <c r="O466" s="218"/>
      <c r="P466" s="218"/>
      <c r="Q466" s="218"/>
      <c r="R466" s="218"/>
      <c r="S466" s="218"/>
      <c r="T466" s="219"/>
      <c r="AT466" s="213" t="s">
        <v>144</v>
      </c>
      <c r="AU466" s="213" t="s">
        <v>142</v>
      </c>
      <c r="AV466" s="14" t="s">
        <v>134</v>
      </c>
      <c r="AW466" s="14" t="s">
        <v>32</v>
      </c>
      <c r="AX466" s="14" t="s">
        <v>75</v>
      </c>
      <c r="AY466" s="213" t="s">
        <v>133</v>
      </c>
    </row>
    <row r="467" s="13" customFormat="1">
      <c r="B467" s="193"/>
      <c r="D467" s="185" t="s">
        <v>144</v>
      </c>
      <c r="E467" s="194" t="s">
        <v>1</v>
      </c>
      <c r="F467" s="195" t="s">
        <v>165</v>
      </c>
      <c r="H467" s="196">
        <v>367.61699999999996</v>
      </c>
      <c r="I467" s="197"/>
      <c r="L467" s="193"/>
      <c r="M467" s="198"/>
      <c r="N467" s="199"/>
      <c r="O467" s="199"/>
      <c r="P467" s="199"/>
      <c r="Q467" s="199"/>
      <c r="R467" s="199"/>
      <c r="S467" s="199"/>
      <c r="T467" s="200"/>
      <c r="AT467" s="194" t="s">
        <v>144</v>
      </c>
      <c r="AU467" s="194" t="s">
        <v>142</v>
      </c>
      <c r="AV467" s="13" t="s">
        <v>141</v>
      </c>
      <c r="AW467" s="13" t="s">
        <v>32</v>
      </c>
      <c r="AX467" s="13" t="s">
        <v>80</v>
      </c>
      <c r="AY467" s="194" t="s">
        <v>133</v>
      </c>
    </row>
    <row r="468" s="11" customFormat="1" ht="25.92" customHeight="1">
      <c r="B468" s="157"/>
      <c r="D468" s="158" t="s">
        <v>74</v>
      </c>
      <c r="E468" s="159" t="s">
        <v>1136</v>
      </c>
      <c r="F468" s="159" t="s">
        <v>1137</v>
      </c>
      <c r="I468" s="160"/>
      <c r="J468" s="161">
        <f>BK468</f>
        <v>0</v>
      </c>
      <c r="L468" s="157"/>
      <c r="M468" s="162"/>
      <c r="N468" s="163"/>
      <c r="O468" s="163"/>
      <c r="P468" s="164">
        <f>SUM(P469:P470)</f>
        <v>0</v>
      </c>
      <c r="Q468" s="163"/>
      <c r="R468" s="164">
        <f>SUM(R469:R470)</f>
        <v>0</v>
      </c>
      <c r="S468" s="163"/>
      <c r="T468" s="165">
        <f>SUM(T469:T470)</f>
        <v>0</v>
      </c>
      <c r="AR468" s="158" t="s">
        <v>141</v>
      </c>
      <c r="AT468" s="166" t="s">
        <v>74</v>
      </c>
      <c r="AU468" s="166" t="s">
        <v>75</v>
      </c>
      <c r="AY468" s="158" t="s">
        <v>133</v>
      </c>
      <c r="BK468" s="167">
        <f>SUM(BK469:BK470)</f>
        <v>0</v>
      </c>
    </row>
    <row r="469" s="1" customFormat="1" ht="24" customHeight="1">
      <c r="B469" s="170"/>
      <c r="C469" s="171" t="s">
        <v>1138</v>
      </c>
      <c r="D469" s="171" t="s">
        <v>136</v>
      </c>
      <c r="E469" s="172" t="s">
        <v>1139</v>
      </c>
      <c r="F469" s="173" t="s">
        <v>1140</v>
      </c>
      <c r="G469" s="174" t="s">
        <v>1141</v>
      </c>
      <c r="H469" s="175">
        <v>8</v>
      </c>
      <c r="I469" s="176"/>
      <c r="J469" s="177">
        <f>ROUND(I469*H469,2)</f>
        <v>0</v>
      </c>
      <c r="K469" s="173" t="s">
        <v>140</v>
      </c>
      <c r="L469" s="36"/>
      <c r="M469" s="178" t="s">
        <v>1</v>
      </c>
      <c r="N469" s="179" t="s">
        <v>41</v>
      </c>
      <c r="O469" s="72"/>
      <c r="P469" s="180">
        <f>O469*H469</f>
        <v>0</v>
      </c>
      <c r="Q469" s="180">
        <v>0</v>
      </c>
      <c r="R469" s="180">
        <f>Q469*H469</f>
        <v>0</v>
      </c>
      <c r="S469" s="180">
        <v>0</v>
      </c>
      <c r="T469" s="181">
        <f>S469*H469</f>
        <v>0</v>
      </c>
      <c r="AR469" s="182" t="s">
        <v>1142</v>
      </c>
      <c r="AT469" s="182" t="s">
        <v>136</v>
      </c>
      <c r="AU469" s="182" t="s">
        <v>80</v>
      </c>
      <c r="AY469" s="17" t="s">
        <v>133</v>
      </c>
      <c r="BE469" s="183">
        <f>IF(N469="základní",J469,0)</f>
        <v>0</v>
      </c>
      <c r="BF469" s="183">
        <f>IF(N469="snížená",J469,0)</f>
        <v>0</v>
      </c>
      <c r="BG469" s="183">
        <f>IF(N469="zákl. přenesená",J469,0)</f>
        <v>0</v>
      </c>
      <c r="BH469" s="183">
        <f>IF(N469="sníž. přenesená",J469,0)</f>
        <v>0</v>
      </c>
      <c r="BI469" s="183">
        <f>IF(N469="nulová",J469,0)</f>
        <v>0</v>
      </c>
      <c r="BJ469" s="17" t="s">
        <v>142</v>
      </c>
      <c r="BK469" s="183">
        <f>ROUND(I469*H469,2)</f>
        <v>0</v>
      </c>
      <c r="BL469" s="17" t="s">
        <v>1142</v>
      </c>
      <c r="BM469" s="182" t="s">
        <v>1143</v>
      </c>
    </row>
    <row r="470" s="1" customFormat="1" ht="36" customHeight="1">
      <c r="B470" s="170"/>
      <c r="C470" s="171" t="s">
        <v>1144</v>
      </c>
      <c r="D470" s="171" t="s">
        <v>136</v>
      </c>
      <c r="E470" s="172" t="s">
        <v>1145</v>
      </c>
      <c r="F470" s="173" t="s">
        <v>1146</v>
      </c>
      <c r="G470" s="174" t="s">
        <v>1141</v>
      </c>
      <c r="H470" s="175">
        <v>20</v>
      </c>
      <c r="I470" s="176"/>
      <c r="J470" s="177">
        <f>ROUND(I470*H470,2)</f>
        <v>0</v>
      </c>
      <c r="K470" s="173" t="s">
        <v>140</v>
      </c>
      <c r="L470" s="36"/>
      <c r="M470" s="178" t="s">
        <v>1</v>
      </c>
      <c r="N470" s="179" t="s">
        <v>41</v>
      </c>
      <c r="O470" s="72"/>
      <c r="P470" s="180">
        <f>O470*H470</f>
        <v>0</v>
      </c>
      <c r="Q470" s="180">
        <v>0</v>
      </c>
      <c r="R470" s="180">
        <f>Q470*H470</f>
        <v>0</v>
      </c>
      <c r="S470" s="180">
        <v>0</v>
      </c>
      <c r="T470" s="181">
        <f>S470*H470</f>
        <v>0</v>
      </c>
      <c r="AR470" s="182" t="s">
        <v>1142</v>
      </c>
      <c r="AT470" s="182" t="s">
        <v>136</v>
      </c>
      <c r="AU470" s="182" t="s">
        <v>80</v>
      </c>
      <c r="AY470" s="17" t="s">
        <v>133</v>
      </c>
      <c r="BE470" s="183">
        <f>IF(N470="základní",J470,0)</f>
        <v>0</v>
      </c>
      <c r="BF470" s="183">
        <f>IF(N470="snížená",J470,0)</f>
        <v>0</v>
      </c>
      <c r="BG470" s="183">
        <f>IF(N470="zákl. přenesená",J470,0)</f>
        <v>0</v>
      </c>
      <c r="BH470" s="183">
        <f>IF(N470="sníž. přenesená",J470,0)</f>
        <v>0</v>
      </c>
      <c r="BI470" s="183">
        <f>IF(N470="nulová",J470,0)</f>
        <v>0</v>
      </c>
      <c r="BJ470" s="17" t="s">
        <v>142</v>
      </c>
      <c r="BK470" s="183">
        <f>ROUND(I470*H470,2)</f>
        <v>0</v>
      </c>
      <c r="BL470" s="17" t="s">
        <v>1142</v>
      </c>
      <c r="BM470" s="182" t="s">
        <v>1147</v>
      </c>
    </row>
    <row r="471" s="11" customFormat="1" ht="25.92" customHeight="1">
      <c r="B471" s="157"/>
      <c r="D471" s="158" t="s">
        <v>74</v>
      </c>
      <c r="E471" s="159" t="s">
        <v>1148</v>
      </c>
      <c r="F471" s="159" t="s">
        <v>1149</v>
      </c>
      <c r="I471" s="160"/>
      <c r="J471" s="161">
        <f>BK471</f>
        <v>0</v>
      </c>
      <c r="L471" s="157"/>
      <c r="M471" s="162"/>
      <c r="N471" s="163"/>
      <c r="O471" s="163"/>
      <c r="P471" s="164">
        <f>P472+P474+P476</f>
        <v>0</v>
      </c>
      <c r="Q471" s="163"/>
      <c r="R471" s="164">
        <f>R472+R474+R476</f>
        <v>0</v>
      </c>
      <c r="S471" s="163"/>
      <c r="T471" s="165">
        <f>T472+T474+T476</f>
        <v>0</v>
      </c>
      <c r="AR471" s="158" t="s">
        <v>159</v>
      </c>
      <c r="AT471" s="166" t="s">
        <v>74</v>
      </c>
      <c r="AU471" s="166" t="s">
        <v>75</v>
      </c>
      <c r="AY471" s="158" t="s">
        <v>133</v>
      </c>
      <c r="BK471" s="167">
        <f>BK472+BK474+BK476</f>
        <v>0</v>
      </c>
    </row>
    <row r="472" s="11" customFormat="1" ht="22.8" customHeight="1">
      <c r="B472" s="157"/>
      <c r="D472" s="158" t="s">
        <v>74</v>
      </c>
      <c r="E472" s="168" t="s">
        <v>1150</v>
      </c>
      <c r="F472" s="168" t="s">
        <v>1151</v>
      </c>
      <c r="I472" s="160"/>
      <c r="J472" s="169">
        <f>BK472</f>
        <v>0</v>
      </c>
      <c r="L472" s="157"/>
      <c r="M472" s="162"/>
      <c r="N472" s="163"/>
      <c r="O472" s="163"/>
      <c r="P472" s="164">
        <f>P473</f>
        <v>0</v>
      </c>
      <c r="Q472" s="163"/>
      <c r="R472" s="164">
        <f>R473</f>
        <v>0</v>
      </c>
      <c r="S472" s="163"/>
      <c r="T472" s="165">
        <f>T473</f>
        <v>0</v>
      </c>
      <c r="AR472" s="158" t="s">
        <v>159</v>
      </c>
      <c r="AT472" s="166" t="s">
        <v>74</v>
      </c>
      <c r="AU472" s="166" t="s">
        <v>80</v>
      </c>
      <c r="AY472" s="158" t="s">
        <v>133</v>
      </c>
      <c r="BK472" s="167">
        <f>BK473</f>
        <v>0</v>
      </c>
    </row>
    <row r="473" s="1" customFormat="1" ht="16.5" customHeight="1">
      <c r="B473" s="170"/>
      <c r="C473" s="171" t="s">
        <v>1152</v>
      </c>
      <c r="D473" s="171" t="s">
        <v>136</v>
      </c>
      <c r="E473" s="172" t="s">
        <v>1153</v>
      </c>
      <c r="F473" s="173" t="s">
        <v>1151</v>
      </c>
      <c r="G473" s="174" t="s">
        <v>303</v>
      </c>
      <c r="H473" s="175">
        <v>1</v>
      </c>
      <c r="I473" s="176"/>
      <c r="J473" s="177">
        <f>ROUND(I473*H473,2)</f>
        <v>0</v>
      </c>
      <c r="K473" s="173" t="s">
        <v>140</v>
      </c>
      <c r="L473" s="36"/>
      <c r="M473" s="178" t="s">
        <v>1</v>
      </c>
      <c r="N473" s="179" t="s">
        <v>41</v>
      </c>
      <c r="O473" s="72"/>
      <c r="P473" s="180">
        <f>O473*H473</f>
        <v>0</v>
      </c>
      <c r="Q473" s="180">
        <v>0</v>
      </c>
      <c r="R473" s="180">
        <f>Q473*H473</f>
        <v>0</v>
      </c>
      <c r="S473" s="180">
        <v>0</v>
      </c>
      <c r="T473" s="181">
        <f>S473*H473</f>
        <v>0</v>
      </c>
      <c r="AR473" s="182" t="s">
        <v>1154</v>
      </c>
      <c r="AT473" s="182" t="s">
        <v>136</v>
      </c>
      <c r="AU473" s="182" t="s">
        <v>142</v>
      </c>
      <c r="AY473" s="17" t="s">
        <v>133</v>
      </c>
      <c r="BE473" s="183">
        <f>IF(N473="základní",J473,0)</f>
        <v>0</v>
      </c>
      <c r="BF473" s="183">
        <f>IF(N473="snížená",J473,0)</f>
        <v>0</v>
      </c>
      <c r="BG473" s="183">
        <f>IF(N473="zákl. přenesená",J473,0)</f>
        <v>0</v>
      </c>
      <c r="BH473" s="183">
        <f>IF(N473="sníž. přenesená",J473,0)</f>
        <v>0</v>
      </c>
      <c r="BI473" s="183">
        <f>IF(N473="nulová",J473,0)</f>
        <v>0</v>
      </c>
      <c r="BJ473" s="17" t="s">
        <v>142</v>
      </c>
      <c r="BK473" s="183">
        <f>ROUND(I473*H473,2)</f>
        <v>0</v>
      </c>
      <c r="BL473" s="17" t="s">
        <v>1154</v>
      </c>
      <c r="BM473" s="182" t="s">
        <v>1155</v>
      </c>
    </row>
    <row r="474" s="11" customFormat="1" ht="22.8" customHeight="1">
      <c r="B474" s="157"/>
      <c r="D474" s="158" t="s">
        <v>74</v>
      </c>
      <c r="E474" s="168" t="s">
        <v>1156</v>
      </c>
      <c r="F474" s="168" t="s">
        <v>1157</v>
      </c>
      <c r="I474" s="160"/>
      <c r="J474" s="169">
        <f>BK474</f>
        <v>0</v>
      </c>
      <c r="L474" s="157"/>
      <c r="M474" s="162"/>
      <c r="N474" s="163"/>
      <c r="O474" s="163"/>
      <c r="P474" s="164">
        <f>P475</f>
        <v>0</v>
      </c>
      <c r="Q474" s="163"/>
      <c r="R474" s="164">
        <f>R475</f>
        <v>0</v>
      </c>
      <c r="S474" s="163"/>
      <c r="T474" s="165">
        <f>T475</f>
        <v>0</v>
      </c>
      <c r="AR474" s="158" t="s">
        <v>159</v>
      </c>
      <c r="AT474" s="166" t="s">
        <v>74</v>
      </c>
      <c r="AU474" s="166" t="s">
        <v>80</v>
      </c>
      <c r="AY474" s="158" t="s">
        <v>133</v>
      </c>
      <c r="BK474" s="167">
        <f>BK475</f>
        <v>0</v>
      </c>
    </row>
    <row r="475" s="1" customFormat="1" ht="16.5" customHeight="1">
      <c r="B475" s="170"/>
      <c r="C475" s="171" t="s">
        <v>1158</v>
      </c>
      <c r="D475" s="171" t="s">
        <v>136</v>
      </c>
      <c r="E475" s="172" t="s">
        <v>1159</v>
      </c>
      <c r="F475" s="173" t="s">
        <v>1160</v>
      </c>
      <c r="G475" s="174" t="s">
        <v>303</v>
      </c>
      <c r="H475" s="175">
        <v>1</v>
      </c>
      <c r="I475" s="176"/>
      <c r="J475" s="177">
        <f>ROUND(I475*H475,2)</f>
        <v>0</v>
      </c>
      <c r="K475" s="173" t="s">
        <v>140</v>
      </c>
      <c r="L475" s="36"/>
      <c r="M475" s="178" t="s">
        <v>1</v>
      </c>
      <c r="N475" s="179" t="s">
        <v>41</v>
      </c>
      <c r="O475" s="72"/>
      <c r="P475" s="180">
        <f>O475*H475</f>
        <v>0</v>
      </c>
      <c r="Q475" s="180">
        <v>0</v>
      </c>
      <c r="R475" s="180">
        <f>Q475*H475</f>
        <v>0</v>
      </c>
      <c r="S475" s="180">
        <v>0</v>
      </c>
      <c r="T475" s="181">
        <f>S475*H475</f>
        <v>0</v>
      </c>
      <c r="AR475" s="182" t="s">
        <v>1154</v>
      </c>
      <c r="AT475" s="182" t="s">
        <v>136</v>
      </c>
      <c r="AU475" s="182" t="s">
        <v>142</v>
      </c>
      <c r="AY475" s="17" t="s">
        <v>133</v>
      </c>
      <c r="BE475" s="183">
        <f>IF(N475="základní",J475,0)</f>
        <v>0</v>
      </c>
      <c r="BF475" s="183">
        <f>IF(N475="snížená",J475,0)</f>
        <v>0</v>
      </c>
      <c r="BG475" s="183">
        <f>IF(N475="zákl. přenesená",J475,0)</f>
        <v>0</v>
      </c>
      <c r="BH475" s="183">
        <f>IF(N475="sníž. přenesená",J475,0)</f>
        <v>0</v>
      </c>
      <c r="BI475" s="183">
        <f>IF(N475="nulová",J475,0)</f>
        <v>0</v>
      </c>
      <c r="BJ475" s="17" t="s">
        <v>142</v>
      </c>
      <c r="BK475" s="183">
        <f>ROUND(I475*H475,2)</f>
        <v>0</v>
      </c>
      <c r="BL475" s="17" t="s">
        <v>1154</v>
      </c>
      <c r="BM475" s="182" t="s">
        <v>1161</v>
      </c>
    </row>
    <row r="476" s="11" customFormat="1" ht="22.8" customHeight="1">
      <c r="B476" s="157"/>
      <c r="D476" s="158" t="s">
        <v>74</v>
      </c>
      <c r="E476" s="168" t="s">
        <v>1162</v>
      </c>
      <c r="F476" s="168" t="s">
        <v>1163</v>
      </c>
      <c r="I476" s="160"/>
      <c r="J476" s="169">
        <f>BK476</f>
        <v>0</v>
      </c>
      <c r="L476" s="157"/>
      <c r="M476" s="162"/>
      <c r="N476" s="163"/>
      <c r="O476" s="163"/>
      <c r="P476" s="164">
        <f>P477</f>
        <v>0</v>
      </c>
      <c r="Q476" s="163"/>
      <c r="R476" s="164">
        <f>R477</f>
        <v>0</v>
      </c>
      <c r="S476" s="163"/>
      <c r="T476" s="165">
        <f>T477</f>
        <v>0</v>
      </c>
      <c r="AR476" s="158" t="s">
        <v>159</v>
      </c>
      <c r="AT476" s="166" t="s">
        <v>74</v>
      </c>
      <c r="AU476" s="166" t="s">
        <v>80</v>
      </c>
      <c r="AY476" s="158" t="s">
        <v>133</v>
      </c>
      <c r="BK476" s="167">
        <f>BK477</f>
        <v>0</v>
      </c>
    </row>
    <row r="477" s="1" customFormat="1" ht="16.5" customHeight="1">
      <c r="B477" s="170"/>
      <c r="C477" s="171" t="s">
        <v>1164</v>
      </c>
      <c r="D477" s="171" t="s">
        <v>136</v>
      </c>
      <c r="E477" s="172" t="s">
        <v>1165</v>
      </c>
      <c r="F477" s="173" t="s">
        <v>1166</v>
      </c>
      <c r="G477" s="174" t="s">
        <v>303</v>
      </c>
      <c r="H477" s="175">
        <v>1</v>
      </c>
      <c r="I477" s="176"/>
      <c r="J477" s="177">
        <f>ROUND(I477*H477,2)</f>
        <v>0</v>
      </c>
      <c r="K477" s="173" t="s">
        <v>140</v>
      </c>
      <c r="L477" s="36"/>
      <c r="M477" s="220" t="s">
        <v>1</v>
      </c>
      <c r="N477" s="221" t="s">
        <v>41</v>
      </c>
      <c r="O477" s="222"/>
      <c r="P477" s="223">
        <f>O477*H477</f>
        <v>0</v>
      </c>
      <c r="Q477" s="223">
        <v>0</v>
      </c>
      <c r="R477" s="223">
        <f>Q477*H477</f>
        <v>0</v>
      </c>
      <c r="S477" s="223">
        <v>0</v>
      </c>
      <c r="T477" s="224">
        <f>S477*H477</f>
        <v>0</v>
      </c>
      <c r="AR477" s="182" t="s">
        <v>1154</v>
      </c>
      <c r="AT477" s="182" t="s">
        <v>136</v>
      </c>
      <c r="AU477" s="182" t="s">
        <v>142</v>
      </c>
      <c r="AY477" s="17" t="s">
        <v>133</v>
      </c>
      <c r="BE477" s="183">
        <f>IF(N477="základní",J477,0)</f>
        <v>0</v>
      </c>
      <c r="BF477" s="183">
        <f>IF(N477="snížená",J477,0)</f>
        <v>0</v>
      </c>
      <c r="BG477" s="183">
        <f>IF(N477="zákl. přenesená",J477,0)</f>
        <v>0</v>
      </c>
      <c r="BH477" s="183">
        <f>IF(N477="sníž. přenesená",J477,0)</f>
        <v>0</v>
      </c>
      <c r="BI477" s="183">
        <f>IF(N477="nulová",J477,0)</f>
        <v>0</v>
      </c>
      <c r="BJ477" s="17" t="s">
        <v>142</v>
      </c>
      <c r="BK477" s="183">
        <f>ROUND(I477*H477,2)</f>
        <v>0</v>
      </c>
      <c r="BL477" s="17" t="s">
        <v>1154</v>
      </c>
      <c r="BM477" s="182" t="s">
        <v>1167</v>
      </c>
    </row>
    <row r="478" s="1" customFormat="1" ht="6.96" customHeight="1">
      <c r="B478" s="55"/>
      <c r="C478" s="56"/>
      <c r="D478" s="56"/>
      <c r="E478" s="56"/>
      <c r="F478" s="56"/>
      <c r="G478" s="56"/>
      <c r="H478" s="56"/>
      <c r="I478" s="132"/>
      <c r="J478" s="56"/>
      <c r="K478" s="56"/>
      <c r="L478" s="36"/>
    </row>
  </sheetData>
  <autoFilter ref="C141:K477"/>
  <mergeCells count="6">
    <mergeCell ref="E7:H7"/>
    <mergeCell ref="E16:H16"/>
    <mergeCell ref="E25:H25"/>
    <mergeCell ref="E85:H85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2019-09-14T20:30:24Z</dcterms:created>
  <dcterms:modified xsi:type="dcterms:W3CDTF">2019-09-14T20:30:26Z</dcterms:modified>
</cp:coreProperties>
</file>