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Bílý dům\rok 2020\škola změna užívání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2a 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'2a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'2a 01 Pol'!$A$1:$X$70</definedName>
    <definedName name="_xlnm.Print_Area" localSheetId="1">Stavba!$A$1:$J$59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8" i="1" l="1"/>
  <c r="I57" i="1"/>
  <c r="I56" i="1"/>
  <c r="I55" i="1"/>
  <c r="I54" i="1"/>
  <c r="I53" i="1"/>
  <c r="I52" i="1"/>
  <c r="I51" i="1"/>
  <c r="I50" i="1"/>
  <c r="G42" i="1"/>
  <c r="F42" i="1"/>
  <c r="G41" i="1"/>
  <c r="F41" i="1"/>
  <c r="G39" i="1"/>
  <c r="F39" i="1"/>
  <c r="G69" i="12"/>
  <c r="BA14" i="12"/>
  <c r="G8" i="12"/>
  <c r="I8" i="12"/>
  <c r="K8" i="12"/>
  <c r="O8" i="12"/>
  <c r="Q8" i="12"/>
  <c r="V8" i="12"/>
  <c r="G9" i="12"/>
  <c r="I9" i="12"/>
  <c r="K9" i="12"/>
  <c r="M9" i="12"/>
  <c r="M8" i="12" s="1"/>
  <c r="O9" i="12"/>
  <c r="Q9" i="12"/>
  <c r="V9" i="12"/>
  <c r="G12" i="12"/>
  <c r="K12" i="12"/>
  <c r="O12" i="12"/>
  <c r="V12" i="12"/>
  <c r="G13" i="12"/>
  <c r="AF69" i="12" s="1"/>
  <c r="I13" i="12"/>
  <c r="I12" i="12" s="1"/>
  <c r="K13" i="12"/>
  <c r="O13" i="12"/>
  <c r="Q13" i="12"/>
  <c r="Q12" i="12" s="1"/>
  <c r="V13" i="12"/>
  <c r="I16" i="12"/>
  <c r="K16" i="12"/>
  <c r="Q16" i="12"/>
  <c r="V16" i="12"/>
  <c r="G17" i="12"/>
  <c r="I17" i="12"/>
  <c r="K17" i="12"/>
  <c r="M17" i="12"/>
  <c r="O17" i="12"/>
  <c r="Q17" i="12"/>
  <c r="V17" i="12"/>
  <c r="G20" i="12"/>
  <c r="M20" i="12" s="1"/>
  <c r="I20" i="12"/>
  <c r="K20" i="12"/>
  <c r="O20" i="12"/>
  <c r="O16" i="12" s="1"/>
  <c r="Q20" i="12"/>
  <c r="V20" i="12"/>
  <c r="G23" i="12"/>
  <c r="I23" i="12"/>
  <c r="O23" i="12"/>
  <c r="Q23" i="12"/>
  <c r="G24" i="12"/>
  <c r="M24" i="12" s="1"/>
  <c r="M23" i="12" s="1"/>
  <c r="I24" i="12"/>
  <c r="K24" i="12"/>
  <c r="K23" i="12" s="1"/>
  <c r="O24" i="12"/>
  <c r="Q24" i="12"/>
  <c r="V24" i="12"/>
  <c r="V23" i="12" s="1"/>
  <c r="G28" i="12"/>
  <c r="G27" i="12" s="1"/>
  <c r="I28" i="12"/>
  <c r="K28" i="12"/>
  <c r="O28" i="12"/>
  <c r="O27" i="12" s="1"/>
  <c r="Q28" i="12"/>
  <c r="V28" i="12"/>
  <c r="G31" i="12"/>
  <c r="M31" i="12" s="1"/>
  <c r="I31" i="12"/>
  <c r="I27" i="12" s="1"/>
  <c r="K31" i="12"/>
  <c r="O31" i="12"/>
  <c r="Q31" i="12"/>
  <c r="Q27" i="12" s="1"/>
  <c r="V31" i="12"/>
  <c r="G34" i="12"/>
  <c r="M34" i="12" s="1"/>
  <c r="I34" i="12"/>
  <c r="K34" i="12"/>
  <c r="K27" i="12" s="1"/>
  <c r="O34" i="12"/>
  <c r="Q34" i="12"/>
  <c r="V34" i="12"/>
  <c r="V27" i="12" s="1"/>
  <c r="G37" i="12"/>
  <c r="I37" i="12"/>
  <c r="K37" i="12"/>
  <c r="M37" i="12"/>
  <c r="O37" i="12"/>
  <c r="Q37" i="12"/>
  <c r="V37" i="12"/>
  <c r="G39" i="12"/>
  <c r="O39" i="12"/>
  <c r="G40" i="12"/>
  <c r="M40" i="12" s="1"/>
  <c r="M39" i="12" s="1"/>
  <c r="I40" i="12"/>
  <c r="I39" i="12" s="1"/>
  <c r="K40" i="12"/>
  <c r="O40" i="12"/>
  <c r="Q40" i="12"/>
  <c r="Q39" i="12" s="1"/>
  <c r="V40" i="12"/>
  <c r="V39" i="12" s="1"/>
  <c r="G43" i="12"/>
  <c r="M43" i="12" s="1"/>
  <c r="I43" i="12"/>
  <c r="K43" i="12"/>
  <c r="K39" i="12" s="1"/>
  <c r="O43" i="12"/>
  <c r="Q43" i="12"/>
  <c r="V43" i="12"/>
  <c r="G45" i="12"/>
  <c r="I45" i="12"/>
  <c r="K45" i="12"/>
  <c r="M45" i="12"/>
  <c r="O45" i="12"/>
  <c r="Q45" i="12"/>
  <c r="V45" i="12"/>
  <c r="G47" i="12"/>
  <c r="O47" i="12"/>
  <c r="G48" i="12"/>
  <c r="M48" i="12" s="1"/>
  <c r="M47" i="12" s="1"/>
  <c r="I48" i="12"/>
  <c r="I47" i="12" s="1"/>
  <c r="K48" i="12"/>
  <c r="K47" i="12" s="1"/>
  <c r="O48" i="12"/>
  <c r="Q48" i="12"/>
  <c r="Q47" i="12" s="1"/>
  <c r="V48" i="12"/>
  <c r="V47" i="12" s="1"/>
  <c r="I50" i="12"/>
  <c r="K50" i="12"/>
  <c r="Q50" i="12"/>
  <c r="V50" i="12"/>
  <c r="G51" i="12"/>
  <c r="I51" i="12"/>
  <c r="K51" i="12"/>
  <c r="M51" i="12"/>
  <c r="O51" i="12"/>
  <c r="Q51" i="12"/>
  <c r="V51" i="12"/>
  <c r="G53" i="12"/>
  <c r="M53" i="12" s="1"/>
  <c r="I53" i="12"/>
  <c r="K53" i="12"/>
  <c r="O53" i="12"/>
  <c r="O50" i="12" s="1"/>
  <c r="Q53" i="12"/>
  <c r="V53" i="12"/>
  <c r="G56" i="12"/>
  <c r="M56" i="12" s="1"/>
  <c r="I56" i="12"/>
  <c r="K56" i="12"/>
  <c r="K55" i="12" s="1"/>
  <c r="O56" i="12"/>
  <c r="Q56" i="12"/>
  <c r="V56" i="12"/>
  <c r="V55" i="12" s="1"/>
  <c r="G58" i="12"/>
  <c r="I58" i="12"/>
  <c r="K58" i="12"/>
  <c r="M58" i="12"/>
  <c r="O58" i="12"/>
  <c r="Q58" i="12"/>
  <c r="V58" i="12"/>
  <c r="G60" i="12"/>
  <c r="G55" i="12" s="1"/>
  <c r="I60" i="12"/>
  <c r="K60" i="12"/>
  <c r="O60" i="12"/>
  <c r="O55" i="12" s="1"/>
  <c r="Q60" i="12"/>
  <c r="V60" i="12"/>
  <c r="G62" i="12"/>
  <c r="M62" i="12" s="1"/>
  <c r="I62" i="12"/>
  <c r="I55" i="12" s="1"/>
  <c r="K62" i="12"/>
  <c r="O62" i="12"/>
  <c r="Q62" i="12"/>
  <c r="Q55" i="12" s="1"/>
  <c r="V62" i="12"/>
  <c r="G64" i="12"/>
  <c r="M64" i="12" s="1"/>
  <c r="I64" i="12"/>
  <c r="K64" i="12"/>
  <c r="O64" i="12"/>
  <c r="Q64" i="12"/>
  <c r="V64" i="12"/>
  <c r="G66" i="12"/>
  <c r="I66" i="12"/>
  <c r="K66" i="12"/>
  <c r="M66" i="12"/>
  <c r="O66" i="12"/>
  <c r="Q66" i="12"/>
  <c r="V66" i="12"/>
  <c r="AE69" i="12"/>
  <c r="I20" i="1"/>
  <c r="I19" i="1"/>
  <c r="I18" i="1"/>
  <c r="I16" i="1"/>
  <c r="F43" i="1"/>
  <c r="G43" i="1"/>
  <c r="G25" i="1" s="1"/>
  <c r="A25" i="1" s="1"/>
  <c r="H42" i="1"/>
  <c r="I42" i="1" s="1"/>
  <c r="H41" i="1"/>
  <c r="I41" i="1" s="1"/>
  <c r="H40" i="1"/>
  <c r="I40" i="1" s="1"/>
  <c r="I17" i="1" l="1"/>
  <c r="I21" i="1" s="1"/>
  <c r="I59" i="1"/>
  <c r="J50" i="1" s="1"/>
  <c r="J54" i="1"/>
  <c r="J57" i="1"/>
  <c r="J53" i="1"/>
  <c r="J51" i="1"/>
  <c r="G26" i="1"/>
  <c r="A26" i="1"/>
  <c r="H39" i="1"/>
  <c r="H43" i="1" s="1"/>
  <c r="G28" i="1"/>
  <c r="G23" i="1"/>
  <c r="M55" i="12"/>
  <c r="M16" i="12"/>
  <c r="M50" i="12"/>
  <c r="M60" i="12"/>
  <c r="M28" i="12"/>
  <c r="M27" i="12" s="1"/>
  <c r="G50" i="12"/>
  <c r="G16" i="12"/>
  <c r="M13" i="12"/>
  <c r="M12" i="12" s="1"/>
  <c r="J28" i="1"/>
  <c r="J26" i="1"/>
  <c r="G38" i="1"/>
  <c r="F38" i="1"/>
  <c r="J23" i="1"/>
  <c r="J24" i="1"/>
  <c r="J25" i="1"/>
  <c r="J27" i="1"/>
  <c r="E24" i="1"/>
  <c r="E26" i="1"/>
  <c r="J52" i="1" l="1"/>
  <c r="J55" i="1"/>
  <c r="J56" i="1"/>
  <c r="J58" i="1"/>
  <c r="J59" i="1" s="1"/>
  <c r="I39" i="1"/>
  <c r="I43" i="1" s="1"/>
  <c r="J41" i="1" s="1"/>
  <c r="A23" i="1"/>
  <c r="J40" i="1" l="1"/>
  <c r="J39" i="1"/>
  <c r="J43" i="1" s="1"/>
  <c r="J42" i="1"/>
  <c r="A24" i="1"/>
  <c r="G24" i="1"/>
  <c r="A27" i="1" s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<sst xmlns="http://schemas.openxmlformats.org/spreadsheetml/2006/main" count="393" uniqueCount="187">
  <si>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</si>
  <si>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</si>
  <si>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</si>
  <si>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</si>
  <si>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</si>
  <si>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</si>
  <si>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</si>
  <si>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</si>
  <si>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</si>
  <si>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</si>
  <si>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</si>
  <si>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</si>
  <si>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</si>
  <si>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</si>
  <si>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</si>
  <si>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</si>
  <si>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</si>
  <si>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</si>
  <si>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</si>
  <si>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</si>
  <si>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</si>
  <si>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</si>
  <si>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</si>
  <si>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</si>
  <si>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</si>
  <si>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</si>
  <si>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</si>
  <si>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</si>
  <si>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</si>
  <si>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</si>
  <si>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</si>
  <si>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</si>
  <si>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</si>
  <si>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</si>
  <si>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</si>
  <si>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</si>
  <si>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</si>
  <si>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</si>
  <si>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</si>
  <si>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</si>
  <si>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</si>
  <si>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</si>
  <si>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</si>
  <si>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</t>
  </si>
  <si>
    <t>projektový</t>
  </si>
  <si>
    <t>2a</t>
  </si>
  <si>
    <t>dodatečné informace</t>
  </si>
  <si>
    <t>Objekt:</t>
  </si>
  <si>
    <t>Rozpočet:</t>
  </si>
  <si>
    <t>Marečková</t>
  </si>
  <si>
    <t>sdfsdf</t>
  </si>
  <si>
    <t>OSM MMB</t>
  </si>
  <si>
    <t>272/2020/04</t>
  </si>
  <si>
    <t>Žerotínovo nám. 6 změna užívání zdrav. zařízení</t>
  </si>
  <si>
    <t>Stavba</t>
  </si>
  <si>
    <t>Stavební objekt</t>
  </si>
  <si>
    <t>Celkem za stavbu</t>
  </si>
  <si>
    <t>CZK</t>
  </si>
  <si>
    <t>Rekapitulace dílů</t>
  </si>
  <si>
    <t>Typ dílu</t>
  </si>
  <si>
    <t>3</t>
  </si>
  <si>
    <t>Svislé a kompletní konstrukce</t>
  </si>
  <si>
    <t>4</t>
  </si>
  <si>
    <t>Vodorovné konstrukce</t>
  </si>
  <si>
    <t>96</t>
  </si>
  <si>
    <t>Bourání konstrukcí</t>
  </si>
  <si>
    <t>99</t>
  </si>
  <si>
    <t>Staveništní přesun hmot</t>
  </si>
  <si>
    <t>721</t>
  </si>
  <si>
    <t>Vnitřní kanalizace</t>
  </si>
  <si>
    <t>722</t>
  </si>
  <si>
    <t>Vnitřní vodovod</t>
  </si>
  <si>
    <t>725</t>
  </si>
  <si>
    <t>Zařizovací předměty</t>
  </si>
  <si>
    <t>767</t>
  </si>
  <si>
    <t>Konstrukce zámečnické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</si>
  <si>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</si>
  <si>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</si>
  <si>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</si>
  <si>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</si>
  <si>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</si>
  <si>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</si>
  <si>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</si>
  <si>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</si>
  <si>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</si>
  <si>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</si>
  <si>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</si>
  <si>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</si>
  <si>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</si>
  <si>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</si>
  <si>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</si>
  <si>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</si>
  <si>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</si>
  <si>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</si>
  <si>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</si>
  <si>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</si>
  <si>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</si>
  <si>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</si>
  <si>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</si>
  <si>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</si>
  <si>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</si>
  <si>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</si>
  <si>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</si>
  <si>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</si>
  <si>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</si>
  <si>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</si>
  <si>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</si>
  <si>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</si>
  <si>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</si>
  <si>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310236241R00</t>
  </si>
  <si>
    <t>Zazdívka otvorů o ploše přes 0,0225 m2 do 0,09 m2 ve zdivu nadzákladovém cihlami pálenými o tloušťce zdi do 300 mm</t>
  </si>
  <si>
    <t>kus</t>
  </si>
  <si>
    <t>801-4</t>
  </si>
  <si>
    <t>RTS 20/ I</t>
  </si>
  <si>
    <t>Práce</t>
  </si>
  <si>
    <t>POL1_</t>
  </si>
  <si>
    <t>včetně pomocného pracovního lešení</t>
  </si>
  <si>
    <t>SPI</t>
  </si>
  <si>
    <t>SPU</t>
  </si>
  <si>
    <t>411388531R00</t>
  </si>
  <si>
    <t>Zabetonování otvorů do 1 m2 ve stropech železobetonových, tvárnicových a prefabrikátových</t>
  </si>
  <si>
    <t>m3</t>
  </si>
  <si>
    <t>včetně bednění, odbednění a výztuže (s dodáním hmot), z pomocného pracovního lešení o výšce podlahy do 1900 mm a pro zatížení do 1,5 kPa,</t>
  </si>
  <si>
    <t>971033331R00</t>
  </si>
  <si>
    <t>Vybourání otvorů ve zdivu cihelném z jakýchkoliv cihel pálených_x000D_
 na jakoukoliv maltu vápenou nebo vápenocementovou, plochy do 0,09 m2, tloušťky do 150 mm</t>
  </si>
  <si>
    <t>801-3</t>
  </si>
  <si>
    <t>základovém nebo nadzákladovém,</t>
  </si>
  <si>
    <t>972012211R00</t>
  </si>
  <si>
    <t>Vybourání otvorů  z lehkých betonů v prefabrikovaných stropech tloušťky přes 120 mm, plochy do 0,09 m2</t>
  </si>
  <si>
    <t>včetně pomocného lešení o výšce podlahy do 1900 mm a pro zatížení do 1,5 kPa  (150 kg/m2),</t>
  </si>
  <si>
    <t>999281111R00</t>
  </si>
  <si>
    <t xml:space="preserve">Přesun hmot pro opravy a údržbu objektů pro opravy a údržbu dosavadních objektů včetně vnějších plášťů_x000D_
 výšky do 25 m,  </t>
  </si>
  <si>
    <t>t</t>
  </si>
  <si>
    <t>Přesun hmot</t>
  </si>
  <si>
    <t>POL7_</t>
  </si>
  <si>
    <t>oborů 801, 803, 811 a 812</t>
  </si>
  <si>
    <t>721176103R00</t>
  </si>
  <si>
    <t>Potrubí HT připojovací vnější průměr D 50 mm, tloušťka stěny 1,8 mm, DN 50</t>
  </si>
  <si>
    <t>m</t>
  </si>
  <si>
    <t>800-721</t>
  </si>
  <si>
    <t>včetně tvarovek, objímek. Bez zednických výpomocí.</t>
  </si>
  <si>
    <t>721176134R00</t>
  </si>
  <si>
    <t>Potrubí svodné (ležaté) zavěšené vnější průměr D 75 mm, tloušťka stěny 1,9 mm, DN 70</t>
  </si>
  <si>
    <t>721194106R00</t>
  </si>
  <si>
    <t>Zřízení přípojek na potrubí D 63 mm, materiál ve specifikaci</t>
  </si>
  <si>
    <t>vyvedení a upevnění odpadních výpustek,</t>
  </si>
  <si>
    <t>210020911R00</t>
  </si>
  <si>
    <t>Montáž požární ucpávky průchodu stropem,  , tloušťky 20 cm</t>
  </si>
  <si>
    <t>m2</t>
  </si>
  <si>
    <t>M21</t>
  </si>
  <si>
    <t>722172313R00</t>
  </si>
  <si>
    <t>Potrubí z plastických hmot polypropylenové potrubí PP-R, D 32 mm, s 4,4 mm, PN 16, polyfúzně svařované, včetně zednických výpomocí</t>
  </si>
  <si>
    <t>včetně tvarovek, bez zednických výpomocí</t>
  </si>
  <si>
    <t>722182004R00</t>
  </si>
  <si>
    <t>Montáž tepelné izolace potrubí samolepicí spoj nebo rychlouzávěr, přes DN 25 do DN 40</t>
  </si>
  <si>
    <t>283771141R</t>
  </si>
  <si>
    <t>pouzdro potrubní tvarovatelné; pěnový polyetylén; vnitřní průměr 35,0 mm; tl. izolace 20,0 mm; provozní teplota  -65 až 90 °C; tepelná vodivost (10°C) 0,0380 W/mK</t>
  </si>
  <si>
    <t>SPCM</t>
  </si>
  <si>
    <t>Specifikace</t>
  </si>
  <si>
    <t>POL3_</t>
  </si>
  <si>
    <t>725100001RA0</t>
  </si>
  <si>
    <t xml:space="preserve">Zařizovací předměty - dodávka a montáž umyvadla, baterie, zápachové uzávěrky,  </t>
  </si>
  <si>
    <t>AP-PSV</t>
  </si>
  <si>
    <t>Součtová</t>
  </si>
  <si>
    <t>Agregovaná položka</t>
  </si>
  <si>
    <t>POL2_</t>
  </si>
  <si>
    <t>767583341R00</t>
  </si>
  <si>
    <t>Montáž podhledů lamelových a kazetových Montáž podhledů lamelových do 10 m2, bez rozlišení provedení</t>
  </si>
  <si>
    <t>800-767</t>
  </si>
  <si>
    <t>767581802R00</t>
  </si>
  <si>
    <t>Demontáž podhledů lamel</t>
  </si>
  <si>
    <t>979095312R00</t>
  </si>
  <si>
    <t>Naložení a složení suti</t>
  </si>
  <si>
    <t>Přesun suti</t>
  </si>
  <si>
    <t>POL8_</t>
  </si>
  <si>
    <t>979011111R00</t>
  </si>
  <si>
    <t>Svislá doprava suti a vybouraných hmot za prvé podlaží nad nebo pod základním podlažím</t>
  </si>
  <si>
    <t>979011121R00</t>
  </si>
  <si>
    <t>Svislá doprava suti a vybouraných hmot příplatek za každé další podlaží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</si>
  <si>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</si>
  <si>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</si>
  <si>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</si>
  <si>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</si>
  <si>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979990001R00</t>
  </si>
  <si>
    <t>Poplatek za skládku stavební suti, skupina 17 09 04 z Katalogu odpadů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</si>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</sst>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7" fillId="0" borderId="0" xfId="0" applyNumberFormat="1" applyFont="1" applyAlignment="1">
      <alignment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2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52</v>
      </c>
      <c r="E2" s="115" t="s">
        <v>53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47</v>
      </c>
      <c r="C3" s="113"/>
      <c r="D3" s="119" t="s">
        <v>45</v>
      </c>
      <c r="E3" s="120" t="s">
        <v>46</v>
      </c>
      <c r="F3" s="121"/>
      <c r="G3" s="121"/>
      <c r="H3" s="121"/>
      <c r="I3" s="121"/>
      <c r="J3" s="122"/>
    </row>
    <row r="4" spans="1:15" ht="23.25" customHeight="1" x14ac:dyDescent="0.2">
      <c r="A4" s="111">
        <v>4108</v>
      </c>
      <c r="B4" s="123" t="s">
        <v>48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49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SUMIF(F50:F58,A16,I50:I58)+SUMIF(F50:F58,"PSU",I50:I58)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SUMIF(F50:F58,A17,I50:I58)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SUMIF(F50:F58,A18,I50:I58)</f>
        <v>0</v>
      </c>
      <c r="J18" s="85"/>
    </row>
    <row r="19" spans="1:10" ht="23.25" customHeight="1" x14ac:dyDescent="0.2">
      <c r="A19" s="196" t="s">
        <v>79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SUMIF(F50:F58,A19,I50:I58)</f>
        <v>0</v>
      </c>
      <c r="J19" s="85"/>
    </row>
    <row r="20" spans="1:10" ht="23.25" customHeight="1" x14ac:dyDescent="0.2">
      <c r="A20" s="196" t="s">
        <v>80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SUMIF(F50:F58,A20,I50:I58)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57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50</v>
      </c>
      <c r="E34" s="104"/>
      <c r="G34" s="105" t="s">
        <v>51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54</v>
      </c>
      <c r="C39" s="148"/>
      <c r="D39" s="148"/>
      <c r="E39" s="148"/>
      <c r="F39" s="149">
        <f>'2a 01 Pol'!AE69</f>
        <v>0</v>
      </c>
      <c r="G39" s="150">
        <f>'2a 01 Pol'!AF69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55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45</v>
      </c>
      <c r="C41" s="154" t="s">
        <v>46</v>
      </c>
      <c r="D41" s="154"/>
      <c r="E41" s="154"/>
      <c r="F41" s="155">
        <f>'2a 01 Pol'!AE69</f>
        <v>0</v>
      </c>
      <c r="G41" s="156">
        <f>'2a 01 Pol'!AF69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'2a 01 Pol'!AE69</f>
        <v>0</v>
      </c>
      <c r="G42" s="151">
        <f>'2a 01 Pol'!AF69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56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58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59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60</v>
      </c>
      <c r="C50" s="185" t="s">
        <v>61</v>
      </c>
      <c r="D50" s="186"/>
      <c r="E50" s="186"/>
      <c r="F50" s="192" t="s">
        <v>24</v>
      </c>
      <c r="G50" s="193"/>
      <c r="H50" s="193"/>
      <c r="I50" s="193">
        <f>'2a 01 Pol'!G8</f>
        <v>0</v>
      </c>
      <c r="J50" s="190" t="str">
        <f>IF(I59=0,"",I50/I59*100)</f>
        <v/>
      </c>
    </row>
    <row r="51" spans="1:10" ht="36.75" customHeight="1" x14ac:dyDescent="0.2">
      <c r="A51" s="179"/>
      <c r="B51" s="184" t="s">
        <v>62</v>
      </c>
      <c r="C51" s="185" t="s">
        <v>63</v>
      </c>
      <c r="D51" s="186"/>
      <c r="E51" s="186"/>
      <c r="F51" s="192" t="s">
        <v>24</v>
      </c>
      <c r="G51" s="193"/>
      <c r="H51" s="193"/>
      <c r="I51" s="193">
        <f>'2a 01 Pol'!G12</f>
        <v>0</v>
      </c>
      <c r="J51" s="190" t="str">
        <f>IF(I59=0,"",I51/I59*100)</f>
        <v/>
      </c>
    </row>
    <row r="52" spans="1:10" ht="36.75" customHeight="1" x14ac:dyDescent="0.2">
      <c r="A52" s="179"/>
      <c r="B52" s="184" t="s">
        <v>64</v>
      </c>
      <c r="C52" s="185" t="s">
        <v>65</v>
      </c>
      <c r="D52" s="186"/>
      <c r="E52" s="186"/>
      <c r="F52" s="192" t="s">
        <v>24</v>
      </c>
      <c r="G52" s="193"/>
      <c r="H52" s="193"/>
      <c r="I52" s="193">
        <f>'2a 01 Pol'!G16</f>
        <v>0</v>
      </c>
      <c r="J52" s="190" t="str">
        <f>IF(I59=0,"",I52/I59*100)</f>
        <v/>
      </c>
    </row>
    <row r="53" spans="1:10" ht="36.75" customHeight="1" x14ac:dyDescent="0.2">
      <c r="A53" s="179"/>
      <c r="B53" s="184" t="s">
        <v>66</v>
      </c>
      <c r="C53" s="185" t="s">
        <v>67</v>
      </c>
      <c r="D53" s="186"/>
      <c r="E53" s="186"/>
      <c r="F53" s="192" t="s">
        <v>24</v>
      </c>
      <c r="G53" s="193"/>
      <c r="H53" s="193"/>
      <c r="I53" s="193">
        <f>'2a 01 Pol'!G23</f>
        <v>0</v>
      </c>
      <c r="J53" s="190" t="str">
        <f>IF(I59=0,"",I53/I59*100)</f>
        <v/>
      </c>
    </row>
    <row r="54" spans="1:10" ht="36.75" customHeight="1" x14ac:dyDescent="0.2">
      <c r="A54" s="179"/>
      <c r="B54" s="184" t="s">
        <v>68</v>
      </c>
      <c r="C54" s="185" t="s">
        <v>69</v>
      </c>
      <c r="D54" s="186"/>
      <c r="E54" s="186"/>
      <c r="F54" s="192" t="s">
        <v>25</v>
      </c>
      <c r="G54" s="193"/>
      <c r="H54" s="193"/>
      <c r="I54" s="193">
        <f>'2a 01 Pol'!G27</f>
        <v>0</v>
      </c>
      <c r="J54" s="190" t="str">
        <f>IF(I59=0,"",I54/I59*100)</f>
        <v/>
      </c>
    </row>
    <row r="55" spans="1:10" ht="36.75" customHeight="1" x14ac:dyDescent="0.2">
      <c r="A55" s="179"/>
      <c r="B55" s="184" t="s">
        <v>70</v>
      </c>
      <c r="C55" s="185" t="s">
        <v>71</v>
      </c>
      <c r="D55" s="186"/>
      <c r="E55" s="186"/>
      <c r="F55" s="192" t="s">
        <v>25</v>
      </c>
      <c r="G55" s="193"/>
      <c r="H55" s="193"/>
      <c r="I55" s="193">
        <f>'2a 01 Pol'!G39</f>
        <v>0</v>
      </c>
      <c r="J55" s="190" t="str">
        <f>IF(I59=0,"",I55/I59*100)</f>
        <v/>
      </c>
    </row>
    <row r="56" spans="1:10" ht="36.75" customHeight="1" x14ac:dyDescent="0.2">
      <c r="A56" s="179"/>
      <c r="B56" s="184" t="s">
        <v>72</v>
      </c>
      <c r="C56" s="185" t="s">
        <v>73</v>
      </c>
      <c r="D56" s="186"/>
      <c r="E56" s="186"/>
      <c r="F56" s="192" t="s">
        <v>25</v>
      </c>
      <c r="G56" s="193"/>
      <c r="H56" s="193"/>
      <c r="I56" s="193">
        <f>'2a 01 Pol'!G47</f>
        <v>0</v>
      </c>
      <c r="J56" s="190" t="str">
        <f>IF(I59=0,"",I56/I59*100)</f>
        <v/>
      </c>
    </row>
    <row r="57" spans="1:10" ht="36.75" customHeight="1" x14ac:dyDescent="0.2">
      <c r="A57" s="179"/>
      <c r="B57" s="184" t="s">
        <v>74</v>
      </c>
      <c r="C57" s="185" t="s">
        <v>75</v>
      </c>
      <c r="D57" s="186"/>
      <c r="E57" s="186"/>
      <c r="F57" s="192" t="s">
        <v>25</v>
      </c>
      <c r="G57" s="193"/>
      <c r="H57" s="193"/>
      <c r="I57" s="193">
        <f>'2a 01 Pol'!G50</f>
        <v>0</v>
      </c>
      <c r="J57" s="190" t="str">
        <f>IF(I59=0,"",I57/I59*100)</f>
        <v/>
      </c>
    </row>
    <row r="58" spans="1:10" ht="36.75" customHeight="1" x14ac:dyDescent="0.2">
      <c r="A58" s="179"/>
      <c r="B58" s="184" t="s">
        <v>76</v>
      </c>
      <c r="C58" s="185" t="s">
        <v>77</v>
      </c>
      <c r="D58" s="186"/>
      <c r="E58" s="186"/>
      <c r="F58" s="192" t="s">
        <v>78</v>
      </c>
      <c r="G58" s="193"/>
      <c r="H58" s="193"/>
      <c r="I58" s="193">
        <f>'2a 01 Pol'!G55</f>
        <v>0</v>
      </c>
      <c r="J58" s="190" t="str">
        <f>IF(I59=0,"",I58/I59*100)</f>
        <v/>
      </c>
    </row>
    <row r="59" spans="1:10" ht="25.5" customHeight="1" x14ac:dyDescent="0.2">
      <c r="A59" s="180"/>
      <c r="B59" s="187" t="s">
        <v>1</v>
      </c>
      <c r="C59" s="188"/>
      <c r="D59" s="189"/>
      <c r="E59" s="189"/>
      <c r="F59" s="194"/>
      <c r="G59" s="195"/>
      <c r="H59" s="195"/>
      <c r="I59" s="195">
        <f>SUM(I50:I58)</f>
        <v>0</v>
      </c>
      <c r="J59" s="191">
        <f>SUM(J50:J58)</f>
        <v>0</v>
      </c>
    </row>
    <row r="60" spans="1:10" x14ac:dyDescent="0.2">
      <c r="F60" s="135"/>
      <c r="G60" s="135"/>
      <c r="H60" s="135"/>
      <c r="I60" s="135"/>
      <c r="J60" s="136"/>
    </row>
    <row r="61" spans="1:10" x14ac:dyDescent="0.2">
      <c r="F61" s="135"/>
      <c r="G61" s="135"/>
      <c r="H61" s="135"/>
      <c r="I61" s="135"/>
      <c r="J61" s="136"/>
    </row>
    <row r="62" spans="1:10" x14ac:dyDescent="0.2">
      <c r="F62" s="135"/>
      <c r="G62" s="135"/>
      <c r="H62" s="135"/>
      <c r="I62" s="135"/>
      <c r="J62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5">
    <mergeCell ref="C55:E55"/>
    <mergeCell ref="C56:E56"/>
    <mergeCell ref="C57:E57"/>
    <mergeCell ref="C58:E58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81</v>
      </c>
      <c r="B1" s="197"/>
      <c r="C1" s="197"/>
      <c r="D1" s="197"/>
      <c r="E1" s="197"/>
      <c r="F1" s="197"/>
      <c r="G1" s="197"/>
      <c r="AG1" t="s">
        <v>82</v>
      </c>
    </row>
    <row r="2" spans="1:60" ht="24.95" customHeight="1" x14ac:dyDescent="0.2">
      <c r="A2" s="198" t="s">
        <v>7</v>
      </c>
      <c r="B2" s="49" t="s">
        <v>52</v>
      </c>
      <c r="C2" s="201" t="s">
        <v>53</v>
      </c>
      <c r="D2" s="199"/>
      <c r="E2" s="199"/>
      <c r="F2" s="199"/>
      <c r="G2" s="200"/>
      <c r="AG2" t="s">
        <v>83</v>
      </c>
    </row>
    <row r="3" spans="1:60" ht="24.95" customHeight="1" x14ac:dyDescent="0.2">
      <c r="A3" s="198" t="s">
        <v>8</v>
      </c>
      <c r="B3" s="49" t="s">
        <v>45</v>
      </c>
      <c r="C3" s="201" t="s">
        <v>46</v>
      </c>
      <c r="D3" s="199"/>
      <c r="E3" s="199"/>
      <c r="F3" s="199"/>
      <c r="G3" s="200"/>
      <c r="AC3" s="177" t="s">
        <v>83</v>
      </c>
      <c r="AG3" t="s">
        <v>84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85</v>
      </c>
    </row>
    <row r="5" spans="1:60" x14ac:dyDescent="0.2">
      <c r="D5" s="10"/>
    </row>
    <row r="6" spans="1:60" ht="38.25" x14ac:dyDescent="0.2">
      <c r="A6" s="208" t="s">
        <v>86</v>
      </c>
      <c r="B6" s="210" t="s">
        <v>87</v>
      </c>
      <c r="C6" s="210" t="s">
        <v>88</v>
      </c>
      <c r="D6" s="209" t="s">
        <v>89</v>
      </c>
      <c r="E6" s="208" t="s">
        <v>90</v>
      </c>
      <c r="F6" s="207" t="s">
        <v>91</v>
      </c>
      <c r="G6" s="208" t="s">
        <v>29</v>
      </c>
      <c r="H6" s="211" t="s">
        <v>30</v>
      </c>
      <c r="I6" s="211" t="s">
        <v>92</v>
      </c>
      <c r="J6" s="211" t="s">
        <v>31</v>
      </c>
      <c r="K6" s="211" t="s">
        <v>93</v>
      </c>
      <c r="L6" s="211" t="s">
        <v>94</v>
      </c>
      <c r="M6" s="211" t="s">
        <v>95</v>
      </c>
      <c r="N6" s="211" t="s">
        <v>96</v>
      </c>
      <c r="O6" s="211" t="s">
        <v>97</v>
      </c>
      <c r="P6" s="211" t="s">
        <v>98</v>
      </c>
      <c r="Q6" s="211" t="s">
        <v>99</v>
      </c>
      <c r="R6" s="211" t="s">
        <v>100</v>
      </c>
      <c r="S6" s="211" t="s">
        <v>101</v>
      </c>
      <c r="T6" s="211" t="s">
        <v>102</v>
      </c>
      <c r="U6" s="211" t="s">
        <v>103</v>
      </c>
      <c r="V6" s="211" t="s">
        <v>104</v>
      </c>
      <c r="W6" s="211" t="s">
        <v>105</v>
      </c>
      <c r="X6" s="211" t="s">
        <v>106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3" t="s">
        <v>107</v>
      </c>
      <c r="B8" s="224" t="s">
        <v>60</v>
      </c>
      <c r="C8" s="241" t="s">
        <v>61</v>
      </c>
      <c r="D8" s="225"/>
      <c r="E8" s="226"/>
      <c r="F8" s="227"/>
      <c r="G8" s="227">
        <f>SUMIF(AG9:AG11,"&lt;&gt;NOR",G9:G11)</f>
        <v>0</v>
      </c>
      <c r="H8" s="227"/>
      <c r="I8" s="227">
        <f>SUM(I9:I11)</f>
        <v>0</v>
      </c>
      <c r="J8" s="227"/>
      <c r="K8" s="227">
        <f>SUM(K9:K11)</f>
        <v>0</v>
      </c>
      <c r="L8" s="227"/>
      <c r="M8" s="227">
        <f>SUM(M9:M11)</f>
        <v>0</v>
      </c>
      <c r="N8" s="227"/>
      <c r="O8" s="227">
        <f>SUM(O9:O11)</f>
        <v>0.26</v>
      </c>
      <c r="P8" s="227"/>
      <c r="Q8" s="227">
        <f>SUM(Q9:Q11)</f>
        <v>0</v>
      </c>
      <c r="R8" s="227"/>
      <c r="S8" s="227"/>
      <c r="T8" s="228"/>
      <c r="U8" s="222"/>
      <c r="V8" s="222">
        <f>SUM(V9:V11)</f>
        <v>1.1599999999999999</v>
      </c>
      <c r="W8" s="222"/>
      <c r="X8" s="222"/>
      <c r="AG8" t="s">
        <v>108</v>
      </c>
    </row>
    <row r="9" spans="1:60" ht="22.5" outlineLevel="1" x14ac:dyDescent="0.2">
      <c r="A9" s="229">
        <v>1</v>
      </c>
      <c r="B9" s="230" t="s">
        <v>109</v>
      </c>
      <c r="C9" s="242" t="s">
        <v>110</v>
      </c>
      <c r="D9" s="231" t="s">
        <v>111</v>
      </c>
      <c r="E9" s="232">
        <v>5</v>
      </c>
      <c r="F9" s="233"/>
      <c r="G9" s="234">
        <f>ROUND(E9*F9,2)</f>
        <v>0</v>
      </c>
      <c r="H9" s="233"/>
      <c r="I9" s="234">
        <f>ROUND(E9*H9,2)</f>
        <v>0</v>
      </c>
      <c r="J9" s="233"/>
      <c r="K9" s="234">
        <f>ROUND(E9*J9,2)</f>
        <v>0</v>
      </c>
      <c r="L9" s="234">
        <v>21</v>
      </c>
      <c r="M9" s="234">
        <f>G9*(1+L9/100)</f>
        <v>0</v>
      </c>
      <c r="N9" s="234">
        <v>5.1499999999999997E-2</v>
      </c>
      <c r="O9" s="234">
        <f>ROUND(E9*N9,2)</f>
        <v>0.26</v>
      </c>
      <c r="P9" s="234">
        <v>0</v>
      </c>
      <c r="Q9" s="234">
        <f>ROUND(E9*P9,2)</f>
        <v>0</v>
      </c>
      <c r="R9" s="234" t="s">
        <v>112</v>
      </c>
      <c r="S9" s="234" t="s">
        <v>113</v>
      </c>
      <c r="T9" s="235" t="s">
        <v>113</v>
      </c>
      <c r="U9" s="221">
        <v>0.23100000000000001</v>
      </c>
      <c r="V9" s="221">
        <f>ROUND(E9*U9,2)</f>
        <v>1.1599999999999999</v>
      </c>
      <c r="W9" s="221"/>
      <c r="X9" s="221" t="s">
        <v>114</v>
      </c>
      <c r="Y9" s="212"/>
      <c r="Z9" s="212"/>
      <c r="AA9" s="212"/>
      <c r="AB9" s="212"/>
      <c r="AC9" s="212"/>
      <c r="AD9" s="212"/>
      <c r="AE9" s="212"/>
      <c r="AF9" s="212"/>
      <c r="AG9" s="212" t="s">
        <v>115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3" t="s">
        <v>116</v>
      </c>
      <c r="D10" s="236"/>
      <c r="E10" s="236"/>
      <c r="F10" s="236"/>
      <c r="G10" s="236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2"/>
      <c r="Z10" s="212"/>
      <c r="AA10" s="212"/>
      <c r="AB10" s="212"/>
      <c r="AC10" s="212"/>
      <c r="AD10" s="212"/>
      <c r="AE10" s="212"/>
      <c r="AF10" s="212"/>
      <c r="AG10" s="212" t="s">
        <v>117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44"/>
      <c r="D11" s="237"/>
      <c r="E11" s="237"/>
      <c r="F11" s="237"/>
      <c r="G11" s="237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2"/>
      <c r="Z11" s="212"/>
      <c r="AA11" s="212"/>
      <c r="AB11" s="212"/>
      <c r="AC11" s="212"/>
      <c r="AD11" s="212"/>
      <c r="AE11" s="212"/>
      <c r="AF11" s="212"/>
      <c r="AG11" s="212" t="s">
        <v>118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x14ac:dyDescent="0.2">
      <c r="A12" s="223" t="s">
        <v>107</v>
      </c>
      <c r="B12" s="224" t="s">
        <v>62</v>
      </c>
      <c r="C12" s="241" t="s">
        <v>63</v>
      </c>
      <c r="D12" s="225"/>
      <c r="E12" s="226"/>
      <c r="F12" s="227"/>
      <c r="G12" s="227">
        <f>SUMIF(AG13:AG15,"&lt;&gt;NOR",G13:G15)</f>
        <v>0</v>
      </c>
      <c r="H12" s="227"/>
      <c r="I12" s="227">
        <f>SUM(I13:I15)</f>
        <v>0</v>
      </c>
      <c r="J12" s="227"/>
      <c r="K12" s="227">
        <f>SUM(K13:K15)</f>
        <v>0</v>
      </c>
      <c r="L12" s="227"/>
      <c r="M12" s="227">
        <f>SUM(M13:M15)</f>
        <v>0</v>
      </c>
      <c r="N12" s="227"/>
      <c r="O12" s="227">
        <f>SUM(O13:O15)</f>
        <v>0.05</v>
      </c>
      <c r="P12" s="227"/>
      <c r="Q12" s="227">
        <f>SUM(Q13:Q15)</f>
        <v>0</v>
      </c>
      <c r="R12" s="227"/>
      <c r="S12" s="227"/>
      <c r="T12" s="228"/>
      <c r="U12" s="222"/>
      <c r="V12" s="222">
        <f>SUM(V13:V15)</f>
        <v>0.43</v>
      </c>
      <c r="W12" s="222"/>
      <c r="X12" s="222"/>
      <c r="AG12" t="s">
        <v>108</v>
      </c>
    </row>
    <row r="13" spans="1:60" ht="22.5" outlineLevel="1" x14ac:dyDescent="0.2">
      <c r="A13" s="229">
        <v>2</v>
      </c>
      <c r="B13" s="230" t="s">
        <v>119</v>
      </c>
      <c r="C13" s="242" t="s">
        <v>120</v>
      </c>
      <c r="D13" s="231" t="s">
        <v>121</v>
      </c>
      <c r="E13" s="232">
        <v>0.02</v>
      </c>
      <c r="F13" s="233"/>
      <c r="G13" s="234">
        <f>ROUND(E13*F13,2)</f>
        <v>0</v>
      </c>
      <c r="H13" s="233"/>
      <c r="I13" s="234">
        <f>ROUND(E13*H13,2)</f>
        <v>0</v>
      </c>
      <c r="J13" s="233"/>
      <c r="K13" s="234">
        <f>ROUND(E13*J13,2)</f>
        <v>0</v>
      </c>
      <c r="L13" s="234">
        <v>21</v>
      </c>
      <c r="M13" s="234">
        <f>G13*(1+L13/100)</f>
        <v>0</v>
      </c>
      <c r="N13" s="234">
        <v>2.6975199999999999</v>
      </c>
      <c r="O13" s="234">
        <f>ROUND(E13*N13,2)</f>
        <v>0.05</v>
      </c>
      <c r="P13" s="234">
        <v>0</v>
      </c>
      <c r="Q13" s="234">
        <f>ROUND(E13*P13,2)</f>
        <v>0</v>
      </c>
      <c r="R13" s="234" t="s">
        <v>112</v>
      </c>
      <c r="S13" s="234" t="s">
        <v>113</v>
      </c>
      <c r="T13" s="235" t="s">
        <v>113</v>
      </c>
      <c r="U13" s="221">
        <v>21.585999999999999</v>
      </c>
      <c r="V13" s="221">
        <f>ROUND(E13*U13,2)</f>
        <v>0.43</v>
      </c>
      <c r="W13" s="221"/>
      <c r="X13" s="221" t="s">
        <v>114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115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ht="22.5" outlineLevel="1" x14ac:dyDescent="0.2">
      <c r="A14" s="219"/>
      <c r="B14" s="220"/>
      <c r="C14" s="243" t="s">
        <v>122</v>
      </c>
      <c r="D14" s="236"/>
      <c r="E14" s="236"/>
      <c r="F14" s="236"/>
      <c r="G14" s="236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2"/>
      <c r="Z14" s="212"/>
      <c r="AA14" s="212"/>
      <c r="AB14" s="212"/>
      <c r="AC14" s="212"/>
      <c r="AD14" s="212"/>
      <c r="AE14" s="212"/>
      <c r="AF14" s="212"/>
      <c r="AG14" s="212" t="s">
        <v>117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38" t="str">
        <f>C14</f>
        <v>včetně bednění, odbednění a výztuže (s dodáním hmot), z pomocného pracovního lešení o výšce podlahy do 1900 mm a pro zatížení do 1,5 kPa,</v>
      </c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44"/>
      <c r="D15" s="237"/>
      <c r="E15" s="237"/>
      <c r="F15" s="237"/>
      <c r="G15" s="237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2"/>
      <c r="Z15" s="212"/>
      <c r="AA15" s="212"/>
      <c r="AB15" s="212"/>
      <c r="AC15" s="212"/>
      <c r="AD15" s="212"/>
      <c r="AE15" s="212"/>
      <c r="AF15" s="212"/>
      <c r="AG15" s="212" t="s">
        <v>118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x14ac:dyDescent="0.2">
      <c r="A16" s="223" t="s">
        <v>107</v>
      </c>
      <c r="B16" s="224" t="s">
        <v>64</v>
      </c>
      <c r="C16" s="241" t="s">
        <v>65</v>
      </c>
      <c r="D16" s="225"/>
      <c r="E16" s="226"/>
      <c r="F16" s="227"/>
      <c r="G16" s="227">
        <f>SUMIF(AG17:AG22,"&lt;&gt;NOR",G17:G22)</f>
        <v>0</v>
      </c>
      <c r="H16" s="227"/>
      <c r="I16" s="227">
        <f>SUM(I17:I22)</f>
        <v>0</v>
      </c>
      <c r="J16" s="227"/>
      <c r="K16" s="227">
        <f>SUM(K17:K22)</f>
        <v>0</v>
      </c>
      <c r="L16" s="227"/>
      <c r="M16" s="227">
        <f>SUM(M17:M22)</f>
        <v>0</v>
      </c>
      <c r="N16" s="227"/>
      <c r="O16" s="227">
        <f>SUM(O17:O22)</f>
        <v>0</v>
      </c>
      <c r="P16" s="227"/>
      <c r="Q16" s="227">
        <f>SUM(Q17:Q22)</f>
        <v>0.13</v>
      </c>
      <c r="R16" s="227"/>
      <c r="S16" s="227"/>
      <c r="T16" s="228"/>
      <c r="U16" s="222"/>
      <c r="V16" s="222">
        <f>SUM(V17:V22)</f>
        <v>1.35</v>
      </c>
      <c r="W16" s="222"/>
      <c r="X16" s="222"/>
      <c r="AG16" t="s">
        <v>108</v>
      </c>
    </row>
    <row r="17" spans="1:60" ht="33.75" outlineLevel="1" x14ac:dyDescent="0.2">
      <c r="A17" s="229">
        <v>3</v>
      </c>
      <c r="B17" s="230" t="s">
        <v>123</v>
      </c>
      <c r="C17" s="242" t="s">
        <v>124</v>
      </c>
      <c r="D17" s="231" t="s">
        <v>111</v>
      </c>
      <c r="E17" s="232">
        <v>5</v>
      </c>
      <c r="F17" s="233"/>
      <c r="G17" s="234">
        <f>ROUND(E17*F17,2)</f>
        <v>0</v>
      </c>
      <c r="H17" s="233"/>
      <c r="I17" s="234">
        <f>ROUND(E17*H17,2)</f>
        <v>0</v>
      </c>
      <c r="J17" s="233"/>
      <c r="K17" s="234">
        <f>ROUND(E17*J17,2)</f>
        <v>0</v>
      </c>
      <c r="L17" s="234">
        <v>21</v>
      </c>
      <c r="M17" s="234">
        <f>G17*(1+L17/100)</f>
        <v>0</v>
      </c>
      <c r="N17" s="234">
        <v>3.4000000000000002E-4</v>
      </c>
      <c r="O17" s="234">
        <f>ROUND(E17*N17,2)</f>
        <v>0</v>
      </c>
      <c r="P17" s="234">
        <v>2.5000000000000001E-2</v>
      </c>
      <c r="Q17" s="234">
        <f>ROUND(E17*P17,2)</f>
        <v>0.13</v>
      </c>
      <c r="R17" s="234" t="s">
        <v>125</v>
      </c>
      <c r="S17" s="234" t="s">
        <v>113</v>
      </c>
      <c r="T17" s="235" t="s">
        <v>113</v>
      </c>
      <c r="U17" s="221">
        <v>0.21</v>
      </c>
      <c r="V17" s="221">
        <f>ROUND(E17*U17,2)</f>
        <v>1.05</v>
      </c>
      <c r="W17" s="221"/>
      <c r="X17" s="221" t="s">
        <v>114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115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3" t="s">
        <v>126</v>
      </c>
      <c r="D18" s="236"/>
      <c r="E18" s="236"/>
      <c r="F18" s="236"/>
      <c r="G18" s="236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2"/>
      <c r="Z18" s="212"/>
      <c r="AA18" s="212"/>
      <c r="AB18" s="212"/>
      <c r="AC18" s="212"/>
      <c r="AD18" s="212"/>
      <c r="AE18" s="212"/>
      <c r="AF18" s="212"/>
      <c r="AG18" s="212" t="s">
        <v>117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44"/>
      <c r="D19" s="237"/>
      <c r="E19" s="237"/>
      <c r="F19" s="237"/>
      <c r="G19" s="237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2"/>
      <c r="Z19" s="212"/>
      <c r="AA19" s="212"/>
      <c r="AB19" s="212"/>
      <c r="AC19" s="212"/>
      <c r="AD19" s="212"/>
      <c r="AE19" s="212"/>
      <c r="AF19" s="212"/>
      <c r="AG19" s="212" t="s">
        <v>118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ht="22.5" outlineLevel="1" x14ac:dyDescent="0.2">
      <c r="A20" s="229">
        <v>4</v>
      </c>
      <c r="B20" s="230" t="s">
        <v>127</v>
      </c>
      <c r="C20" s="242" t="s">
        <v>128</v>
      </c>
      <c r="D20" s="231" t="s">
        <v>111</v>
      </c>
      <c r="E20" s="232">
        <v>1</v>
      </c>
      <c r="F20" s="233"/>
      <c r="G20" s="234">
        <f>ROUND(E20*F20,2)</f>
        <v>0</v>
      </c>
      <c r="H20" s="233"/>
      <c r="I20" s="234">
        <f>ROUND(E20*H20,2)</f>
        <v>0</v>
      </c>
      <c r="J20" s="233"/>
      <c r="K20" s="234">
        <f>ROUND(E20*J20,2)</f>
        <v>0</v>
      </c>
      <c r="L20" s="234">
        <v>21</v>
      </c>
      <c r="M20" s="234">
        <f>G20*(1+L20/100)</f>
        <v>0</v>
      </c>
      <c r="N20" s="234">
        <v>1.33E-3</v>
      </c>
      <c r="O20" s="234">
        <f>ROUND(E20*N20,2)</f>
        <v>0</v>
      </c>
      <c r="P20" s="234">
        <v>2E-3</v>
      </c>
      <c r="Q20" s="234">
        <f>ROUND(E20*P20,2)</f>
        <v>0</v>
      </c>
      <c r="R20" s="234" t="s">
        <v>125</v>
      </c>
      <c r="S20" s="234" t="s">
        <v>113</v>
      </c>
      <c r="T20" s="235" t="s">
        <v>113</v>
      </c>
      <c r="U20" s="221">
        <v>0.30099999999999999</v>
      </c>
      <c r="V20" s="221">
        <f>ROUND(E20*U20,2)</f>
        <v>0.3</v>
      </c>
      <c r="W20" s="221"/>
      <c r="X20" s="221" t="s">
        <v>114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115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19"/>
      <c r="B21" s="220"/>
      <c r="C21" s="243" t="s">
        <v>129</v>
      </c>
      <c r="D21" s="236"/>
      <c r="E21" s="236"/>
      <c r="F21" s="236"/>
      <c r="G21" s="236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2"/>
      <c r="Z21" s="212"/>
      <c r="AA21" s="212"/>
      <c r="AB21" s="212"/>
      <c r="AC21" s="212"/>
      <c r="AD21" s="212"/>
      <c r="AE21" s="212"/>
      <c r="AF21" s="212"/>
      <c r="AG21" s="212" t="s">
        <v>117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44"/>
      <c r="D22" s="237"/>
      <c r="E22" s="237"/>
      <c r="F22" s="237"/>
      <c r="G22" s="237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2"/>
      <c r="Z22" s="212"/>
      <c r="AA22" s="212"/>
      <c r="AB22" s="212"/>
      <c r="AC22" s="212"/>
      <c r="AD22" s="212"/>
      <c r="AE22" s="212"/>
      <c r="AF22" s="212"/>
      <c r="AG22" s="212" t="s">
        <v>118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x14ac:dyDescent="0.2">
      <c r="A23" s="223" t="s">
        <v>107</v>
      </c>
      <c r="B23" s="224" t="s">
        <v>66</v>
      </c>
      <c r="C23" s="241" t="s">
        <v>67</v>
      </c>
      <c r="D23" s="225"/>
      <c r="E23" s="226"/>
      <c r="F23" s="227"/>
      <c r="G23" s="227">
        <f>SUMIF(AG24:AG26,"&lt;&gt;NOR",G24:G26)</f>
        <v>0</v>
      </c>
      <c r="H23" s="227"/>
      <c r="I23" s="227">
        <f>SUM(I24:I26)</f>
        <v>0</v>
      </c>
      <c r="J23" s="227"/>
      <c r="K23" s="227">
        <f>SUM(K24:K26)</f>
        <v>0</v>
      </c>
      <c r="L23" s="227"/>
      <c r="M23" s="227">
        <f>SUM(M24:M26)</f>
        <v>0</v>
      </c>
      <c r="N23" s="227"/>
      <c r="O23" s="227">
        <f>SUM(O24:O26)</f>
        <v>0</v>
      </c>
      <c r="P23" s="227"/>
      <c r="Q23" s="227">
        <f>SUM(Q24:Q26)</f>
        <v>0</v>
      </c>
      <c r="R23" s="227"/>
      <c r="S23" s="227"/>
      <c r="T23" s="228"/>
      <c r="U23" s="222"/>
      <c r="V23" s="222">
        <f>SUM(V24:V26)</f>
        <v>0.81</v>
      </c>
      <c r="W23" s="222"/>
      <c r="X23" s="222"/>
      <c r="AG23" t="s">
        <v>108</v>
      </c>
    </row>
    <row r="24" spans="1:60" ht="33.75" outlineLevel="1" x14ac:dyDescent="0.2">
      <c r="A24" s="229">
        <v>5</v>
      </c>
      <c r="B24" s="230" t="s">
        <v>130</v>
      </c>
      <c r="C24" s="242" t="s">
        <v>131</v>
      </c>
      <c r="D24" s="231" t="s">
        <v>132</v>
      </c>
      <c r="E24" s="232">
        <v>0.31447999999999998</v>
      </c>
      <c r="F24" s="233"/>
      <c r="G24" s="234">
        <f>ROUND(E24*F24,2)</f>
        <v>0</v>
      </c>
      <c r="H24" s="233"/>
      <c r="I24" s="234">
        <f>ROUND(E24*H24,2)</f>
        <v>0</v>
      </c>
      <c r="J24" s="233"/>
      <c r="K24" s="234">
        <f>ROUND(E24*J24,2)</f>
        <v>0</v>
      </c>
      <c r="L24" s="234">
        <v>21</v>
      </c>
      <c r="M24" s="234">
        <f>G24*(1+L24/100)</f>
        <v>0</v>
      </c>
      <c r="N24" s="234">
        <v>0</v>
      </c>
      <c r="O24" s="234">
        <f>ROUND(E24*N24,2)</f>
        <v>0</v>
      </c>
      <c r="P24" s="234">
        <v>0</v>
      </c>
      <c r="Q24" s="234">
        <f>ROUND(E24*P24,2)</f>
        <v>0</v>
      </c>
      <c r="R24" s="234" t="s">
        <v>112</v>
      </c>
      <c r="S24" s="234" t="s">
        <v>113</v>
      </c>
      <c r="T24" s="235" t="s">
        <v>113</v>
      </c>
      <c r="U24" s="221">
        <v>2.577</v>
      </c>
      <c r="V24" s="221">
        <f>ROUND(E24*U24,2)</f>
        <v>0.81</v>
      </c>
      <c r="W24" s="221"/>
      <c r="X24" s="221" t="s">
        <v>133</v>
      </c>
      <c r="Y24" s="212"/>
      <c r="Z24" s="212"/>
      <c r="AA24" s="212"/>
      <c r="AB24" s="212"/>
      <c r="AC24" s="212"/>
      <c r="AD24" s="212"/>
      <c r="AE24" s="212"/>
      <c r="AF24" s="212"/>
      <c r="AG24" s="212" t="s">
        <v>134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43" t="s">
        <v>135</v>
      </c>
      <c r="D25" s="236"/>
      <c r="E25" s="236"/>
      <c r="F25" s="236"/>
      <c r="G25" s="236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2"/>
      <c r="Z25" s="212"/>
      <c r="AA25" s="212"/>
      <c r="AB25" s="212"/>
      <c r="AC25" s="212"/>
      <c r="AD25" s="212"/>
      <c r="AE25" s="212"/>
      <c r="AF25" s="212"/>
      <c r="AG25" s="212" t="s">
        <v>117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44"/>
      <c r="D26" s="237"/>
      <c r="E26" s="237"/>
      <c r="F26" s="237"/>
      <c r="G26" s="237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2"/>
      <c r="Z26" s="212"/>
      <c r="AA26" s="212"/>
      <c r="AB26" s="212"/>
      <c r="AC26" s="212"/>
      <c r="AD26" s="212"/>
      <c r="AE26" s="212"/>
      <c r="AF26" s="212"/>
      <c r="AG26" s="212" t="s">
        <v>118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x14ac:dyDescent="0.2">
      <c r="A27" s="223" t="s">
        <v>107</v>
      </c>
      <c r="B27" s="224" t="s">
        <v>68</v>
      </c>
      <c r="C27" s="241" t="s">
        <v>69</v>
      </c>
      <c r="D27" s="225"/>
      <c r="E27" s="226"/>
      <c r="F27" s="227"/>
      <c r="G27" s="227">
        <f>SUMIF(AG28:AG38,"&lt;&gt;NOR",G28:G38)</f>
        <v>0</v>
      </c>
      <c r="H27" s="227"/>
      <c r="I27" s="227">
        <f>SUM(I28:I38)</f>
        <v>0</v>
      </c>
      <c r="J27" s="227"/>
      <c r="K27" s="227">
        <f>SUM(K28:K38)</f>
        <v>0</v>
      </c>
      <c r="L27" s="227"/>
      <c r="M27" s="227">
        <f>SUM(M28:M38)</f>
        <v>0</v>
      </c>
      <c r="N27" s="227"/>
      <c r="O27" s="227">
        <f>SUM(O28:O38)</f>
        <v>0</v>
      </c>
      <c r="P27" s="227"/>
      <c r="Q27" s="227">
        <f>SUM(Q28:Q38)</f>
        <v>0</v>
      </c>
      <c r="R27" s="227"/>
      <c r="S27" s="227"/>
      <c r="T27" s="228"/>
      <c r="U27" s="222"/>
      <c r="V27" s="222">
        <f>SUM(V28:V38)</f>
        <v>22.31</v>
      </c>
      <c r="W27" s="222"/>
      <c r="X27" s="222"/>
      <c r="AG27" t="s">
        <v>108</v>
      </c>
    </row>
    <row r="28" spans="1:60" outlineLevel="1" x14ac:dyDescent="0.2">
      <c r="A28" s="229">
        <v>6</v>
      </c>
      <c r="B28" s="230" t="s">
        <v>136</v>
      </c>
      <c r="C28" s="242" t="s">
        <v>137</v>
      </c>
      <c r="D28" s="231" t="s">
        <v>138</v>
      </c>
      <c r="E28" s="232">
        <v>4</v>
      </c>
      <c r="F28" s="233"/>
      <c r="G28" s="234">
        <f>ROUND(E28*F28,2)</f>
        <v>0</v>
      </c>
      <c r="H28" s="233"/>
      <c r="I28" s="234">
        <f>ROUND(E28*H28,2)</f>
        <v>0</v>
      </c>
      <c r="J28" s="233"/>
      <c r="K28" s="234">
        <f>ROUND(E28*J28,2)</f>
        <v>0</v>
      </c>
      <c r="L28" s="234">
        <v>21</v>
      </c>
      <c r="M28" s="234">
        <f>G28*(1+L28/100)</f>
        <v>0</v>
      </c>
      <c r="N28" s="234">
        <v>4.6999999999999999E-4</v>
      </c>
      <c r="O28" s="234">
        <f>ROUND(E28*N28,2)</f>
        <v>0</v>
      </c>
      <c r="P28" s="234">
        <v>0</v>
      </c>
      <c r="Q28" s="234">
        <f>ROUND(E28*P28,2)</f>
        <v>0</v>
      </c>
      <c r="R28" s="234" t="s">
        <v>139</v>
      </c>
      <c r="S28" s="234" t="s">
        <v>113</v>
      </c>
      <c r="T28" s="235" t="s">
        <v>113</v>
      </c>
      <c r="U28" s="221">
        <v>0.35899999999999999</v>
      </c>
      <c r="V28" s="221">
        <f>ROUND(E28*U28,2)</f>
        <v>1.44</v>
      </c>
      <c r="W28" s="221"/>
      <c r="X28" s="221" t="s">
        <v>114</v>
      </c>
      <c r="Y28" s="212"/>
      <c r="Z28" s="212"/>
      <c r="AA28" s="212"/>
      <c r="AB28" s="212"/>
      <c r="AC28" s="212"/>
      <c r="AD28" s="212"/>
      <c r="AE28" s="212"/>
      <c r="AF28" s="212"/>
      <c r="AG28" s="212" t="s">
        <v>115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43" t="s">
        <v>140</v>
      </c>
      <c r="D29" s="236"/>
      <c r="E29" s="236"/>
      <c r="F29" s="236"/>
      <c r="G29" s="236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2"/>
      <c r="Z29" s="212"/>
      <c r="AA29" s="212"/>
      <c r="AB29" s="212"/>
      <c r="AC29" s="212"/>
      <c r="AD29" s="212"/>
      <c r="AE29" s="212"/>
      <c r="AF29" s="212"/>
      <c r="AG29" s="212" t="s">
        <v>117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44"/>
      <c r="D30" s="237"/>
      <c r="E30" s="237"/>
      <c r="F30" s="237"/>
      <c r="G30" s="237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2"/>
      <c r="Z30" s="212"/>
      <c r="AA30" s="212"/>
      <c r="AB30" s="212"/>
      <c r="AC30" s="212"/>
      <c r="AD30" s="212"/>
      <c r="AE30" s="212"/>
      <c r="AF30" s="212"/>
      <c r="AG30" s="212" t="s">
        <v>118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29">
        <v>7</v>
      </c>
      <c r="B31" s="230" t="s">
        <v>141</v>
      </c>
      <c r="C31" s="242" t="s">
        <v>142</v>
      </c>
      <c r="D31" s="231" t="s">
        <v>138</v>
      </c>
      <c r="E31" s="232">
        <v>6</v>
      </c>
      <c r="F31" s="233"/>
      <c r="G31" s="234">
        <f>ROUND(E31*F31,2)</f>
        <v>0</v>
      </c>
      <c r="H31" s="233"/>
      <c r="I31" s="234">
        <f>ROUND(E31*H31,2)</f>
        <v>0</v>
      </c>
      <c r="J31" s="233"/>
      <c r="K31" s="234">
        <f>ROUND(E31*J31,2)</f>
        <v>0</v>
      </c>
      <c r="L31" s="234">
        <v>21</v>
      </c>
      <c r="M31" s="234">
        <f>G31*(1+L31/100)</f>
        <v>0</v>
      </c>
      <c r="N31" s="234">
        <v>7.3999999999999999E-4</v>
      </c>
      <c r="O31" s="234">
        <f>ROUND(E31*N31,2)</f>
        <v>0</v>
      </c>
      <c r="P31" s="234">
        <v>0</v>
      </c>
      <c r="Q31" s="234">
        <f>ROUND(E31*P31,2)</f>
        <v>0</v>
      </c>
      <c r="R31" s="234" t="s">
        <v>139</v>
      </c>
      <c r="S31" s="234" t="s">
        <v>113</v>
      </c>
      <c r="T31" s="235" t="s">
        <v>113</v>
      </c>
      <c r="U31" s="221">
        <v>0.66820000000000002</v>
      </c>
      <c r="V31" s="221">
        <f>ROUND(E31*U31,2)</f>
        <v>4.01</v>
      </c>
      <c r="W31" s="221"/>
      <c r="X31" s="221" t="s">
        <v>114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115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43" t="s">
        <v>140</v>
      </c>
      <c r="D32" s="236"/>
      <c r="E32" s="236"/>
      <c r="F32" s="236"/>
      <c r="G32" s="236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2"/>
      <c r="Z32" s="212"/>
      <c r="AA32" s="212"/>
      <c r="AB32" s="212"/>
      <c r="AC32" s="212"/>
      <c r="AD32" s="212"/>
      <c r="AE32" s="212"/>
      <c r="AF32" s="212"/>
      <c r="AG32" s="212" t="s">
        <v>117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44"/>
      <c r="D33" s="237"/>
      <c r="E33" s="237"/>
      <c r="F33" s="237"/>
      <c r="G33" s="237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2"/>
      <c r="Z33" s="212"/>
      <c r="AA33" s="212"/>
      <c r="AB33" s="212"/>
      <c r="AC33" s="212"/>
      <c r="AD33" s="212"/>
      <c r="AE33" s="212"/>
      <c r="AF33" s="212"/>
      <c r="AG33" s="212" t="s">
        <v>118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29">
        <v>8</v>
      </c>
      <c r="B34" s="230" t="s">
        <v>143</v>
      </c>
      <c r="C34" s="242" t="s">
        <v>144</v>
      </c>
      <c r="D34" s="231" t="s">
        <v>111</v>
      </c>
      <c r="E34" s="232">
        <v>2</v>
      </c>
      <c r="F34" s="233"/>
      <c r="G34" s="234">
        <f>ROUND(E34*F34,2)</f>
        <v>0</v>
      </c>
      <c r="H34" s="233"/>
      <c r="I34" s="234">
        <f>ROUND(E34*H34,2)</f>
        <v>0</v>
      </c>
      <c r="J34" s="233"/>
      <c r="K34" s="234">
        <f>ROUND(E34*J34,2)</f>
        <v>0</v>
      </c>
      <c r="L34" s="234">
        <v>21</v>
      </c>
      <c r="M34" s="234">
        <f>G34*(1+L34/100)</f>
        <v>0</v>
      </c>
      <c r="N34" s="234">
        <v>0</v>
      </c>
      <c r="O34" s="234">
        <f>ROUND(E34*N34,2)</f>
        <v>0</v>
      </c>
      <c r="P34" s="234">
        <v>0</v>
      </c>
      <c r="Q34" s="234">
        <f>ROUND(E34*P34,2)</f>
        <v>0</v>
      </c>
      <c r="R34" s="234" t="s">
        <v>139</v>
      </c>
      <c r="S34" s="234" t="s">
        <v>113</v>
      </c>
      <c r="T34" s="235" t="s">
        <v>113</v>
      </c>
      <c r="U34" s="221">
        <v>0.20499999999999999</v>
      </c>
      <c r="V34" s="221">
        <f>ROUND(E34*U34,2)</f>
        <v>0.41</v>
      </c>
      <c r="W34" s="221"/>
      <c r="X34" s="221" t="s">
        <v>114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115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43" t="s">
        <v>145</v>
      </c>
      <c r="D35" s="236"/>
      <c r="E35" s="236"/>
      <c r="F35" s="236"/>
      <c r="G35" s="236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2"/>
      <c r="Z35" s="212"/>
      <c r="AA35" s="212"/>
      <c r="AB35" s="212"/>
      <c r="AC35" s="212"/>
      <c r="AD35" s="212"/>
      <c r="AE35" s="212"/>
      <c r="AF35" s="212"/>
      <c r="AG35" s="212" t="s">
        <v>117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44"/>
      <c r="D36" s="237"/>
      <c r="E36" s="237"/>
      <c r="F36" s="237"/>
      <c r="G36" s="237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2"/>
      <c r="Z36" s="212"/>
      <c r="AA36" s="212"/>
      <c r="AB36" s="212"/>
      <c r="AC36" s="212"/>
      <c r="AD36" s="212"/>
      <c r="AE36" s="212"/>
      <c r="AF36" s="212"/>
      <c r="AG36" s="212" t="s">
        <v>118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29">
        <v>9</v>
      </c>
      <c r="B37" s="230" t="s">
        <v>146</v>
      </c>
      <c r="C37" s="242" t="s">
        <v>147</v>
      </c>
      <c r="D37" s="231" t="s">
        <v>148</v>
      </c>
      <c r="E37" s="232">
        <v>1</v>
      </c>
      <c r="F37" s="233"/>
      <c r="G37" s="234">
        <f>ROUND(E37*F37,2)</f>
        <v>0</v>
      </c>
      <c r="H37" s="233"/>
      <c r="I37" s="234">
        <f>ROUND(E37*H37,2)</f>
        <v>0</v>
      </c>
      <c r="J37" s="233"/>
      <c r="K37" s="234">
        <f>ROUND(E37*J37,2)</f>
        <v>0</v>
      </c>
      <c r="L37" s="234">
        <v>21</v>
      </c>
      <c r="M37" s="234">
        <f>G37*(1+L37/100)</f>
        <v>0</v>
      </c>
      <c r="N37" s="234">
        <v>0</v>
      </c>
      <c r="O37" s="234">
        <f>ROUND(E37*N37,2)</f>
        <v>0</v>
      </c>
      <c r="P37" s="234">
        <v>0</v>
      </c>
      <c r="Q37" s="234">
        <f>ROUND(E37*P37,2)</f>
        <v>0</v>
      </c>
      <c r="R37" s="234" t="s">
        <v>149</v>
      </c>
      <c r="S37" s="234" t="s">
        <v>113</v>
      </c>
      <c r="T37" s="235" t="s">
        <v>113</v>
      </c>
      <c r="U37" s="221">
        <v>16.45</v>
      </c>
      <c r="V37" s="221">
        <f>ROUND(E37*U37,2)</f>
        <v>16.45</v>
      </c>
      <c r="W37" s="221"/>
      <c r="X37" s="221" t="s">
        <v>114</v>
      </c>
      <c r="Y37" s="212"/>
      <c r="Z37" s="212"/>
      <c r="AA37" s="212"/>
      <c r="AB37" s="212"/>
      <c r="AC37" s="212"/>
      <c r="AD37" s="212"/>
      <c r="AE37" s="212"/>
      <c r="AF37" s="212"/>
      <c r="AG37" s="212" t="s">
        <v>115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45"/>
      <c r="D38" s="239"/>
      <c r="E38" s="239"/>
      <c r="F38" s="239"/>
      <c r="G38" s="239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2"/>
      <c r="Z38" s="212"/>
      <c r="AA38" s="212"/>
      <c r="AB38" s="212"/>
      <c r="AC38" s="212"/>
      <c r="AD38" s="212"/>
      <c r="AE38" s="212"/>
      <c r="AF38" s="212"/>
      <c r="AG38" s="212" t="s">
        <v>118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x14ac:dyDescent="0.2">
      <c r="A39" s="223" t="s">
        <v>107</v>
      </c>
      <c r="B39" s="224" t="s">
        <v>70</v>
      </c>
      <c r="C39" s="241" t="s">
        <v>71</v>
      </c>
      <c r="D39" s="225"/>
      <c r="E39" s="226"/>
      <c r="F39" s="227"/>
      <c r="G39" s="227">
        <f>SUMIF(AG40:AG46,"&lt;&gt;NOR",G40:G46)</f>
        <v>0</v>
      </c>
      <c r="H39" s="227"/>
      <c r="I39" s="227">
        <f>SUM(I40:I46)</f>
        <v>0</v>
      </c>
      <c r="J39" s="227"/>
      <c r="K39" s="227">
        <f>SUM(K40:K46)</f>
        <v>0</v>
      </c>
      <c r="L39" s="227"/>
      <c r="M39" s="227">
        <f>SUM(M40:M46)</f>
        <v>0</v>
      </c>
      <c r="N39" s="227"/>
      <c r="O39" s="227">
        <f>SUM(O40:O46)</f>
        <v>0.05</v>
      </c>
      <c r="P39" s="227"/>
      <c r="Q39" s="227">
        <f>SUM(Q40:Q46)</f>
        <v>0</v>
      </c>
      <c r="R39" s="227"/>
      <c r="S39" s="227"/>
      <c r="T39" s="228"/>
      <c r="U39" s="222"/>
      <c r="V39" s="222">
        <f>SUM(V40:V46)</f>
        <v>7.97</v>
      </c>
      <c r="W39" s="222"/>
      <c r="X39" s="222"/>
      <c r="AG39" t="s">
        <v>108</v>
      </c>
    </row>
    <row r="40" spans="1:60" ht="22.5" outlineLevel="1" x14ac:dyDescent="0.2">
      <c r="A40" s="229">
        <v>10</v>
      </c>
      <c r="B40" s="230" t="s">
        <v>150</v>
      </c>
      <c r="C40" s="242" t="s">
        <v>151</v>
      </c>
      <c r="D40" s="231" t="s">
        <v>138</v>
      </c>
      <c r="E40" s="232">
        <v>10</v>
      </c>
      <c r="F40" s="233"/>
      <c r="G40" s="234">
        <f>ROUND(E40*F40,2)</f>
        <v>0</v>
      </c>
      <c r="H40" s="233"/>
      <c r="I40" s="234">
        <f>ROUND(E40*H40,2)</f>
        <v>0</v>
      </c>
      <c r="J40" s="233"/>
      <c r="K40" s="234">
        <f>ROUND(E40*J40,2)</f>
        <v>0</v>
      </c>
      <c r="L40" s="234">
        <v>21</v>
      </c>
      <c r="M40" s="234">
        <f>G40*(1+L40/100)</f>
        <v>0</v>
      </c>
      <c r="N40" s="234">
        <v>5.3499999999999997E-3</v>
      </c>
      <c r="O40" s="234">
        <f>ROUND(E40*N40,2)</f>
        <v>0.05</v>
      </c>
      <c r="P40" s="234">
        <v>0</v>
      </c>
      <c r="Q40" s="234">
        <f>ROUND(E40*P40,2)</f>
        <v>0</v>
      </c>
      <c r="R40" s="234" t="s">
        <v>139</v>
      </c>
      <c r="S40" s="234" t="s">
        <v>113</v>
      </c>
      <c r="T40" s="235" t="s">
        <v>113</v>
      </c>
      <c r="U40" s="221">
        <v>0.68279999999999996</v>
      </c>
      <c r="V40" s="221">
        <f>ROUND(E40*U40,2)</f>
        <v>6.83</v>
      </c>
      <c r="W40" s="221"/>
      <c r="X40" s="221" t="s">
        <v>114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115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43" t="s">
        <v>152</v>
      </c>
      <c r="D41" s="236"/>
      <c r="E41" s="236"/>
      <c r="F41" s="236"/>
      <c r="G41" s="236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2"/>
      <c r="Z41" s="212"/>
      <c r="AA41" s="212"/>
      <c r="AB41" s="212"/>
      <c r="AC41" s="212"/>
      <c r="AD41" s="212"/>
      <c r="AE41" s="212"/>
      <c r="AF41" s="212"/>
      <c r="AG41" s="212" t="s">
        <v>117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44"/>
      <c r="D42" s="237"/>
      <c r="E42" s="237"/>
      <c r="F42" s="237"/>
      <c r="G42" s="237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2"/>
      <c r="Z42" s="212"/>
      <c r="AA42" s="212"/>
      <c r="AB42" s="212"/>
      <c r="AC42" s="212"/>
      <c r="AD42" s="212"/>
      <c r="AE42" s="212"/>
      <c r="AF42" s="212"/>
      <c r="AG42" s="212" t="s">
        <v>118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29">
        <v>11</v>
      </c>
      <c r="B43" s="230" t="s">
        <v>153</v>
      </c>
      <c r="C43" s="242" t="s">
        <v>154</v>
      </c>
      <c r="D43" s="231" t="s">
        <v>138</v>
      </c>
      <c r="E43" s="232">
        <v>10</v>
      </c>
      <c r="F43" s="233"/>
      <c r="G43" s="234">
        <f>ROUND(E43*F43,2)</f>
        <v>0</v>
      </c>
      <c r="H43" s="233"/>
      <c r="I43" s="234">
        <f>ROUND(E43*H43,2)</f>
        <v>0</v>
      </c>
      <c r="J43" s="233"/>
      <c r="K43" s="234">
        <f>ROUND(E43*J43,2)</f>
        <v>0</v>
      </c>
      <c r="L43" s="234">
        <v>21</v>
      </c>
      <c r="M43" s="234">
        <f>G43*(1+L43/100)</f>
        <v>0</v>
      </c>
      <c r="N43" s="234">
        <v>0</v>
      </c>
      <c r="O43" s="234">
        <f>ROUND(E43*N43,2)</f>
        <v>0</v>
      </c>
      <c r="P43" s="234">
        <v>0</v>
      </c>
      <c r="Q43" s="234">
        <f>ROUND(E43*P43,2)</f>
        <v>0</v>
      </c>
      <c r="R43" s="234" t="s">
        <v>139</v>
      </c>
      <c r="S43" s="234" t="s">
        <v>113</v>
      </c>
      <c r="T43" s="235" t="s">
        <v>113</v>
      </c>
      <c r="U43" s="221">
        <v>0.114</v>
      </c>
      <c r="V43" s="221">
        <f>ROUND(E43*U43,2)</f>
        <v>1.1399999999999999</v>
      </c>
      <c r="W43" s="221"/>
      <c r="X43" s="221" t="s">
        <v>114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115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45"/>
      <c r="D44" s="239"/>
      <c r="E44" s="239"/>
      <c r="F44" s="239"/>
      <c r="G44" s="239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2"/>
      <c r="Z44" s="212"/>
      <c r="AA44" s="212"/>
      <c r="AB44" s="212"/>
      <c r="AC44" s="212"/>
      <c r="AD44" s="212"/>
      <c r="AE44" s="212"/>
      <c r="AF44" s="212"/>
      <c r="AG44" s="212" t="s">
        <v>118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ht="22.5" outlineLevel="1" x14ac:dyDescent="0.2">
      <c r="A45" s="229">
        <v>12</v>
      </c>
      <c r="B45" s="230" t="s">
        <v>155</v>
      </c>
      <c r="C45" s="242" t="s">
        <v>156</v>
      </c>
      <c r="D45" s="231" t="s">
        <v>138</v>
      </c>
      <c r="E45" s="232">
        <v>10</v>
      </c>
      <c r="F45" s="233"/>
      <c r="G45" s="234">
        <f>ROUND(E45*F45,2)</f>
        <v>0</v>
      </c>
      <c r="H45" s="233"/>
      <c r="I45" s="234">
        <f>ROUND(E45*H45,2)</f>
        <v>0</v>
      </c>
      <c r="J45" s="233"/>
      <c r="K45" s="234">
        <f>ROUND(E45*J45,2)</f>
        <v>0</v>
      </c>
      <c r="L45" s="234">
        <v>21</v>
      </c>
      <c r="M45" s="234">
        <f>G45*(1+L45/100)</f>
        <v>0</v>
      </c>
      <c r="N45" s="234">
        <v>6.9999999999999994E-5</v>
      </c>
      <c r="O45" s="234">
        <f>ROUND(E45*N45,2)</f>
        <v>0</v>
      </c>
      <c r="P45" s="234">
        <v>0</v>
      </c>
      <c r="Q45" s="234">
        <f>ROUND(E45*P45,2)</f>
        <v>0</v>
      </c>
      <c r="R45" s="234" t="s">
        <v>157</v>
      </c>
      <c r="S45" s="234" t="s">
        <v>113</v>
      </c>
      <c r="T45" s="235" t="s">
        <v>113</v>
      </c>
      <c r="U45" s="221">
        <v>0</v>
      </c>
      <c r="V45" s="221">
        <f>ROUND(E45*U45,2)</f>
        <v>0</v>
      </c>
      <c r="W45" s="221"/>
      <c r="X45" s="221" t="s">
        <v>158</v>
      </c>
      <c r="Y45" s="212"/>
      <c r="Z45" s="212"/>
      <c r="AA45" s="212"/>
      <c r="AB45" s="212"/>
      <c r="AC45" s="212"/>
      <c r="AD45" s="212"/>
      <c r="AE45" s="212"/>
      <c r="AF45" s="212"/>
      <c r="AG45" s="212" t="s">
        <v>159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45"/>
      <c r="D46" s="239"/>
      <c r="E46" s="239"/>
      <c r="F46" s="239"/>
      <c r="G46" s="239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2"/>
      <c r="Z46" s="212"/>
      <c r="AA46" s="212"/>
      <c r="AB46" s="212"/>
      <c r="AC46" s="212"/>
      <c r="AD46" s="212"/>
      <c r="AE46" s="212"/>
      <c r="AF46" s="212"/>
      <c r="AG46" s="212" t="s">
        <v>118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x14ac:dyDescent="0.2">
      <c r="A47" s="223" t="s">
        <v>107</v>
      </c>
      <c r="B47" s="224" t="s">
        <v>72</v>
      </c>
      <c r="C47" s="241" t="s">
        <v>73</v>
      </c>
      <c r="D47" s="225"/>
      <c r="E47" s="226"/>
      <c r="F47" s="227"/>
      <c r="G47" s="227">
        <f>SUMIF(AG48:AG49,"&lt;&gt;NOR",G48:G49)</f>
        <v>0</v>
      </c>
      <c r="H47" s="227"/>
      <c r="I47" s="227">
        <f>SUM(I48:I49)</f>
        <v>0</v>
      </c>
      <c r="J47" s="227"/>
      <c r="K47" s="227">
        <f>SUM(K48:K49)</f>
        <v>0</v>
      </c>
      <c r="L47" s="227"/>
      <c r="M47" s="227">
        <f>SUM(M48:M49)</f>
        <v>0</v>
      </c>
      <c r="N47" s="227"/>
      <c r="O47" s="227">
        <f>SUM(O48:O49)</f>
        <v>0.02</v>
      </c>
      <c r="P47" s="227"/>
      <c r="Q47" s="227">
        <f>SUM(Q48:Q49)</f>
        <v>0</v>
      </c>
      <c r="R47" s="227"/>
      <c r="S47" s="227"/>
      <c r="T47" s="228"/>
      <c r="U47" s="222"/>
      <c r="V47" s="222">
        <f>SUM(V48:V49)</f>
        <v>0</v>
      </c>
      <c r="W47" s="222"/>
      <c r="X47" s="222"/>
      <c r="AG47" t="s">
        <v>108</v>
      </c>
    </row>
    <row r="48" spans="1:60" outlineLevel="1" x14ac:dyDescent="0.2">
      <c r="A48" s="229">
        <v>13</v>
      </c>
      <c r="B48" s="230" t="s">
        <v>160</v>
      </c>
      <c r="C48" s="242" t="s">
        <v>161</v>
      </c>
      <c r="D48" s="231" t="s">
        <v>111</v>
      </c>
      <c r="E48" s="232">
        <v>1</v>
      </c>
      <c r="F48" s="233"/>
      <c r="G48" s="234">
        <f>ROUND(E48*F48,2)</f>
        <v>0</v>
      </c>
      <c r="H48" s="233"/>
      <c r="I48" s="234">
        <f>ROUND(E48*H48,2)</f>
        <v>0</v>
      </c>
      <c r="J48" s="233"/>
      <c r="K48" s="234">
        <f>ROUND(E48*J48,2)</f>
        <v>0</v>
      </c>
      <c r="L48" s="234">
        <v>21</v>
      </c>
      <c r="M48" s="234">
        <f>G48*(1+L48/100)</f>
        <v>0</v>
      </c>
      <c r="N48" s="234">
        <v>1.8669999999999999E-2</v>
      </c>
      <c r="O48" s="234">
        <f>ROUND(E48*N48,2)</f>
        <v>0.02</v>
      </c>
      <c r="P48" s="234">
        <v>0</v>
      </c>
      <c r="Q48" s="234">
        <f>ROUND(E48*P48,2)</f>
        <v>0</v>
      </c>
      <c r="R48" s="234" t="s">
        <v>162</v>
      </c>
      <c r="S48" s="234" t="s">
        <v>113</v>
      </c>
      <c r="T48" s="235" t="s">
        <v>163</v>
      </c>
      <c r="U48" s="221">
        <v>0</v>
      </c>
      <c r="V48" s="221">
        <f>ROUND(E48*U48,2)</f>
        <v>0</v>
      </c>
      <c r="W48" s="221"/>
      <c r="X48" s="221" t="s">
        <v>164</v>
      </c>
      <c r="Y48" s="212"/>
      <c r="Z48" s="212"/>
      <c r="AA48" s="212"/>
      <c r="AB48" s="212"/>
      <c r="AC48" s="212"/>
      <c r="AD48" s="212"/>
      <c r="AE48" s="212"/>
      <c r="AF48" s="212"/>
      <c r="AG48" s="212" t="s">
        <v>165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45"/>
      <c r="D49" s="239"/>
      <c r="E49" s="239"/>
      <c r="F49" s="239"/>
      <c r="G49" s="239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2"/>
      <c r="Z49" s="212"/>
      <c r="AA49" s="212"/>
      <c r="AB49" s="212"/>
      <c r="AC49" s="212"/>
      <c r="AD49" s="212"/>
      <c r="AE49" s="212"/>
      <c r="AF49" s="212"/>
      <c r="AG49" s="212" t="s">
        <v>118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x14ac:dyDescent="0.2">
      <c r="A50" s="223" t="s">
        <v>107</v>
      </c>
      <c r="B50" s="224" t="s">
        <v>74</v>
      </c>
      <c r="C50" s="241" t="s">
        <v>75</v>
      </c>
      <c r="D50" s="225"/>
      <c r="E50" s="226"/>
      <c r="F50" s="227"/>
      <c r="G50" s="227">
        <f>SUMIF(AG51:AG54,"&lt;&gt;NOR",G51:G54)</f>
        <v>0</v>
      </c>
      <c r="H50" s="227"/>
      <c r="I50" s="227">
        <f>SUM(I51:I54)</f>
        <v>0</v>
      </c>
      <c r="J50" s="227"/>
      <c r="K50" s="227">
        <f>SUM(K51:K54)</f>
        <v>0</v>
      </c>
      <c r="L50" s="227"/>
      <c r="M50" s="227">
        <f>SUM(M51:M54)</f>
        <v>0</v>
      </c>
      <c r="N50" s="227"/>
      <c r="O50" s="227">
        <f>SUM(O51:O54)</f>
        <v>0</v>
      </c>
      <c r="P50" s="227"/>
      <c r="Q50" s="227">
        <f>SUM(Q51:Q54)</f>
        <v>0.01</v>
      </c>
      <c r="R50" s="227"/>
      <c r="S50" s="227"/>
      <c r="T50" s="228"/>
      <c r="U50" s="222"/>
      <c r="V50" s="222">
        <f>SUM(V51:V54)</f>
        <v>2.81</v>
      </c>
      <c r="W50" s="222"/>
      <c r="X50" s="222"/>
      <c r="AG50" t="s">
        <v>108</v>
      </c>
    </row>
    <row r="51" spans="1:60" ht="22.5" outlineLevel="1" x14ac:dyDescent="0.2">
      <c r="A51" s="229">
        <v>14</v>
      </c>
      <c r="B51" s="230" t="s">
        <v>166</v>
      </c>
      <c r="C51" s="242" t="s">
        <v>167</v>
      </c>
      <c r="D51" s="231" t="s">
        <v>148</v>
      </c>
      <c r="E51" s="232">
        <v>2</v>
      </c>
      <c r="F51" s="233"/>
      <c r="G51" s="234">
        <f>ROUND(E51*F51,2)</f>
        <v>0</v>
      </c>
      <c r="H51" s="233"/>
      <c r="I51" s="234">
        <f>ROUND(E51*H51,2)</f>
        <v>0</v>
      </c>
      <c r="J51" s="233"/>
      <c r="K51" s="234">
        <f>ROUND(E51*J51,2)</f>
        <v>0</v>
      </c>
      <c r="L51" s="234">
        <v>21</v>
      </c>
      <c r="M51" s="234">
        <f>G51*(1+L51/100)</f>
        <v>0</v>
      </c>
      <c r="N51" s="234">
        <v>3.0000000000000001E-5</v>
      </c>
      <c r="O51" s="234">
        <f>ROUND(E51*N51,2)</f>
        <v>0</v>
      </c>
      <c r="P51" s="234">
        <v>0</v>
      </c>
      <c r="Q51" s="234">
        <f>ROUND(E51*P51,2)</f>
        <v>0</v>
      </c>
      <c r="R51" s="234" t="s">
        <v>168</v>
      </c>
      <c r="S51" s="234" t="s">
        <v>113</v>
      </c>
      <c r="T51" s="235" t="s">
        <v>113</v>
      </c>
      <c r="U51" s="221">
        <v>0.99299999999999999</v>
      </c>
      <c r="V51" s="221">
        <f>ROUND(E51*U51,2)</f>
        <v>1.99</v>
      </c>
      <c r="W51" s="221"/>
      <c r="X51" s="221" t="s">
        <v>114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115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45"/>
      <c r="D52" s="239"/>
      <c r="E52" s="239"/>
      <c r="F52" s="239"/>
      <c r="G52" s="239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2"/>
      <c r="Z52" s="212"/>
      <c r="AA52" s="212"/>
      <c r="AB52" s="212"/>
      <c r="AC52" s="212"/>
      <c r="AD52" s="212"/>
      <c r="AE52" s="212"/>
      <c r="AF52" s="212"/>
      <c r="AG52" s="212" t="s">
        <v>118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29">
        <v>15</v>
      </c>
      <c r="B53" s="230" t="s">
        <v>169</v>
      </c>
      <c r="C53" s="242" t="s">
        <v>170</v>
      </c>
      <c r="D53" s="231" t="s">
        <v>148</v>
      </c>
      <c r="E53" s="232">
        <v>2</v>
      </c>
      <c r="F53" s="233"/>
      <c r="G53" s="234">
        <f>ROUND(E53*F53,2)</f>
        <v>0</v>
      </c>
      <c r="H53" s="233"/>
      <c r="I53" s="234">
        <f>ROUND(E53*H53,2)</f>
        <v>0</v>
      </c>
      <c r="J53" s="233"/>
      <c r="K53" s="234">
        <f>ROUND(E53*J53,2)</f>
        <v>0</v>
      </c>
      <c r="L53" s="234">
        <v>21</v>
      </c>
      <c r="M53" s="234">
        <f>G53*(1+L53/100)</f>
        <v>0</v>
      </c>
      <c r="N53" s="234">
        <v>0</v>
      </c>
      <c r="O53" s="234">
        <f>ROUND(E53*N53,2)</f>
        <v>0</v>
      </c>
      <c r="P53" s="234">
        <v>4.0000000000000001E-3</v>
      </c>
      <c r="Q53" s="234">
        <f>ROUND(E53*P53,2)</f>
        <v>0.01</v>
      </c>
      <c r="R53" s="234" t="s">
        <v>168</v>
      </c>
      <c r="S53" s="234" t="s">
        <v>113</v>
      </c>
      <c r="T53" s="235" t="s">
        <v>113</v>
      </c>
      <c r="U53" s="221">
        <v>0.41</v>
      </c>
      <c r="V53" s="221">
        <f>ROUND(E53*U53,2)</f>
        <v>0.82</v>
      </c>
      <c r="W53" s="221"/>
      <c r="X53" s="221" t="s">
        <v>114</v>
      </c>
      <c r="Y53" s="212"/>
      <c r="Z53" s="212"/>
      <c r="AA53" s="212"/>
      <c r="AB53" s="212"/>
      <c r="AC53" s="212"/>
      <c r="AD53" s="212"/>
      <c r="AE53" s="212"/>
      <c r="AF53" s="212"/>
      <c r="AG53" s="212" t="s">
        <v>115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19"/>
      <c r="B54" s="220"/>
      <c r="C54" s="245"/>
      <c r="D54" s="239"/>
      <c r="E54" s="239"/>
      <c r="F54" s="239"/>
      <c r="G54" s="239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2"/>
      <c r="Z54" s="212"/>
      <c r="AA54" s="212"/>
      <c r="AB54" s="212"/>
      <c r="AC54" s="212"/>
      <c r="AD54" s="212"/>
      <c r="AE54" s="212"/>
      <c r="AF54" s="212"/>
      <c r="AG54" s="212" t="s">
        <v>118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x14ac:dyDescent="0.2">
      <c r="A55" s="223" t="s">
        <v>107</v>
      </c>
      <c r="B55" s="224" t="s">
        <v>76</v>
      </c>
      <c r="C55" s="241" t="s">
        <v>77</v>
      </c>
      <c r="D55" s="225"/>
      <c r="E55" s="226"/>
      <c r="F55" s="227"/>
      <c r="G55" s="227">
        <f>SUMIF(AG56:AG67,"&lt;&gt;NOR",G56:G67)</f>
        <v>0</v>
      </c>
      <c r="H55" s="227"/>
      <c r="I55" s="227">
        <f>SUM(I56:I67)</f>
        <v>0</v>
      </c>
      <c r="J55" s="227"/>
      <c r="K55" s="227">
        <f>SUM(K56:K67)</f>
        <v>0</v>
      </c>
      <c r="L55" s="227"/>
      <c r="M55" s="227">
        <f>SUM(M56:M67)</f>
        <v>0</v>
      </c>
      <c r="N55" s="227"/>
      <c r="O55" s="227">
        <f>SUM(O56:O67)</f>
        <v>0</v>
      </c>
      <c r="P55" s="227"/>
      <c r="Q55" s="227">
        <f>SUM(Q56:Q67)</f>
        <v>0</v>
      </c>
      <c r="R55" s="227"/>
      <c r="S55" s="227"/>
      <c r="T55" s="228"/>
      <c r="U55" s="222"/>
      <c r="V55" s="222">
        <f>SUM(V56:V67)</f>
        <v>0.67999999999999994</v>
      </c>
      <c r="W55" s="222"/>
      <c r="X55" s="222"/>
      <c r="AG55" t="s">
        <v>108</v>
      </c>
    </row>
    <row r="56" spans="1:60" outlineLevel="1" x14ac:dyDescent="0.2">
      <c r="A56" s="229">
        <v>16</v>
      </c>
      <c r="B56" s="230" t="s">
        <v>171</v>
      </c>
      <c r="C56" s="242" t="s">
        <v>172</v>
      </c>
      <c r="D56" s="231" t="s">
        <v>132</v>
      </c>
      <c r="E56" s="232">
        <v>0.13500000000000001</v>
      </c>
      <c r="F56" s="233"/>
      <c r="G56" s="234">
        <f>ROUND(E56*F56,2)</f>
        <v>0</v>
      </c>
      <c r="H56" s="233"/>
      <c r="I56" s="234">
        <f>ROUND(E56*H56,2)</f>
        <v>0</v>
      </c>
      <c r="J56" s="233"/>
      <c r="K56" s="234">
        <f>ROUND(E56*J56,2)</f>
        <v>0</v>
      </c>
      <c r="L56" s="234">
        <v>21</v>
      </c>
      <c r="M56" s="234">
        <f>G56*(1+L56/100)</f>
        <v>0</v>
      </c>
      <c r="N56" s="234">
        <v>0</v>
      </c>
      <c r="O56" s="234">
        <f>ROUND(E56*N56,2)</f>
        <v>0</v>
      </c>
      <c r="P56" s="234">
        <v>0</v>
      </c>
      <c r="Q56" s="234">
        <f>ROUND(E56*P56,2)</f>
        <v>0</v>
      </c>
      <c r="R56" s="234"/>
      <c r="S56" s="234" t="s">
        <v>113</v>
      </c>
      <c r="T56" s="235" t="s">
        <v>113</v>
      </c>
      <c r="U56" s="221">
        <v>0.95599999999999996</v>
      </c>
      <c r="V56" s="221">
        <f>ROUND(E56*U56,2)</f>
        <v>0.13</v>
      </c>
      <c r="W56" s="221"/>
      <c r="X56" s="221" t="s">
        <v>173</v>
      </c>
      <c r="Y56" s="212"/>
      <c r="Z56" s="212"/>
      <c r="AA56" s="212"/>
      <c r="AB56" s="212"/>
      <c r="AC56" s="212"/>
      <c r="AD56" s="212"/>
      <c r="AE56" s="212"/>
      <c r="AF56" s="212"/>
      <c r="AG56" s="212" t="s">
        <v>174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45"/>
      <c r="D57" s="239"/>
      <c r="E57" s="239"/>
      <c r="F57" s="239"/>
      <c r="G57" s="239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2"/>
      <c r="Z57" s="212"/>
      <c r="AA57" s="212"/>
      <c r="AB57" s="212"/>
      <c r="AC57" s="212"/>
      <c r="AD57" s="212"/>
      <c r="AE57" s="212"/>
      <c r="AF57" s="212"/>
      <c r="AG57" s="212" t="s">
        <v>118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ht="22.5" outlineLevel="1" x14ac:dyDescent="0.2">
      <c r="A58" s="229">
        <v>17</v>
      </c>
      <c r="B58" s="230" t="s">
        <v>175</v>
      </c>
      <c r="C58" s="242" t="s">
        <v>176</v>
      </c>
      <c r="D58" s="231" t="s">
        <v>132</v>
      </c>
      <c r="E58" s="232">
        <v>0.13500000000000001</v>
      </c>
      <c r="F58" s="233"/>
      <c r="G58" s="234">
        <f>ROUND(E58*F58,2)</f>
        <v>0</v>
      </c>
      <c r="H58" s="233"/>
      <c r="I58" s="234">
        <f>ROUND(E58*H58,2)</f>
        <v>0</v>
      </c>
      <c r="J58" s="233"/>
      <c r="K58" s="234">
        <f>ROUND(E58*J58,2)</f>
        <v>0</v>
      </c>
      <c r="L58" s="234">
        <v>21</v>
      </c>
      <c r="M58" s="234">
        <f>G58*(1+L58/100)</f>
        <v>0</v>
      </c>
      <c r="N58" s="234">
        <v>0</v>
      </c>
      <c r="O58" s="234">
        <f>ROUND(E58*N58,2)</f>
        <v>0</v>
      </c>
      <c r="P58" s="234">
        <v>0</v>
      </c>
      <c r="Q58" s="234">
        <f>ROUND(E58*P58,2)</f>
        <v>0</v>
      </c>
      <c r="R58" s="234" t="s">
        <v>125</v>
      </c>
      <c r="S58" s="234" t="s">
        <v>113</v>
      </c>
      <c r="T58" s="235" t="s">
        <v>113</v>
      </c>
      <c r="U58" s="221">
        <v>0.93300000000000005</v>
      </c>
      <c r="V58" s="221">
        <f>ROUND(E58*U58,2)</f>
        <v>0.13</v>
      </c>
      <c r="W58" s="221"/>
      <c r="X58" s="221" t="s">
        <v>173</v>
      </c>
      <c r="Y58" s="212"/>
      <c r="Z58" s="212"/>
      <c r="AA58" s="212"/>
      <c r="AB58" s="212"/>
      <c r="AC58" s="212"/>
      <c r="AD58" s="212"/>
      <c r="AE58" s="212"/>
      <c r="AF58" s="212"/>
      <c r="AG58" s="212" t="s">
        <v>174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45"/>
      <c r="D59" s="239"/>
      <c r="E59" s="239"/>
      <c r="F59" s="239"/>
      <c r="G59" s="239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2"/>
      <c r="Z59" s="212"/>
      <c r="AA59" s="212"/>
      <c r="AB59" s="212"/>
      <c r="AC59" s="212"/>
      <c r="AD59" s="212"/>
      <c r="AE59" s="212"/>
      <c r="AF59" s="212"/>
      <c r="AG59" s="212" t="s">
        <v>118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29">
        <v>18</v>
      </c>
      <c r="B60" s="230" t="s">
        <v>177</v>
      </c>
      <c r="C60" s="242" t="s">
        <v>178</v>
      </c>
      <c r="D60" s="231" t="s">
        <v>132</v>
      </c>
      <c r="E60" s="232">
        <v>0.54</v>
      </c>
      <c r="F60" s="233"/>
      <c r="G60" s="234">
        <f>ROUND(E60*F60,2)</f>
        <v>0</v>
      </c>
      <c r="H60" s="233"/>
      <c r="I60" s="234">
        <f>ROUND(E60*H60,2)</f>
        <v>0</v>
      </c>
      <c r="J60" s="233"/>
      <c r="K60" s="234">
        <f>ROUND(E60*J60,2)</f>
        <v>0</v>
      </c>
      <c r="L60" s="234">
        <v>21</v>
      </c>
      <c r="M60" s="234">
        <f>G60*(1+L60/100)</f>
        <v>0</v>
      </c>
      <c r="N60" s="234">
        <v>0</v>
      </c>
      <c r="O60" s="234">
        <f>ROUND(E60*N60,2)</f>
        <v>0</v>
      </c>
      <c r="P60" s="234">
        <v>0</v>
      </c>
      <c r="Q60" s="234">
        <f>ROUND(E60*P60,2)</f>
        <v>0</v>
      </c>
      <c r="R60" s="234" t="s">
        <v>125</v>
      </c>
      <c r="S60" s="234" t="s">
        <v>113</v>
      </c>
      <c r="T60" s="235" t="s">
        <v>113</v>
      </c>
      <c r="U60" s="221">
        <v>0.65300000000000002</v>
      </c>
      <c r="V60" s="221">
        <f>ROUND(E60*U60,2)</f>
        <v>0.35</v>
      </c>
      <c r="W60" s="221"/>
      <c r="X60" s="221" t="s">
        <v>173</v>
      </c>
      <c r="Y60" s="212"/>
      <c r="Z60" s="212"/>
      <c r="AA60" s="212"/>
      <c r="AB60" s="212"/>
      <c r="AC60" s="212"/>
      <c r="AD60" s="212"/>
      <c r="AE60" s="212"/>
      <c r="AF60" s="212"/>
      <c r="AG60" s="212" t="s">
        <v>174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45"/>
      <c r="D61" s="239"/>
      <c r="E61" s="239"/>
      <c r="F61" s="239"/>
      <c r="G61" s="239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2"/>
      <c r="Z61" s="212"/>
      <c r="AA61" s="212"/>
      <c r="AB61" s="212"/>
      <c r="AC61" s="212"/>
      <c r="AD61" s="212"/>
      <c r="AE61" s="212"/>
      <c r="AF61" s="212"/>
      <c r="AG61" s="212" t="s">
        <v>118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29">
        <v>19</v>
      </c>
      <c r="B62" s="230" t="s">
        <v>179</v>
      </c>
      <c r="C62" s="242" t="s">
        <v>180</v>
      </c>
      <c r="D62" s="231" t="s">
        <v>132</v>
      </c>
      <c r="E62" s="232">
        <v>0.13500000000000001</v>
      </c>
      <c r="F62" s="233"/>
      <c r="G62" s="234">
        <f>ROUND(E62*F62,2)</f>
        <v>0</v>
      </c>
      <c r="H62" s="233"/>
      <c r="I62" s="234">
        <f>ROUND(E62*H62,2)</f>
        <v>0</v>
      </c>
      <c r="J62" s="233"/>
      <c r="K62" s="234">
        <f>ROUND(E62*J62,2)</f>
        <v>0</v>
      </c>
      <c r="L62" s="234">
        <v>21</v>
      </c>
      <c r="M62" s="234">
        <f>G62*(1+L62/100)</f>
        <v>0</v>
      </c>
      <c r="N62" s="234">
        <v>0</v>
      </c>
      <c r="O62" s="234">
        <f>ROUND(E62*N62,2)</f>
        <v>0</v>
      </c>
      <c r="P62" s="234">
        <v>0</v>
      </c>
      <c r="Q62" s="234">
        <f>ROUND(E62*P62,2)</f>
        <v>0</v>
      </c>
      <c r="R62" s="234" t="s">
        <v>125</v>
      </c>
      <c r="S62" s="234" t="s">
        <v>113</v>
      </c>
      <c r="T62" s="235" t="s">
        <v>113</v>
      </c>
      <c r="U62" s="221">
        <v>0.49</v>
      </c>
      <c r="V62" s="221">
        <f>ROUND(E62*U62,2)</f>
        <v>7.0000000000000007E-2</v>
      </c>
      <c r="W62" s="221"/>
      <c r="X62" s="221" t="s">
        <v>173</v>
      </c>
      <c r="Y62" s="212"/>
      <c r="Z62" s="212"/>
      <c r="AA62" s="212"/>
      <c r="AB62" s="212"/>
      <c r="AC62" s="212"/>
      <c r="AD62" s="212"/>
      <c r="AE62" s="212"/>
      <c r="AF62" s="212"/>
      <c r="AG62" s="212" t="s">
        <v>174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45"/>
      <c r="D63" s="239"/>
      <c r="E63" s="239"/>
      <c r="F63" s="239"/>
      <c r="G63" s="239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2"/>
      <c r="Z63" s="212"/>
      <c r="AA63" s="212"/>
      <c r="AB63" s="212"/>
      <c r="AC63" s="212"/>
      <c r="AD63" s="212"/>
      <c r="AE63" s="212"/>
      <c r="AF63" s="212"/>
      <c r="AG63" s="212" t="s">
        <v>118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29">
        <v>20</v>
      </c>
      <c r="B64" s="230" t="s">
        <v>181</v>
      </c>
      <c r="C64" s="242" t="s">
        <v>182</v>
      </c>
      <c r="D64" s="231" t="s">
        <v>132</v>
      </c>
      <c r="E64" s="232">
        <v>1.35</v>
      </c>
      <c r="F64" s="233"/>
      <c r="G64" s="234">
        <f>ROUND(E64*F64,2)</f>
        <v>0</v>
      </c>
      <c r="H64" s="233"/>
      <c r="I64" s="234">
        <f>ROUND(E64*H64,2)</f>
        <v>0</v>
      </c>
      <c r="J64" s="233"/>
      <c r="K64" s="234">
        <f>ROUND(E64*J64,2)</f>
        <v>0</v>
      </c>
      <c r="L64" s="234">
        <v>21</v>
      </c>
      <c r="M64" s="234">
        <f>G64*(1+L64/100)</f>
        <v>0</v>
      </c>
      <c r="N64" s="234">
        <v>0</v>
      </c>
      <c r="O64" s="234">
        <f>ROUND(E64*N64,2)</f>
        <v>0</v>
      </c>
      <c r="P64" s="234">
        <v>0</v>
      </c>
      <c r="Q64" s="234">
        <f>ROUND(E64*P64,2)</f>
        <v>0</v>
      </c>
      <c r="R64" s="234" t="s">
        <v>125</v>
      </c>
      <c r="S64" s="234" t="s">
        <v>113</v>
      </c>
      <c r="T64" s="235" t="s">
        <v>113</v>
      </c>
      <c r="U64" s="221">
        <v>0</v>
      </c>
      <c r="V64" s="221">
        <f>ROUND(E64*U64,2)</f>
        <v>0</v>
      </c>
      <c r="W64" s="221"/>
      <c r="X64" s="221" t="s">
        <v>173</v>
      </c>
      <c r="Y64" s="212"/>
      <c r="Z64" s="212"/>
      <c r="AA64" s="212"/>
      <c r="AB64" s="212"/>
      <c r="AC64" s="212"/>
      <c r="AD64" s="212"/>
      <c r="AE64" s="212"/>
      <c r="AF64" s="212"/>
      <c r="AG64" s="212" t="s">
        <v>174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45"/>
      <c r="D65" s="239"/>
      <c r="E65" s="239"/>
      <c r="F65" s="239"/>
      <c r="G65" s="239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2"/>
      <c r="Z65" s="212"/>
      <c r="AA65" s="212"/>
      <c r="AB65" s="212"/>
      <c r="AC65" s="212"/>
      <c r="AD65" s="212"/>
      <c r="AE65" s="212"/>
      <c r="AF65" s="212"/>
      <c r="AG65" s="212" t="s">
        <v>118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29">
        <v>21</v>
      </c>
      <c r="B66" s="230" t="s">
        <v>183</v>
      </c>
      <c r="C66" s="242" t="s">
        <v>184</v>
      </c>
      <c r="D66" s="231" t="s">
        <v>132</v>
      </c>
      <c r="E66" s="232">
        <v>0.13500000000000001</v>
      </c>
      <c r="F66" s="233"/>
      <c r="G66" s="234">
        <f>ROUND(E66*F66,2)</f>
        <v>0</v>
      </c>
      <c r="H66" s="233"/>
      <c r="I66" s="234">
        <f>ROUND(E66*H66,2)</f>
        <v>0</v>
      </c>
      <c r="J66" s="233"/>
      <c r="K66" s="234">
        <f>ROUND(E66*J66,2)</f>
        <v>0</v>
      </c>
      <c r="L66" s="234">
        <v>21</v>
      </c>
      <c r="M66" s="234">
        <f>G66*(1+L66/100)</f>
        <v>0</v>
      </c>
      <c r="N66" s="234">
        <v>0</v>
      </c>
      <c r="O66" s="234">
        <f>ROUND(E66*N66,2)</f>
        <v>0</v>
      </c>
      <c r="P66" s="234">
        <v>0</v>
      </c>
      <c r="Q66" s="234">
        <f>ROUND(E66*P66,2)</f>
        <v>0</v>
      </c>
      <c r="R66" s="234" t="s">
        <v>125</v>
      </c>
      <c r="S66" s="234" t="s">
        <v>113</v>
      </c>
      <c r="T66" s="235" t="s">
        <v>113</v>
      </c>
      <c r="U66" s="221">
        <v>0</v>
      </c>
      <c r="V66" s="221">
        <f>ROUND(E66*U66,2)</f>
        <v>0</v>
      </c>
      <c r="W66" s="221"/>
      <c r="X66" s="221" t="s">
        <v>173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174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45"/>
      <c r="D67" s="239"/>
      <c r="E67" s="239"/>
      <c r="F67" s="239"/>
      <c r="G67" s="239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2"/>
      <c r="Z67" s="212"/>
      <c r="AA67" s="212"/>
      <c r="AB67" s="212"/>
      <c r="AC67" s="212"/>
      <c r="AD67" s="212"/>
      <c r="AE67" s="212"/>
      <c r="AF67" s="212"/>
      <c r="AG67" s="212" t="s">
        <v>118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x14ac:dyDescent="0.2">
      <c r="A68" s="3"/>
      <c r="B68" s="4"/>
      <c r="C68" s="246"/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AE68">
        <v>15</v>
      </c>
      <c r="AF68">
        <v>21</v>
      </c>
      <c r="AG68" t="s">
        <v>94</v>
      </c>
    </row>
    <row r="69" spans="1:60" x14ac:dyDescent="0.2">
      <c r="A69" s="215"/>
      <c r="B69" s="216" t="s">
        <v>29</v>
      </c>
      <c r="C69" s="247"/>
      <c r="D69" s="217"/>
      <c r="E69" s="218"/>
      <c r="F69" s="218"/>
      <c r="G69" s="240">
        <f>G8+G12+G16+G23+G27+G39+G47+G50+G55</f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f>SUMIF(L7:L67,AE68,G7:G67)</f>
        <v>0</v>
      </c>
      <c r="AF69">
        <f>SUMIF(L7:L67,AF68,G7:G67)</f>
        <v>0</v>
      </c>
      <c r="AG69" t="s">
        <v>185</v>
      </c>
    </row>
    <row r="70" spans="1:60" x14ac:dyDescent="0.2">
      <c r="C70" s="248"/>
      <c r="D70" s="10"/>
      <c r="AG70" t="s">
        <v>186</v>
      </c>
    </row>
    <row r="71" spans="1:60" x14ac:dyDescent="0.2">
      <c r="D71" s="10"/>
    </row>
    <row r="72" spans="1:60" x14ac:dyDescent="0.2">
      <c r="D72" s="10"/>
    </row>
    <row r="73" spans="1:60" x14ac:dyDescent="0.2">
      <c r="D73" s="10"/>
    </row>
    <row r="74" spans="1:60" x14ac:dyDescent="0.2">
      <c r="D74" s="10"/>
    </row>
    <row r="75" spans="1:60" x14ac:dyDescent="0.2">
      <c r="D75" s="10"/>
    </row>
    <row r="76" spans="1:60" x14ac:dyDescent="0.2">
      <c r="D76" s="10"/>
    </row>
    <row r="77" spans="1:60" x14ac:dyDescent="0.2">
      <c r="D77" s="10"/>
    </row>
    <row r="78" spans="1:60" x14ac:dyDescent="0.2">
      <c r="D78" s="10"/>
    </row>
    <row r="79" spans="1:60" x14ac:dyDescent="0.2">
      <c r="D79" s="10"/>
    </row>
    <row r="80" spans="1:60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34">
    <mergeCell ref="C61:G61"/>
    <mergeCell ref="C63:G63"/>
    <mergeCell ref="C65:G65"/>
    <mergeCell ref="C67:G67"/>
    <mergeCell ref="C46:G46"/>
    <mergeCell ref="C49:G49"/>
    <mergeCell ref="C52:G52"/>
    <mergeCell ref="C54:G54"/>
    <mergeCell ref="C57:G57"/>
    <mergeCell ref="C59:G59"/>
    <mergeCell ref="C35:G35"/>
    <mergeCell ref="C36:G36"/>
    <mergeCell ref="C38:G38"/>
    <mergeCell ref="C41:G41"/>
    <mergeCell ref="C42:G42"/>
    <mergeCell ref="C44:G44"/>
    <mergeCell ref="C25:G25"/>
    <mergeCell ref="C26:G26"/>
    <mergeCell ref="C29:G29"/>
    <mergeCell ref="C30:G30"/>
    <mergeCell ref="C32:G32"/>
    <mergeCell ref="C33:G33"/>
    <mergeCell ref="C14:G14"/>
    <mergeCell ref="C15:G15"/>
    <mergeCell ref="C18:G18"/>
    <mergeCell ref="C19:G19"/>
    <mergeCell ref="C21:G21"/>
    <mergeCell ref="C22:G22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scale="75" fitToHeight="0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2a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'2a 01 Pol'!Názvy_tisku</vt:lpstr>
      <vt:lpstr>oadresa</vt:lpstr>
      <vt:lpstr>Stavba!Objednatel</vt:lpstr>
      <vt:lpstr>Stavba!Objekt</vt:lpstr>
      <vt:lpstr>'2a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2020-05-18T09:24:57Z</cp:lastPrinted>
  <dcterms:created xsi:type="dcterms:W3CDTF">2009-04-08T07:15:50Z</dcterms:created>
  <dcterms:modified xsi:type="dcterms:W3CDTF">2020-05-18T09:25:01Z</dcterms:modified>
</cp:coreProperties>
</file>