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Výběrová řízení nová\Kounicova 67\rok 2020\"/>
    </mc:Choice>
  </mc:AlternateContent>
  <bookViews>
    <workbookView xWindow="28680" yWindow="-120" windowWidth="29040" windowHeight="15840" activeTab="3"/>
  </bookViews>
  <sheets>
    <sheet name="Pokyny pro vyplnění" sheetId="11" r:id="rId1"/>
    <sheet name="Stavba" sheetId="1" r:id="rId2"/>
    <sheet name="VzorPolozky" sheetId="10" state="hidden" r:id="rId3"/>
    <sheet name="507_2020_02 507_2020_02 Pol" sheetId="12" r:id="rId4"/>
  </sheets>
  <externalReferences>
    <externalReference r:id="rId5"/>
  </externalReferences>
  <definedNames>
    <definedName name="CelkemDPHVypocet" localSheetId="1">Stavba!$H$42</definedName>
    <definedName name="CenaCelkem">Stavba!$G$29</definedName>
    <definedName name="CenaCelkemBezDPH">Stavba!$G$28</definedName>
    <definedName name="CenaCelkemVypocet" localSheetId="1">Stavba!$I$42</definedName>
    <definedName name="cisloobjektu">Stavba!$D$3</definedName>
    <definedName name="CisloRozpoctu">'[1]Krycí list'!$C$2</definedName>
    <definedName name="CisloStavby" localSheetId="1">Stavba!$D$2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Stavba!$E$13:$G$13</definedName>
    <definedName name="DPHSni">Stavba!$G$24</definedName>
    <definedName name="DPHZakl">Stavba!$G$26</definedName>
    <definedName name="dpsc" localSheetId="1">Stavba!$D$13</definedName>
    <definedName name="IČO" localSheetId="1">Stavba!$I$11</definedName>
    <definedName name="Mena">Stavba!$J$29</definedName>
    <definedName name="MistoStavby">Stavba!$D$4</definedName>
    <definedName name="nazevobjektu">Stavba!$E$3</definedName>
    <definedName name="NazevRozpoctu">'[1]Krycí list'!$D$2</definedName>
    <definedName name="NazevStavby" localSheetId="1">Stavba!$E$2</definedName>
    <definedName name="nazevstavby">'[1]Krycí list'!$C$7</definedName>
    <definedName name="NazevStavebnihoRozpoctu">Stavba!$E$4</definedName>
    <definedName name="_xlnm.Print_Titles" localSheetId="3">'507_2020_02 507_2020_02 Pol'!$1:$7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3">'507_2020_02 507_2020_02 Pol'!$A$1:$X$31</definedName>
    <definedName name="_xlnm.Print_Area" localSheetId="1">Stavba!$A$1:$J$50</definedName>
    <definedName name="odic" localSheetId="1">Stavba!$I$6</definedName>
    <definedName name="oico" localSheetId="1">Stavba!$I$5</definedName>
    <definedName name="omisto" localSheetId="1">Stavba!$E$7</definedName>
    <definedName name="onazev" localSheetId="1">Stavba!$D$6</definedName>
    <definedName name="opsc" localSheetId="1">Stavba!$D$7</definedName>
    <definedName name="padresa">Stavba!$D$9</definedName>
    <definedName name="pdic">Stavba!$I$9</definedName>
    <definedName name="pico">Stavba!$I$8</definedName>
    <definedName name="pmisto">Stavba!$E$10</definedName>
    <definedName name="PocetMJ">#REF!</definedName>
    <definedName name="PoptavkaID">Stavba!$A$1</definedName>
    <definedName name="pPSC">Stavba!$D$10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Stavba!$F$42</definedName>
    <definedName name="ZakladDPHZakl">Stavba!$G$25</definedName>
    <definedName name="ZakladDPHZaklVypocet" localSheetId="1">Stavba!$G$42</definedName>
    <definedName name="ZaObjednatele">Stavba!$G$34</definedName>
    <definedName name="Zaokrouhleni">Stavba!$G$27</definedName>
    <definedName name="ZaZhotovitele">Stavba!$D$34</definedName>
    <definedName name="Zhotovitel">Stavba!$D$11:$G$11</definedName>
  </definedNames>
  <calcPr calcId="171027"/>
  <customWorkbookViews>
    <customWorkbookView name="Radim" guid="{B7E7C763-C459-487D-8ABA-5CFDDFBD5A84}" maximized="1" xWindow="-8" yWindow="-8" windowWidth="1296" windowHeight="1040" activeSheetId="1"/>
  </customWorkbookViews>
</workbook>
</file>

<file path=xl/calcChain.xml><?xml version="1.0" encoding="utf-8"?>
<calcChain xmlns="http://schemas.openxmlformats.org/spreadsheetml/2006/main">
  <c r="I49" i="1" l="1"/>
  <c r="G41" i="1"/>
  <c r="F41" i="1"/>
  <c r="G40" i="1"/>
  <c r="H40" i="1" s="1"/>
  <c r="I40" i="1" s="1"/>
  <c r="F40" i="1"/>
  <c r="G39" i="1"/>
  <c r="H39" i="1" s="1"/>
  <c r="I39" i="1" s="1"/>
  <c r="I42" i="1" s="1"/>
  <c r="F39" i="1"/>
  <c r="G21" i="12"/>
  <c r="G9" i="12"/>
  <c r="G8" i="12" s="1"/>
  <c r="I9" i="12"/>
  <c r="I8" i="12" s="1"/>
  <c r="K9" i="12"/>
  <c r="O9" i="12"/>
  <c r="O8" i="12" s="1"/>
  <c r="Q9" i="12"/>
  <c r="Q8" i="12" s="1"/>
  <c r="V9" i="12"/>
  <c r="G12" i="12"/>
  <c r="M12" i="12" s="1"/>
  <c r="I12" i="12"/>
  <c r="K12" i="12"/>
  <c r="O12" i="12"/>
  <c r="Q12" i="12"/>
  <c r="V12" i="12"/>
  <c r="G15" i="12"/>
  <c r="I15" i="12"/>
  <c r="K15" i="12"/>
  <c r="K8" i="12" s="1"/>
  <c r="M15" i="12"/>
  <c r="O15" i="12"/>
  <c r="Q15" i="12"/>
  <c r="V15" i="12"/>
  <c r="V8" i="12" s="1"/>
  <c r="G17" i="12"/>
  <c r="I17" i="12"/>
  <c r="K17" i="12"/>
  <c r="M17" i="12"/>
  <c r="O17" i="12"/>
  <c r="Q17" i="12"/>
  <c r="V17" i="12"/>
  <c r="G18" i="12"/>
  <c r="M18" i="12" s="1"/>
  <c r="I18" i="12"/>
  <c r="K18" i="12"/>
  <c r="O18" i="12"/>
  <c r="Q18" i="12"/>
  <c r="V18" i="12"/>
  <c r="G19" i="12"/>
  <c r="M19" i="12" s="1"/>
  <c r="I19" i="12"/>
  <c r="K19" i="12"/>
  <c r="O19" i="12"/>
  <c r="Q19" i="12"/>
  <c r="V19" i="12"/>
  <c r="AE21" i="12"/>
  <c r="I20" i="1"/>
  <c r="I19" i="1"/>
  <c r="I18" i="1"/>
  <c r="I17" i="1"/>
  <c r="I16" i="1"/>
  <c r="I50" i="1"/>
  <c r="J49" i="1"/>
  <c r="J50" i="1" s="1"/>
  <c r="F42" i="1"/>
  <c r="G42" i="1"/>
  <c r="G25" i="1" s="1"/>
  <c r="A25" i="1" s="1"/>
  <c r="H41" i="1"/>
  <c r="I41" i="1" s="1"/>
  <c r="G26" i="1" l="1"/>
  <c r="A26" i="1"/>
  <c r="G28" i="1"/>
  <c r="G23" i="1"/>
  <c r="AF21" i="12"/>
  <c r="M9" i="12"/>
  <c r="M8" i="12" s="1"/>
  <c r="J40" i="1"/>
  <c r="J39" i="1"/>
  <c r="J42" i="1" s="1"/>
  <c r="J41" i="1"/>
  <c r="H42" i="1"/>
  <c r="I21" i="1"/>
  <c r="J28" i="1"/>
  <c r="J26" i="1"/>
  <c r="G38" i="1"/>
  <c r="F38" i="1"/>
  <c r="J23" i="1"/>
  <c r="J24" i="1"/>
  <c r="J25" i="1"/>
  <c r="J27" i="1"/>
  <c r="E24" i="1"/>
  <c r="E26" i="1"/>
  <c r="A23" i="1" l="1"/>
  <c r="G24" i="1" l="1"/>
  <c r="A27" i="1" s="1"/>
  <c r="A24" i="1"/>
  <c r="G29" i="1" l="1"/>
  <c r="G27" i="1" s="1"/>
  <c r="A29" i="1"/>
</calcChain>
</file>

<file path=xl/comments1.xml><?xml version="1.0" encoding="utf-8"?>
<comments xmlns="http://schemas.openxmlformats.org/spreadsheetml/2006/main">
  <authors>
    <author>Radim Štěpánek</author>
    <author>Pavel Veternik</author>
  </authors>
  <commentList>
    <comment ref="D11" authorId="0" shapeId="0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 shapeId="0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 shapeId="0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 shapeId="0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D13" authorId="0" shapeId="0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E13" authorId="1" shapeId="0">
      <text>
        <r>
          <rPr>
            <sz val="9"/>
            <color indexed="81"/>
            <rFont val="Tahoma"/>
            <family val="2"/>
            <charset val="238"/>
          </rPr>
          <t>Místo</t>
        </r>
      </text>
    </comment>
  </commentList>
</comments>
</file>

<file path=xl/comments2.xml><?xml version="1.0" encoding="utf-8"?>
<comments xmlns="http://schemas.openxmlformats.org/spreadsheetml/2006/main">
  <authors>
    <author>Marečková Anna</author>
  </authors>
  <commentList>
    <comment ref="S6" authorId="0" shape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sharedStrings.xml><?xml version="1.0" encoding="utf-8"?>
<sst xmlns="http://schemas.openxmlformats.org/spreadsheetml/2006/main" count="185" uniqueCount="119">
  <si>
    <t>%</t>
  </si>
  <si>
    <t>Cena celkem</t>
  </si>
  <si>
    <t>Za zhotovitele</t>
  </si>
  <si>
    <t>Za objednatele</t>
  </si>
  <si>
    <t>Položkový rozpočet stavby</t>
  </si>
  <si>
    <t>Zaokrouhlení</t>
  </si>
  <si>
    <t>Název</t>
  </si>
  <si>
    <t xml:space="preserve">Položkový rozpočet </t>
  </si>
  <si>
    <t>S: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</si>
  <si>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</si>
  <si>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</si>
  <si>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</si>
  <si>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</si>
  <si>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</si>
  <si>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</si>
  <si>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</si>
  <si>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</si>
  <si>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</si>
  <si>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</si>
  <si>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</si>
  <si>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</si>
  <si>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</si>
  <si>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</si>
  <si>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Objednatel:</t>
  </si>
  <si>
    <t>Stavba: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</si>
  <si>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</si>
  <si>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</si>
  <si>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</si>
  <si>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</si>
  <si>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</si>
  <si>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</si>
  <si>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</si>
  <si>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</si>
  <si>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</si>
  <si>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</si>
  <si>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</si>
  <si>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DIČ:</t>
  </si>
  <si>
    <t>Cena celkem s DPH</t>
  </si>
  <si>
    <t>#RTSROZP#</t>
  </si>
  <si>
    <t>#CASTI&gt;&gt;</t>
  </si>
  <si>
    <t>Pokyny pro vyplnění</t>
  </si>
  <si>
    <t>Ve všech listech tohoto souboru můžete měnit pouze buňky s modrým pozadím. Jedná se o tyto údaje : 
- údaje o firmě
- jednotkové ceny položek zadané na maximálně dvě desetinná místa</t>
  </si>
  <si>
    <t>IČO:</t>
  </si>
  <si>
    <t>507/2020/02</t>
  </si>
  <si>
    <t>Kounicova 67a výměna žaluzií</t>
  </si>
  <si>
    <t>Objekt:</t>
  </si>
  <si>
    <t>Rozpočet:</t>
  </si>
  <si>
    <t>Marečková</t>
  </si>
  <si>
    <t>sdfsdf</t>
  </si>
  <si>
    <t>OSM MMB</t>
  </si>
  <si>
    <t>Stavba</t>
  </si>
  <si>
    <t>Celkem za stavbu</t>
  </si>
  <si>
    <t>CZK</t>
  </si>
  <si>
    <t>Rekapitulace dílů</t>
  </si>
  <si>
    <t>Typ dílu</t>
  </si>
  <si>
    <t>786</t>
  </si>
  <si>
    <t>Zastiňující technika</t>
  </si>
  <si>
    <t>VN</t>
  </si>
  <si>
    <t>ON</t>
  </si>
  <si>
    <t>#TypZaznamu#</t>
  </si>
  <si>
    <t>STA</t>
  </si>
  <si>
    <t>OBJ</t>
  </si>
  <si>
    <t>ROZ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</si>
  <si>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</si>
  <si>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</si>
  <si>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</si>
  <si>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</si>
  <si>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</si>
  <si>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</si>
  <si>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</si>
  <si>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</si>
  <si>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</si>
  <si>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</si>
  <si>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</si>
  <si>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</si>
  <si>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</si>
  <si>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</si>
  <si>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</si>
  <si>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 / platnost</t>
  </si>
  <si>
    <t>Cenová úroveň</t>
  </si>
  <si>
    <t>Nhod / MJ</t>
  </si>
  <si>
    <t>Nhod celk.</t>
  </si>
  <si>
    <t>Dodavatel</t>
  </si>
  <si>
    <t>Typ položky</t>
  </si>
  <si>
    <t>Díl:</t>
  </si>
  <si>
    <t>DIL</t>
  </si>
  <si>
    <t>786611811R00</t>
  </si>
  <si>
    <t>kus</t>
  </si>
  <si>
    <t>RTS 20/ I</t>
  </si>
  <si>
    <t>Práce</t>
  </si>
  <si>
    <t>POL1_</t>
  </si>
  <si>
    <t>96</t>
  </si>
  <si>
    <t>VV</t>
  </si>
  <si>
    <t>14</t>
  </si>
  <si>
    <t>786621211R00</t>
  </si>
  <si>
    <t>m2</t>
  </si>
  <si>
    <t>(1,1*0,5+1,1*1,3)*96</t>
  </si>
  <si>
    <t>(0,8*0,5+0,8*1,3)*14</t>
  </si>
  <si>
    <t>901      R00</t>
  </si>
  <si>
    <t>Hzs-předběžná obhlídka      přesné zaměření</t>
  </si>
  <si>
    <t>h</t>
  </si>
  <si>
    <t>Prav.M</t>
  </si>
  <si>
    <t>HZS</t>
  </si>
  <si>
    <t>POL10_</t>
  </si>
  <si>
    <t>přesné zaměření : 5</t>
  </si>
  <si>
    <t>998786202R00</t>
  </si>
  <si>
    <t>Přesun hmot pro zastiň. techniku, výšky do 12 m</t>
  </si>
  <si>
    <t>Přesun hmot</t>
  </si>
  <si>
    <t>POL7_</t>
  </si>
  <si>
    <t>998786294R00</t>
  </si>
  <si>
    <t>Příplatek zvětš. přesun, zastiň.technika, do 1 km</t>
  </si>
  <si>
    <t>998786299R00</t>
  </si>
  <si>
    <t>Příplatek zvětš. přesun,zastiň.technika, další 1km</t>
  </si>
  <si>
    <t>SUM</t>
  </si>
  <si>
    <t>Poznámky uchazeče k zadání</t>
  </si>
  <si>
    <t>POPUZIV</t>
  </si>
  <si>
    <t>END</t>
  </si>
  <si>
    <t>Dmtž předokenních žaluzií s viditelným boxem</t>
  </si>
  <si>
    <t>Žaluzie lamelová 25 oken zdvoj. kyv. ,ventil. dřevěných, včetně montáže a příslušenství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</si>
</sst>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0"/>
  </numFmts>
  <fonts count="18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b/>
      <sz val="9"/>
      <name val="Arial CE"/>
      <charset val="238"/>
    </font>
    <font>
      <sz val="8"/>
      <name val="Arial CE"/>
      <charset val="238"/>
    </font>
    <font>
      <sz val="8"/>
      <color indexed="12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6E1EE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BDBDB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63">
    <xf numFmtId="0" fontId="0" fillId="0" borderId="0" xfId="0"/>
    <xf numFmtId="14" fontId="3" fillId="0" borderId="0" xfId="0" applyNumberFormat="1" applyFont="1" applyAlignment="1">
      <alignment horizontal="left"/>
    </xf>
    <xf numFmtId="0" fontId="0" fillId="0" borderId="1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left" vertical="center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8" fillId="0" borderId="1" xfId="0" applyFont="1" applyBorder="1"/>
    <xf numFmtId="0" fontId="8" fillId="0" borderId="0" xfId="0" applyFont="1"/>
    <xf numFmtId="0" fontId="8" fillId="0" borderId="0" xfId="0" applyFont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0" fontId="0" fillId="0" borderId="6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/>
    <xf numFmtId="0" fontId="0" fillId="0" borderId="9" xfId="0" applyBorder="1" applyAlignment="1">
      <alignment horizontal="left" indent="1"/>
    </xf>
    <xf numFmtId="0" fontId="0" fillId="0" borderId="6" xfId="0" applyBorder="1" applyAlignment="1">
      <alignment horizontal="right"/>
    </xf>
    <xf numFmtId="49" fontId="0" fillId="0" borderId="8" xfId="0" applyNumberForma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0" fontId="0" fillId="0" borderId="14" xfId="0" applyBorder="1" applyAlignment="1">
      <alignment horizontal="left" indent="1"/>
    </xf>
    <xf numFmtId="0" fontId="0" fillId="0" borderId="17" xfId="0" applyBorder="1" applyAlignment="1">
      <alignment horizontal="left" vertical="top" indent="1"/>
    </xf>
    <xf numFmtId="0" fontId="8" fillId="0" borderId="18" xfId="0" applyFont="1" applyBorder="1" applyAlignment="1">
      <alignment vertical="center"/>
    </xf>
    <xf numFmtId="0" fontId="0" fillId="0" borderId="18" xfId="0" applyBorder="1" applyAlignment="1">
      <alignment horizontal="right" vertical="center"/>
    </xf>
    <xf numFmtId="0" fontId="0" fillId="0" borderId="19" xfId="0" applyBorder="1"/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8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wrapText="1"/>
    </xf>
    <xf numFmtId="0" fontId="8" fillId="0" borderId="0" xfId="0" applyFont="1" applyAlignment="1">
      <alignment vertical="center" wrapText="1"/>
    </xf>
    <xf numFmtId="0" fontId="8" fillId="0" borderId="6" xfId="0" applyFont="1" applyBorder="1" applyAlignment="1">
      <alignment horizontal="right"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vertical="top" wrapText="1"/>
    </xf>
    <xf numFmtId="0" fontId="8" fillId="0" borderId="18" xfId="0" applyFont="1" applyBorder="1" applyAlignment="1">
      <alignment horizontal="left" vertical="top" wrapText="1"/>
    </xf>
    <xf numFmtId="0" fontId="8" fillId="0" borderId="18" xfId="0" applyFont="1" applyBorder="1" applyAlignment="1">
      <alignment vertical="center" wrapText="1"/>
    </xf>
    <xf numFmtId="0" fontId="0" fillId="0" borderId="6" xfId="0" applyBorder="1" applyAlignment="1">
      <alignment horizontal="left" wrapText="1"/>
    </xf>
    <xf numFmtId="0" fontId="0" fillId="0" borderId="12" xfId="0" applyBorder="1" applyAlignment="1">
      <alignment horizontal="left" vertical="center" wrapText="1"/>
    </xf>
    <xf numFmtId="0" fontId="0" fillId="0" borderId="12" xfId="0" applyBorder="1" applyAlignment="1">
      <alignment wrapText="1"/>
    </xf>
    <xf numFmtId="0" fontId="8" fillId="0" borderId="12" xfId="0" applyFont="1" applyBorder="1" applyAlignment="1">
      <alignment horizontal="left" vertical="center" wrapText="1"/>
    </xf>
    <xf numFmtId="0" fontId="8" fillId="0" borderId="12" xfId="0" applyFont="1" applyBorder="1" applyAlignment="1">
      <alignment wrapText="1"/>
    </xf>
    <xf numFmtId="1" fontId="8" fillId="0" borderId="12" xfId="0" applyNumberFormat="1" applyFont="1" applyBorder="1" applyAlignment="1">
      <alignment horizontal="right" vertical="center" wrapText="1"/>
    </xf>
    <xf numFmtId="1" fontId="8" fillId="0" borderId="15" xfId="0" applyNumberFormat="1" applyFont="1" applyBorder="1" applyAlignment="1">
      <alignment horizontal="right" vertical="center" wrapText="1"/>
    </xf>
    <xf numFmtId="0" fontId="0" fillId="0" borderId="6" xfId="0" applyBorder="1" applyAlignment="1">
      <alignment horizontal="left" vertical="center" wrapText="1"/>
    </xf>
    <xf numFmtId="1" fontId="8" fillId="0" borderId="10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8" fillId="0" borderId="6" xfId="0" applyFont="1" applyBorder="1" applyAlignment="1">
      <alignment vertical="top" wrapText="1"/>
    </xf>
    <xf numFmtId="0" fontId="8" fillId="0" borderId="0" xfId="0" applyFont="1" applyAlignment="1">
      <alignment wrapText="1"/>
    </xf>
    <xf numFmtId="0" fontId="0" fillId="0" borderId="4" xfId="0" applyBorder="1" applyAlignment="1">
      <alignment wrapText="1"/>
    </xf>
    <xf numFmtId="4" fontId="0" fillId="0" borderId="1" xfId="0" applyNumberFormat="1" applyBorder="1"/>
    <xf numFmtId="0" fontId="9" fillId="3" borderId="1" xfId="0" applyFont="1" applyFill="1" applyBorder="1" applyAlignment="1">
      <alignment horizontal="left" vertical="center" indent="1"/>
    </xf>
    <xf numFmtId="0" fontId="0" fillId="3" borderId="0" xfId="0" applyFill="1" applyAlignment="1">
      <alignment wrapText="1"/>
    </xf>
    <xf numFmtId="49" fontId="6" fillId="3" borderId="0" xfId="0" applyNumberFormat="1" applyFont="1" applyFill="1" applyAlignment="1">
      <alignment horizontal="left" vertical="center" wrapText="1"/>
    </xf>
    <xf numFmtId="0" fontId="0" fillId="3" borderId="1" xfId="0" applyFill="1" applyBorder="1" applyAlignment="1">
      <alignment horizontal="left" vertical="center" indent="1"/>
    </xf>
    <xf numFmtId="49" fontId="8" fillId="3" borderId="0" xfId="0" applyNumberFormat="1" applyFont="1" applyFill="1" applyAlignment="1">
      <alignment horizontal="left" vertical="center" wrapText="1"/>
    </xf>
    <xf numFmtId="0" fontId="0" fillId="3" borderId="9" xfId="0" applyFill="1" applyBorder="1" applyAlignment="1">
      <alignment horizontal="left" vertical="center" indent="1"/>
    </xf>
    <xf numFmtId="0" fontId="0" fillId="3" borderId="6" xfId="0" applyFill="1" applyBorder="1" applyAlignment="1">
      <alignment wrapText="1"/>
    </xf>
    <xf numFmtId="49" fontId="8" fillId="3" borderId="6" xfId="0" applyNumberFormat="1" applyFont="1" applyFill="1" applyBorder="1" applyAlignment="1">
      <alignment horizontal="left" vertical="center" wrapText="1"/>
    </xf>
    <xf numFmtId="0" fontId="8" fillId="4" borderId="6" xfId="0" applyFont="1" applyFill="1" applyBorder="1" applyAlignment="1" applyProtection="1">
      <alignment horizontal="left" vertical="center" wrapText="1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4" fontId="0" fillId="0" borderId="0" xfId="0" applyNumberFormat="1"/>
    <xf numFmtId="3" fontId="0" fillId="0" borderId="0" xfId="0" applyNumberFormat="1"/>
    <xf numFmtId="4" fontId="0" fillId="0" borderId="26" xfId="0" applyNumberFormat="1" applyBorder="1"/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" fontId="7" fillId="5" borderId="30" xfId="0" applyNumberFormat="1" applyFont="1" applyFill="1" applyBorder="1" applyAlignment="1">
      <alignment vertical="center"/>
    </xf>
    <xf numFmtId="4" fontId="7" fillId="5" borderId="31" xfId="0" applyNumberFormat="1" applyFont="1" applyFill="1" applyBorder="1" applyAlignment="1">
      <alignment vertical="center" wrapText="1"/>
    </xf>
    <xf numFmtId="4" fontId="10" fillId="5" borderId="32" xfId="0" applyNumberFormat="1" applyFont="1" applyFill="1" applyBorder="1" applyAlignment="1">
      <alignment horizontal="center" vertical="center" wrapText="1" shrinkToFit="1"/>
    </xf>
    <xf numFmtId="4" fontId="7" fillId="5" borderId="32" xfId="0" applyNumberFormat="1" applyFont="1" applyFill="1" applyBorder="1" applyAlignment="1">
      <alignment horizontal="center" vertical="center" wrapText="1" shrinkToFit="1"/>
    </xf>
    <xf numFmtId="3" fontId="7" fillId="5" borderId="32" xfId="0" applyNumberFormat="1" applyFont="1" applyFill="1" applyBorder="1" applyAlignment="1">
      <alignment horizontal="center" vertical="center" wrapText="1"/>
    </xf>
    <xf numFmtId="4" fontId="0" fillId="0" borderId="33" xfId="0" applyNumberFormat="1" applyBorder="1" applyAlignment="1">
      <alignment vertical="center"/>
    </xf>
    <xf numFmtId="4" fontId="3" fillId="0" borderId="35" xfId="0" applyNumberFormat="1" applyFont="1" applyBorder="1" applyAlignment="1">
      <alignment horizontal="right" vertical="center" wrapText="1" shrinkToFit="1"/>
    </xf>
    <xf numFmtId="4" fontId="3" fillId="0" borderId="35" xfId="0" applyNumberFormat="1" applyFont="1" applyBorder="1" applyAlignment="1">
      <alignment horizontal="right" vertical="center" shrinkToFit="1"/>
    </xf>
    <xf numFmtId="4" fontId="0" fillId="0" borderId="35" xfId="0" applyNumberFormat="1" applyBorder="1" applyAlignment="1">
      <alignment vertical="center" shrinkToFit="1"/>
    </xf>
    <xf numFmtId="3" fontId="0" fillId="0" borderId="35" xfId="0" applyNumberFormat="1" applyBorder="1" applyAlignment="1">
      <alignment vertical="center"/>
    </xf>
    <xf numFmtId="4" fontId="8" fillId="0" borderId="33" xfId="0" applyNumberFormat="1" applyFont="1" applyBorder="1" applyAlignment="1">
      <alignment vertical="center"/>
    </xf>
    <xf numFmtId="4" fontId="8" fillId="0" borderId="35" xfId="0" applyNumberFormat="1" applyFont="1" applyBorder="1" applyAlignment="1">
      <alignment vertical="center" wrapText="1" shrinkToFit="1"/>
    </xf>
    <xf numFmtId="4" fontId="8" fillId="0" borderId="35" xfId="0" applyNumberFormat="1" applyFont="1" applyBorder="1" applyAlignment="1">
      <alignment vertical="center" shrinkToFit="1"/>
    </xf>
    <xf numFmtId="3" fontId="8" fillId="0" borderId="35" xfId="0" applyNumberFormat="1" applyFont="1" applyBorder="1" applyAlignment="1">
      <alignment vertical="center"/>
    </xf>
    <xf numFmtId="4" fontId="0" fillId="0" borderId="33" xfId="0" applyNumberFormat="1" applyBorder="1" applyAlignment="1">
      <alignment horizontal="left" vertical="center"/>
    </xf>
    <xf numFmtId="4" fontId="0" fillId="0" borderId="35" xfId="0" applyNumberFormat="1" applyBorder="1" applyAlignment="1">
      <alignment vertical="center" wrapText="1" shrinkToFit="1"/>
    </xf>
    <xf numFmtId="4" fontId="0" fillId="3" borderId="39" xfId="0" applyNumberFormat="1" applyFill="1" applyBorder="1" applyAlignment="1">
      <alignment vertical="center" wrapText="1" shrinkToFit="1"/>
    </xf>
    <xf numFmtId="4" fontId="0" fillId="3" borderId="39" xfId="0" applyNumberFormat="1" applyFill="1" applyBorder="1" applyAlignment="1">
      <alignment vertical="center" shrinkToFit="1"/>
    </xf>
    <xf numFmtId="3" fontId="0" fillId="3" borderId="39" xfId="0" applyNumberFormat="1" applyFill="1" applyBorder="1" applyAlignment="1">
      <alignment vertical="center"/>
    </xf>
    <xf numFmtId="0" fontId="4" fillId="3" borderId="11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4" fontId="4" fillId="3" borderId="7" xfId="0" applyNumberFormat="1" applyFont="1" applyFill="1" applyBorder="1" applyAlignment="1">
      <alignment horizontal="left" vertical="center"/>
    </xf>
    <xf numFmtId="49" fontId="0" fillId="3" borderId="13" xfId="0" applyNumberFormat="1" applyFill="1" applyBorder="1" applyAlignment="1">
      <alignment horizontal="left" vertical="center"/>
    </xf>
    <xf numFmtId="0" fontId="0" fillId="3" borderId="7" xfId="0" applyFill="1" applyBorder="1" applyAlignment="1">
      <alignment wrapText="1"/>
    </xf>
    <xf numFmtId="0" fontId="0" fillId="3" borderId="7" xfId="0" applyFill="1" applyBorder="1"/>
    <xf numFmtId="49" fontId="8" fillId="3" borderId="13" xfId="0" applyNumberFormat="1" applyFont="1" applyFill="1" applyBorder="1" applyAlignment="1">
      <alignment horizontal="left" vertical="center"/>
    </xf>
    <xf numFmtId="0" fontId="6" fillId="0" borderId="0" xfId="0" applyFont="1"/>
    <xf numFmtId="49" fontId="0" fillId="0" borderId="0" xfId="0" applyNumberFormat="1"/>
    <xf numFmtId="0" fontId="15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0" fontId="15" fillId="5" borderId="30" xfId="0" applyFont="1" applyFill="1" applyBorder="1" applyAlignment="1">
      <alignment horizontal="center" vertical="center" wrapText="1"/>
    </xf>
    <xf numFmtId="0" fontId="15" fillId="5" borderId="31" xfId="0" applyFont="1" applyFill="1" applyBorder="1" applyAlignment="1">
      <alignment horizontal="center" vertical="center" wrapText="1"/>
    </xf>
    <xf numFmtId="0" fontId="15" fillId="5" borderId="32" xfId="0" applyFont="1" applyFill="1" applyBorder="1" applyAlignment="1">
      <alignment horizontal="center" vertical="center" wrapText="1"/>
    </xf>
    <xf numFmtId="49" fontId="7" fillId="0" borderId="33" xfId="0" applyNumberFormat="1" applyFont="1" applyBorder="1" applyAlignment="1">
      <alignment vertical="center"/>
    </xf>
    <xf numFmtId="0" fontId="7" fillId="3" borderId="36" xfId="0" applyFont="1" applyFill="1" applyBorder="1" applyAlignment="1">
      <alignment vertical="center"/>
    </xf>
    <xf numFmtId="0" fontId="7" fillId="3" borderId="36" xfId="0" applyFont="1" applyFill="1" applyBorder="1" applyAlignment="1">
      <alignment vertical="center" wrapText="1"/>
    </xf>
    <xf numFmtId="0" fontId="7" fillId="3" borderId="37" xfId="0" applyFont="1" applyFill="1" applyBorder="1" applyAlignment="1">
      <alignment vertical="center" wrapText="1"/>
    </xf>
    <xf numFmtId="3" fontId="7" fillId="0" borderId="35" xfId="0" applyNumberFormat="1" applyFont="1" applyBorder="1" applyAlignment="1">
      <alignment vertical="center"/>
    </xf>
    <xf numFmtId="3" fontId="7" fillId="3" borderId="39" xfId="0" applyNumberFormat="1" applyFont="1" applyFill="1" applyBorder="1" applyAlignment="1">
      <alignment vertical="center"/>
    </xf>
    <xf numFmtId="4" fontId="7" fillId="0" borderId="35" xfId="0" applyNumberFormat="1" applyFont="1" applyBorder="1" applyAlignment="1">
      <alignment horizontal="center" vertical="center"/>
    </xf>
    <xf numFmtId="4" fontId="7" fillId="0" borderId="35" xfId="0" applyNumberFormat="1" applyFont="1" applyBorder="1" applyAlignment="1">
      <alignment vertical="center"/>
    </xf>
    <xf numFmtId="4" fontId="7" fillId="3" borderId="39" xfId="0" applyNumberFormat="1" applyFont="1" applyFill="1" applyBorder="1" applyAlignment="1">
      <alignment horizontal="center" vertical="center"/>
    </xf>
    <xf numFmtId="4" fontId="7" fillId="3" borderId="39" xfId="0" applyNumberFormat="1" applyFont="1" applyFill="1" applyBorder="1" applyAlignment="1">
      <alignment vertical="center"/>
    </xf>
    <xf numFmtId="49" fontId="0" fillId="0" borderId="1" xfId="0" applyNumberFormat="1" applyBorder="1"/>
    <xf numFmtId="0" fontId="0" fillId="0" borderId="21" xfId="0" applyFont="1" applyBorder="1" applyAlignment="1">
      <alignment vertical="center"/>
    </xf>
    <xf numFmtId="0" fontId="0" fillId="3" borderId="21" xfId="0" applyFon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5" borderId="15" xfId="0" applyFill="1" applyBorder="1"/>
    <xf numFmtId="0" fontId="0" fillId="5" borderId="21" xfId="0" applyFill="1" applyBorder="1"/>
    <xf numFmtId="0" fontId="0" fillId="5" borderId="21" xfId="0" applyFill="1" applyBorder="1" applyAlignment="1">
      <alignment horizontal="center"/>
    </xf>
    <xf numFmtId="49" fontId="0" fillId="5" borderId="21" xfId="0" applyNumberFormat="1" applyFill="1" applyBorder="1"/>
    <xf numFmtId="0" fontId="0" fillId="5" borderId="21" xfId="0" applyFill="1" applyBorder="1" applyAlignment="1">
      <alignment wrapText="1"/>
    </xf>
    <xf numFmtId="0" fontId="16" fillId="0" borderId="0" xfId="0" applyFont="1"/>
    <xf numFmtId="16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8" fillId="3" borderId="15" xfId="0" applyFont="1" applyFill="1" applyBorder="1" applyAlignment="1">
      <alignment vertical="top"/>
    </xf>
    <xf numFmtId="49" fontId="8" fillId="3" borderId="12" xfId="0" applyNumberFormat="1" applyFont="1" applyFill="1" applyBorder="1" applyAlignment="1">
      <alignment vertical="top"/>
    </xf>
    <xf numFmtId="0" fontId="8" fillId="3" borderId="12" xfId="0" applyFont="1" applyFill="1" applyBorder="1" applyAlignment="1">
      <alignment horizontal="center" vertical="top"/>
    </xf>
    <xf numFmtId="0" fontId="8" fillId="3" borderId="12" xfId="0" applyFont="1" applyFill="1" applyBorder="1" applyAlignment="1">
      <alignment vertical="top"/>
    </xf>
    <xf numFmtId="0" fontId="16" fillId="0" borderId="0" xfId="0" applyFont="1" applyBorder="1" applyAlignment="1">
      <alignment vertical="top"/>
    </xf>
    <xf numFmtId="49" fontId="16" fillId="0" borderId="0" xfId="0" applyNumberFormat="1" applyFont="1" applyBorder="1" applyAlignment="1">
      <alignment vertical="top"/>
    </xf>
    <xf numFmtId="0" fontId="16" fillId="0" borderId="0" xfId="0" applyFont="1" applyBorder="1" applyAlignment="1">
      <alignment horizontal="center" vertical="top" shrinkToFit="1"/>
    </xf>
    <xf numFmtId="4" fontId="16" fillId="0" borderId="0" xfId="0" applyNumberFormat="1" applyFont="1" applyBorder="1" applyAlignment="1">
      <alignment vertical="top" shrinkToFit="1"/>
    </xf>
    <xf numFmtId="4" fontId="16" fillId="4" borderId="0" xfId="0" applyNumberFormat="1" applyFont="1" applyFill="1" applyBorder="1" applyAlignment="1" applyProtection="1">
      <alignment vertical="top" shrinkToFit="1"/>
      <protection locked="0"/>
    </xf>
    <xf numFmtId="164" fontId="17" fillId="0" borderId="0" xfId="0" applyNumberFormat="1" applyFont="1" applyBorder="1" applyAlignment="1">
      <alignment horizontal="center" vertical="top" wrapText="1" shrinkToFit="1"/>
    </xf>
    <xf numFmtId="164" fontId="17" fillId="0" borderId="0" xfId="0" applyNumberFormat="1" applyFont="1" applyBorder="1" applyAlignment="1">
      <alignment vertical="top" wrapText="1" shrinkToFit="1"/>
    </xf>
    <xf numFmtId="4" fontId="8" fillId="3" borderId="0" xfId="0" applyNumberFormat="1" applyFont="1" applyFill="1" applyBorder="1" applyAlignment="1">
      <alignment vertical="top" shrinkToFit="1"/>
    </xf>
    <xf numFmtId="0" fontId="8" fillId="3" borderId="29" xfId="0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vertical="top"/>
    </xf>
    <xf numFmtId="0" fontId="8" fillId="3" borderId="18" xfId="0" applyFont="1" applyFill="1" applyBorder="1" applyAlignment="1">
      <alignment horizontal="center" vertical="top" shrinkToFit="1"/>
    </xf>
    <xf numFmtId="164" fontId="8" fillId="3" borderId="18" xfId="0" applyNumberFormat="1" applyFont="1" applyFill="1" applyBorder="1" applyAlignment="1">
      <alignment vertical="top" shrinkToFit="1"/>
    </xf>
    <xf numFmtId="4" fontId="8" fillId="3" borderId="18" xfId="0" applyNumberFormat="1" applyFont="1" applyFill="1" applyBorder="1" applyAlignment="1">
      <alignment vertical="top" shrinkToFit="1"/>
    </xf>
    <xf numFmtId="4" fontId="8" fillId="3" borderId="40" xfId="0" applyNumberFormat="1" applyFont="1" applyFill="1" applyBorder="1" applyAlignment="1">
      <alignment vertical="top" shrinkToFit="1"/>
    </xf>
    <xf numFmtId="0" fontId="16" fillId="0" borderId="41" xfId="0" applyFont="1" applyBorder="1" applyAlignment="1">
      <alignment vertical="top"/>
    </xf>
    <xf numFmtId="49" fontId="16" fillId="0" borderId="42" xfId="0" applyNumberFormat="1" applyFont="1" applyBorder="1" applyAlignment="1">
      <alignment vertical="top"/>
    </xf>
    <xf numFmtId="0" fontId="16" fillId="0" borderId="42" xfId="0" applyFont="1" applyBorder="1" applyAlignment="1">
      <alignment horizontal="center" vertical="top" shrinkToFit="1"/>
    </xf>
    <xf numFmtId="164" fontId="16" fillId="0" borderId="42" xfId="0" applyNumberFormat="1" applyFont="1" applyBorder="1" applyAlignment="1">
      <alignment vertical="top" shrinkToFit="1"/>
    </xf>
    <xf numFmtId="4" fontId="16" fillId="4" borderId="42" xfId="0" applyNumberFormat="1" applyFont="1" applyFill="1" applyBorder="1" applyAlignment="1" applyProtection="1">
      <alignment vertical="top" shrinkToFit="1"/>
      <protection locked="0"/>
    </xf>
    <xf numFmtId="4" fontId="16" fillId="0" borderId="42" xfId="0" applyNumberFormat="1" applyFont="1" applyBorder="1" applyAlignment="1">
      <alignment vertical="top" shrinkToFit="1"/>
    </xf>
    <xf numFmtId="4" fontId="16" fillId="0" borderId="43" xfId="0" applyNumberFormat="1" applyFont="1" applyBorder="1" applyAlignment="1">
      <alignment vertical="top" shrinkToFit="1"/>
    </xf>
    <xf numFmtId="164" fontId="16" fillId="4" borderId="0" xfId="0" applyNumberFormat="1" applyFont="1" applyFill="1" applyBorder="1" applyAlignment="1" applyProtection="1">
      <alignment vertical="top" shrinkToFit="1"/>
      <protection locked="0"/>
    </xf>
    <xf numFmtId="4" fontId="8" fillId="3" borderId="22" xfId="0" applyNumberFormat="1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horizontal="left" vertical="top" wrapText="1"/>
    </xf>
    <xf numFmtId="49" fontId="16" fillId="0" borderId="42" xfId="0" applyNumberFormat="1" applyFont="1" applyBorder="1" applyAlignment="1">
      <alignment horizontal="left" vertical="top" wrapText="1"/>
    </xf>
    <xf numFmtId="164" fontId="17" fillId="0" borderId="0" xfId="0" quotePrefix="1" applyNumberFormat="1" applyFont="1" applyBorder="1" applyAlignment="1">
      <alignment horizontal="left" vertical="top" wrapText="1"/>
    </xf>
    <xf numFmtId="49" fontId="16" fillId="0" borderId="0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8" fillId="3" borderId="12" xfId="0" applyNumberFormat="1" applyFont="1" applyFill="1" applyBorder="1" applyAlignment="1">
      <alignment horizontal="left" vertical="top" wrapText="1"/>
    </xf>
    <xf numFmtId="49" fontId="0" fillId="0" borderId="0" xfId="0" applyNumberFormat="1" applyAlignment="1">
      <alignment horizontal="left" wrapText="1"/>
    </xf>
    <xf numFmtId="0" fontId="3" fillId="2" borderId="0" xfId="0" applyFont="1" applyFill="1" applyAlignment="1">
      <alignment horizontal="left" wrapText="1"/>
    </xf>
    <xf numFmtId="4" fontId="0" fillId="0" borderId="34" xfId="0" applyNumberFormat="1" applyBorder="1" applyAlignment="1">
      <alignment vertical="center" wrapText="1"/>
    </xf>
    <xf numFmtId="4" fontId="8" fillId="0" borderId="34" xfId="0" applyNumberFormat="1" applyFont="1" applyBorder="1" applyAlignment="1">
      <alignment vertical="center" wrapText="1"/>
    </xf>
    <xf numFmtId="4" fontId="0" fillId="3" borderId="36" xfId="0" applyNumberFormat="1" applyFill="1" applyBorder="1" applyAlignment="1">
      <alignment vertical="center"/>
    </xf>
    <xf numFmtId="4" fontId="0" fillId="3" borderId="37" xfId="0" applyNumberFormat="1" applyFill="1" applyBorder="1" applyAlignment="1">
      <alignment vertical="center"/>
    </xf>
    <xf numFmtId="4" fontId="0" fillId="3" borderId="38" xfId="0" applyNumberFormat="1" applyFill="1" applyBorder="1" applyAlignment="1">
      <alignment vertical="center"/>
    </xf>
    <xf numFmtId="49" fontId="7" fillId="0" borderId="33" xfId="0" applyNumberFormat="1" applyFont="1" applyBorder="1" applyAlignment="1">
      <alignment vertical="center" wrapText="1"/>
    </xf>
    <xf numFmtId="49" fontId="7" fillId="0" borderId="34" xfId="0" applyNumberFormat="1" applyFont="1" applyBorder="1" applyAlignment="1">
      <alignment vertical="center" wrapText="1"/>
    </xf>
    <xf numFmtId="0" fontId="0" fillId="0" borderId="18" xfId="0" applyBorder="1" applyAlignment="1">
      <alignment horizontal="center" wrapText="1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4" fontId="13" fillId="0" borderId="16" xfId="0" applyNumberFormat="1" applyFont="1" applyBorder="1" applyAlignment="1">
      <alignment horizontal="right" vertical="center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16" xfId="0" applyNumberFormat="1" applyFont="1" applyBorder="1" applyAlignment="1">
      <alignment horizontal="right" vertical="center" indent="1"/>
    </xf>
    <xf numFmtId="4" fontId="12" fillId="3" borderId="7" xfId="0" applyNumberFormat="1" applyFont="1" applyFill="1" applyBorder="1" applyAlignment="1">
      <alignment horizontal="right" vertical="center"/>
    </xf>
    <xf numFmtId="2" fontId="12" fillId="3" borderId="7" xfId="0" applyNumberFormat="1" applyFont="1" applyFill="1" applyBorder="1" applyAlignment="1">
      <alignment horizontal="right" vertical="center"/>
    </xf>
    <xf numFmtId="0" fontId="8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8" fillId="4" borderId="0" xfId="0" applyFont="1" applyFill="1" applyAlignment="1" applyProtection="1">
      <alignment horizontal="left" vertical="center"/>
      <protection locked="0"/>
    </xf>
    <xf numFmtId="49" fontId="8" fillId="3" borderId="6" xfId="0" applyNumberFormat="1" applyFont="1" applyFill="1" applyBorder="1" applyAlignment="1">
      <alignment horizontal="left" vertical="center" wrapText="1"/>
    </xf>
    <xf numFmtId="0" fontId="8" fillId="3" borderId="6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0" fontId="8" fillId="4" borderId="6" xfId="0" applyFont="1" applyFill="1" applyBorder="1" applyAlignment="1" applyProtection="1">
      <alignment horizontal="left" vertical="center"/>
      <protection locked="0"/>
    </xf>
    <xf numFmtId="0" fontId="0" fillId="4" borderId="6" xfId="0" applyFill="1" applyBorder="1" applyAlignment="1" applyProtection="1">
      <alignment horizontal="left" vertical="center"/>
      <protection locked="0"/>
    </xf>
    <xf numFmtId="0" fontId="8" fillId="0" borderId="18" xfId="0" applyFont="1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9" fontId="6" fillId="3" borderId="18" xfId="0" applyNumberFormat="1" applyFont="1" applyFill="1" applyBorder="1" applyAlignment="1">
      <alignment horizontal="left" vertical="center" wrapText="1"/>
    </xf>
    <xf numFmtId="0" fontId="0" fillId="3" borderId="18" xfId="0" applyFill="1" applyBorder="1" applyAlignment="1">
      <alignment wrapText="1"/>
    </xf>
    <xf numFmtId="0" fontId="0" fillId="3" borderId="19" xfId="0" applyFill="1" applyBorder="1" applyAlignment="1">
      <alignment wrapText="1"/>
    </xf>
    <xf numFmtId="49" fontId="8" fillId="3" borderId="0" xfId="0" applyNumberFormat="1" applyFont="1" applyFill="1" applyAlignment="1">
      <alignment horizontal="left" vertical="center" wrapText="1"/>
    </xf>
    <xf numFmtId="0" fontId="0" fillId="3" borderId="0" xfId="0" applyFill="1" applyAlignment="1">
      <alignment wrapText="1"/>
    </xf>
    <xf numFmtId="0" fontId="0" fillId="3" borderId="2" xfId="0" applyFill="1" applyBorder="1" applyAlignment="1">
      <alignment wrapText="1"/>
    </xf>
    <xf numFmtId="1" fontId="0" fillId="0" borderId="6" xfId="0" applyNumberFormat="1" applyBorder="1" applyAlignment="1">
      <alignment horizontal="right" indent="1"/>
    </xf>
    <xf numFmtId="0" fontId="8" fillId="4" borderId="18" xfId="0" applyFont="1" applyFill="1" applyBorder="1" applyAlignment="1" applyProtection="1">
      <alignment horizontal="left" vertical="center"/>
      <protection locked="0"/>
    </xf>
    <xf numFmtId="0" fontId="0" fillId="0" borderId="6" xfId="0" applyBorder="1" applyAlignment="1">
      <alignment horizontal="right" indent="1"/>
    </xf>
    <xf numFmtId="0" fontId="0" fillId="0" borderId="8" xfId="0" applyBorder="1" applyAlignment="1">
      <alignment horizontal="right" indent="1"/>
    </xf>
    <xf numFmtId="4" fontId="11" fillId="0" borderId="22" xfId="0" applyNumberFormat="1" applyFont="1" applyBorder="1" applyAlignment="1">
      <alignment horizontal="right" vertical="center" indent="1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0" fontId="6" fillId="0" borderId="0" xfId="0" applyFont="1" applyAlignment="1">
      <alignment horizontal="center"/>
    </xf>
    <xf numFmtId="49" fontId="0" fillId="0" borderId="12" xfId="0" applyNumberForma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2" xfId="0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0" fillId="3" borderId="22" xfId="0" applyFill="1" applyBorder="1" applyAlignment="1">
      <alignment vertical="center"/>
    </xf>
    <xf numFmtId="0" fontId="0" fillId="0" borderId="0" xfId="0" applyAlignment="1">
      <alignment vertical="top"/>
    </xf>
    <xf numFmtId="0" fontId="0" fillId="0" borderId="0" xfId="0" applyAlignment="1">
      <alignment horizontal="left" vertical="top" wrapText="1"/>
    </xf>
    <xf numFmtId="0" fontId="0" fillId="4" borderId="29" xfId="0" applyFill="1" applyBorder="1" applyAlignment="1" applyProtection="1">
      <alignment vertical="top" wrapText="1"/>
      <protection locked="0"/>
    </xf>
    <xf numFmtId="0" fontId="0" fillId="4" borderId="18" xfId="0" applyFill="1" applyBorder="1" applyAlignment="1" applyProtection="1">
      <alignment vertical="top" wrapText="1"/>
      <protection locked="0"/>
    </xf>
    <xf numFmtId="0" fontId="0" fillId="4" borderId="18" xfId="0" applyFill="1" applyBorder="1" applyAlignment="1" applyProtection="1">
      <alignment horizontal="left" vertical="top" wrapText="1"/>
      <protection locked="0"/>
    </xf>
    <xf numFmtId="0" fontId="0" fillId="4" borderId="40" xfId="0" applyFill="1" applyBorder="1" applyAlignment="1" applyProtection="1">
      <alignment vertical="top" wrapText="1"/>
      <protection locked="0"/>
    </xf>
    <xf numFmtId="0" fontId="0" fillId="4" borderId="26" xfId="0" applyFill="1" applyBorder="1" applyAlignment="1" applyProtection="1">
      <alignment vertical="top" wrapText="1"/>
      <protection locked="0"/>
    </xf>
    <xf numFmtId="0" fontId="0" fillId="4" borderId="0" xfId="0" applyFill="1" applyBorder="1" applyAlignment="1" applyProtection="1">
      <alignment vertical="top" wrapText="1"/>
      <protection locked="0"/>
    </xf>
    <xf numFmtId="0" fontId="0" fillId="4" borderId="0" xfId="0" applyFill="1" applyBorder="1" applyAlignment="1" applyProtection="1">
      <alignment horizontal="left" vertical="top" wrapText="1"/>
      <protection locked="0"/>
    </xf>
    <xf numFmtId="0" fontId="0" fillId="4" borderId="27" xfId="0" applyFill="1" applyBorder="1" applyAlignment="1" applyProtection="1">
      <alignment vertical="top" wrapText="1"/>
      <protection locked="0"/>
    </xf>
    <xf numFmtId="0" fontId="0" fillId="4" borderId="10" xfId="0" applyFill="1" applyBorder="1" applyAlignment="1" applyProtection="1">
      <alignment vertical="top" wrapText="1"/>
      <protection locked="0"/>
    </xf>
    <xf numFmtId="0" fontId="0" fillId="4" borderId="6" xfId="0" applyFill="1" applyBorder="1" applyAlignment="1" applyProtection="1">
      <alignment vertical="top" wrapText="1"/>
      <protection locked="0"/>
    </xf>
    <xf numFmtId="0" fontId="0" fillId="4" borderId="6" xfId="0" applyFill="1" applyBorder="1" applyAlignment="1" applyProtection="1">
      <alignment horizontal="left" vertical="top" wrapText="1"/>
      <protection locked="0"/>
    </xf>
    <xf numFmtId="0" fontId="0" fillId="4" borderId="28" xfId="0" applyFill="1" applyBorder="1" applyAlignment="1" applyProtection="1">
      <alignment vertical="top" wrapText="1"/>
      <protection locked="0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uild.brno.cz\BUILDpowerS\Templates\Rozpocty\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G2"/>
  <sheetViews>
    <sheetView workbookViewId="0">
      <selection activeCell="A2" sqref="A2:G2"/>
    </sheetView>
  </sheetViews>
  <sheetFormatPr defaultRowHeight="12.75" x14ac:dyDescent="0.2"/>
  <sheetData>
    <row r="1" spans="1:7" x14ac:dyDescent="0.2">
      <c r="A1" s="21" t="s">
        <v>40</v>
      </c>
    </row>
    <row r="2" spans="1:7" ht="57.75" customHeight="1" x14ac:dyDescent="0.2">
      <c r="A2" s="185" t="s">
        <v>41</v>
      </c>
      <c r="B2" s="185"/>
      <c r="C2" s="185"/>
      <c r="D2" s="185"/>
      <c r="E2" s="185"/>
      <c r="F2" s="185"/>
      <c r="G2" s="185"/>
    </row>
  </sheetData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5112">
    <tabColor rgb="FF66FF66"/>
  </sheetPr>
  <dimension ref="A1:O53"/>
  <sheetViews>
    <sheetView showGridLines="0" topLeftCell="B23" zoomScaleNormal="100" zoomScaleSheetLayoutView="75" workbookViewId="0">
      <selection activeCell="A28" sqref="A28"/>
    </sheetView>
  </sheetViews>
  <sheetFormatPr defaultColWidth="9" defaultRowHeight="12.75" x14ac:dyDescent="0.2"/>
  <cols>
    <col min="1" max="1" width="8.42578125" hidden="1" customWidth="1"/>
    <col min="2" max="2" width="13.42578125" customWidth="1"/>
    <col min="3" max="3" width="7.42578125" style="52" customWidth="1"/>
    <col min="4" max="4" width="13" style="52" customWidth="1"/>
    <col min="5" max="5" width="9.7109375" style="52" customWidth="1"/>
    <col min="6" max="6" width="11.7109375" customWidth="1"/>
    <col min="7" max="9" width="13" customWidth="1"/>
    <col min="10" max="10" width="5.5703125" customWidth="1"/>
    <col min="11" max="11" width="4.28515625" customWidth="1"/>
    <col min="12" max="15" width="10.7109375" customWidth="1"/>
  </cols>
  <sheetData>
    <row r="1" spans="1:15" ht="33.75" customHeight="1" x14ac:dyDescent="0.2">
      <c r="A1" s="47" t="s">
        <v>38</v>
      </c>
      <c r="B1" s="221" t="s">
        <v>4</v>
      </c>
      <c r="C1" s="222"/>
      <c r="D1" s="222"/>
      <c r="E1" s="222"/>
      <c r="F1" s="222"/>
      <c r="G1" s="222"/>
      <c r="H1" s="222"/>
      <c r="I1" s="222"/>
      <c r="J1" s="223"/>
    </row>
    <row r="2" spans="1:15" ht="36" customHeight="1" x14ac:dyDescent="0.2">
      <c r="A2" s="2"/>
      <c r="B2" s="77" t="s">
        <v>24</v>
      </c>
      <c r="C2" s="78"/>
      <c r="D2" s="79" t="s">
        <v>43</v>
      </c>
      <c r="E2" s="227" t="s">
        <v>44</v>
      </c>
      <c r="F2" s="228"/>
      <c r="G2" s="228"/>
      <c r="H2" s="228"/>
      <c r="I2" s="228"/>
      <c r="J2" s="229"/>
      <c r="O2" s="1"/>
    </row>
    <row r="3" spans="1:15" ht="27" customHeight="1" x14ac:dyDescent="0.2">
      <c r="A3" s="2"/>
      <c r="B3" s="80" t="s">
        <v>45</v>
      </c>
      <c r="C3" s="78"/>
      <c r="D3" s="81" t="s">
        <v>43</v>
      </c>
      <c r="E3" s="230" t="s">
        <v>44</v>
      </c>
      <c r="F3" s="231"/>
      <c r="G3" s="231"/>
      <c r="H3" s="231"/>
      <c r="I3" s="231"/>
      <c r="J3" s="232"/>
    </row>
    <row r="4" spans="1:15" ht="23.25" customHeight="1" x14ac:dyDescent="0.2">
      <c r="A4" s="76">
        <v>3973</v>
      </c>
      <c r="B4" s="82" t="s">
        <v>46</v>
      </c>
      <c r="C4" s="83"/>
      <c r="D4" s="84" t="s">
        <v>43</v>
      </c>
      <c r="E4" s="210" t="s">
        <v>44</v>
      </c>
      <c r="F4" s="211"/>
      <c r="G4" s="211"/>
      <c r="H4" s="211"/>
      <c r="I4" s="211"/>
      <c r="J4" s="212"/>
    </row>
    <row r="5" spans="1:15" ht="24" customHeight="1" x14ac:dyDescent="0.2">
      <c r="A5" s="2"/>
      <c r="B5" s="31" t="s">
        <v>23</v>
      </c>
      <c r="D5" s="215"/>
      <c r="E5" s="216"/>
      <c r="F5" s="216"/>
      <c r="G5" s="216"/>
      <c r="H5" s="18" t="s">
        <v>42</v>
      </c>
      <c r="I5" s="22"/>
      <c r="J5" s="8"/>
    </row>
    <row r="6" spans="1:15" ht="15.75" customHeight="1" x14ac:dyDescent="0.2">
      <c r="A6" s="2"/>
      <c r="B6" s="28"/>
      <c r="C6" s="55"/>
      <c r="D6" s="217"/>
      <c r="E6" s="218"/>
      <c r="F6" s="218"/>
      <c r="G6" s="218"/>
      <c r="H6" s="18" t="s">
        <v>36</v>
      </c>
      <c r="I6" s="22"/>
      <c r="J6" s="8"/>
    </row>
    <row r="7" spans="1:15" ht="15.75" customHeight="1" x14ac:dyDescent="0.2">
      <c r="A7" s="2"/>
      <c r="B7" s="29"/>
      <c r="C7" s="56"/>
      <c r="D7" s="53"/>
      <c r="E7" s="219"/>
      <c r="F7" s="220"/>
      <c r="G7" s="220"/>
      <c r="H7" s="24"/>
      <c r="I7" s="23"/>
      <c r="J7" s="34"/>
    </row>
    <row r="8" spans="1:15" ht="24" hidden="1" customHeight="1" x14ac:dyDescent="0.2">
      <c r="A8" s="2"/>
      <c r="B8" s="31" t="s">
        <v>21</v>
      </c>
      <c r="D8" s="51"/>
      <c r="H8" s="18" t="s">
        <v>42</v>
      </c>
      <c r="I8" s="22"/>
      <c r="J8" s="8"/>
    </row>
    <row r="9" spans="1:15" ht="15.75" hidden="1" customHeight="1" x14ac:dyDescent="0.2">
      <c r="A9" s="2"/>
      <c r="B9" s="2"/>
      <c r="D9" s="51"/>
      <c r="H9" s="18" t="s">
        <v>36</v>
      </c>
      <c r="I9" s="22"/>
      <c r="J9" s="8"/>
    </row>
    <row r="10" spans="1:15" ht="15.75" hidden="1" customHeight="1" x14ac:dyDescent="0.2">
      <c r="A10" s="2"/>
      <c r="B10" s="35"/>
      <c r="C10" s="56"/>
      <c r="D10" s="53"/>
      <c r="E10" s="57"/>
      <c r="F10" s="24"/>
      <c r="G10" s="14"/>
      <c r="H10" s="14"/>
      <c r="I10" s="36"/>
      <c r="J10" s="34"/>
    </row>
    <row r="11" spans="1:15" ht="24" customHeight="1" x14ac:dyDescent="0.2">
      <c r="A11" s="2"/>
      <c r="B11" s="31" t="s">
        <v>20</v>
      </c>
      <c r="D11" s="234"/>
      <c r="E11" s="234"/>
      <c r="F11" s="234"/>
      <c r="G11" s="234"/>
      <c r="H11" s="18" t="s">
        <v>42</v>
      </c>
      <c r="I11" s="86"/>
      <c r="J11" s="8"/>
    </row>
    <row r="12" spans="1:15" ht="15.75" customHeight="1" x14ac:dyDescent="0.2">
      <c r="A12" s="2"/>
      <c r="B12" s="28"/>
      <c r="C12" s="55"/>
      <c r="D12" s="209"/>
      <c r="E12" s="209"/>
      <c r="F12" s="209"/>
      <c r="G12" s="209"/>
      <c r="H12" s="18" t="s">
        <v>36</v>
      </c>
      <c r="I12" s="86"/>
      <c r="J12" s="8"/>
    </row>
    <row r="13" spans="1:15" ht="15.75" customHeight="1" x14ac:dyDescent="0.2">
      <c r="A13" s="2"/>
      <c r="B13" s="29"/>
      <c r="C13" s="56"/>
      <c r="D13" s="85"/>
      <c r="E13" s="213"/>
      <c r="F13" s="214"/>
      <c r="G13" s="214"/>
      <c r="H13" s="19"/>
      <c r="I13" s="23"/>
      <c r="J13" s="34"/>
    </row>
    <row r="14" spans="1:15" ht="24" customHeight="1" x14ac:dyDescent="0.2">
      <c r="A14" s="2"/>
      <c r="B14" s="43" t="s">
        <v>22</v>
      </c>
      <c r="C14" s="58"/>
      <c r="D14" s="59" t="s">
        <v>47</v>
      </c>
      <c r="E14" s="60"/>
      <c r="F14" s="44"/>
      <c r="G14" s="44"/>
      <c r="H14" s="45"/>
      <c r="I14" s="44"/>
      <c r="J14" s="46"/>
    </row>
    <row r="15" spans="1:15" ht="32.25" customHeight="1" x14ac:dyDescent="0.2">
      <c r="A15" s="2"/>
      <c r="B15" s="35" t="s">
        <v>34</v>
      </c>
      <c r="C15" s="61"/>
      <c r="D15" s="54"/>
      <c r="E15" s="233"/>
      <c r="F15" s="233"/>
      <c r="G15" s="235"/>
      <c r="H15" s="235"/>
      <c r="I15" s="235" t="s">
        <v>31</v>
      </c>
      <c r="J15" s="236"/>
    </row>
    <row r="16" spans="1:15" ht="23.25" customHeight="1" x14ac:dyDescent="0.2">
      <c r="A16" s="139" t="s">
        <v>26</v>
      </c>
      <c r="B16" s="38" t="s">
        <v>26</v>
      </c>
      <c r="C16" s="62"/>
      <c r="D16" s="63"/>
      <c r="E16" s="198"/>
      <c r="F16" s="199"/>
      <c r="G16" s="198"/>
      <c r="H16" s="199"/>
      <c r="I16" s="198">
        <f>SUMIF(F49:F49,A16,I49:I49)+SUMIF(F49:F49,"PSU",I49:I49)</f>
        <v>0</v>
      </c>
      <c r="J16" s="200"/>
    </row>
    <row r="17" spans="1:10" ht="23.25" customHeight="1" x14ac:dyDescent="0.2">
      <c r="A17" s="139" t="s">
        <v>27</v>
      </c>
      <c r="B17" s="38" t="s">
        <v>27</v>
      </c>
      <c r="C17" s="62"/>
      <c r="D17" s="63"/>
      <c r="E17" s="198"/>
      <c r="F17" s="199"/>
      <c r="G17" s="198"/>
      <c r="H17" s="199"/>
      <c r="I17" s="198">
        <f>SUMIF(F49:F49,A17,I49:I49)</f>
        <v>0</v>
      </c>
      <c r="J17" s="200"/>
    </row>
    <row r="18" spans="1:10" ht="23.25" customHeight="1" x14ac:dyDescent="0.2">
      <c r="A18" s="139" t="s">
        <v>28</v>
      </c>
      <c r="B18" s="38" t="s">
        <v>28</v>
      </c>
      <c r="C18" s="62"/>
      <c r="D18" s="63"/>
      <c r="E18" s="198"/>
      <c r="F18" s="199"/>
      <c r="G18" s="198"/>
      <c r="H18" s="199"/>
      <c r="I18" s="198">
        <f>SUMIF(F49:F49,A18,I49:I49)</f>
        <v>0</v>
      </c>
      <c r="J18" s="200"/>
    </row>
    <row r="19" spans="1:10" ht="23.25" customHeight="1" x14ac:dyDescent="0.2">
      <c r="A19" s="139" t="s">
        <v>57</v>
      </c>
      <c r="B19" s="38" t="s">
        <v>29</v>
      </c>
      <c r="C19" s="62"/>
      <c r="D19" s="63"/>
      <c r="E19" s="198"/>
      <c r="F19" s="199"/>
      <c r="G19" s="198"/>
      <c r="H19" s="199"/>
      <c r="I19" s="198">
        <f>SUMIF(F49:F49,A19,I49:I49)</f>
        <v>0</v>
      </c>
      <c r="J19" s="200"/>
    </row>
    <row r="20" spans="1:10" ht="23.25" customHeight="1" x14ac:dyDescent="0.2">
      <c r="A20" s="139" t="s">
        <v>58</v>
      </c>
      <c r="B20" s="38" t="s">
        <v>30</v>
      </c>
      <c r="C20" s="62"/>
      <c r="D20" s="63"/>
      <c r="E20" s="198"/>
      <c r="F20" s="199"/>
      <c r="G20" s="198"/>
      <c r="H20" s="199"/>
      <c r="I20" s="198">
        <f>SUMIF(F49:F49,A20,I49:I49)</f>
        <v>0</v>
      </c>
      <c r="J20" s="200"/>
    </row>
    <row r="21" spans="1:10" ht="23.25" customHeight="1" x14ac:dyDescent="0.2">
      <c r="A21" s="2"/>
      <c r="B21" s="48" t="s">
        <v>31</v>
      </c>
      <c r="C21" s="64"/>
      <c r="D21" s="65"/>
      <c r="E21" s="201"/>
      <c r="F21" s="237"/>
      <c r="G21" s="201"/>
      <c r="H21" s="237"/>
      <c r="I21" s="201">
        <f>SUM(I16:J20)</f>
        <v>0</v>
      </c>
      <c r="J21" s="202"/>
    </row>
    <row r="22" spans="1:10" ht="33" customHeight="1" x14ac:dyDescent="0.2">
      <c r="A22" s="2"/>
      <c r="B22" s="42" t="s">
        <v>35</v>
      </c>
      <c r="C22" s="62"/>
      <c r="D22" s="63"/>
      <c r="E22" s="66"/>
      <c r="F22" s="39"/>
      <c r="G22" s="33"/>
      <c r="H22" s="33"/>
      <c r="I22" s="33"/>
      <c r="J22" s="40"/>
    </row>
    <row r="23" spans="1:10" ht="23.25" customHeight="1" x14ac:dyDescent="0.2">
      <c r="A23" s="2">
        <f>ZakladDPHSni*SazbaDPH1/100</f>
        <v>0</v>
      </c>
      <c r="B23" s="38" t="s">
        <v>13</v>
      </c>
      <c r="C23" s="62"/>
      <c r="D23" s="63"/>
      <c r="E23" s="67">
        <v>15</v>
      </c>
      <c r="F23" s="39" t="s">
        <v>0</v>
      </c>
      <c r="G23" s="196">
        <f>ZakladDPHSniVypocet</f>
        <v>0</v>
      </c>
      <c r="H23" s="197"/>
      <c r="I23" s="197"/>
      <c r="J23" s="40" t="str">
        <f t="shared" ref="J23:J28" si="0">Mena</f>
        <v>CZK</v>
      </c>
    </row>
    <row r="24" spans="1:10" ht="23.25" customHeight="1" x14ac:dyDescent="0.2">
      <c r="A24" s="2">
        <f>(A23-INT(A23))*100</f>
        <v>0</v>
      </c>
      <c r="B24" s="38" t="s">
        <v>14</v>
      </c>
      <c r="C24" s="62"/>
      <c r="D24" s="63"/>
      <c r="E24" s="67">
        <f>SazbaDPH1</f>
        <v>15</v>
      </c>
      <c r="F24" s="39" t="s">
        <v>0</v>
      </c>
      <c r="G24" s="194">
        <f>A23</f>
        <v>0</v>
      </c>
      <c r="H24" s="195"/>
      <c r="I24" s="195"/>
      <c r="J24" s="40" t="str">
        <f t="shared" si="0"/>
        <v>CZK</v>
      </c>
    </row>
    <row r="25" spans="1:10" ht="23.25" customHeight="1" x14ac:dyDescent="0.2">
      <c r="A25" s="2">
        <f>ZakladDPHZakl*SazbaDPH2/100</f>
        <v>0</v>
      </c>
      <c r="B25" s="38" t="s">
        <v>15</v>
      </c>
      <c r="C25" s="62"/>
      <c r="D25" s="63"/>
      <c r="E25" s="67">
        <v>21</v>
      </c>
      <c r="F25" s="39" t="s">
        <v>0</v>
      </c>
      <c r="G25" s="196">
        <f>ZakladDPHZaklVypocet</f>
        <v>0</v>
      </c>
      <c r="H25" s="197"/>
      <c r="I25" s="197"/>
      <c r="J25" s="40" t="str">
        <f t="shared" si="0"/>
        <v>CZK</v>
      </c>
    </row>
    <row r="26" spans="1:10" ht="23.25" customHeight="1" x14ac:dyDescent="0.2">
      <c r="A26" s="2">
        <f>(A25-INT(A25))*100</f>
        <v>0</v>
      </c>
      <c r="B26" s="32" t="s">
        <v>16</v>
      </c>
      <c r="C26" s="68"/>
      <c r="D26" s="54"/>
      <c r="E26" s="69">
        <f>SazbaDPH2</f>
        <v>21</v>
      </c>
      <c r="F26" s="30" t="s">
        <v>0</v>
      </c>
      <c r="G26" s="224">
        <f>A25</f>
        <v>0</v>
      </c>
      <c r="H26" s="225"/>
      <c r="I26" s="225"/>
      <c r="J26" s="37" t="str">
        <f t="shared" si="0"/>
        <v>CZK</v>
      </c>
    </row>
    <row r="27" spans="1:10" ht="23.25" customHeight="1" thickBot="1" x14ac:dyDescent="0.25">
      <c r="A27" s="2">
        <f>ZakladDPHSni+DPHSni+ZakladDPHZakl+DPHZakl</f>
        <v>0</v>
      </c>
      <c r="B27" s="31" t="s">
        <v>5</v>
      </c>
      <c r="C27" s="70"/>
      <c r="D27" s="71"/>
      <c r="E27" s="70"/>
      <c r="F27" s="16"/>
      <c r="G27" s="226">
        <f>CenaCelkem-(ZakladDPHSni+DPHSni+ZakladDPHZakl+DPHZakl)</f>
        <v>0</v>
      </c>
      <c r="H27" s="226"/>
      <c r="I27" s="226"/>
      <c r="J27" s="41" t="str">
        <f t="shared" si="0"/>
        <v>CZK</v>
      </c>
    </row>
    <row r="28" spans="1:10" ht="27.75" hidden="1" customHeight="1" thickBot="1" x14ac:dyDescent="0.25">
      <c r="A28" s="2"/>
      <c r="B28" s="113" t="s">
        <v>25</v>
      </c>
      <c r="C28" s="114"/>
      <c r="D28" s="114"/>
      <c r="E28" s="115"/>
      <c r="F28" s="116"/>
      <c r="G28" s="204">
        <f>ZakladDPHSniVypocet+ZakladDPHZaklVypocet</f>
        <v>0</v>
      </c>
      <c r="H28" s="204"/>
      <c r="I28" s="204"/>
      <c r="J28" s="117" t="str">
        <f t="shared" si="0"/>
        <v>CZK</v>
      </c>
    </row>
    <row r="29" spans="1:10" ht="27.75" customHeight="1" thickBot="1" x14ac:dyDescent="0.25">
      <c r="A29" s="2">
        <f>(A27-INT(A27))*100</f>
        <v>0</v>
      </c>
      <c r="B29" s="113" t="s">
        <v>37</v>
      </c>
      <c r="C29" s="118"/>
      <c r="D29" s="118"/>
      <c r="E29" s="118"/>
      <c r="F29" s="119"/>
      <c r="G29" s="203">
        <f>A27</f>
        <v>0</v>
      </c>
      <c r="H29" s="203"/>
      <c r="I29" s="203"/>
      <c r="J29" s="120" t="s">
        <v>52</v>
      </c>
    </row>
    <row r="30" spans="1:10" ht="12.75" customHeight="1" x14ac:dyDescent="0.2">
      <c r="A30" s="2"/>
      <c r="B30" s="2"/>
      <c r="J30" s="9"/>
    </row>
    <row r="31" spans="1:10" ht="30" customHeight="1" x14ac:dyDescent="0.2">
      <c r="A31" s="2"/>
      <c r="B31" s="2"/>
      <c r="J31" s="9"/>
    </row>
    <row r="32" spans="1:10" ht="18.75" customHeight="1" x14ac:dyDescent="0.2">
      <c r="A32" s="2"/>
      <c r="B32" s="17"/>
      <c r="C32" s="72" t="s">
        <v>12</v>
      </c>
      <c r="D32" s="73"/>
      <c r="E32" s="73"/>
      <c r="F32" s="15" t="s">
        <v>11</v>
      </c>
      <c r="G32" s="26"/>
      <c r="H32" s="27"/>
      <c r="I32" s="26"/>
      <c r="J32" s="9"/>
    </row>
    <row r="33" spans="1:10" ht="47.25" customHeight="1" x14ac:dyDescent="0.2">
      <c r="A33" s="2"/>
      <c r="B33" s="2"/>
      <c r="J33" s="9"/>
    </row>
    <row r="34" spans="1:10" s="21" customFormat="1" ht="18.75" customHeight="1" x14ac:dyDescent="0.2">
      <c r="A34" s="20"/>
      <c r="B34" s="20"/>
      <c r="C34" s="74"/>
      <c r="D34" s="205" t="s">
        <v>48</v>
      </c>
      <c r="E34" s="206"/>
      <c r="G34" s="207" t="s">
        <v>49</v>
      </c>
      <c r="H34" s="208"/>
      <c r="I34" s="208"/>
      <c r="J34" s="25"/>
    </row>
    <row r="35" spans="1:10" ht="12.75" customHeight="1" x14ac:dyDescent="0.2">
      <c r="A35" s="2"/>
      <c r="B35" s="2"/>
      <c r="D35" s="193" t="s">
        <v>2</v>
      </c>
      <c r="E35" s="193"/>
      <c r="H35" s="10" t="s">
        <v>3</v>
      </c>
      <c r="J35" s="9"/>
    </row>
    <row r="36" spans="1:10" ht="13.5" customHeight="1" thickBot="1" x14ac:dyDescent="0.25">
      <c r="A36" s="11"/>
      <c r="B36" s="11"/>
      <c r="C36" s="75"/>
      <c r="D36" s="75"/>
      <c r="E36" s="75"/>
      <c r="F36" s="12"/>
      <c r="G36" s="12"/>
      <c r="H36" s="12"/>
      <c r="I36" s="12"/>
      <c r="J36" s="13"/>
    </row>
    <row r="37" spans="1:10" ht="27" hidden="1" customHeight="1" x14ac:dyDescent="0.2">
      <c r="B37" s="90" t="s">
        <v>17</v>
      </c>
      <c r="C37" s="91"/>
      <c r="D37" s="91"/>
      <c r="E37" s="91"/>
      <c r="F37" s="92"/>
      <c r="G37" s="92"/>
      <c r="H37" s="92"/>
      <c r="I37" s="92"/>
      <c r="J37" s="93"/>
    </row>
    <row r="38" spans="1:10" ht="25.5" hidden="1" customHeight="1" x14ac:dyDescent="0.2">
      <c r="A38" s="89" t="s">
        <v>39</v>
      </c>
      <c r="B38" s="94" t="s">
        <v>18</v>
      </c>
      <c r="C38" s="95" t="s">
        <v>6</v>
      </c>
      <c r="D38" s="95"/>
      <c r="E38" s="95"/>
      <c r="F38" s="96" t="str">
        <f>B23</f>
        <v>Základ pro sníženou DPH</v>
      </c>
      <c r="G38" s="96" t="str">
        <f>B25</f>
        <v>Základ pro základní DPH</v>
      </c>
      <c r="H38" s="97" t="s">
        <v>19</v>
      </c>
      <c r="I38" s="97" t="s">
        <v>1</v>
      </c>
      <c r="J38" s="98" t="s">
        <v>0</v>
      </c>
    </row>
    <row r="39" spans="1:10" ht="25.5" hidden="1" customHeight="1" x14ac:dyDescent="0.2">
      <c r="A39" s="89">
        <v>1</v>
      </c>
      <c r="B39" s="99" t="s">
        <v>50</v>
      </c>
      <c r="C39" s="186"/>
      <c r="D39" s="186"/>
      <c r="E39" s="186"/>
      <c r="F39" s="100">
        <f>'507_2020_02 507_2020_02 Pol'!AE21</f>
        <v>0</v>
      </c>
      <c r="G39" s="101">
        <f>'507_2020_02 507_2020_02 Pol'!AF21</f>
        <v>0</v>
      </c>
      <c r="H39" s="102">
        <f>(F39*SazbaDPH1/100)+(G39*SazbaDPH2/100)</f>
        <v>0</v>
      </c>
      <c r="I39" s="102">
        <f>F39+G39+H39</f>
        <v>0</v>
      </c>
      <c r="J39" s="103" t="str">
        <f>IF(CenaCelkemVypocet=0,"",I39/CenaCelkemVypocet*100)</f>
        <v/>
      </c>
    </row>
    <row r="40" spans="1:10" ht="25.5" hidden="1" customHeight="1" x14ac:dyDescent="0.2">
      <c r="A40" s="89">
        <v>2</v>
      </c>
      <c r="B40" s="104" t="s">
        <v>43</v>
      </c>
      <c r="C40" s="187" t="s">
        <v>44</v>
      </c>
      <c r="D40" s="187"/>
      <c r="E40" s="187"/>
      <c r="F40" s="105">
        <f>'507_2020_02 507_2020_02 Pol'!AE21</f>
        <v>0</v>
      </c>
      <c r="G40" s="106">
        <f>'507_2020_02 507_2020_02 Pol'!AF21</f>
        <v>0</v>
      </c>
      <c r="H40" s="106">
        <f>(F40*SazbaDPH1/100)+(G40*SazbaDPH2/100)</f>
        <v>0</v>
      </c>
      <c r="I40" s="106">
        <f>F40+G40+H40</f>
        <v>0</v>
      </c>
      <c r="J40" s="107" t="str">
        <f>IF(CenaCelkemVypocet=0,"",I40/CenaCelkemVypocet*100)</f>
        <v/>
      </c>
    </row>
    <row r="41" spans="1:10" ht="25.5" hidden="1" customHeight="1" x14ac:dyDescent="0.2">
      <c r="A41" s="89">
        <v>3</v>
      </c>
      <c r="B41" s="108" t="s">
        <v>43</v>
      </c>
      <c r="C41" s="186" t="s">
        <v>44</v>
      </c>
      <c r="D41" s="186"/>
      <c r="E41" s="186"/>
      <c r="F41" s="109">
        <f>'507_2020_02 507_2020_02 Pol'!AE21</f>
        <v>0</v>
      </c>
      <c r="G41" s="102">
        <f>'507_2020_02 507_2020_02 Pol'!AF21</f>
        <v>0</v>
      </c>
      <c r="H41" s="102">
        <f>(F41*SazbaDPH1/100)+(G41*SazbaDPH2/100)</f>
        <v>0</v>
      </c>
      <c r="I41" s="102">
        <f>F41+G41+H41</f>
        <v>0</v>
      </c>
      <c r="J41" s="103" t="str">
        <f>IF(CenaCelkemVypocet=0,"",I41/CenaCelkemVypocet*100)</f>
        <v/>
      </c>
    </row>
    <row r="42" spans="1:10" ht="25.5" hidden="1" customHeight="1" x14ac:dyDescent="0.2">
      <c r="A42" s="89"/>
      <c r="B42" s="188" t="s">
        <v>51</v>
      </c>
      <c r="C42" s="189"/>
      <c r="D42" s="189"/>
      <c r="E42" s="190"/>
      <c r="F42" s="110">
        <f>SUMIF(A39:A41,"=1",F39:F41)</f>
        <v>0</v>
      </c>
      <c r="G42" s="111">
        <f>SUMIF(A39:A41,"=1",G39:G41)</f>
        <v>0</v>
      </c>
      <c r="H42" s="111">
        <f>SUMIF(A39:A41,"=1",H39:H41)</f>
        <v>0</v>
      </c>
      <c r="I42" s="111">
        <f>SUMIF(A39:A41,"=1",I39:I41)</f>
        <v>0</v>
      </c>
      <c r="J42" s="112">
        <f>SUMIF(A39:A41,"=1",J39:J41)</f>
        <v>0</v>
      </c>
    </row>
    <row r="46" spans="1:10" ht="15.75" x14ac:dyDescent="0.25">
      <c r="B46" s="121" t="s">
        <v>53</v>
      </c>
    </row>
    <row r="48" spans="1:10" ht="25.5" customHeight="1" x14ac:dyDescent="0.2">
      <c r="A48" s="123"/>
      <c r="B48" s="126" t="s">
        <v>18</v>
      </c>
      <c r="C48" s="126" t="s">
        <v>6</v>
      </c>
      <c r="D48" s="127"/>
      <c r="E48" s="127"/>
      <c r="F48" s="128" t="s">
        <v>54</v>
      </c>
      <c r="G48" s="128"/>
      <c r="H48" s="128"/>
      <c r="I48" s="128" t="s">
        <v>31</v>
      </c>
      <c r="J48" s="128" t="s">
        <v>0</v>
      </c>
    </row>
    <row r="49" spans="1:10" ht="36.75" customHeight="1" x14ac:dyDescent="0.2">
      <c r="A49" s="124"/>
      <c r="B49" s="129" t="s">
        <v>55</v>
      </c>
      <c r="C49" s="191" t="s">
        <v>56</v>
      </c>
      <c r="D49" s="192"/>
      <c r="E49" s="192"/>
      <c r="F49" s="135" t="s">
        <v>27</v>
      </c>
      <c r="G49" s="136"/>
      <c r="H49" s="136"/>
      <c r="I49" s="136">
        <f>'507_2020_02 507_2020_02 Pol'!G8</f>
        <v>0</v>
      </c>
      <c r="J49" s="133" t="str">
        <f>IF(I50=0,"",I49/I50*100)</f>
        <v/>
      </c>
    </row>
    <row r="50" spans="1:10" ht="25.5" customHeight="1" x14ac:dyDescent="0.2">
      <c r="A50" s="125"/>
      <c r="B50" s="130" t="s">
        <v>1</v>
      </c>
      <c r="C50" s="131"/>
      <c r="D50" s="132"/>
      <c r="E50" s="132"/>
      <c r="F50" s="137"/>
      <c r="G50" s="138"/>
      <c r="H50" s="138"/>
      <c r="I50" s="138">
        <f>I49</f>
        <v>0</v>
      </c>
      <c r="J50" s="134" t="str">
        <f>J49</f>
        <v/>
      </c>
    </row>
    <row r="51" spans="1:10" x14ac:dyDescent="0.2">
      <c r="F51" s="87"/>
      <c r="G51" s="87"/>
      <c r="H51" s="87"/>
      <c r="I51" s="87"/>
      <c r="J51" s="88"/>
    </row>
    <row r="52" spans="1:10" x14ac:dyDescent="0.2">
      <c r="F52" s="87"/>
      <c r="G52" s="87"/>
      <c r="H52" s="87"/>
      <c r="I52" s="87"/>
      <c r="J52" s="88"/>
    </row>
    <row r="53" spans="1:10" x14ac:dyDescent="0.2">
      <c r="F53" s="87"/>
      <c r="G53" s="87"/>
      <c r="H53" s="87"/>
      <c r="I53" s="87"/>
      <c r="J53" s="88"/>
    </row>
  </sheetData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46">
    <mergeCell ref="B1:J1"/>
    <mergeCell ref="G26:I26"/>
    <mergeCell ref="G27:I27"/>
    <mergeCell ref="G18:H18"/>
    <mergeCell ref="I17:J17"/>
    <mergeCell ref="I18:J18"/>
    <mergeCell ref="E18:F18"/>
    <mergeCell ref="E2:J2"/>
    <mergeCell ref="E3:J3"/>
    <mergeCell ref="E15:F15"/>
    <mergeCell ref="D11:G11"/>
    <mergeCell ref="G15:H15"/>
    <mergeCell ref="I15:J15"/>
    <mergeCell ref="I16:J16"/>
    <mergeCell ref="E21:F21"/>
    <mergeCell ref="G21:H21"/>
    <mergeCell ref="E17:F17"/>
    <mergeCell ref="D12:G12"/>
    <mergeCell ref="E4:J4"/>
    <mergeCell ref="G16:H16"/>
    <mergeCell ref="G17:H17"/>
    <mergeCell ref="E16:F16"/>
    <mergeCell ref="E13:G13"/>
    <mergeCell ref="D5:G5"/>
    <mergeCell ref="D6:G6"/>
    <mergeCell ref="E7:G7"/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G29:I29"/>
    <mergeCell ref="G25:I25"/>
    <mergeCell ref="I19:J19"/>
    <mergeCell ref="G28:I28"/>
    <mergeCell ref="D34:E34"/>
    <mergeCell ref="G34:I34"/>
    <mergeCell ref="C39:E39"/>
    <mergeCell ref="C40:E40"/>
    <mergeCell ref="C41:E41"/>
    <mergeCell ref="B42:E42"/>
    <mergeCell ref="C49:E49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r:id="rId2"/>
  <headerFooter alignWithMargins="0">
    <oddFooter>&amp;L&amp;9Zpracováno programem &amp;"Arial CE,tučné"BUILDpower S,  © RTS, a.s.&amp;R&amp;9Stránka &amp;P z &amp;N</oddFooter>
  </headerFooter>
  <rowBreaks count="1" manualBreakCount="1">
    <brk id="36" max="16383" man="1"/>
  </rowBreak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>
    <tabColor rgb="FFFF9966"/>
  </sheetPr>
  <dimension ref="A1:G5"/>
  <sheetViews>
    <sheetView workbookViewId="0">
      <pane ySplit="7" topLeftCell="A8" activePane="bottomLeft" state="frozen"/>
      <selection pane="bottomLeft" activeCell="I8" sqref="I8"/>
    </sheetView>
  </sheetViews>
  <sheetFormatPr defaultRowHeight="12.75" x14ac:dyDescent="0.2"/>
  <cols>
    <col min="1" max="1" width="4.28515625" style="3" customWidth="1"/>
    <col min="2" max="2" width="14.42578125" style="3" customWidth="1"/>
    <col min="3" max="3" width="38.28515625" style="7" customWidth="1"/>
    <col min="4" max="4" width="4.5703125" style="3" customWidth="1"/>
    <col min="5" max="5" width="10.5703125" style="3" customWidth="1"/>
    <col min="6" max="6" width="9.85546875" style="3" customWidth="1"/>
    <col min="7" max="7" width="12.7109375" style="3" customWidth="1"/>
    <col min="8" max="16384" width="9.140625" style="3"/>
  </cols>
  <sheetData>
    <row r="1" spans="1:7" ht="15.75" x14ac:dyDescent="0.2">
      <c r="A1" s="238" t="s">
        <v>7</v>
      </c>
      <c r="B1" s="238"/>
      <c r="C1" s="239"/>
      <c r="D1" s="238"/>
      <c r="E1" s="238"/>
      <c r="F1" s="238"/>
      <c r="G1" s="238"/>
    </row>
    <row r="2" spans="1:7" ht="24.95" customHeight="1" x14ac:dyDescent="0.2">
      <c r="A2" s="50" t="s">
        <v>8</v>
      </c>
      <c r="B2" s="49"/>
      <c r="C2" s="240"/>
      <c r="D2" s="240"/>
      <c r="E2" s="240"/>
      <c r="F2" s="240"/>
      <c r="G2" s="241"/>
    </row>
    <row r="3" spans="1:7" ht="24.95" customHeight="1" x14ac:dyDescent="0.2">
      <c r="A3" s="50" t="s">
        <v>9</v>
      </c>
      <c r="B3" s="49"/>
      <c r="C3" s="240"/>
      <c r="D3" s="240"/>
      <c r="E3" s="240"/>
      <c r="F3" s="240"/>
      <c r="G3" s="241"/>
    </row>
    <row r="4" spans="1:7" ht="24.95" customHeight="1" x14ac:dyDescent="0.2">
      <c r="A4" s="50" t="s">
        <v>10</v>
      </c>
      <c r="B4" s="49"/>
      <c r="C4" s="240"/>
      <c r="D4" s="240"/>
      <c r="E4" s="240"/>
      <c r="F4" s="240"/>
      <c r="G4" s="241"/>
    </row>
    <row r="5" spans="1:7" x14ac:dyDescent="0.2">
      <c r="B5" s="4"/>
      <c r="C5" s="5"/>
      <c r="D5" s="6"/>
    </row>
  </sheetData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CE,Tučné"BUILDpower S,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  <pageSetUpPr fitToPage="1"/>
  </sheetPr>
  <dimension ref="A1:BH5000"/>
  <sheetViews>
    <sheetView tabSelected="1" workbookViewId="0">
      <pane ySplit="7" topLeftCell="A8" activePane="bottomLeft" state="frozen"/>
      <selection pane="bottomLeft" activeCell="C12" sqref="C12"/>
    </sheetView>
  </sheetViews>
  <sheetFormatPr defaultRowHeight="12.75" outlineLevelRow="1" x14ac:dyDescent="0.2"/>
  <cols>
    <col min="1" max="1" width="3.42578125" customWidth="1"/>
    <col min="2" max="2" width="12.5703125" style="122" customWidth="1"/>
    <col min="3" max="3" width="38.28515625" style="122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1" width="0" hidden="1" customWidth="1"/>
    <col min="18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242" t="s">
        <v>7</v>
      </c>
      <c r="B1" s="242"/>
      <c r="C1" s="242"/>
      <c r="D1" s="242"/>
      <c r="E1" s="242"/>
      <c r="F1" s="242"/>
      <c r="G1" s="242"/>
      <c r="AG1" t="s">
        <v>59</v>
      </c>
    </row>
    <row r="2" spans="1:60" ht="24.95" customHeight="1" x14ac:dyDescent="0.2">
      <c r="A2" s="140" t="s">
        <v>8</v>
      </c>
      <c r="B2" s="49" t="s">
        <v>43</v>
      </c>
      <c r="C2" s="243" t="s">
        <v>44</v>
      </c>
      <c r="D2" s="244"/>
      <c r="E2" s="244"/>
      <c r="F2" s="244"/>
      <c r="G2" s="245"/>
      <c r="AG2" t="s">
        <v>60</v>
      </c>
    </row>
    <row r="3" spans="1:60" ht="24.95" customHeight="1" x14ac:dyDescent="0.2">
      <c r="A3" s="140" t="s">
        <v>9</v>
      </c>
      <c r="B3" s="49" t="s">
        <v>43</v>
      </c>
      <c r="C3" s="243" t="s">
        <v>44</v>
      </c>
      <c r="D3" s="244"/>
      <c r="E3" s="244"/>
      <c r="F3" s="244"/>
      <c r="G3" s="245"/>
      <c r="AC3" s="122" t="s">
        <v>60</v>
      </c>
      <c r="AG3" t="s">
        <v>61</v>
      </c>
    </row>
    <row r="4" spans="1:60" ht="24.95" customHeight="1" x14ac:dyDescent="0.2">
      <c r="A4" s="141" t="s">
        <v>10</v>
      </c>
      <c r="B4" s="142" t="s">
        <v>43</v>
      </c>
      <c r="C4" s="246" t="s">
        <v>44</v>
      </c>
      <c r="D4" s="247"/>
      <c r="E4" s="247"/>
      <c r="F4" s="247"/>
      <c r="G4" s="248"/>
      <c r="AG4" t="s">
        <v>62</v>
      </c>
    </row>
    <row r="5" spans="1:60" x14ac:dyDescent="0.2">
      <c r="D5" s="10"/>
    </row>
    <row r="6" spans="1:60" ht="38.25" x14ac:dyDescent="0.2">
      <c r="A6" s="144" t="s">
        <v>63</v>
      </c>
      <c r="B6" s="146" t="s">
        <v>64</v>
      </c>
      <c r="C6" s="146" t="s">
        <v>65</v>
      </c>
      <c r="D6" s="145" t="s">
        <v>66</v>
      </c>
      <c r="E6" s="144" t="s">
        <v>67</v>
      </c>
      <c r="F6" s="143" t="s">
        <v>68</v>
      </c>
      <c r="G6" s="144" t="s">
        <v>31</v>
      </c>
      <c r="H6" s="147" t="s">
        <v>32</v>
      </c>
      <c r="I6" s="147" t="s">
        <v>69</v>
      </c>
      <c r="J6" s="147" t="s">
        <v>33</v>
      </c>
      <c r="K6" s="147" t="s">
        <v>70</v>
      </c>
      <c r="L6" s="147" t="s">
        <v>71</v>
      </c>
      <c r="M6" s="147" t="s">
        <v>72</v>
      </c>
      <c r="N6" s="147" t="s">
        <v>73</v>
      </c>
      <c r="O6" s="147" t="s">
        <v>74</v>
      </c>
      <c r="P6" s="147" t="s">
        <v>75</v>
      </c>
      <c r="Q6" s="147" t="s">
        <v>76</v>
      </c>
      <c r="R6" s="147" t="s">
        <v>77</v>
      </c>
      <c r="S6" s="147" t="s">
        <v>78</v>
      </c>
      <c r="T6" s="147" t="s">
        <v>79</v>
      </c>
      <c r="U6" s="147" t="s">
        <v>80</v>
      </c>
      <c r="V6" s="147" t="s">
        <v>81</v>
      </c>
      <c r="W6" s="147" t="s">
        <v>82</v>
      </c>
      <c r="X6" s="147" t="s">
        <v>83</v>
      </c>
    </row>
    <row r="7" spans="1:60" hidden="1" x14ac:dyDescent="0.2">
      <c r="A7" s="3"/>
      <c r="B7" s="4"/>
      <c r="C7" s="4"/>
      <c r="D7" s="6"/>
      <c r="E7" s="149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0"/>
      <c r="T7" s="150"/>
      <c r="U7" s="150"/>
      <c r="V7" s="150"/>
      <c r="W7" s="150"/>
      <c r="X7" s="150"/>
    </row>
    <row r="8" spans="1:60" x14ac:dyDescent="0.2">
      <c r="A8" s="163" t="s">
        <v>84</v>
      </c>
      <c r="B8" s="164" t="s">
        <v>55</v>
      </c>
      <c r="C8" s="178" t="s">
        <v>56</v>
      </c>
      <c r="D8" s="165"/>
      <c r="E8" s="166"/>
      <c r="F8" s="167"/>
      <c r="G8" s="167">
        <f>SUMIF(AG9:AG19,"&lt;&gt;NOR",G9:G19)</f>
        <v>0</v>
      </c>
      <c r="H8" s="167"/>
      <c r="I8" s="167">
        <f>SUM(I9:I19)</f>
        <v>0</v>
      </c>
      <c r="J8" s="167"/>
      <c r="K8" s="167">
        <f>SUM(K9:K19)</f>
        <v>0</v>
      </c>
      <c r="L8" s="167"/>
      <c r="M8" s="167">
        <f>SUM(M9:M19)</f>
        <v>0</v>
      </c>
      <c r="N8" s="167"/>
      <c r="O8" s="167">
        <f>SUM(O9:O19)</f>
        <v>0.41</v>
      </c>
      <c r="P8" s="167"/>
      <c r="Q8" s="168">
        <f>SUM(Q9:Q19)</f>
        <v>1.76</v>
      </c>
      <c r="R8" s="162"/>
      <c r="S8" s="162"/>
      <c r="T8" s="162"/>
      <c r="U8" s="162"/>
      <c r="V8" s="162">
        <f>SUM(V9:V19)</f>
        <v>320.27999999999997</v>
      </c>
      <c r="W8" s="162"/>
      <c r="X8" s="162"/>
      <c r="AG8" t="s">
        <v>85</v>
      </c>
    </row>
    <row r="9" spans="1:60" outlineLevel="1" x14ac:dyDescent="0.2">
      <c r="A9" s="169">
        <v>1</v>
      </c>
      <c r="B9" s="170" t="s">
        <v>86</v>
      </c>
      <c r="C9" s="179" t="s">
        <v>117</v>
      </c>
      <c r="D9" s="171" t="s">
        <v>87</v>
      </c>
      <c r="E9" s="172">
        <v>110</v>
      </c>
      <c r="F9" s="173"/>
      <c r="G9" s="174">
        <f>ROUND(E9*F9,2)</f>
        <v>0</v>
      </c>
      <c r="H9" s="173"/>
      <c r="I9" s="174">
        <f>ROUND(E9*H9,2)</f>
        <v>0</v>
      </c>
      <c r="J9" s="173"/>
      <c r="K9" s="174">
        <f>ROUND(E9*J9,2)</f>
        <v>0</v>
      </c>
      <c r="L9" s="174">
        <v>21</v>
      </c>
      <c r="M9" s="174">
        <f>G9*(1+L9/100)</f>
        <v>0</v>
      </c>
      <c r="N9" s="174">
        <v>0</v>
      </c>
      <c r="O9" s="174">
        <f>ROUND(E9*N9,2)</f>
        <v>0</v>
      </c>
      <c r="P9" s="174">
        <v>1.6E-2</v>
      </c>
      <c r="Q9" s="175">
        <f>ROUND(E9*P9,2)</f>
        <v>1.76</v>
      </c>
      <c r="R9" s="158"/>
      <c r="S9" s="158" t="s">
        <v>88</v>
      </c>
      <c r="T9" s="158" t="s">
        <v>88</v>
      </c>
      <c r="U9" s="158">
        <v>0.63</v>
      </c>
      <c r="V9" s="158">
        <f>ROUND(E9*U9,2)</f>
        <v>69.3</v>
      </c>
      <c r="W9" s="158"/>
      <c r="X9" s="158" t="s">
        <v>89</v>
      </c>
      <c r="Y9" s="148"/>
      <c r="Z9" s="148"/>
      <c r="AA9" s="148"/>
      <c r="AB9" s="148"/>
      <c r="AC9" s="148"/>
      <c r="AD9" s="148"/>
      <c r="AE9" s="148"/>
      <c r="AF9" s="148"/>
      <c r="AG9" s="148" t="s">
        <v>90</v>
      </c>
      <c r="AH9" s="148"/>
      <c r="AI9" s="148"/>
      <c r="AJ9" s="148"/>
      <c r="AK9" s="148"/>
      <c r="AL9" s="148"/>
      <c r="AM9" s="148"/>
      <c r="AN9" s="148"/>
      <c r="AO9" s="148"/>
      <c r="AP9" s="148"/>
      <c r="AQ9" s="148"/>
      <c r="AR9" s="148"/>
      <c r="AS9" s="148"/>
      <c r="AT9" s="148"/>
      <c r="AU9" s="148"/>
      <c r="AV9" s="148"/>
      <c r="AW9" s="148"/>
      <c r="AX9" s="148"/>
      <c r="AY9" s="148"/>
      <c r="AZ9" s="148"/>
      <c r="BA9" s="148"/>
      <c r="BB9" s="148"/>
      <c r="BC9" s="148"/>
      <c r="BD9" s="148"/>
      <c r="BE9" s="148"/>
      <c r="BF9" s="148"/>
      <c r="BG9" s="148"/>
      <c r="BH9" s="148"/>
    </row>
    <row r="10" spans="1:60" outlineLevel="1" x14ac:dyDescent="0.2">
      <c r="A10" s="155"/>
      <c r="B10" s="156"/>
      <c r="C10" s="180" t="s">
        <v>91</v>
      </c>
      <c r="D10" s="160"/>
      <c r="E10" s="161">
        <v>96</v>
      </c>
      <c r="F10" s="158"/>
      <c r="G10" s="158"/>
      <c r="H10" s="158"/>
      <c r="I10" s="158"/>
      <c r="J10" s="158"/>
      <c r="K10" s="158"/>
      <c r="L10" s="158"/>
      <c r="M10" s="158"/>
      <c r="N10" s="158"/>
      <c r="O10" s="158"/>
      <c r="P10" s="158"/>
      <c r="Q10" s="158"/>
      <c r="R10" s="158"/>
      <c r="S10" s="158"/>
      <c r="T10" s="158"/>
      <c r="U10" s="158"/>
      <c r="V10" s="158"/>
      <c r="W10" s="158"/>
      <c r="X10" s="158"/>
      <c r="Y10" s="148"/>
      <c r="Z10" s="148"/>
      <c r="AA10" s="148"/>
      <c r="AB10" s="148"/>
      <c r="AC10" s="148"/>
      <c r="AD10" s="148"/>
      <c r="AE10" s="148"/>
      <c r="AF10" s="148"/>
      <c r="AG10" s="148" t="s">
        <v>92</v>
      </c>
      <c r="AH10" s="148">
        <v>0</v>
      </c>
      <c r="AI10" s="148"/>
      <c r="AJ10" s="148"/>
      <c r="AK10" s="148"/>
      <c r="AL10" s="148"/>
      <c r="AM10" s="148"/>
      <c r="AN10" s="148"/>
      <c r="AO10" s="148"/>
      <c r="AP10" s="148"/>
      <c r="AQ10" s="148"/>
      <c r="AR10" s="148"/>
      <c r="AS10" s="148"/>
      <c r="AT10" s="148"/>
      <c r="AU10" s="148"/>
      <c r="AV10" s="148"/>
      <c r="AW10" s="148"/>
      <c r="AX10" s="148"/>
      <c r="AY10" s="148"/>
      <c r="AZ10" s="148"/>
      <c r="BA10" s="148"/>
      <c r="BB10" s="148"/>
      <c r="BC10" s="148"/>
      <c r="BD10" s="148"/>
      <c r="BE10" s="148"/>
      <c r="BF10" s="148"/>
      <c r="BG10" s="148"/>
      <c r="BH10" s="148"/>
    </row>
    <row r="11" spans="1:60" outlineLevel="1" x14ac:dyDescent="0.2">
      <c r="A11" s="155"/>
      <c r="B11" s="156"/>
      <c r="C11" s="180" t="s">
        <v>93</v>
      </c>
      <c r="D11" s="160"/>
      <c r="E11" s="161">
        <v>14</v>
      </c>
      <c r="F11" s="158"/>
      <c r="G11" s="158"/>
      <c r="H11" s="158"/>
      <c r="I11" s="158"/>
      <c r="J11" s="158"/>
      <c r="K11" s="158"/>
      <c r="L11" s="158"/>
      <c r="M11" s="158"/>
      <c r="N11" s="158"/>
      <c r="O11" s="158"/>
      <c r="P11" s="158"/>
      <c r="Q11" s="158"/>
      <c r="R11" s="158"/>
      <c r="S11" s="158"/>
      <c r="T11" s="158"/>
      <c r="U11" s="158"/>
      <c r="V11" s="158"/>
      <c r="W11" s="158"/>
      <c r="X11" s="158"/>
      <c r="Y11" s="148"/>
      <c r="Z11" s="148"/>
      <c r="AA11" s="148"/>
      <c r="AB11" s="148"/>
      <c r="AC11" s="148"/>
      <c r="AD11" s="148"/>
      <c r="AE11" s="148"/>
      <c r="AF11" s="148"/>
      <c r="AG11" s="148" t="s">
        <v>92</v>
      </c>
      <c r="AH11" s="148">
        <v>0</v>
      </c>
      <c r="AI11" s="148"/>
      <c r="AJ11" s="148"/>
      <c r="AK11" s="148"/>
      <c r="AL11" s="148"/>
      <c r="AM11" s="148"/>
      <c r="AN11" s="148"/>
      <c r="AO11" s="148"/>
      <c r="AP11" s="148"/>
      <c r="AQ11" s="148"/>
      <c r="AR11" s="148"/>
      <c r="AS11" s="148"/>
      <c r="AT11" s="148"/>
      <c r="AU11" s="148"/>
      <c r="AV11" s="148"/>
      <c r="AW11" s="148"/>
      <c r="AX11" s="148"/>
      <c r="AY11" s="148"/>
      <c r="AZ11" s="148"/>
      <c r="BA11" s="148"/>
      <c r="BB11" s="148"/>
      <c r="BC11" s="148"/>
      <c r="BD11" s="148"/>
      <c r="BE11" s="148"/>
      <c r="BF11" s="148"/>
      <c r="BG11" s="148"/>
      <c r="BH11" s="148"/>
    </row>
    <row r="12" spans="1:60" ht="22.5" outlineLevel="1" x14ac:dyDescent="0.2">
      <c r="A12" s="169">
        <v>2</v>
      </c>
      <c r="B12" s="170" t="s">
        <v>94</v>
      </c>
      <c r="C12" s="179" t="s">
        <v>118</v>
      </c>
      <c r="D12" s="171" t="s">
        <v>95</v>
      </c>
      <c r="E12" s="172">
        <v>210.24</v>
      </c>
      <c r="F12" s="173"/>
      <c r="G12" s="174">
        <f>ROUND(E12*F12,2)</f>
        <v>0</v>
      </c>
      <c r="H12" s="173"/>
      <c r="I12" s="174">
        <f>ROUND(E12*H12,2)</f>
        <v>0</v>
      </c>
      <c r="J12" s="173"/>
      <c r="K12" s="174">
        <f>ROUND(E12*J12,2)</f>
        <v>0</v>
      </c>
      <c r="L12" s="174">
        <v>21</v>
      </c>
      <c r="M12" s="174">
        <f>G12*(1+L12/100)</f>
        <v>0</v>
      </c>
      <c r="N12" s="174">
        <v>1.9599999999999999E-3</v>
      </c>
      <c r="O12" s="174">
        <f>ROUND(E12*N12,2)</f>
        <v>0.41</v>
      </c>
      <c r="P12" s="174">
        <v>0</v>
      </c>
      <c r="Q12" s="175">
        <f>ROUND(E12*P12,2)</f>
        <v>0</v>
      </c>
      <c r="R12" s="158"/>
      <c r="S12" s="158" t="s">
        <v>88</v>
      </c>
      <c r="T12" s="158" t="s">
        <v>88</v>
      </c>
      <c r="U12" s="158">
        <v>1.17</v>
      </c>
      <c r="V12" s="158">
        <f>ROUND(E12*U12,2)</f>
        <v>245.98</v>
      </c>
      <c r="W12" s="158"/>
      <c r="X12" s="158" t="s">
        <v>89</v>
      </c>
      <c r="Y12" s="148"/>
      <c r="Z12" s="148"/>
      <c r="AA12" s="148"/>
      <c r="AB12" s="148"/>
      <c r="AC12" s="148"/>
      <c r="AD12" s="148"/>
      <c r="AE12" s="148"/>
      <c r="AF12" s="148"/>
      <c r="AG12" s="148" t="s">
        <v>90</v>
      </c>
      <c r="AH12" s="148"/>
      <c r="AI12" s="148"/>
      <c r="AJ12" s="148"/>
      <c r="AK12" s="148"/>
      <c r="AL12" s="148"/>
      <c r="AM12" s="148"/>
      <c r="AN12" s="148"/>
      <c r="AO12" s="148"/>
      <c r="AP12" s="148"/>
      <c r="AQ12" s="148"/>
      <c r="AR12" s="148"/>
      <c r="AS12" s="148"/>
      <c r="AT12" s="148"/>
      <c r="AU12" s="148"/>
      <c r="AV12" s="148"/>
      <c r="AW12" s="148"/>
      <c r="AX12" s="148"/>
      <c r="AY12" s="148"/>
      <c r="AZ12" s="148"/>
      <c r="BA12" s="148"/>
      <c r="BB12" s="148"/>
      <c r="BC12" s="148"/>
      <c r="BD12" s="148"/>
      <c r="BE12" s="148"/>
      <c r="BF12" s="148"/>
      <c r="BG12" s="148"/>
      <c r="BH12" s="148"/>
    </row>
    <row r="13" spans="1:60" outlineLevel="1" x14ac:dyDescent="0.2">
      <c r="A13" s="155"/>
      <c r="B13" s="156"/>
      <c r="C13" s="180" t="s">
        <v>96</v>
      </c>
      <c r="D13" s="160"/>
      <c r="E13" s="161">
        <v>190.08</v>
      </c>
      <c r="F13" s="158"/>
      <c r="G13" s="158"/>
      <c r="H13" s="158"/>
      <c r="I13" s="158"/>
      <c r="J13" s="158"/>
      <c r="K13" s="158"/>
      <c r="L13" s="158"/>
      <c r="M13" s="158"/>
      <c r="N13" s="158"/>
      <c r="O13" s="158"/>
      <c r="P13" s="158"/>
      <c r="Q13" s="158"/>
      <c r="R13" s="158"/>
      <c r="S13" s="158"/>
      <c r="T13" s="158"/>
      <c r="U13" s="158"/>
      <c r="V13" s="158"/>
      <c r="W13" s="158"/>
      <c r="X13" s="158"/>
      <c r="Y13" s="148"/>
      <c r="Z13" s="148"/>
      <c r="AA13" s="148"/>
      <c r="AB13" s="148"/>
      <c r="AC13" s="148"/>
      <c r="AD13" s="148"/>
      <c r="AE13" s="148"/>
      <c r="AF13" s="148"/>
      <c r="AG13" s="148" t="s">
        <v>92</v>
      </c>
      <c r="AH13" s="148">
        <v>0</v>
      </c>
      <c r="AI13" s="148"/>
      <c r="AJ13" s="148"/>
      <c r="AK13" s="148"/>
      <c r="AL13" s="148"/>
      <c r="AM13" s="148"/>
      <c r="AN13" s="148"/>
      <c r="AO13" s="148"/>
      <c r="AP13" s="148"/>
      <c r="AQ13" s="148"/>
      <c r="AR13" s="148"/>
      <c r="AS13" s="148"/>
      <c r="AT13" s="148"/>
      <c r="AU13" s="148"/>
      <c r="AV13" s="148"/>
      <c r="AW13" s="148"/>
      <c r="AX13" s="148"/>
      <c r="AY13" s="148"/>
      <c r="AZ13" s="148"/>
      <c r="BA13" s="148"/>
      <c r="BB13" s="148"/>
      <c r="BC13" s="148"/>
      <c r="BD13" s="148"/>
      <c r="BE13" s="148"/>
      <c r="BF13" s="148"/>
      <c r="BG13" s="148"/>
      <c r="BH13" s="148"/>
    </row>
    <row r="14" spans="1:60" outlineLevel="1" x14ac:dyDescent="0.2">
      <c r="A14" s="155"/>
      <c r="B14" s="156"/>
      <c r="C14" s="180" t="s">
        <v>97</v>
      </c>
      <c r="D14" s="160"/>
      <c r="E14" s="161">
        <v>20.16</v>
      </c>
      <c r="F14" s="158"/>
      <c r="G14" s="158"/>
      <c r="H14" s="158"/>
      <c r="I14" s="158"/>
      <c r="J14" s="158"/>
      <c r="K14" s="158"/>
      <c r="L14" s="158"/>
      <c r="M14" s="158"/>
      <c r="N14" s="158"/>
      <c r="O14" s="158"/>
      <c r="P14" s="158"/>
      <c r="Q14" s="158"/>
      <c r="R14" s="158"/>
      <c r="S14" s="158"/>
      <c r="T14" s="158"/>
      <c r="U14" s="158"/>
      <c r="V14" s="158"/>
      <c r="W14" s="158"/>
      <c r="X14" s="158"/>
      <c r="Y14" s="148"/>
      <c r="Z14" s="148"/>
      <c r="AA14" s="148"/>
      <c r="AB14" s="148"/>
      <c r="AC14" s="148"/>
      <c r="AD14" s="148"/>
      <c r="AE14" s="148"/>
      <c r="AF14" s="148"/>
      <c r="AG14" s="148" t="s">
        <v>92</v>
      </c>
      <c r="AH14" s="148">
        <v>0</v>
      </c>
      <c r="AI14" s="148"/>
      <c r="AJ14" s="148"/>
      <c r="AK14" s="148"/>
      <c r="AL14" s="148"/>
      <c r="AM14" s="148"/>
      <c r="AN14" s="148"/>
      <c r="AO14" s="148"/>
      <c r="AP14" s="148"/>
      <c r="AQ14" s="148"/>
      <c r="AR14" s="148"/>
      <c r="AS14" s="148"/>
      <c r="AT14" s="148"/>
      <c r="AU14" s="148"/>
      <c r="AV14" s="148"/>
      <c r="AW14" s="148"/>
      <c r="AX14" s="148"/>
      <c r="AY14" s="148"/>
      <c r="AZ14" s="148"/>
      <c r="BA14" s="148"/>
      <c r="BB14" s="148"/>
      <c r="BC14" s="148"/>
      <c r="BD14" s="148"/>
      <c r="BE14" s="148"/>
      <c r="BF14" s="148"/>
      <c r="BG14" s="148"/>
      <c r="BH14" s="148"/>
    </row>
    <row r="15" spans="1:60" outlineLevel="1" x14ac:dyDescent="0.2">
      <c r="A15" s="169">
        <v>3</v>
      </c>
      <c r="B15" s="170" t="s">
        <v>98</v>
      </c>
      <c r="C15" s="179" t="s">
        <v>99</v>
      </c>
      <c r="D15" s="171" t="s">
        <v>100</v>
      </c>
      <c r="E15" s="172">
        <v>5</v>
      </c>
      <c r="F15" s="173"/>
      <c r="G15" s="174">
        <f>ROUND(E15*F15,2)</f>
        <v>0</v>
      </c>
      <c r="H15" s="173"/>
      <c r="I15" s="174">
        <f>ROUND(E15*H15,2)</f>
        <v>0</v>
      </c>
      <c r="J15" s="173"/>
      <c r="K15" s="174">
        <f>ROUND(E15*J15,2)</f>
        <v>0</v>
      </c>
      <c r="L15" s="174">
        <v>21</v>
      </c>
      <c r="M15" s="174">
        <f>G15*(1+L15/100)</f>
        <v>0</v>
      </c>
      <c r="N15" s="174">
        <v>0</v>
      </c>
      <c r="O15" s="174">
        <f>ROUND(E15*N15,2)</f>
        <v>0</v>
      </c>
      <c r="P15" s="174">
        <v>0</v>
      </c>
      <c r="Q15" s="175">
        <f>ROUND(E15*P15,2)</f>
        <v>0</v>
      </c>
      <c r="R15" s="158" t="s">
        <v>101</v>
      </c>
      <c r="S15" s="158" t="s">
        <v>88</v>
      </c>
      <c r="T15" s="158" t="s">
        <v>88</v>
      </c>
      <c r="U15" s="158">
        <v>1</v>
      </c>
      <c r="V15" s="158">
        <f>ROUND(E15*U15,2)</f>
        <v>5</v>
      </c>
      <c r="W15" s="158"/>
      <c r="X15" s="158" t="s">
        <v>102</v>
      </c>
      <c r="Y15" s="148"/>
      <c r="Z15" s="148"/>
      <c r="AA15" s="148"/>
      <c r="AB15" s="148"/>
      <c r="AC15" s="148"/>
      <c r="AD15" s="148"/>
      <c r="AE15" s="148"/>
      <c r="AF15" s="148"/>
      <c r="AG15" s="148" t="s">
        <v>103</v>
      </c>
      <c r="AH15" s="148"/>
      <c r="AI15" s="148"/>
      <c r="AJ15" s="148"/>
      <c r="AK15" s="148"/>
      <c r="AL15" s="148"/>
      <c r="AM15" s="148"/>
      <c r="AN15" s="148"/>
      <c r="AO15" s="148"/>
      <c r="AP15" s="148"/>
      <c r="AQ15" s="148"/>
      <c r="AR15" s="148"/>
      <c r="AS15" s="148"/>
      <c r="AT15" s="148"/>
      <c r="AU15" s="148"/>
      <c r="AV15" s="148"/>
      <c r="AW15" s="148"/>
      <c r="AX15" s="148"/>
      <c r="AY15" s="148"/>
      <c r="AZ15" s="148"/>
      <c r="BA15" s="148"/>
      <c r="BB15" s="148"/>
      <c r="BC15" s="148"/>
      <c r="BD15" s="148"/>
      <c r="BE15" s="148"/>
      <c r="BF15" s="148"/>
      <c r="BG15" s="148"/>
      <c r="BH15" s="148"/>
    </row>
    <row r="16" spans="1:60" outlineLevel="1" x14ac:dyDescent="0.2">
      <c r="A16" s="155"/>
      <c r="B16" s="156"/>
      <c r="C16" s="180" t="s">
        <v>104</v>
      </c>
      <c r="D16" s="160"/>
      <c r="E16" s="161">
        <v>5</v>
      </c>
      <c r="F16" s="158"/>
      <c r="G16" s="158"/>
      <c r="H16" s="158"/>
      <c r="I16" s="158"/>
      <c r="J16" s="158"/>
      <c r="K16" s="158"/>
      <c r="L16" s="158"/>
      <c r="M16" s="158"/>
      <c r="N16" s="158"/>
      <c r="O16" s="158"/>
      <c r="P16" s="158"/>
      <c r="Q16" s="158"/>
      <c r="R16" s="158"/>
      <c r="S16" s="158"/>
      <c r="T16" s="158"/>
      <c r="U16" s="158"/>
      <c r="V16" s="158"/>
      <c r="W16" s="158"/>
      <c r="X16" s="158"/>
      <c r="Y16" s="148"/>
      <c r="Z16" s="148"/>
      <c r="AA16" s="148"/>
      <c r="AB16" s="148"/>
      <c r="AC16" s="148"/>
      <c r="AD16" s="148"/>
      <c r="AE16" s="148"/>
      <c r="AF16" s="148"/>
      <c r="AG16" s="148" t="s">
        <v>92</v>
      </c>
      <c r="AH16" s="148">
        <v>0</v>
      </c>
      <c r="AI16" s="148"/>
      <c r="AJ16" s="148"/>
      <c r="AK16" s="148"/>
      <c r="AL16" s="148"/>
      <c r="AM16" s="148"/>
      <c r="AN16" s="148"/>
      <c r="AO16" s="148"/>
      <c r="AP16" s="148"/>
      <c r="AQ16" s="148"/>
      <c r="AR16" s="148"/>
      <c r="AS16" s="148"/>
      <c r="AT16" s="148"/>
      <c r="AU16" s="148"/>
      <c r="AV16" s="148"/>
      <c r="AW16" s="148"/>
      <c r="AX16" s="148"/>
      <c r="AY16" s="148"/>
      <c r="AZ16" s="148"/>
      <c r="BA16" s="148"/>
      <c r="BB16" s="148"/>
      <c r="BC16" s="148"/>
      <c r="BD16" s="148"/>
      <c r="BE16" s="148"/>
      <c r="BF16" s="148"/>
      <c r="BG16" s="148"/>
      <c r="BH16" s="148"/>
    </row>
    <row r="17" spans="1:60" outlineLevel="1" x14ac:dyDescent="0.2">
      <c r="A17" s="155">
        <v>4</v>
      </c>
      <c r="B17" s="156" t="s">
        <v>105</v>
      </c>
      <c r="C17" s="181" t="s">
        <v>106</v>
      </c>
      <c r="D17" s="157" t="s">
        <v>0</v>
      </c>
      <c r="E17" s="176"/>
      <c r="F17" s="159"/>
      <c r="G17" s="158">
        <f>ROUND(E17*F17,2)</f>
        <v>0</v>
      </c>
      <c r="H17" s="159"/>
      <c r="I17" s="158">
        <f>ROUND(E17*H17,2)</f>
        <v>0</v>
      </c>
      <c r="J17" s="159"/>
      <c r="K17" s="158">
        <f>ROUND(E17*J17,2)</f>
        <v>0</v>
      </c>
      <c r="L17" s="158">
        <v>21</v>
      </c>
      <c r="M17" s="158">
        <f>G17*(1+L17/100)</f>
        <v>0</v>
      </c>
      <c r="N17" s="158">
        <v>0</v>
      </c>
      <c r="O17" s="158">
        <f>ROUND(E17*N17,2)</f>
        <v>0</v>
      </c>
      <c r="P17" s="158">
        <v>0</v>
      </c>
      <c r="Q17" s="158">
        <f>ROUND(E17*P17,2)</f>
        <v>0</v>
      </c>
      <c r="R17" s="158"/>
      <c r="S17" s="158" t="s">
        <v>88</v>
      </c>
      <c r="T17" s="158" t="s">
        <v>88</v>
      </c>
      <c r="U17" s="158">
        <v>0</v>
      </c>
      <c r="V17" s="158">
        <f>ROUND(E17*U17,2)</f>
        <v>0</v>
      </c>
      <c r="W17" s="158"/>
      <c r="X17" s="158" t="s">
        <v>107</v>
      </c>
      <c r="Y17" s="148"/>
      <c r="Z17" s="148"/>
      <c r="AA17" s="148"/>
      <c r="AB17" s="148"/>
      <c r="AC17" s="148"/>
      <c r="AD17" s="148"/>
      <c r="AE17" s="148"/>
      <c r="AF17" s="148"/>
      <c r="AG17" s="148" t="s">
        <v>108</v>
      </c>
      <c r="AH17" s="148"/>
      <c r="AI17" s="148"/>
      <c r="AJ17" s="148"/>
      <c r="AK17" s="148"/>
      <c r="AL17" s="148"/>
      <c r="AM17" s="148"/>
      <c r="AN17" s="148"/>
      <c r="AO17" s="148"/>
      <c r="AP17" s="148"/>
      <c r="AQ17" s="148"/>
      <c r="AR17" s="148"/>
      <c r="AS17" s="148"/>
      <c r="AT17" s="148"/>
      <c r="AU17" s="148"/>
      <c r="AV17" s="148"/>
      <c r="AW17" s="148"/>
      <c r="AX17" s="148"/>
      <c r="AY17" s="148"/>
      <c r="AZ17" s="148"/>
      <c r="BA17" s="148"/>
      <c r="BB17" s="148"/>
      <c r="BC17" s="148"/>
      <c r="BD17" s="148"/>
      <c r="BE17" s="148"/>
      <c r="BF17" s="148"/>
      <c r="BG17" s="148"/>
      <c r="BH17" s="148"/>
    </row>
    <row r="18" spans="1:60" outlineLevel="1" x14ac:dyDescent="0.2">
      <c r="A18" s="155">
        <v>5</v>
      </c>
      <c r="B18" s="156" t="s">
        <v>109</v>
      </c>
      <c r="C18" s="181" t="s">
        <v>110</v>
      </c>
      <c r="D18" s="157" t="s">
        <v>0</v>
      </c>
      <c r="E18" s="176"/>
      <c r="F18" s="159"/>
      <c r="G18" s="158">
        <f>ROUND(E18*F18,2)</f>
        <v>0</v>
      </c>
      <c r="H18" s="159"/>
      <c r="I18" s="158">
        <f>ROUND(E18*H18,2)</f>
        <v>0</v>
      </c>
      <c r="J18" s="159"/>
      <c r="K18" s="158">
        <f>ROUND(E18*J18,2)</f>
        <v>0</v>
      </c>
      <c r="L18" s="158">
        <v>21</v>
      </c>
      <c r="M18" s="158">
        <f>G18*(1+L18/100)</f>
        <v>0</v>
      </c>
      <c r="N18" s="158">
        <v>0</v>
      </c>
      <c r="O18" s="158">
        <f>ROUND(E18*N18,2)</f>
        <v>0</v>
      </c>
      <c r="P18" s="158">
        <v>0</v>
      </c>
      <c r="Q18" s="158">
        <f>ROUND(E18*P18,2)</f>
        <v>0</v>
      </c>
      <c r="R18" s="158"/>
      <c r="S18" s="158" t="s">
        <v>88</v>
      </c>
      <c r="T18" s="158" t="s">
        <v>88</v>
      </c>
      <c r="U18" s="158">
        <v>0</v>
      </c>
      <c r="V18" s="158">
        <f>ROUND(E18*U18,2)</f>
        <v>0</v>
      </c>
      <c r="W18" s="158"/>
      <c r="X18" s="158" t="s">
        <v>107</v>
      </c>
      <c r="Y18" s="148"/>
      <c r="Z18" s="148"/>
      <c r="AA18" s="148"/>
      <c r="AB18" s="148"/>
      <c r="AC18" s="148"/>
      <c r="AD18" s="148"/>
      <c r="AE18" s="148"/>
      <c r="AF18" s="148"/>
      <c r="AG18" s="148" t="s">
        <v>108</v>
      </c>
      <c r="AH18" s="148"/>
      <c r="AI18" s="148"/>
      <c r="AJ18" s="148"/>
      <c r="AK18" s="148"/>
      <c r="AL18" s="148"/>
      <c r="AM18" s="148"/>
      <c r="AN18" s="148"/>
      <c r="AO18" s="148"/>
      <c r="AP18" s="148"/>
      <c r="AQ18" s="148"/>
      <c r="AR18" s="148"/>
      <c r="AS18" s="148"/>
      <c r="AT18" s="148"/>
      <c r="AU18" s="148"/>
      <c r="AV18" s="148"/>
      <c r="AW18" s="148"/>
      <c r="AX18" s="148"/>
      <c r="AY18" s="148"/>
      <c r="AZ18" s="148"/>
      <c r="BA18" s="148"/>
      <c r="BB18" s="148"/>
      <c r="BC18" s="148"/>
      <c r="BD18" s="148"/>
      <c r="BE18" s="148"/>
      <c r="BF18" s="148"/>
      <c r="BG18" s="148"/>
      <c r="BH18" s="148"/>
    </row>
    <row r="19" spans="1:60" outlineLevel="1" x14ac:dyDescent="0.2">
      <c r="A19" s="155">
        <v>6</v>
      </c>
      <c r="B19" s="156" t="s">
        <v>111</v>
      </c>
      <c r="C19" s="181" t="s">
        <v>112</v>
      </c>
      <c r="D19" s="157" t="s">
        <v>0</v>
      </c>
      <c r="E19" s="176"/>
      <c r="F19" s="159"/>
      <c r="G19" s="158">
        <f>ROUND(E19*F19,2)</f>
        <v>0</v>
      </c>
      <c r="H19" s="159"/>
      <c r="I19" s="158">
        <f>ROUND(E19*H19,2)</f>
        <v>0</v>
      </c>
      <c r="J19" s="159"/>
      <c r="K19" s="158">
        <f>ROUND(E19*J19,2)</f>
        <v>0</v>
      </c>
      <c r="L19" s="158">
        <v>21</v>
      </c>
      <c r="M19" s="158">
        <f>G19*(1+L19/100)</f>
        <v>0</v>
      </c>
      <c r="N19" s="158">
        <v>0</v>
      </c>
      <c r="O19" s="158">
        <f>ROUND(E19*N19,2)</f>
        <v>0</v>
      </c>
      <c r="P19" s="158">
        <v>0</v>
      </c>
      <c r="Q19" s="158">
        <f>ROUND(E19*P19,2)</f>
        <v>0</v>
      </c>
      <c r="R19" s="158"/>
      <c r="S19" s="158" t="s">
        <v>88</v>
      </c>
      <c r="T19" s="158" t="s">
        <v>88</v>
      </c>
      <c r="U19" s="158">
        <v>0</v>
      </c>
      <c r="V19" s="158">
        <f>ROUND(E19*U19,2)</f>
        <v>0</v>
      </c>
      <c r="W19" s="158"/>
      <c r="X19" s="158" t="s">
        <v>107</v>
      </c>
      <c r="Y19" s="148"/>
      <c r="Z19" s="148"/>
      <c r="AA19" s="148"/>
      <c r="AB19" s="148"/>
      <c r="AC19" s="148"/>
      <c r="AD19" s="148"/>
      <c r="AE19" s="148"/>
      <c r="AF19" s="148"/>
      <c r="AG19" s="148" t="s">
        <v>108</v>
      </c>
      <c r="AH19" s="148"/>
      <c r="AI19" s="148"/>
      <c r="AJ19" s="148"/>
      <c r="AK19" s="148"/>
      <c r="AL19" s="148"/>
      <c r="AM19" s="148"/>
      <c r="AN19" s="148"/>
      <c r="AO19" s="148"/>
      <c r="AP19" s="148"/>
      <c r="AQ19" s="148"/>
      <c r="AR19" s="148"/>
      <c r="AS19" s="148"/>
      <c r="AT19" s="148"/>
      <c r="AU19" s="148"/>
      <c r="AV19" s="148"/>
      <c r="AW19" s="148"/>
      <c r="AX19" s="148"/>
      <c r="AY19" s="148"/>
      <c r="AZ19" s="148"/>
      <c r="BA19" s="148"/>
      <c r="BB19" s="148"/>
      <c r="BC19" s="148"/>
      <c r="BD19" s="148"/>
      <c r="BE19" s="148"/>
      <c r="BF19" s="148"/>
      <c r="BG19" s="148"/>
      <c r="BH19" s="148"/>
    </row>
    <row r="20" spans="1:60" x14ac:dyDescent="0.2">
      <c r="A20" s="3"/>
      <c r="B20" s="4"/>
      <c r="C20" s="182"/>
      <c r="D20" s="6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AE20">
        <v>15</v>
      </c>
      <c r="AF20">
        <v>21</v>
      </c>
      <c r="AG20" t="s">
        <v>71</v>
      </c>
    </row>
    <row r="21" spans="1:60" x14ac:dyDescent="0.2">
      <c r="A21" s="151"/>
      <c r="B21" s="152" t="s">
        <v>31</v>
      </c>
      <c r="C21" s="183"/>
      <c r="D21" s="153"/>
      <c r="E21" s="154"/>
      <c r="F21" s="154"/>
      <c r="G21" s="177">
        <f>G8</f>
        <v>0</v>
      </c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AE21">
        <f>SUMIF(L7:L19,AE20,G7:G19)</f>
        <v>0</v>
      </c>
      <c r="AF21">
        <f>SUMIF(L7:L19,AF20,G7:G19)</f>
        <v>0</v>
      </c>
      <c r="AG21" t="s">
        <v>113</v>
      </c>
    </row>
    <row r="22" spans="1:60" x14ac:dyDescent="0.2">
      <c r="A22" s="3"/>
      <c r="B22" s="4"/>
      <c r="C22" s="182"/>
      <c r="D22" s="6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</row>
    <row r="23" spans="1:60" x14ac:dyDescent="0.2">
      <c r="A23" s="3"/>
      <c r="B23" s="4"/>
      <c r="C23" s="182"/>
      <c r="D23" s="6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</row>
    <row r="24" spans="1:60" x14ac:dyDescent="0.2">
      <c r="A24" s="249" t="s">
        <v>114</v>
      </c>
      <c r="B24" s="249"/>
      <c r="C24" s="250"/>
      <c r="D24" s="6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</row>
    <row r="25" spans="1:60" x14ac:dyDescent="0.2">
      <c r="A25" s="251"/>
      <c r="B25" s="252"/>
      <c r="C25" s="253"/>
      <c r="D25" s="252"/>
      <c r="E25" s="252"/>
      <c r="F25" s="252"/>
      <c r="G25" s="254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AG25" t="s">
        <v>115</v>
      </c>
    </row>
    <row r="26" spans="1:60" x14ac:dyDescent="0.2">
      <c r="A26" s="255"/>
      <c r="B26" s="256"/>
      <c r="C26" s="257"/>
      <c r="D26" s="256"/>
      <c r="E26" s="256"/>
      <c r="F26" s="256"/>
      <c r="G26" s="258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</row>
    <row r="27" spans="1:60" x14ac:dyDescent="0.2">
      <c r="A27" s="255"/>
      <c r="B27" s="256"/>
      <c r="C27" s="257"/>
      <c r="D27" s="256"/>
      <c r="E27" s="256"/>
      <c r="F27" s="256"/>
      <c r="G27" s="258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</row>
    <row r="28" spans="1:60" x14ac:dyDescent="0.2">
      <c r="A28" s="255"/>
      <c r="B28" s="256"/>
      <c r="C28" s="257"/>
      <c r="D28" s="256"/>
      <c r="E28" s="256"/>
      <c r="F28" s="256"/>
      <c r="G28" s="258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</row>
    <row r="29" spans="1:60" x14ac:dyDescent="0.2">
      <c r="A29" s="259"/>
      <c r="B29" s="260"/>
      <c r="C29" s="261"/>
      <c r="D29" s="260"/>
      <c r="E29" s="260"/>
      <c r="F29" s="260"/>
      <c r="G29" s="262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</row>
    <row r="30" spans="1:60" x14ac:dyDescent="0.2">
      <c r="A30" s="3"/>
      <c r="B30" s="4"/>
      <c r="C30" s="182"/>
      <c r="D30" s="6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</row>
    <row r="31" spans="1:60" x14ac:dyDescent="0.2">
      <c r="C31" s="184"/>
      <c r="D31" s="10"/>
      <c r="AG31" t="s">
        <v>116</v>
      </c>
    </row>
    <row r="32" spans="1:60" x14ac:dyDescent="0.2">
      <c r="D32" s="10"/>
    </row>
    <row r="33" spans="4:4" x14ac:dyDescent="0.2">
      <c r="D33" s="10"/>
    </row>
    <row r="34" spans="4:4" x14ac:dyDescent="0.2">
      <c r="D34" s="10"/>
    </row>
    <row r="35" spans="4:4" x14ac:dyDescent="0.2">
      <c r="D35" s="10"/>
    </row>
    <row r="36" spans="4:4" x14ac:dyDescent="0.2">
      <c r="D36" s="10"/>
    </row>
    <row r="37" spans="4:4" x14ac:dyDescent="0.2">
      <c r="D37" s="10"/>
    </row>
    <row r="38" spans="4:4" x14ac:dyDescent="0.2">
      <c r="D38" s="10"/>
    </row>
    <row r="39" spans="4:4" x14ac:dyDescent="0.2">
      <c r="D39" s="10"/>
    </row>
    <row r="40" spans="4:4" x14ac:dyDescent="0.2">
      <c r="D40" s="10"/>
    </row>
    <row r="41" spans="4:4" x14ac:dyDescent="0.2">
      <c r="D41" s="10"/>
    </row>
    <row r="42" spans="4:4" x14ac:dyDescent="0.2">
      <c r="D42" s="10"/>
    </row>
    <row r="43" spans="4:4" x14ac:dyDescent="0.2">
      <c r="D43" s="10"/>
    </row>
    <row r="44" spans="4:4" x14ac:dyDescent="0.2">
      <c r="D44" s="10"/>
    </row>
    <row r="45" spans="4:4" x14ac:dyDescent="0.2">
      <c r="D45" s="10"/>
    </row>
    <row r="46" spans="4:4" x14ac:dyDescent="0.2">
      <c r="D46" s="10"/>
    </row>
    <row r="47" spans="4:4" x14ac:dyDescent="0.2">
      <c r="D47" s="10"/>
    </row>
    <row r="48" spans="4:4" x14ac:dyDescent="0.2">
      <c r="D48" s="10"/>
    </row>
    <row r="49" spans="4:4" x14ac:dyDescent="0.2">
      <c r="D49" s="10"/>
    </row>
    <row r="50" spans="4:4" x14ac:dyDescent="0.2">
      <c r="D50" s="10"/>
    </row>
    <row r="51" spans="4:4" x14ac:dyDescent="0.2">
      <c r="D51" s="10"/>
    </row>
    <row r="52" spans="4:4" x14ac:dyDescent="0.2">
      <c r="D52" s="10"/>
    </row>
    <row r="53" spans="4:4" x14ac:dyDescent="0.2">
      <c r="D53" s="10"/>
    </row>
    <row r="54" spans="4:4" x14ac:dyDescent="0.2">
      <c r="D54" s="10"/>
    </row>
    <row r="55" spans="4:4" x14ac:dyDescent="0.2">
      <c r="D55" s="10"/>
    </row>
    <row r="56" spans="4:4" x14ac:dyDescent="0.2">
      <c r="D56" s="10"/>
    </row>
    <row r="57" spans="4:4" x14ac:dyDescent="0.2">
      <c r="D57" s="10"/>
    </row>
    <row r="58" spans="4:4" x14ac:dyDescent="0.2">
      <c r="D58" s="10"/>
    </row>
    <row r="59" spans="4:4" x14ac:dyDescent="0.2">
      <c r="D59" s="10"/>
    </row>
    <row r="60" spans="4:4" x14ac:dyDescent="0.2">
      <c r="D60" s="10"/>
    </row>
    <row r="61" spans="4:4" x14ac:dyDescent="0.2">
      <c r="D61" s="10"/>
    </row>
    <row r="62" spans="4:4" x14ac:dyDescent="0.2">
      <c r="D62" s="10"/>
    </row>
    <row r="63" spans="4:4" x14ac:dyDescent="0.2">
      <c r="D63" s="10"/>
    </row>
    <row r="64" spans="4:4" x14ac:dyDescent="0.2">
      <c r="D64" s="10"/>
    </row>
    <row r="65" spans="4:4" x14ac:dyDescent="0.2">
      <c r="D65" s="10"/>
    </row>
    <row r="66" spans="4:4" x14ac:dyDescent="0.2">
      <c r="D66" s="10"/>
    </row>
    <row r="67" spans="4:4" x14ac:dyDescent="0.2">
      <c r="D67" s="10"/>
    </row>
    <row r="68" spans="4:4" x14ac:dyDescent="0.2">
      <c r="D68" s="10"/>
    </row>
    <row r="69" spans="4:4" x14ac:dyDescent="0.2">
      <c r="D69" s="10"/>
    </row>
    <row r="70" spans="4:4" x14ac:dyDescent="0.2">
      <c r="D70" s="10"/>
    </row>
    <row r="71" spans="4:4" x14ac:dyDescent="0.2">
      <c r="D71" s="10"/>
    </row>
    <row r="72" spans="4:4" x14ac:dyDescent="0.2">
      <c r="D72" s="10"/>
    </row>
    <row r="73" spans="4:4" x14ac:dyDescent="0.2">
      <c r="D73" s="10"/>
    </row>
    <row r="74" spans="4:4" x14ac:dyDescent="0.2">
      <c r="D74" s="10"/>
    </row>
    <row r="75" spans="4:4" x14ac:dyDescent="0.2">
      <c r="D75" s="10"/>
    </row>
    <row r="76" spans="4:4" x14ac:dyDescent="0.2">
      <c r="D76" s="10"/>
    </row>
    <row r="77" spans="4:4" x14ac:dyDescent="0.2">
      <c r="D77" s="10"/>
    </row>
    <row r="78" spans="4:4" x14ac:dyDescent="0.2">
      <c r="D78" s="10"/>
    </row>
    <row r="79" spans="4:4" x14ac:dyDescent="0.2">
      <c r="D79" s="10"/>
    </row>
    <row r="80" spans="4:4" x14ac:dyDescent="0.2">
      <c r="D80" s="10"/>
    </row>
    <row r="81" spans="4:4" x14ac:dyDescent="0.2">
      <c r="D81" s="10"/>
    </row>
    <row r="82" spans="4:4" x14ac:dyDescent="0.2">
      <c r="D82" s="10"/>
    </row>
    <row r="83" spans="4:4" x14ac:dyDescent="0.2">
      <c r="D83" s="10"/>
    </row>
    <row r="84" spans="4:4" x14ac:dyDescent="0.2">
      <c r="D84" s="10"/>
    </row>
    <row r="85" spans="4:4" x14ac:dyDescent="0.2">
      <c r="D85" s="10"/>
    </row>
    <row r="86" spans="4:4" x14ac:dyDescent="0.2">
      <c r="D86" s="10"/>
    </row>
    <row r="87" spans="4:4" x14ac:dyDescent="0.2">
      <c r="D87" s="10"/>
    </row>
    <row r="88" spans="4:4" x14ac:dyDescent="0.2">
      <c r="D88" s="10"/>
    </row>
    <row r="89" spans="4:4" x14ac:dyDescent="0.2">
      <c r="D89" s="10"/>
    </row>
    <row r="90" spans="4:4" x14ac:dyDescent="0.2">
      <c r="D90" s="10"/>
    </row>
    <row r="91" spans="4:4" x14ac:dyDescent="0.2">
      <c r="D91" s="10"/>
    </row>
    <row r="92" spans="4:4" x14ac:dyDescent="0.2">
      <c r="D92" s="10"/>
    </row>
    <row r="93" spans="4:4" x14ac:dyDescent="0.2">
      <c r="D93" s="10"/>
    </row>
    <row r="94" spans="4:4" x14ac:dyDescent="0.2">
      <c r="D94" s="10"/>
    </row>
    <row r="95" spans="4:4" x14ac:dyDescent="0.2">
      <c r="D95" s="10"/>
    </row>
    <row r="96" spans="4:4" x14ac:dyDescent="0.2">
      <c r="D96" s="10"/>
    </row>
    <row r="97" spans="4:4" x14ac:dyDescent="0.2">
      <c r="D97" s="10"/>
    </row>
    <row r="98" spans="4:4" x14ac:dyDescent="0.2">
      <c r="D98" s="10"/>
    </row>
    <row r="99" spans="4:4" x14ac:dyDescent="0.2">
      <c r="D99" s="10"/>
    </row>
    <row r="100" spans="4:4" x14ac:dyDescent="0.2">
      <c r="D100" s="10"/>
    </row>
    <row r="101" spans="4:4" x14ac:dyDescent="0.2">
      <c r="D101" s="10"/>
    </row>
    <row r="102" spans="4:4" x14ac:dyDescent="0.2">
      <c r="D102" s="10"/>
    </row>
    <row r="103" spans="4:4" x14ac:dyDescent="0.2">
      <c r="D103" s="10"/>
    </row>
    <row r="104" spans="4:4" x14ac:dyDescent="0.2">
      <c r="D104" s="10"/>
    </row>
    <row r="105" spans="4:4" x14ac:dyDescent="0.2">
      <c r="D105" s="10"/>
    </row>
    <row r="106" spans="4:4" x14ac:dyDescent="0.2">
      <c r="D106" s="10"/>
    </row>
    <row r="107" spans="4:4" x14ac:dyDescent="0.2">
      <c r="D107" s="10"/>
    </row>
    <row r="108" spans="4:4" x14ac:dyDescent="0.2">
      <c r="D108" s="10"/>
    </row>
    <row r="109" spans="4:4" x14ac:dyDescent="0.2">
      <c r="D109" s="10"/>
    </row>
    <row r="110" spans="4:4" x14ac:dyDescent="0.2">
      <c r="D110" s="10"/>
    </row>
    <row r="111" spans="4:4" x14ac:dyDescent="0.2">
      <c r="D111" s="10"/>
    </row>
    <row r="112" spans="4:4" x14ac:dyDescent="0.2">
      <c r="D112" s="10"/>
    </row>
    <row r="113" spans="4:4" x14ac:dyDescent="0.2">
      <c r="D113" s="10"/>
    </row>
    <row r="114" spans="4:4" x14ac:dyDescent="0.2">
      <c r="D114" s="10"/>
    </row>
    <row r="115" spans="4:4" x14ac:dyDescent="0.2">
      <c r="D115" s="10"/>
    </row>
    <row r="116" spans="4:4" x14ac:dyDescent="0.2">
      <c r="D116" s="10"/>
    </row>
    <row r="117" spans="4:4" x14ac:dyDescent="0.2">
      <c r="D117" s="10"/>
    </row>
    <row r="118" spans="4:4" x14ac:dyDescent="0.2">
      <c r="D118" s="10"/>
    </row>
    <row r="119" spans="4:4" x14ac:dyDescent="0.2">
      <c r="D119" s="10"/>
    </row>
    <row r="120" spans="4:4" x14ac:dyDescent="0.2">
      <c r="D120" s="10"/>
    </row>
    <row r="121" spans="4:4" x14ac:dyDescent="0.2">
      <c r="D121" s="10"/>
    </row>
    <row r="122" spans="4:4" x14ac:dyDescent="0.2">
      <c r="D122" s="10"/>
    </row>
    <row r="123" spans="4:4" x14ac:dyDescent="0.2">
      <c r="D123" s="10"/>
    </row>
    <row r="124" spans="4:4" x14ac:dyDescent="0.2">
      <c r="D124" s="10"/>
    </row>
    <row r="125" spans="4:4" x14ac:dyDescent="0.2">
      <c r="D125" s="10"/>
    </row>
    <row r="126" spans="4:4" x14ac:dyDescent="0.2">
      <c r="D126" s="10"/>
    </row>
    <row r="127" spans="4:4" x14ac:dyDescent="0.2">
      <c r="D127" s="10"/>
    </row>
    <row r="128" spans="4:4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mergeCells count="6">
    <mergeCell ref="A25:G29"/>
    <mergeCell ref="A1:G1"/>
    <mergeCell ref="C2:G2"/>
    <mergeCell ref="C3:G3"/>
    <mergeCell ref="C4:G4"/>
    <mergeCell ref="A24:C24"/>
  </mergeCells>
  <pageMargins left="0.25" right="0.25" top="0.75" bottom="0.75" header="0.3" footer="0.3"/>
  <pageSetup paperSize="9" scale="99" fitToHeight="0" orientation="landscape" r:id="rId1"/>
  <headerFooter>
    <oddFooter>&amp;RStránka &amp;P z &amp;N&amp;LZpracováno programem BUILDpower S,  © RTS, a.s.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48</vt:i4>
      </vt:variant>
    </vt:vector>
  </HeadingPairs>
  <TitlesOfParts>
    <vt:vector size="52" baseType="lpstr">
      <vt:lpstr>Pokyny pro vyplnění</vt:lpstr>
      <vt:lpstr>Stavba</vt:lpstr>
      <vt:lpstr>VzorPolozky</vt:lpstr>
      <vt:lpstr>507_2020_02 507_2020_02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'507_2020_02 507_2020_02 Pol'!Názvy_tisku</vt:lpstr>
      <vt:lpstr>oadresa</vt:lpstr>
      <vt:lpstr>Stavba!Objednatel</vt:lpstr>
      <vt:lpstr>Stavba!Objekt</vt:lpstr>
      <vt:lpstr>'507_2020_02 507_2020_02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ZaObjednatele</vt:lpstr>
      <vt:lpstr>Zaokrouhleni</vt:lpstr>
      <vt:lpstr>ZaZhotovitele</vt:lpstr>
      <vt:lpstr>Zhotovitel</vt:lpstr>
    </vt:vector>
  </TitlesOfParts>
  <Company>RTS,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Marečková Anna</dc:creator>
  <cp:lastModifiedBy>Marečková Anna</cp:lastModifiedBy>
  <cp:lastPrinted>2020-05-19T06:07:41Z</cp:lastPrinted>
  <dcterms:created xsi:type="dcterms:W3CDTF">2009-04-08T07:15:50Z</dcterms:created>
  <dcterms:modified xsi:type="dcterms:W3CDTF">2020-05-19T07:12:44Z</dcterms:modified>
</cp:coreProperties>
</file>