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chaNepom - Oprava sochy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'sochaNepom - Oprava sochy...'!$C$119:$K$144</definedName>
    <definedName name="_xlnm.Print_Area" localSheetId="1">'sochaNepom - Oprava sochy...'!$C$4:$J$76,'sochaNepom - Oprava sochy...'!$C$82:$J$103,'sochaNepom - Oprava sochy...'!$C$109:$K$144</definedName>
    <definedName name="_xlnm.Print_Titles" localSheetId="1">'sochaNepom - Oprava sochy...'!$119:$119</definedName>
  </definedNames>
  <calcPr/>
</workbook>
</file>

<file path=xl/calcChain.xml><?xml version="1.0" encoding="utf-8"?>
<calcChain xmlns="http://schemas.openxmlformats.org/spreadsheetml/2006/main">
  <c i="2" r="J35"/>
  <c r="J34"/>
  <c i="1" r="AY95"/>
  <c i="2" r="J33"/>
  <c i="1" r="AX95"/>
  <c i="2" r="BI144"/>
  <c r="BH144"/>
  <c r="BG144"/>
  <c r="BF144"/>
  <c r="T144"/>
  <c r="T143"/>
  <c r="R144"/>
  <c r="R143"/>
  <c r="P144"/>
  <c r="P143"/>
  <c r="BK144"/>
  <c r="BK143"/>
  <c r="J143"/>
  <c r="J144"/>
  <c r="BE144"/>
  <c r="J102"/>
  <c r="BI142"/>
  <c r="BH142"/>
  <c r="BG142"/>
  <c r="BF142"/>
  <c r="T142"/>
  <c r="T141"/>
  <c r="R142"/>
  <c r="R141"/>
  <c r="P142"/>
  <c r="P141"/>
  <c r="BK142"/>
  <c r="BK141"/>
  <c r="J141"/>
  <c r="J142"/>
  <c r="BE142"/>
  <c r="J101"/>
  <c r="BI140"/>
  <c r="BH140"/>
  <c r="BG140"/>
  <c r="BF140"/>
  <c r="T140"/>
  <c r="T139"/>
  <c r="T138"/>
  <c r="R140"/>
  <c r="R139"/>
  <c r="R138"/>
  <c r="P140"/>
  <c r="P139"/>
  <c r="P138"/>
  <c r="BK140"/>
  <c r="BK139"/>
  <c r="J139"/>
  <c r="BK138"/>
  <c r="J138"/>
  <c r="J140"/>
  <c r="BE140"/>
  <c r="J100"/>
  <c r="J99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T134"/>
  <c r="R135"/>
  <c r="R134"/>
  <c r="P135"/>
  <c r="P134"/>
  <c r="BK135"/>
  <c r="BK134"/>
  <c r="J134"/>
  <c r="J135"/>
  <c r="BE135"/>
  <c r="J98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T127"/>
  <c r="R128"/>
  <c r="R127"/>
  <c r="P128"/>
  <c r="P127"/>
  <c r="BK128"/>
  <c r="BK127"/>
  <c r="J127"/>
  <c r="J128"/>
  <c r="BE128"/>
  <c r="J9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F35"/>
  <c i="1" r="BD95"/>
  <c i="2" r="BH123"/>
  <c r="F34"/>
  <c i="1" r="BC95"/>
  <c i="2" r="BG123"/>
  <c r="F33"/>
  <c i="1" r="BB95"/>
  <c i="2" r="BF123"/>
  <c r="J32"/>
  <c i="1" r="AW95"/>
  <c i="2" r="F32"/>
  <c i="1" r="BA95"/>
  <c i="2" r="T123"/>
  <c r="T122"/>
  <c r="T121"/>
  <c r="T120"/>
  <c r="R123"/>
  <c r="R122"/>
  <c r="R121"/>
  <c r="R120"/>
  <c r="P123"/>
  <c r="P122"/>
  <c r="P121"/>
  <c r="P120"/>
  <c i="1" r="AU95"/>
  <c i="2" r="BK123"/>
  <c r="BK122"/>
  <c r="J122"/>
  <c r="BK121"/>
  <c r="J121"/>
  <c r="BK120"/>
  <c r="J120"/>
  <c r="J94"/>
  <c r="J28"/>
  <c i="1" r="AG95"/>
  <c i="2" r="J123"/>
  <c r="BE123"/>
  <c r="J31"/>
  <c i="1" r="AV95"/>
  <c i="2" r="F31"/>
  <c i="1" r="AZ95"/>
  <c i="2" r="J96"/>
  <c r="J95"/>
  <c r="J117"/>
  <c r="F116"/>
  <c r="F114"/>
  <c r="E112"/>
  <c r="J90"/>
  <c r="F89"/>
  <c r="F87"/>
  <c r="E85"/>
  <c r="J37"/>
  <c r="J19"/>
  <c r="E19"/>
  <c r="J116"/>
  <c r="J89"/>
  <c r="J18"/>
  <c r="J16"/>
  <c r="E16"/>
  <c r="F117"/>
  <c r="F90"/>
  <c r="J15"/>
  <c r="J10"/>
  <c r="J114"/>
  <c r="J87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<sst xmlns="http://schemas.openxmlformats.org/spreadsheetml/2006/main">
  <si>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</si>
  <si>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</si>
  <si>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</si>
  <si>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</si>
  <si>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</si>
  <si>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{3150ccd4-6c22-4763-9c88-a670fba6fa8f}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</si>
  <si>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</si>
  <si>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</si>
  <si>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</si>
  <si>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</si>
  <si>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</si>
  <si>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</si>
  <si>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</si>
  <si>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</si>
  <si>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sochaNepom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</si>
  <si>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</si>
  <si>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</si>
  <si>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sochy sv.Jana Nepomuckého</t>
  </si>
  <si>
    <t>KSO:</t>
  </si>
  <si>
    <t>CC-CZ:</t>
  </si>
  <si>
    <t>Místo:</t>
  </si>
  <si>
    <t>Na ulici Plotní v Brně</t>
  </si>
  <si>
    <t>Datum:</t>
  </si>
  <si>
    <t>24. 7. 2019</t>
  </si>
  <si>
    <t>Zadavatel:</t>
  </si>
  <si>
    <t>IČ:</t>
  </si>
  <si>
    <t>MmBrna,OSM,Husova 3,Brno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</si>
  <si>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</si>
  <si>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</si>
  <si>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</si>
  <si>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</si>
  <si>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</si>
  <si>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</si>
  <si>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</si>
  <si>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ing.Ševelová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</si>
  <si>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</si>
  <si>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</si>
  <si>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</si>
  <si>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</si>
  <si>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</si>
  <si>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</si>
  <si>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</si>
  <si>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</si>
  <si>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</si>
  <si>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</si>
  <si>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</si>
  <si>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</si>
  <si>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</si>
  <si>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</si>
  <si>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</si>
  <si>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</si>
  <si>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</si>
  <si>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</si>
  <si>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</si>
  <si>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</si>
  <si>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</si>
  <si>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</si>
  <si>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</si>
  <si>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</si>
  <si>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</si>
  <si>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</si>
  <si>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</si>
  <si>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</si>
  <si>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</si>
  <si>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</si>
  <si>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</si>
  <si>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</si>
  <si>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</si>
  <si>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</si>
  <si>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</si>
  <si>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</si>
  <si>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</si>
  <si>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</si>
  <si>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</si>
  <si>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</si>
  <si>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</si>
  <si>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</si>
  <si>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</si>
  <si>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</si>
  <si>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</si>
  <si>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</si>
  <si>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</si>
  <si>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</si>
  <si>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</si>
  <si>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</si>
  <si>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</si>
  <si>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</si>
  <si>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</si>
  <si>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</si>
  <si>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</si>
  <si>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na soše světce sv.Jana Nepomuckého postaveného na soklu</t>
  </si>
  <si>
    <t xml:space="preserve">    1 - Ostatní</t>
  </si>
  <si>
    <t xml:space="preserve">    6 - Úpravy povrchů, podlahy a osazování výplní</t>
  </si>
  <si>
    <t xml:space="preserve">    9 - Lešení, sanace, bourací práce</t>
  </si>
  <si>
    <t>VRN - Vedlejší rozpočtové náklady</t>
  </si>
  <si>
    <t xml:space="preserve">    VRN3 - Zařízení staveniště</t>
  </si>
  <si>
    <t xml:space="preserve">    VRN6 - Územní vlivy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</si>
  <si>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</si>
  <si>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</si>
  <si>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</si>
  <si>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</si>
  <si>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</si>
  <si>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</si>
  <si>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</si>
  <si>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</si>
  <si>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</si>
  <si>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</si>
  <si>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</si>
  <si>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</si>
  <si>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</si>
  <si>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</si>
  <si>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</si>
  <si>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na soše světce sv.Jana Nepomuckého postaveného na soklu</t>
  </si>
  <si>
    <t>ROZPOCET</t>
  </si>
  <si>
    <t>Ostatní</t>
  </si>
  <si>
    <t>K</t>
  </si>
  <si>
    <t>100-Pc 1</t>
  </si>
  <si>
    <t>Restaurátorská zpráva ve 3 vyhotovení vč.CD</t>
  </si>
  <si>
    <t>sada</t>
  </si>
  <si>
    <t>4</t>
  </si>
  <si>
    <t>-1708759299</t>
  </si>
  <si>
    <t>100-Pc 4</t>
  </si>
  <si>
    <t>Průzkum včetně laboratorní analýzy zasolení-sokl</t>
  </si>
  <si>
    <t>-2682695</t>
  </si>
  <si>
    <t>3</t>
  </si>
  <si>
    <t>100-Pc2</t>
  </si>
  <si>
    <t>Fotodokumentace</t>
  </si>
  <si>
    <t>-1801307602</t>
  </si>
  <si>
    <t>100-Pc 3</t>
  </si>
  <si>
    <t>Revize dřívějších doplnků-socha</t>
  </si>
  <si>
    <t>1353997267</t>
  </si>
  <si>
    <t>6</t>
  </si>
  <si>
    <t>Úpravy povrchů, podlahy a osazování výplní</t>
  </si>
  <si>
    <t>5</t>
  </si>
  <si>
    <t>621-pc 1</t>
  </si>
  <si>
    <t>Plošné zpevnění kamene-socha,např.Silex OH fa Keim</t>
  </si>
  <si>
    <t>-611081587</t>
  </si>
  <si>
    <t>621-pc 2</t>
  </si>
  <si>
    <t xml:space="preserve">Doplnění poškozených profilů umělým kamenem-socha </t>
  </si>
  <si>
    <t>1990529395</t>
  </si>
  <si>
    <t>7</t>
  </si>
  <si>
    <t>621-pc 4</t>
  </si>
  <si>
    <t>Hydrofobizace namáhaných ploch-socha</t>
  </si>
  <si>
    <t>824275626</t>
  </si>
  <si>
    <t>8</t>
  </si>
  <si>
    <t>621-pc 5</t>
  </si>
  <si>
    <t>Odstranění uvolněných doplňků-socha</t>
  </si>
  <si>
    <t>-751258389</t>
  </si>
  <si>
    <t>9</t>
  </si>
  <si>
    <t>621-pc 6</t>
  </si>
  <si>
    <t>Odstupňovaný sokl-viz rozsah prací - socha</t>
  </si>
  <si>
    <t>-130548093</t>
  </si>
  <si>
    <t>10</t>
  </si>
  <si>
    <t>621-pc 3</t>
  </si>
  <si>
    <t>Barevné retuše-socha-např.Lotexan N fa Keim</t>
  </si>
  <si>
    <t>-12429440</t>
  </si>
  <si>
    <t>Lešení, sanace, bourací práce</t>
  </si>
  <si>
    <t>11</t>
  </si>
  <si>
    <t>949-PC 1</t>
  </si>
  <si>
    <t>Lešení a technické zajištění</t>
  </si>
  <si>
    <t>927118136</t>
  </si>
  <si>
    <t>12</t>
  </si>
  <si>
    <t>949-PC2</t>
  </si>
  <si>
    <t xml:space="preserve">Likvidace mikroflory chemickou cestou-socha </t>
  </si>
  <si>
    <t>814249288</t>
  </si>
  <si>
    <t>13</t>
  </si>
  <si>
    <t>985131211</t>
  </si>
  <si>
    <t>Mechanické očištění povrchu,odstranění nečistot,krust a mikroflory-mikrotryskování PVC granulátem, případně hliníkovou struskou-socha</t>
  </si>
  <si>
    <t>CS ÚRS 2017 01</t>
  </si>
  <si>
    <t>529710676</t>
  </si>
  <si>
    <t>VRN</t>
  </si>
  <si>
    <t>Vedlejší rozpočtové náklady</t>
  </si>
  <si>
    <t>VRN3</t>
  </si>
  <si>
    <t>Zařízení staveniště</t>
  </si>
  <si>
    <t>14</t>
  </si>
  <si>
    <t>030001000</t>
  </si>
  <si>
    <t>1024</t>
  </si>
  <si>
    <t>-1213126405</t>
  </si>
  <si>
    <t>VRN6</t>
  </si>
  <si>
    <t>Územní vlivy</t>
  </si>
  <si>
    <t>060001000</t>
  </si>
  <si>
    <t>1932437239</t>
  </si>
  <si>
    <t>VRN7</t>
  </si>
  <si>
    <t>Provozní vlivy</t>
  </si>
  <si>
    <t>16</t>
  </si>
  <si>
    <t>070001000</t>
  </si>
  <si>
    <t>1684053251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</si>
</sst>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ht="36.96" customHeight="1">
      <c r="AR2"/>
      <c r="BS2" s="13" t="s">
        <v>6</v>
      </c>
      <c r="BT2" s="13" t="s">
        <v>7</v>
      </c>
    </row>
    <row r="3" ht="6.96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ht="24.96" customHeight="1">
      <c r="B4" s="17"/>
      <c r="C4" s="18"/>
      <c r="D4" s="19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10</v>
      </c>
      <c r="BE4" s="21" t="s">
        <v>11</v>
      </c>
      <c r="BS4" s="13" t="s">
        <v>12</v>
      </c>
    </row>
    <row r="5" ht="12" customHeight="1">
      <c r="B5" s="17"/>
      <c r="C5" s="18"/>
      <c r="D5" s="22" t="s">
        <v>13</v>
      </c>
      <c r="E5" s="18"/>
      <c r="F5" s="18"/>
      <c r="G5" s="18"/>
      <c r="H5" s="18"/>
      <c r="I5" s="18"/>
      <c r="J5" s="18"/>
      <c r="K5" s="23" t="s">
        <v>14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6"/>
      <c r="BE5" s="24" t="s">
        <v>15</v>
      </c>
      <c r="BS5" s="13" t="s">
        <v>6</v>
      </c>
    </row>
    <row r="6" ht="36.96" customHeight="1">
      <c r="B6" s="17"/>
      <c r="C6" s="18"/>
      <c r="D6" s="25" t="s">
        <v>16</v>
      </c>
      <c r="E6" s="18"/>
      <c r="F6" s="18"/>
      <c r="G6" s="18"/>
      <c r="H6" s="18"/>
      <c r="I6" s="18"/>
      <c r="J6" s="18"/>
      <c r="K6" s="26" t="s">
        <v>17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6"/>
      <c r="BE6" s="27"/>
      <c r="BS6" s="13" t="s">
        <v>6</v>
      </c>
    </row>
    <row r="7" ht="12" customHeight="1">
      <c r="B7" s="17"/>
      <c r="C7" s="18"/>
      <c r="D7" s="28" t="s">
        <v>18</v>
      </c>
      <c r="E7" s="18"/>
      <c r="F7" s="18"/>
      <c r="G7" s="18"/>
      <c r="H7" s="18"/>
      <c r="I7" s="18"/>
      <c r="J7" s="18"/>
      <c r="K7" s="23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8" t="s">
        <v>19</v>
      </c>
      <c r="AL7" s="18"/>
      <c r="AM7" s="18"/>
      <c r="AN7" s="23" t="s">
        <v>1</v>
      </c>
      <c r="AO7" s="18"/>
      <c r="AP7" s="18"/>
      <c r="AQ7" s="18"/>
      <c r="AR7" s="16"/>
      <c r="BE7" s="27"/>
      <c r="BS7" s="13" t="s">
        <v>6</v>
      </c>
    </row>
    <row r="8" ht="12" customHeight="1">
      <c r="B8" s="17"/>
      <c r="C8" s="18"/>
      <c r="D8" s="28" t="s">
        <v>20</v>
      </c>
      <c r="E8" s="18"/>
      <c r="F8" s="18"/>
      <c r="G8" s="18"/>
      <c r="H8" s="18"/>
      <c r="I8" s="18"/>
      <c r="J8" s="18"/>
      <c r="K8" s="23" t="s">
        <v>21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8" t="s">
        <v>22</v>
      </c>
      <c r="AL8" s="18"/>
      <c r="AM8" s="18"/>
      <c r="AN8" s="29" t="s">
        <v>23</v>
      </c>
      <c r="AO8" s="18"/>
      <c r="AP8" s="18"/>
      <c r="AQ8" s="18"/>
      <c r="AR8" s="16"/>
      <c r="BE8" s="27"/>
      <c r="BS8" s="13" t="s">
        <v>6</v>
      </c>
    </row>
    <row r="9" ht="14.4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E9" s="27"/>
      <c r="BS9" s="13" t="s">
        <v>6</v>
      </c>
    </row>
    <row r="10" ht="12" customHeight="1">
      <c r="B10" s="17"/>
      <c r="C10" s="18"/>
      <c r="D10" s="28" t="s">
        <v>24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8" t="s">
        <v>25</v>
      </c>
      <c r="AL10" s="18"/>
      <c r="AM10" s="18"/>
      <c r="AN10" s="23" t="s">
        <v>1</v>
      </c>
      <c r="AO10" s="18"/>
      <c r="AP10" s="18"/>
      <c r="AQ10" s="18"/>
      <c r="AR10" s="16"/>
      <c r="BE10" s="27"/>
      <c r="BS10" s="13" t="s">
        <v>6</v>
      </c>
    </row>
    <row r="11" ht="18.48" customHeight="1">
      <c r="B11" s="17"/>
      <c r="C11" s="18"/>
      <c r="D11" s="18"/>
      <c r="E11" s="23" t="s">
        <v>26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8" t="s">
        <v>27</v>
      </c>
      <c r="AL11" s="18"/>
      <c r="AM11" s="18"/>
      <c r="AN11" s="23" t="s">
        <v>1</v>
      </c>
      <c r="AO11" s="18"/>
      <c r="AP11" s="18"/>
      <c r="AQ11" s="18"/>
      <c r="AR11" s="16"/>
      <c r="BE11" s="27"/>
      <c r="BS11" s="13" t="s">
        <v>6</v>
      </c>
    </row>
    <row r="12" ht="6.96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7"/>
      <c r="BS12" s="13" t="s">
        <v>6</v>
      </c>
    </row>
    <row r="13" ht="12" customHeight="1">
      <c r="B13" s="17"/>
      <c r="C13" s="18"/>
      <c r="D13" s="28" t="s">
        <v>28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8" t="s">
        <v>25</v>
      </c>
      <c r="AL13" s="18"/>
      <c r="AM13" s="18"/>
      <c r="AN13" s="30" t="s">
        <v>29</v>
      </c>
      <c r="AO13" s="18"/>
      <c r="AP13" s="18"/>
      <c r="AQ13" s="18"/>
      <c r="AR13" s="16"/>
      <c r="BE13" s="27"/>
      <c r="BS13" s="13" t="s">
        <v>6</v>
      </c>
    </row>
    <row r="14">
      <c r="B14" s="17"/>
      <c r="C14" s="18"/>
      <c r="D14" s="18"/>
      <c r="E14" s="30" t="s">
        <v>29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27</v>
      </c>
      <c r="AL14" s="18"/>
      <c r="AM14" s="18"/>
      <c r="AN14" s="30" t="s">
        <v>29</v>
      </c>
      <c r="AO14" s="18"/>
      <c r="AP14" s="18"/>
      <c r="AQ14" s="18"/>
      <c r="AR14" s="16"/>
      <c r="BE14" s="27"/>
      <c r="BS14" s="13" t="s">
        <v>6</v>
      </c>
    </row>
    <row r="15" ht="6.96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7"/>
      <c r="BS15" s="13" t="s">
        <v>4</v>
      </c>
    </row>
    <row r="16" ht="12" customHeight="1">
      <c r="B16" s="17"/>
      <c r="C16" s="18"/>
      <c r="D16" s="28" t="s">
        <v>30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8" t="s">
        <v>25</v>
      </c>
      <c r="AL16" s="18"/>
      <c r="AM16" s="18"/>
      <c r="AN16" s="23" t="s">
        <v>1</v>
      </c>
      <c r="AO16" s="18"/>
      <c r="AP16" s="18"/>
      <c r="AQ16" s="18"/>
      <c r="AR16" s="16"/>
      <c r="BE16" s="27"/>
      <c r="BS16" s="13" t="s">
        <v>4</v>
      </c>
    </row>
    <row r="17" ht="18.48" customHeight="1">
      <c r="B17" s="17"/>
      <c r="C17" s="18"/>
      <c r="D17" s="18"/>
      <c r="E17" s="23" t="s">
        <v>31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8" t="s">
        <v>27</v>
      </c>
      <c r="AL17" s="18"/>
      <c r="AM17" s="18"/>
      <c r="AN17" s="23" t="s">
        <v>1</v>
      </c>
      <c r="AO17" s="18"/>
      <c r="AP17" s="18"/>
      <c r="AQ17" s="18"/>
      <c r="AR17" s="16"/>
      <c r="BE17" s="27"/>
      <c r="BS17" s="13" t="s">
        <v>32</v>
      </c>
    </row>
    <row r="18" ht="6.96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7"/>
      <c r="BS18" s="13" t="s">
        <v>6</v>
      </c>
    </row>
    <row r="19" ht="12" customHeight="1">
      <c r="B19" s="17"/>
      <c r="C19" s="18"/>
      <c r="D19" s="28" t="s">
        <v>33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8" t="s">
        <v>25</v>
      </c>
      <c r="AL19" s="18"/>
      <c r="AM19" s="18"/>
      <c r="AN19" s="23" t="s">
        <v>1</v>
      </c>
      <c r="AO19" s="18"/>
      <c r="AP19" s="18"/>
      <c r="AQ19" s="18"/>
      <c r="AR19" s="16"/>
      <c r="BE19" s="27"/>
      <c r="BS19" s="13" t="s">
        <v>6</v>
      </c>
    </row>
    <row r="20" ht="18.48" customHeight="1">
      <c r="B20" s="17"/>
      <c r="C20" s="18"/>
      <c r="D20" s="18"/>
      <c r="E20" s="23" t="s">
        <v>34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8" t="s">
        <v>27</v>
      </c>
      <c r="AL20" s="18"/>
      <c r="AM20" s="18"/>
      <c r="AN20" s="23" t="s">
        <v>1</v>
      </c>
      <c r="AO20" s="18"/>
      <c r="AP20" s="18"/>
      <c r="AQ20" s="18"/>
      <c r="AR20" s="16"/>
      <c r="BE20" s="27"/>
      <c r="BS20" s="13" t="s">
        <v>32</v>
      </c>
    </row>
    <row r="21" ht="6.96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7"/>
    </row>
    <row r="22" ht="12" customHeight="1">
      <c r="B22" s="17"/>
      <c r="C22" s="18"/>
      <c r="D22" s="28" t="s">
        <v>35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7"/>
    </row>
    <row r="23" ht="16.5" customHeight="1">
      <c r="B23" s="17"/>
      <c r="C23" s="18"/>
      <c r="D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18"/>
      <c r="AP23" s="18"/>
      <c r="AQ23" s="18"/>
      <c r="AR23" s="16"/>
      <c r="BE23" s="27"/>
    </row>
    <row r="24" ht="6.96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7"/>
    </row>
    <row r="25" ht="6.96" customHeight="1">
      <c r="B25" s="17"/>
      <c r="C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18"/>
      <c r="AQ25" s="18"/>
      <c r="AR25" s="16"/>
      <c r="BE25" s="27"/>
    </row>
    <row r="26" s="1" customFormat="1" ht="25.92" customHeight="1">
      <c r="B26" s="34"/>
      <c r="C26" s="35"/>
      <c r="D26" s="36" t="s">
        <v>36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5"/>
      <c r="AQ26" s="35"/>
      <c r="AR26" s="39"/>
      <c r="BE26" s="27"/>
    </row>
    <row r="27" s="1" customFormat="1" ht="6.96" customHeight="1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9"/>
      <c r="BE27" s="27"/>
    </row>
    <row r="28" s="1" customForma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40" t="s">
        <v>37</v>
      </c>
      <c r="M28" s="40"/>
      <c r="N28" s="40"/>
      <c r="O28" s="40"/>
      <c r="P28" s="40"/>
      <c r="Q28" s="35"/>
      <c r="R28" s="35"/>
      <c r="S28" s="35"/>
      <c r="T28" s="35"/>
      <c r="U28" s="35"/>
      <c r="V28" s="35"/>
      <c r="W28" s="40" t="s">
        <v>38</v>
      </c>
      <c r="X28" s="40"/>
      <c r="Y28" s="40"/>
      <c r="Z28" s="40"/>
      <c r="AA28" s="40"/>
      <c r="AB28" s="40"/>
      <c r="AC28" s="40"/>
      <c r="AD28" s="40"/>
      <c r="AE28" s="40"/>
      <c r="AF28" s="35"/>
      <c r="AG28" s="35"/>
      <c r="AH28" s="35"/>
      <c r="AI28" s="35"/>
      <c r="AJ28" s="35"/>
      <c r="AK28" s="40" t="s">
        <v>39</v>
      </c>
      <c r="AL28" s="40"/>
      <c r="AM28" s="40"/>
      <c r="AN28" s="40"/>
      <c r="AO28" s="40"/>
      <c r="AP28" s="35"/>
      <c r="AQ28" s="35"/>
      <c r="AR28" s="39"/>
      <c r="BE28" s="27"/>
    </row>
    <row r="29" s="2" customFormat="1" ht="14.4" customHeight="1">
      <c r="B29" s="41"/>
      <c r="C29" s="42"/>
      <c r="D29" s="28" t="s">
        <v>40</v>
      </c>
      <c r="E29" s="42"/>
      <c r="F29" s="28" t="s">
        <v>41</v>
      </c>
      <c r="G29" s="42"/>
      <c r="H29" s="42"/>
      <c r="I29" s="42"/>
      <c r="J29" s="42"/>
      <c r="K29" s="42"/>
      <c r="L29" s="43">
        <v>0.20999999999999999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4">
        <f>ROUND(AZ94, 2)</f>
        <v>0</v>
      </c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4">
        <f>ROUND(AV94, 2)</f>
        <v>0</v>
      </c>
      <c r="AL29" s="42"/>
      <c r="AM29" s="42"/>
      <c r="AN29" s="42"/>
      <c r="AO29" s="42"/>
      <c r="AP29" s="42"/>
      <c r="AQ29" s="42"/>
      <c r="AR29" s="45"/>
      <c r="BE29" s="46"/>
    </row>
    <row r="30" s="2" customFormat="1" ht="14.4" customHeight="1">
      <c r="B30" s="41"/>
      <c r="C30" s="42"/>
      <c r="D30" s="42"/>
      <c r="E30" s="42"/>
      <c r="F30" s="28" t="s">
        <v>42</v>
      </c>
      <c r="G30" s="42"/>
      <c r="H30" s="42"/>
      <c r="I30" s="42"/>
      <c r="J30" s="42"/>
      <c r="K30" s="42"/>
      <c r="L30" s="43">
        <v>0.14999999999999999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4">
        <f>ROUND(BA94, 2)</f>
        <v>0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4">
        <f>ROUND(AW94, 2)</f>
        <v>0</v>
      </c>
      <c r="AL30" s="42"/>
      <c r="AM30" s="42"/>
      <c r="AN30" s="42"/>
      <c r="AO30" s="42"/>
      <c r="AP30" s="42"/>
      <c r="AQ30" s="42"/>
      <c r="AR30" s="45"/>
      <c r="BE30" s="46"/>
    </row>
    <row r="31" hidden="1" s="2" customFormat="1" ht="14.4" customHeight="1">
      <c r="B31" s="41"/>
      <c r="C31" s="42"/>
      <c r="D31" s="42"/>
      <c r="E31" s="42"/>
      <c r="F31" s="28" t="s">
        <v>43</v>
      </c>
      <c r="G31" s="42"/>
      <c r="H31" s="42"/>
      <c r="I31" s="42"/>
      <c r="J31" s="42"/>
      <c r="K31" s="42"/>
      <c r="L31" s="43">
        <v>0.20999999999999999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4">
        <f>ROUND(BB94, 2)</f>
        <v>0</v>
      </c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4">
        <v>0</v>
      </c>
      <c r="AL31" s="42"/>
      <c r="AM31" s="42"/>
      <c r="AN31" s="42"/>
      <c r="AO31" s="42"/>
      <c r="AP31" s="42"/>
      <c r="AQ31" s="42"/>
      <c r="AR31" s="45"/>
      <c r="BE31" s="46"/>
    </row>
    <row r="32" hidden="1" s="2" customFormat="1" ht="14.4" customHeight="1">
      <c r="B32" s="41"/>
      <c r="C32" s="42"/>
      <c r="D32" s="42"/>
      <c r="E32" s="42"/>
      <c r="F32" s="28" t="s">
        <v>44</v>
      </c>
      <c r="G32" s="42"/>
      <c r="H32" s="42"/>
      <c r="I32" s="42"/>
      <c r="J32" s="42"/>
      <c r="K32" s="42"/>
      <c r="L32" s="43">
        <v>0.14999999999999999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4">
        <f>ROUND(BC94, 2)</f>
        <v>0</v>
      </c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4">
        <v>0</v>
      </c>
      <c r="AL32" s="42"/>
      <c r="AM32" s="42"/>
      <c r="AN32" s="42"/>
      <c r="AO32" s="42"/>
      <c r="AP32" s="42"/>
      <c r="AQ32" s="42"/>
      <c r="AR32" s="45"/>
      <c r="BE32" s="46"/>
    </row>
    <row r="33" hidden="1" s="2" customFormat="1" ht="14.4" customHeight="1">
      <c r="B33" s="41"/>
      <c r="C33" s="42"/>
      <c r="D33" s="42"/>
      <c r="E33" s="42"/>
      <c r="F33" s="28" t="s">
        <v>45</v>
      </c>
      <c r="G33" s="42"/>
      <c r="H33" s="42"/>
      <c r="I33" s="42"/>
      <c r="J33" s="42"/>
      <c r="K33" s="42"/>
      <c r="L33" s="43">
        <v>0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4">
        <f>ROUND(BD94, 2)</f>
        <v>0</v>
      </c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4">
        <v>0</v>
      </c>
      <c r="AL33" s="42"/>
      <c r="AM33" s="42"/>
      <c r="AN33" s="42"/>
      <c r="AO33" s="42"/>
      <c r="AP33" s="42"/>
      <c r="AQ33" s="42"/>
      <c r="AR33" s="45"/>
      <c r="BE33" s="46"/>
    </row>
    <row r="34" s="1" customFormat="1" ht="6.96" customHeight="1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9"/>
      <c r="BE34" s="27"/>
    </row>
    <row r="35" s="1" customFormat="1" ht="25.92" customHeight="1">
      <c r="B35" s="34"/>
      <c r="C35" s="47"/>
      <c r="D35" s="48" t="s">
        <v>46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47</v>
      </c>
      <c r="U35" s="49"/>
      <c r="V35" s="49"/>
      <c r="W35" s="49"/>
      <c r="X35" s="51" t="s">
        <v>48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39"/>
    </row>
    <row r="36" s="1" customFormat="1" ht="6.96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9"/>
    </row>
    <row r="37" s="1" customFormat="1" ht="14.4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9"/>
    </row>
    <row r="38" ht="14.4" customHeight="1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6"/>
    </row>
    <row r="39" ht="14.4" customHeight="1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6"/>
    </row>
    <row r="40" ht="14.4" customHeight="1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6"/>
    </row>
    <row r="41" ht="14.4" customHeight="1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6"/>
    </row>
    <row r="42" ht="14.4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6"/>
    </row>
    <row r="43" ht="14.4" customHeight="1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6"/>
    </row>
    <row r="44" ht="14.4" customHeigh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6"/>
    </row>
    <row r="45" ht="14.4" customHeight="1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6"/>
    </row>
    <row r="46" ht="14.4" customHeigh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6"/>
    </row>
    <row r="47" ht="14.4" customHeight="1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6"/>
    </row>
    <row r="48" ht="14.4" customHeigh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6"/>
    </row>
    <row r="49" s="1" customFormat="1" ht="14.4" customHeight="1">
      <c r="B49" s="34"/>
      <c r="C49" s="35"/>
      <c r="D49" s="54" t="s">
        <v>49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 t="s">
        <v>50</v>
      </c>
      <c r="AI49" s="55"/>
      <c r="AJ49" s="55"/>
      <c r="AK49" s="55"/>
      <c r="AL49" s="55"/>
      <c r="AM49" s="55"/>
      <c r="AN49" s="55"/>
      <c r="AO49" s="55"/>
      <c r="AP49" s="35"/>
      <c r="AQ49" s="35"/>
      <c r="AR49" s="39"/>
    </row>
    <row r="50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6"/>
    </row>
    <row r="51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6"/>
    </row>
    <row r="52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6"/>
    </row>
    <row r="53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6"/>
    </row>
    <row r="54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6"/>
    </row>
    <row r="55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6"/>
    </row>
    <row r="56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6"/>
    </row>
    <row r="57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6"/>
    </row>
    <row r="58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6"/>
    </row>
    <row r="59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6"/>
    </row>
    <row r="60" s="1" customFormat="1">
      <c r="B60" s="34"/>
      <c r="C60" s="35"/>
      <c r="D60" s="56" t="s">
        <v>51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6" t="s">
        <v>52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6" t="s">
        <v>51</v>
      </c>
      <c r="AI60" s="37"/>
      <c r="AJ60" s="37"/>
      <c r="AK60" s="37"/>
      <c r="AL60" s="37"/>
      <c r="AM60" s="56" t="s">
        <v>52</v>
      </c>
      <c r="AN60" s="37"/>
      <c r="AO60" s="37"/>
      <c r="AP60" s="35"/>
      <c r="AQ60" s="35"/>
      <c r="AR60" s="39"/>
    </row>
    <row r="61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6"/>
    </row>
    <row r="62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6"/>
    </row>
    <row r="63"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6"/>
    </row>
    <row r="64" s="1" customFormat="1">
      <c r="B64" s="34"/>
      <c r="C64" s="35"/>
      <c r="D64" s="54" t="s">
        <v>53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4" t="s">
        <v>54</v>
      </c>
      <c r="AI64" s="55"/>
      <c r="AJ64" s="55"/>
      <c r="AK64" s="55"/>
      <c r="AL64" s="55"/>
      <c r="AM64" s="55"/>
      <c r="AN64" s="55"/>
      <c r="AO64" s="55"/>
      <c r="AP64" s="35"/>
      <c r="AQ64" s="35"/>
      <c r="AR64" s="39"/>
    </row>
    <row r="65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6"/>
    </row>
    <row r="66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6"/>
    </row>
    <row r="67"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6"/>
    </row>
    <row r="68"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6"/>
    </row>
    <row r="69"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6"/>
    </row>
    <row r="70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6"/>
    </row>
    <row r="71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6"/>
    </row>
    <row r="72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6"/>
    </row>
    <row r="73"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6"/>
    </row>
    <row r="74"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6"/>
    </row>
    <row r="75" s="1" customFormat="1">
      <c r="B75" s="34"/>
      <c r="C75" s="35"/>
      <c r="D75" s="56" t="s">
        <v>51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6" t="s">
        <v>52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6" t="s">
        <v>51</v>
      </c>
      <c r="AI75" s="37"/>
      <c r="AJ75" s="37"/>
      <c r="AK75" s="37"/>
      <c r="AL75" s="37"/>
      <c r="AM75" s="56" t="s">
        <v>52</v>
      </c>
      <c r="AN75" s="37"/>
      <c r="AO75" s="37"/>
      <c r="AP75" s="35"/>
      <c r="AQ75" s="35"/>
      <c r="AR75" s="39"/>
    </row>
    <row r="76" s="1" customFormat="1"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9"/>
    </row>
    <row r="77" s="1" customFormat="1" ht="6.96" customHeight="1"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39"/>
    </row>
    <row r="81" s="1" customFormat="1" ht="6.96" customHeight="1"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39"/>
    </row>
    <row r="82" s="1" customFormat="1" ht="24.96" customHeight="1">
      <c r="B82" s="34"/>
      <c r="C82" s="19" t="s">
        <v>55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9"/>
    </row>
    <row r="84" s="3" customFormat="1" ht="12" customHeight="1">
      <c r="B84" s="61"/>
      <c r="C84" s="28" t="s">
        <v>13</v>
      </c>
      <c r="D84" s="62"/>
      <c r="E84" s="62"/>
      <c r="F84" s="62"/>
      <c r="G84" s="62"/>
      <c r="H84" s="62"/>
      <c r="I84" s="62"/>
      <c r="J84" s="62"/>
      <c r="K84" s="62"/>
      <c r="L84" s="62" t="str">
        <f>K5</f>
        <v>sochaNepom</v>
      </c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3"/>
    </row>
    <row r="85" s="4" customFormat="1" ht="36.96" customHeight="1">
      <c r="B85" s="64"/>
      <c r="C85" s="65" t="s">
        <v>16</v>
      </c>
      <c r="D85" s="66"/>
      <c r="E85" s="66"/>
      <c r="F85" s="66"/>
      <c r="G85" s="66"/>
      <c r="H85" s="66"/>
      <c r="I85" s="66"/>
      <c r="J85" s="66"/>
      <c r="K85" s="66"/>
      <c r="L85" s="67" t="str">
        <f>K6</f>
        <v>Oprava sochy sv.Jana Nepomuckého</v>
      </c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8"/>
    </row>
    <row r="86" s="1" customFormat="1" ht="6.96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9"/>
    </row>
    <row r="87" s="1" customFormat="1" ht="12" customHeight="1">
      <c r="B87" s="34"/>
      <c r="C87" s="28" t="s">
        <v>20</v>
      </c>
      <c r="D87" s="35"/>
      <c r="E87" s="35"/>
      <c r="F87" s="35"/>
      <c r="G87" s="35"/>
      <c r="H87" s="35"/>
      <c r="I87" s="35"/>
      <c r="J87" s="35"/>
      <c r="K87" s="35"/>
      <c r="L87" s="69" t="str">
        <f>IF(K8="","",K8)</f>
        <v>Na ulici Plotní v Brně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22</v>
      </c>
      <c r="AJ87" s="35"/>
      <c r="AK87" s="35"/>
      <c r="AL87" s="35"/>
      <c r="AM87" s="70" t="str">
        <f>IF(AN8= "","",AN8)</f>
        <v>24. 7. 2019</v>
      </c>
      <c r="AN87" s="70"/>
      <c r="AO87" s="35"/>
      <c r="AP87" s="35"/>
      <c r="AQ87" s="35"/>
      <c r="AR87" s="39"/>
    </row>
    <row r="88" s="1" customFormat="1" ht="6.96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9"/>
    </row>
    <row r="89" s="1" customFormat="1" ht="15.15" customHeight="1">
      <c r="B89" s="34"/>
      <c r="C89" s="28" t="s">
        <v>24</v>
      </c>
      <c r="D89" s="35"/>
      <c r="E89" s="35"/>
      <c r="F89" s="35"/>
      <c r="G89" s="35"/>
      <c r="H89" s="35"/>
      <c r="I89" s="35"/>
      <c r="J89" s="35"/>
      <c r="K89" s="35"/>
      <c r="L89" s="62" t="str">
        <f>IF(E11= "","",E11)</f>
        <v>MmBrna,OSM,Husova 3,Brno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30</v>
      </c>
      <c r="AJ89" s="35"/>
      <c r="AK89" s="35"/>
      <c r="AL89" s="35"/>
      <c r="AM89" s="71" t="str">
        <f>IF(E17="","",E17)</f>
        <v xml:space="preserve"> </v>
      </c>
      <c r="AN89" s="62"/>
      <c r="AO89" s="62"/>
      <c r="AP89" s="62"/>
      <c r="AQ89" s="35"/>
      <c r="AR89" s="39"/>
      <c r="AS89" s="72" t="s">
        <v>56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</row>
    <row r="90" s="1" customFormat="1" ht="15.15" customHeight="1">
      <c r="B90" s="34"/>
      <c r="C90" s="28" t="s">
        <v>28</v>
      </c>
      <c r="D90" s="35"/>
      <c r="E90" s="35"/>
      <c r="F90" s="35"/>
      <c r="G90" s="35"/>
      <c r="H90" s="35"/>
      <c r="I90" s="35"/>
      <c r="J90" s="35"/>
      <c r="K90" s="35"/>
      <c r="L90" s="62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33</v>
      </c>
      <c r="AJ90" s="35"/>
      <c r="AK90" s="35"/>
      <c r="AL90" s="35"/>
      <c r="AM90" s="71" t="str">
        <f>IF(E20="","",E20)</f>
        <v>ing.Ševelová</v>
      </c>
      <c r="AN90" s="62"/>
      <c r="AO90" s="62"/>
      <c r="AP90" s="62"/>
      <c r="AQ90" s="35"/>
      <c r="AR90" s="39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</row>
    <row r="91" s="1" customFormat="1" ht="10.8" customHeight="1"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9"/>
      <c r="AS91" s="80"/>
      <c r="AT91" s="81"/>
      <c r="AU91" s="82"/>
      <c r="AV91" s="82"/>
      <c r="AW91" s="82"/>
      <c r="AX91" s="82"/>
      <c r="AY91" s="82"/>
      <c r="AZ91" s="82"/>
      <c r="BA91" s="82"/>
      <c r="BB91" s="82"/>
      <c r="BC91" s="82"/>
      <c r="BD91" s="83"/>
    </row>
    <row r="92" s="1" customFormat="1" ht="29.28" customHeight="1">
      <c r="B92" s="34"/>
      <c r="C92" s="84" t="s">
        <v>57</v>
      </c>
      <c r="D92" s="85"/>
      <c r="E92" s="85"/>
      <c r="F92" s="85"/>
      <c r="G92" s="85"/>
      <c r="H92" s="86"/>
      <c r="I92" s="87" t="s">
        <v>58</v>
      </c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8" t="s">
        <v>59</v>
      </c>
      <c r="AH92" s="85"/>
      <c r="AI92" s="85"/>
      <c r="AJ92" s="85"/>
      <c r="AK92" s="85"/>
      <c r="AL92" s="85"/>
      <c r="AM92" s="85"/>
      <c r="AN92" s="87" t="s">
        <v>60</v>
      </c>
      <c r="AO92" s="85"/>
      <c r="AP92" s="89"/>
      <c r="AQ92" s="90" t="s">
        <v>61</v>
      </c>
      <c r="AR92" s="39"/>
      <c r="AS92" s="91" t="s">
        <v>62</v>
      </c>
      <c r="AT92" s="92" t="s">
        <v>63</v>
      </c>
      <c r="AU92" s="92" t="s">
        <v>64</v>
      </c>
      <c r="AV92" s="92" t="s">
        <v>65</v>
      </c>
      <c r="AW92" s="92" t="s">
        <v>66</v>
      </c>
      <c r="AX92" s="92" t="s">
        <v>67</v>
      </c>
      <c r="AY92" s="92" t="s">
        <v>68</v>
      </c>
      <c r="AZ92" s="92" t="s">
        <v>69</v>
      </c>
      <c r="BA92" s="92" t="s">
        <v>70</v>
      </c>
      <c r="BB92" s="92" t="s">
        <v>71</v>
      </c>
      <c r="BC92" s="92" t="s">
        <v>72</v>
      </c>
      <c r="BD92" s="93" t="s">
        <v>73</v>
      </c>
    </row>
    <row r="93" s="1" customFormat="1" ht="10.8" customHeight="1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9"/>
      <c r="AS93" s="94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6"/>
    </row>
    <row r="94" s="5" customFormat="1" ht="32.4" customHeight="1">
      <c r="B94" s="97"/>
      <c r="C94" s="98" t="s">
        <v>74</v>
      </c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100">
        <f>ROUND(AG95,2)</f>
        <v>0</v>
      </c>
      <c r="AH94" s="100"/>
      <c r="AI94" s="100"/>
      <c r="AJ94" s="100"/>
      <c r="AK94" s="100"/>
      <c r="AL94" s="100"/>
      <c r="AM94" s="100"/>
      <c r="AN94" s="101">
        <f>SUM(AG94,AT94)</f>
        <v>0</v>
      </c>
      <c r="AO94" s="101"/>
      <c r="AP94" s="101"/>
      <c r="AQ94" s="102" t="s">
        <v>1</v>
      </c>
      <c r="AR94" s="103"/>
      <c r="AS94" s="104">
        <f>ROUND(AS95,2)</f>
        <v>0</v>
      </c>
      <c r="AT94" s="105">
        <f>ROUND(SUM(AV94:AW94),2)</f>
        <v>0</v>
      </c>
      <c r="AU94" s="106">
        <f>ROUND(AU95,5)</f>
        <v>0</v>
      </c>
      <c r="AV94" s="105">
        <f>ROUND(AZ94*L29,2)</f>
        <v>0</v>
      </c>
      <c r="AW94" s="105">
        <f>ROUND(BA94*L30,2)</f>
        <v>0</v>
      </c>
      <c r="AX94" s="105">
        <f>ROUND(BB94*L29,2)</f>
        <v>0</v>
      </c>
      <c r="AY94" s="105">
        <f>ROUND(BC94*L30,2)</f>
        <v>0</v>
      </c>
      <c r="AZ94" s="105">
        <f>ROUND(AZ95,2)</f>
        <v>0</v>
      </c>
      <c r="BA94" s="105">
        <f>ROUND(BA95,2)</f>
        <v>0</v>
      </c>
      <c r="BB94" s="105">
        <f>ROUND(BB95,2)</f>
        <v>0</v>
      </c>
      <c r="BC94" s="105">
        <f>ROUND(BC95,2)</f>
        <v>0</v>
      </c>
      <c r="BD94" s="107">
        <f>ROUND(BD95,2)</f>
        <v>0</v>
      </c>
      <c r="BS94" s="108" t="s">
        <v>75</v>
      </c>
      <c r="BT94" s="108" t="s">
        <v>76</v>
      </c>
      <c r="BV94" s="108" t="s">
        <v>77</v>
      </c>
      <c r="BW94" s="108" t="s">
        <v>5</v>
      </c>
      <c r="BX94" s="108" t="s">
        <v>78</v>
      </c>
      <c r="CL94" s="108" t="s">
        <v>1</v>
      </c>
    </row>
    <row r="95" s="6" customFormat="1" ht="27" customHeight="1">
      <c r="A95" s="109" t="s">
        <v>79</v>
      </c>
      <c r="B95" s="110"/>
      <c r="C95" s="111"/>
      <c r="D95" s="112" t="s">
        <v>14</v>
      </c>
      <c r="E95" s="112"/>
      <c r="F95" s="112"/>
      <c r="G95" s="112"/>
      <c r="H95" s="112"/>
      <c r="I95" s="113"/>
      <c r="J95" s="112" t="s">
        <v>17</v>
      </c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4">
        <f>'sochaNepom - Oprava sochy...'!J28</f>
        <v>0</v>
      </c>
      <c r="AH95" s="113"/>
      <c r="AI95" s="113"/>
      <c r="AJ95" s="113"/>
      <c r="AK95" s="113"/>
      <c r="AL95" s="113"/>
      <c r="AM95" s="113"/>
      <c r="AN95" s="114">
        <f>SUM(AG95,AT95)</f>
        <v>0</v>
      </c>
      <c r="AO95" s="113"/>
      <c r="AP95" s="113"/>
      <c r="AQ95" s="115" t="s">
        <v>80</v>
      </c>
      <c r="AR95" s="116"/>
      <c r="AS95" s="117">
        <v>0</v>
      </c>
      <c r="AT95" s="118">
        <f>ROUND(SUM(AV95:AW95),2)</f>
        <v>0</v>
      </c>
      <c r="AU95" s="119">
        <f>'sochaNepom - Oprava sochy...'!P120</f>
        <v>0</v>
      </c>
      <c r="AV95" s="118">
        <f>'sochaNepom - Oprava sochy...'!J31</f>
        <v>0</v>
      </c>
      <c r="AW95" s="118">
        <f>'sochaNepom - Oprava sochy...'!J32</f>
        <v>0</v>
      </c>
      <c r="AX95" s="118">
        <f>'sochaNepom - Oprava sochy...'!J33</f>
        <v>0</v>
      </c>
      <c r="AY95" s="118">
        <f>'sochaNepom - Oprava sochy...'!J34</f>
        <v>0</v>
      </c>
      <c r="AZ95" s="118">
        <f>'sochaNepom - Oprava sochy...'!F31</f>
        <v>0</v>
      </c>
      <c r="BA95" s="118">
        <f>'sochaNepom - Oprava sochy...'!F32</f>
        <v>0</v>
      </c>
      <c r="BB95" s="118">
        <f>'sochaNepom - Oprava sochy...'!F33</f>
        <v>0</v>
      </c>
      <c r="BC95" s="118">
        <f>'sochaNepom - Oprava sochy...'!F34</f>
        <v>0</v>
      </c>
      <c r="BD95" s="120">
        <f>'sochaNepom - Oprava sochy...'!F35</f>
        <v>0</v>
      </c>
      <c r="BT95" s="121" t="s">
        <v>81</v>
      </c>
      <c r="BU95" s="121" t="s">
        <v>82</v>
      </c>
      <c r="BV95" s="121" t="s">
        <v>77</v>
      </c>
      <c r="BW95" s="121" t="s">
        <v>5</v>
      </c>
      <c r="BX95" s="121" t="s">
        <v>78</v>
      </c>
      <c r="CL95" s="121" t="s">
        <v>1</v>
      </c>
    </row>
    <row r="96" s="1" customFormat="1" ht="30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9"/>
    </row>
    <row r="97" s="1" customFormat="1" ht="6.96" customHeight="1">
      <c r="B97" s="57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39"/>
    </row>
  </sheetData>
  <sheetProtection sheet="1" formatColumns="0" formatRows="0" objects="1" scenarios="1" spinCount="100000" saltValue="VeWTxIaEcDgj5rKszVvTbKzbcgdz1hR1topUj7eUPqJdJc7wIJcUSkGb+2NJObjpBh5Pn273Emm8buiYpEZKnQ==" hashValue="dkxR6jzukbq4BgOtLTM3qNO/TRHb7y1OgaWGcS20D++7nsHgtZoXQJqfQc7+w8asp2OvfRTelbkOGmufdpLEVw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sochaNepom - Oprava sochy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2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5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6"/>
      <c r="AT3" s="13" t="s">
        <v>83</v>
      </c>
    </row>
    <row r="4" ht="24.96" customHeight="1">
      <c r="B4" s="16"/>
      <c r="D4" s="126" t="s">
        <v>84</v>
      </c>
      <c r="L4" s="16"/>
      <c r="M4" s="127" t="s">
        <v>10</v>
      </c>
      <c r="AT4" s="13" t="s">
        <v>4</v>
      </c>
    </row>
    <row r="5" ht="6.96" customHeight="1">
      <c r="B5" s="16"/>
      <c r="L5" s="16"/>
    </row>
    <row r="6" s="1" customFormat="1" ht="12" customHeight="1">
      <c r="B6" s="39"/>
      <c r="D6" s="128" t="s">
        <v>16</v>
      </c>
      <c r="I6" s="129"/>
      <c r="L6" s="39"/>
    </row>
    <row r="7" s="1" customFormat="1" ht="36.96" customHeight="1">
      <c r="B7" s="39"/>
      <c r="E7" s="130" t="s">
        <v>17</v>
      </c>
      <c r="F7" s="1"/>
      <c r="G7" s="1"/>
      <c r="H7" s="1"/>
      <c r="I7" s="129"/>
      <c r="L7" s="39"/>
    </row>
    <row r="8" s="1" customFormat="1">
      <c r="B8" s="39"/>
      <c r="I8" s="129"/>
      <c r="L8" s="39"/>
    </row>
    <row r="9" s="1" customFormat="1" ht="12" customHeight="1">
      <c r="B9" s="39"/>
      <c r="D9" s="128" t="s">
        <v>18</v>
      </c>
      <c r="F9" s="131" t="s">
        <v>1</v>
      </c>
      <c r="I9" s="132" t="s">
        <v>19</v>
      </c>
      <c r="J9" s="131" t="s">
        <v>1</v>
      </c>
      <c r="L9" s="39"/>
    </row>
    <row r="10" s="1" customFormat="1" ht="12" customHeight="1">
      <c r="B10" s="39"/>
      <c r="D10" s="128" t="s">
        <v>20</v>
      </c>
      <c r="F10" s="131" t="s">
        <v>21</v>
      </c>
      <c r="I10" s="132" t="s">
        <v>22</v>
      </c>
      <c r="J10" s="133" t="str">
        <f>'Rekapitulace stavby'!AN8</f>
        <v>24. 7. 2019</v>
      </c>
      <c r="L10" s="39"/>
    </row>
    <row r="11" s="1" customFormat="1" ht="10.8" customHeight="1">
      <c r="B11" s="39"/>
      <c r="I11" s="129"/>
      <c r="L11" s="39"/>
    </row>
    <row r="12" s="1" customFormat="1" ht="12" customHeight="1">
      <c r="B12" s="39"/>
      <c r="D12" s="128" t="s">
        <v>24</v>
      </c>
      <c r="I12" s="132" t="s">
        <v>25</v>
      </c>
      <c r="J12" s="131" t="s">
        <v>1</v>
      </c>
      <c r="L12" s="39"/>
    </row>
    <row r="13" s="1" customFormat="1" ht="18" customHeight="1">
      <c r="B13" s="39"/>
      <c r="E13" s="131" t="s">
        <v>26</v>
      </c>
      <c r="I13" s="132" t="s">
        <v>27</v>
      </c>
      <c r="J13" s="131" t="s">
        <v>1</v>
      </c>
      <c r="L13" s="39"/>
    </row>
    <row r="14" s="1" customFormat="1" ht="6.96" customHeight="1">
      <c r="B14" s="39"/>
      <c r="I14" s="129"/>
      <c r="L14" s="39"/>
    </row>
    <row r="15" s="1" customFormat="1" ht="12" customHeight="1">
      <c r="B15" s="39"/>
      <c r="D15" s="128" t="s">
        <v>28</v>
      </c>
      <c r="I15" s="132" t="s">
        <v>25</v>
      </c>
      <c r="J15" s="29" t="str">
        <f>'Rekapitulace stavby'!AN13</f>
        <v>Vyplň údaj</v>
      </c>
      <c r="L15" s="39"/>
    </row>
    <row r="16" s="1" customFormat="1" ht="18" customHeight="1">
      <c r="B16" s="39"/>
      <c r="E16" s="29" t="str">
        <f>'Rekapitulace stavby'!E14</f>
        <v>Vyplň údaj</v>
      </c>
      <c r="F16" s="131"/>
      <c r="G16" s="131"/>
      <c r="H16" s="131"/>
      <c r="I16" s="132" t="s">
        <v>27</v>
      </c>
      <c r="J16" s="29" t="str">
        <f>'Rekapitulace stavby'!AN14</f>
        <v>Vyplň údaj</v>
      </c>
      <c r="L16" s="39"/>
    </row>
    <row r="17" s="1" customFormat="1" ht="6.96" customHeight="1">
      <c r="B17" s="39"/>
      <c r="I17" s="129"/>
      <c r="L17" s="39"/>
    </row>
    <row r="18" s="1" customFormat="1" ht="12" customHeight="1">
      <c r="B18" s="39"/>
      <c r="D18" s="128" t="s">
        <v>30</v>
      </c>
      <c r="I18" s="132" t="s">
        <v>25</v>
      </c>
      <c r="J18" s="131" t="str">
        <f>IF('Rekapitulace stavby'!AN16="","",'Rekapitulace stavby'!AN16)</f>
        <v/>
      </c>
      <c r="L18" s="39"/>
    </row>
    <row r="19" s="1" customFormat="1" ht="18" customHeight="1">
      <c r="B19" s="39"/>
      <c r="E19" s="131" t="str">
        <f>IF('Rekapitulace stavby'!E17="","",'Rekapitulace stavby'!E17)</f>
        <v xml:space="preserve"> </v>
      </c>
      <c r="I19" s="132" t="s">
        <v>27</v>
      </c>
      <c r="J19" s="131" t="str">
        <f>IF('Rekapitulace stavby'!AN17="","",'Rekapitulace stavby'!AN17)</f>
        <v/>
      </c>
      <c r="L19" s="39"/>
    </row>
    <row r="20" s="1" customFormat="1" ht="6.96" customHeight="1">
      <c r="B20" s="39"/>
      <c r="I20" s="129"/>
      <c r="L20" s="39"/>
    </row>
    <row r="21" s="1" customFormat="1" ht="12" customHeight="1">
      <c r="B21" s="39"/>
      <c r="D21" s="128" t="s">
        <v>33</v>
      </c>
      <c r="I21" s="132" t="s">
        <v>25</v>
      </c>
      <c r="J21" s="131" t="s">
        <v>1</v>
      </c>
      <c r="L21" s="39"/>
    </row>
    <row r="22" s="1" customFormat="1" ht="18" customHeight="1">
      <c r="B22" s="39"/>
      <c r="E22" s="131" t="s">
        <v>34</v>
      </c>
      <c r="I22" s="132" t="s">
        <v>27</v>
      </c>
      <c r="J22" s="131" t="s">
        <v>1</v>
      </c>
      <c r="L22" s="39"/>
    </row>
    <row r="23" s="1" customFormat="1" ht="6.96" customHeight="1">
      <c r="B23" s="39"/>
      <c r="I23" s="129"/>
      <c r="L23" s="39"/>
    </row>
    <row r="24" s="1" customFormat="1" ht="12" customHeight="1">
      <c r="B24" s="39"/>
      <c r="D24" s="128" t="s">
        <v>35</v>
      </c>
      <c r="I24" s="129"/>
      <c r="L24" s="39"/>
    </row>
    <row r="25" s="7" customFormat="1" ht="16.5" customHeight="1">
      <c r="B25" s="134"/>
      <c r="E25" s="135" t="s">
        <v>1</v>
      </c>
      <c r="F25" s="135"/>
      <c r="G25" s="135"/>
      <c r="H25" s="135"/>
      <c r="I25" s="136"/>
      <c r="L25" s="134"/>
    </row>
    <row r="26" s="1" customFormat="1" ht="6.96" customHeight="1">
      <c r="B26" s="39"/>
      <c r="I26" s="129"/>
      <c r="L26" s="39"/>
    </row>
    <row r="27" s="1" customFormat="1" ht="6.96" customHeight="1">
      <c r="B27" s="39"/>
      <c r="D27" s="74"/>
      <c r="E27" s="74"/>
      <c r="F27" s="74"/>
      <c r="G27" s="74"/>
      <c r="H27" s="74"/>
      <c r="I27" s="137"/>
      <c r="J27" s="74"/>
      <c r="K27" s="74"/>
      <c r="L27" s="39"/>
    </row>
    <row r="28" s="1" customFormat="1" ht="25.44" customHeight="1">
      <c r="B28" s="39"/>
      <c r="D28" s="138" t="s">
        <v>36</v>
      </c>
      <c r="I28" s="129"/>
      <c r="J28" s="139">
        <f>ROUND(J120, 2)</f>
        <v>0</v>
      </c>
      <c r="L28" s="39"/>
    </row>
    <row r="29" s="1" customFormat="1" ht="6.96" customHeight="1">
      <c r="B29" s="39"/>
      <c r="D29" s="74"/>
      <c r="E29" s="74"/>
      <c r="F29" s="74"/>
      <c r="G29" s="74"/>
      <c r="H29" s="74"/>
      <c r="I29" s="137"/>
      <c r="J29" s="74"/>
      <c r="K29" s="74"/>
      <c r="L29" s="39"/>
    </row>
    <row r="30" s="1" customFormat="1" ht="14.4" customHeight="1">
      <c r="B30" s="39"/>
      <c r="F30" s="140" t="s">
        <v>38</v>
      </c>
      <c r="I30" s="141" t="s">
        <v>37</v>
      </c>
      <c r="J30" s="140" t="s">
        <v>39</v>
      </c>
      <c r="L30" s="39"/>
    </row>
    <row r="31" s="1" customFormat="1" ht="14.4" customHeight="1">
      <c r="B31" s="39"/>
      <c r="D31" s="142" t="s">
        <v>40</v>
      </c>
      <c r="E31" s="128" t="s">
        <v>41</v>
      </c>
      <c r="F31" s="143">
        <f>ROUND((SUM(BE120:BE144)),  2)</f>
        <v>0</v>
      </c>
      <c r="I31" s="144">
        <v>0.20999999999999999</v>
      </c>
      <c r="J31" s="143">
        <f>ROUND(((SUM(BE120:BE144))*I31),  2)</f>
        <v>0</v>
      </c>
      <c r="L31" s="39"/>
    </row>
    <row r="32" s="1" customFormat="1" ht="14.4" customHeight="1">
      <c r="B32" s="39"/>
      <c r="E32" s="128" t="s">
        <v>42</v>
      </c>
      <c r="F32" s="143">
        <f>ROUND((SUM(BF120:BF144)),  2)</f>
        <v>0</v>
      </c>
      <c r="I32" s="144">
        <v>0.14999999999999999</v>
      </c>
      <c r="J32" s="143">
        <f>ROUND(((SUM(BF120:BF144))*I32),  2)</f>
        <v>0</v>
      </c>
      <c r="L32" s="39"/>
    </row>
    <row r="33" hidden="1" s="1" customFormat="1" ht="14.4" customHeight="1">
      <c r="B33" s="39"/>
      <c r="E33" s="128" t="s">
        <v>43</v>
      </c>
      <c r="F33" s="143">
        <f>ROUND((SUM(BG120:BG144)),  2)</f>
        <v>0</v>
      </c>
      <c r="I33" s="144">
        <v>0.20999999999999999</v>
      </c>
      <c r="J33" s="143">
        <f>0</f>
        <v>0</v>
      </c>
      <c r="L33" s="39"/>
    </row>
    <row r="34" hidden="1" s="1" customFormat="1" ht="14.4" customHeight="1">
      <c r="B34" s="39"/>
      <c r="E34" s="128" t="s">
        <v>44</v>
      </c>
      <c r="F34" s="143">
        <f>ROUND((SUM(BH120:BH144)),  2)</f>
        <v>0</v>
      </c>
      <c r="I34" s="144">
        <v>0.14999999999999999</v>
      </c>
      <c r="J34" s="143">
        <f>0</f>
        <v>0</v>
      </c>
      <c r="L34" s="39"/>
    </row>
    <row r="35" hidden="1" s="1" customFormat="1" ht="14.4" customHeight="1">
      <c r="B35" s="39"/>
      <c r="E35" s="128" t="s">
        <v>45</v>
      </c>
      <c r="F35" s="143">
        <f>ROUND((SUM(BI120:BI144)),  2)</f>
        <v>0</v>
      </c>
      <c r="I35" s="144">
        <v>0</v>
      </c>
      <c r="J35" s="143">
        <f>0</f>
        <v>0</v>
      </c>
      <c r="L35" s="39"/>
    </row>
    <row r="36" s="1" customFormat="1" ht="6.96" customHeight="1">
      <c r="B36" s="39"/>
      <c r="I36" s="129"/>
      <c r="L36" s="39"/>
    </row>
    <row r="37" s="1" customFormat="1" ht="25.44" customHeight="1">
      <c r="B37" s="39"/>
      <c r="C37" s="145"/>
      <c r="D37" s="146" t="s">
        <v>46</v>
      </c>
      <c r="E37" s="147"/>
      <c r="F37" s="147"/>
      <c r="G37" s="148" t="s">
        <v>47</v>
      </c>
      <c r="H37" s="149" t="s">
        <v>48</v>
      </c>
      <c r="I37" s="150"/>
      <c r="J37" s="151">
        <f>SUM(J28:J35)</f>
        <v>0</v>
      </c>
      <c r="K37" s="152"/>
      <c r="L37" s="39"/>
    </row>
    <row r="38" s="1" customFormat="1" ht="14.4" customHeight="1">
      <c r="B38" s="39"/>
      <c r="I38" s="129"/>
      <c r="L38" s="39"/>
    </row>
    <row r="39" ht="14.4" customHeight="1">
      <c r="B39" s="16"/>
      <c r="L39" s="16"/>
    </row>
    <row r="40" ht="14.4" customHeight="1">
      <c r="B40" s="16"/>
      <c r="L40" s="16"/>
    </row>
    <row r="41" ht="14.4" customHeight="1">
      <c r="B41" s="16"/>
      <c r="L41" s="16"/>
    </row>
    <row r="42" ht="14.4" customHeight="1">
      <c r="B42" s="16"/>
      <c r="L42" s="16"/>
    </row>
    <row r="43" ht="14.4" customHeight="1">
      <c r="B43" s="16"/>
      <c r="L43" s="16"/>
    </row>
    <row r="44" ht="14.4" customHeight="1">
      <c r="B44" s="16"/>
      <c r="L44" s="16"/>
    </row>
    <row r="45" ht="14.4" customHeight="1">
      <c r="B45" s="16"/>
      <c r="L45" s="16"/>
    </row>
    <row r="46" ht="14.4" customHeight="1">
      <c r="B46" s="16"/>
      <c r="L46" s="16"/>
    </row>
    <row r="47" ht="14.4" customHeight="1">
      <c r="B47" s="16"/>
      <c r="L47" s="16"/>
    </row>
    <row r="48" ht="14.4" customHeight="1">
      <c r="B48" s="16"/>
      <c r="L48" s="16"/>
    </row>
    <row r="49" ht="14.4" customHeight="1">
      <c r="B49" s="16"/>
      <c r="L49" s="16"/>
    </row>
    <row r="50" s="1" customFormat="1" ht="14.4" customHeight="1">
      <c r="B50" s="39"/>
      <c r="D50" s="153" t="s">
        <v>49</v>
      </c>
      <c r="E50" s="154"/>
      <c r="F50" s="154"/>
      <c r="G50" s="153" t="s">
        <v>50</v>
      </c>
      <c r="H50" s="154"/>
      <c r="I50" s="155"/>
      <c r="J50" s="154"/>
      <c r="K50" s="154"/>
      <c r="L50" s="3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1" customFormat="1">
      <c r="B61" s="39"/>
      <c r="D61" s="156" t="s">
        <v>51</v>
      </c>
      <c r="E61" s="157"/>
      <c r="F61" s="158" t="s">
        <v>52</v>
      </c>
      <c r="G61" s="156" t="s">
        <v>51</v>
      </c>
      <c r="H61" s="157"/>
      <c r="I61" s="159"/>
      <c r="J61" s="160" t="s">
        <v>52</v>
      </c>
      <c r="K61" s="157"/>
      <c r="L61" s="39"/>
    </row>
    <row r="62">
      <c r="B62" s="16"/>
      <c r="L62" s="16"/>
    </row>
    <row r="63">
      <c r="B63" s="16"/>
      <c r="L63" s="16"/>
    </row>
    <row r="64">
      <c r="B64" s="16"/>
      <c r="L64" s="16"/>
    </row>
    <row r="65" s="1" customFormat="1">
      <c r="B65" s="39"/>
      <c r="D65" s="153" t="s">
        <v>53</v>
      </c>
      <c r="E65" s="154"/>
      <c r="F65" s="154"/>
      <c r="G65" s="153" t="s">
        <v>54</v>
      </c>
      <c r="H65" s="154"/>
      <c r="I65" s="155"/>
      <c r="J65" s="154"/>
      <c r="K65" s="154"/>
      <c r="L65" s="39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1" customFormat="1">
      <c r="B76" s="39"/>
      <c r="D76" s="156" t="s">
        <v>51</v>
      </c>
      <c r="E76" s="157"/>
      <c r="F76" s="158" t="s">
        <v>52</v>
      </c>
      <c r="G76" s="156" t="s">
        <v>51</v>
      </c>
      <c r="H76" s="157"/>
      <c r="I76" s="159"/>
      <c r="J76" s="160" t="s">
        <v>52</v>
      </c>
      <c r="K76" s="157"/>
      <c r="L76" s="39"/>
    </row>
    <row r="77" s="1" customFormat="1" ht="14.4" customHeight="1">
      <c r="B77" s="161"/>
      <c r="C77" s="162"/>
      <c r="D77" s="162"/>
      <c r="E77" s="162"/>
      <c r="F77" s="162"/>
      <c r="G77" s="162"/>
      <c r="H77" s="162"/>
      <c r="I77" s="163"/>
      <c r="J77" s="162"/>
      <c r="K77" s="162"/>
      <c r="L77" s="39"/>
    </row>
    <row r="81" s="1" customFormat="1" ht="6.96" customHeight="1">
      <c r="B81" s="164"/>
      <c r="C81" s="165"/>
      <c r="D81" s="165"/>
      <c r="E81" s="165"/>
      <c r="F81" s="165"/>
      <c r="G81" s="165"/>
      <c r="H81" s="165"/>
      <c r="I81" s="166"/>
      <c r="J81" s="165"/>
      <c r="K81" s="165"/>
      <c r="L81" s="39"/>
    </row>
    <row r="82" s="1" customFormat="1" ht="24.96" customHeight="1">
      <c r="B82" s="34"/>
      <c r="C82" s="19" t="s">
        <v>85</v>
      </c>
      <c r="D82" s="35"/>
      <c r="E82" s="35"/>
      <c r="F82" s="35"/>
      <c r="G82" s="35"/>
      <c r="H82" s="35"/>
      <c r="I82" s="129"/>
      <c r="J82" s="35"/>
      <c r="K82" s="35"/>
      <c r="L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129"/>
      <c r="J83" s="35"/>
      <c r="K83" s="35"/>
      <c r="L83" s="39"/>
    </row>
    <row r="84" s="1" customFormat="1" ht="12" customHeight="1">
      <c r="B84" s="34"/>
      <c r="C84" s="28" t="s">
        <v>16</v>
      </c>
      <c r="D84" s="35"/>
      <c r="E84" s="35"/>
      <c r="F84" s="35"/>
      <c r="G84" s="35"/>
      <c r="H84" s="35"/>
      <c r="I84" s="129"/>
      <c r="J84" s="35"/>
      <c r="K84" s="35"/>
      <c r="L84" s="39"/>
    </row>
    <row r="85" s="1" customFormat="1" ht="16.5" customHeight="1">
      <c r="B85" s="34"/>
      <c r="C85" s="35"/>
      <c r="D85" s="35"/>
      <c r="E85" s="67" t="str">
        <f>E7</f>
        <v>Oprava sochy sv.Jana Nepomuckého</v>
      </c>
      <c r="F85" s="35"/>
      <c r="G85" s="35"/>
      <c r="H85" s="35"/>
      <c r="I85" s="129"/>
      <c r="J85" s="35"/>
      <c r="K85" s="35"/>
      <c r="L85" s="39"/>
    </row>
    <row r="86" s="1" customFormat="1" ht="6.96" customHeight="1">
      <c r="B86" s="34"/>
      <c r="C86" s="35"/>
      <c r="D86" s="35"/>
      <c r="E86" s="35"/>
      <c r="F86" s="35"/>
      <c r="G86" s="35"/>
      <c r="H86" s="35"/>
      <c r="I86" s="129"/>
      <c r="J86" s="35"/>
      <c r="K86" s="35"/>
      <c r="L86" s="39"/>
    </row>
    <row r="87" s="1" customFormat="1" ht="12" customHeight="1">
      <c r="B87" s="34"/>
      <c r="C87" s="28" t="s">
        <v>20</v>
      </c>
      <c r="D87" s="35"/>
      <c r="E87" s="35"/>
      <c r="F87" s="23" t="str">
        <f>F10</f>
        <v>Na ulici Plotní v Brně</v>
      </c>
      <c r="G87" s="35"/>
      <c r="H87" s="35"/>
      <c r="I87" s="132" t="s">
        <v>22</v>
      </c>
      <c r="J87" s="70" t="str">
        <f>IF(J10="","",J10)</f>
        <v>24. 7. 2019</v>
      </c>
      <c r="K87" s="35"/>
      <c r="L87" s="39"/>
    </row>
    <row r="88" s="1" customFormat="1" ht="6.96" customHeight="1">
      <c r="B88" s="34"/>
      <c r="C88" s="35"/>
      <c r="D88" s="35"/>
      <c r="E88" s="35"/>
      <c r="F88" s="35"/>
      <c r="G88" s="35"/>
      <c r="H88" s="35"/>
      <c r="I88" s="129"/>
      <c r="J88" s="35"/>
      <c r="K88" s="35"/>
      <c r="L88" s="39"/>
    </row>
    <row r="89" s="1" customFormat="1" ht="15.15" customHeight="1">
      <c r="B89" s="34"/>
      <c r="C89" s="28" t="s">
        <v>24</v>
      </c>
      <c r="D89" s="35"/>
      <c r="E89" s="35"/>
      <c r="F89" s="23" t="str">
        <f>E13</f>
        <v>MmBrna,OSM,Husova 3,Brno</v>
      </c>
      <c r="G89" s="35"/>
      <c r="H89" s="35"/>
      <c r="I89" s="132" t="s">
        <v>30</v>
      </c>
      <c r="J89" s="32" t="str">
        <f>E19</f>
        <v xml:space="preserve"> </v>
      </c>
      <c r="K89" s="35"/>
      <c r="L89" s="39"/>
    </row>
    <row r="90" s="1" customFormat="1" ht="15.15" customHeight="1">
      <c r="B90" s="34"/>
      <c r="C90" s="28" t="s">
        <v>28</v>
      </c>
      <c r="D90" s="35"/>
      <c r="E90" s="35"/>
      <c r="F90" s="23" t="str">
        <f>IF(E16="","",E16)</f>
        <v>Vyplň údaj</v>
      </c>
      <c r="G90" s="35"/>
      <c r="H90" s="35"/>
      <c r="I90" s="132" t="s">
        <v>33</v>
      </c>
      <c r="J90" s="32" t="str">
        <f>E22</f>
        <v>ing.Ševelová</v>
      </c>
      <c r="K90" s="35"/>
      <c r="L90" s="39"/>
    </row>
    <row r="91" s="1" customFormat="1" ht="10.32" customHeight="1">
      <c r="B91" s="34"/>
      <c r="C91" s="35"/>
      <c r="D91" s="35"/>
      <c r="E91" s="35"/>
      <c r="F91" s="35"/>
      <c r="G91" s="35"/>
      <c r="H91" s="35"/>
      <c r="I91" s="129"/>
      <c r="J91" s="35"/>
      <c r="K91" s="35"/>
      <c r="L91" s="39"/>
    </row>
    <row r="92" s="1" customFormat="1" ht="29.28" customHeight="1">
      <c r="B92" s="34"/>
      <c r="C92" s="167" t="s">
        <v>86</v>
      </c>
      <c r="D92" s="168"/>
      <c r="E92" s="168"/>
      <c r="F92" s="168"/>
      <c r="G92" s="168"/>
      <c r="H92" s="168"/>
      <c r="I92" s="169"/>
      <c r="J92" s="170" t="s">
        <v>87</v>
      </c>
      <c r="K92" s="168"/>
      <c r="L92" s="39"/>
    </row>
    <row r="93" s="1" customFormat="1" ht="10.32" customHeight="1">
      <c r="B93" s="34"/>
      <c r="C93" s="35"/>
      <c r="D93" s="35"/>
      <c r="E93" s="35"/>
      <c r="F93" s="35"/>
      <c r="G93" s="35"/>
      <c r="H93" s="35"/>
      <c r="I93" s="129"/>
      <c r="J93" s="35"/>
      <c r="K93" s="35"/>
      <c r="L93" s="39"/>
    </row>
    <row r="94" s="1" customFormat="1" ht="22.8" customHeight="1">
      <c r="B94" s="34"/>
      <c r="C94" s="171" t="s">
        <v>88</v>
      </c>
      <c r="D94" s="35"/>
      <c r="E94" s="35"/>
      <c r="F94" s="35"/>
      <c r="G94" s="35"/>
      <c r="H94" s="35"/>
      <c r="I94" s="129"/>
      <c r="J94" s="101">
        <f>J120</f>
        <v>0</v>
      </c>
      <c r="K94" s="35"/>
      <c r="L94" s="39"/>
      <c r="AU94" s="13" t="s">
        <v>89</v>
      </c>
    </row>
    <row r="95" s="8" customFormat="1" ht="24.96" customHeight="1">
      <c r="B95" s="172"/>
      <c r="C95" s="173"/>
      <c r="D95" s="174" t="s">
        <v>90</v>
      </c>
      <c r="E95" s="175"/>
      <c r="F95" s="175"/>
      <c r="G95" s="175"/>
      <c r="H95" s="175"/>
      <c r="I95" s="176"/>
      <c r="J95" s="177">
        <f>J121</f>
        <v>0</v>
      </c>
      <c r="K95" s="173"/>
      <c r="L95" s="178"/>
    </row>
    <row r="96" s="9" customFormat="1" ht="19.92" customHeight="1">
      <c r="B96" s="179"/>
      <c r="C96" s="180"/>
      <c r="D96" s="181" t="s">
        <v>91</v>
      </c>
      <c r="E96" s="182"/>
      <c r="F96" s="182"/>
      <c r="G96" s="182"/>
      <c r="H96" s="182"/>
      <c r="I96" s="183"/>
      <c r="J96" s="184">
        <f>J122</f>
        <v>0</v>
      </c>
      <c r="K96" s="180"/>
      <c r="L96" s="185"/>
    </row>
    <row r="97" s="9" customFormat="1" ht="19.92" customHeight="1">
      <c r="B97" s="179"/>
      <c r="C97" s="180"/>
      <c r="D97" s="181" t="s">
        <v>92</v>
      </c>
      <c r="E97" s="182"/>
      <c r="F97" s="182"/>
      <c r="G97" s="182"/>
      <c r="H97" s="182"/>
      <c r="I97" s="183"/>
      <c r="J97" s="184">
        <f>J127</f>
        <v>0</v>
      </c>
      <c r="K97" s="180"/>
      <c r="L97" s="185"/>
    </row>
    <row r="98" s="9" customFormat="1" ht="19.92" customHeight="1">
      <c r="B98" s="179"/>
      <c r="C98" s="180"/>
      <c r="D98" s="181" t="s">
        <v>93</v>
      </c>
      <c r="E98" s="182"/>
      <c r="F98" s="182"/>
      <c r="G98" s="182"/>
      <c r="H98" s="182"/>
      <c r="I98" s="183"/>
      <c r="J98" s="184">
        <f>J134</f>
        <v>0</v>
      </c>
      <c r="K98" s="180"/>
      <c r="L98" s="185"/>
    </row>
    <row r="99" s="8" customFormat="1" ht="24.96" customHeight="1">
      <c r="B99" s="172"/>
      <c r="C99" s="173"/>
      <c r="D99" s="174" t="s">
        <v>94</v>
      </c>
      <c r="E99" s="175"/>
      <c r="F99" s="175"/>
      <c r="G99" s="175"/>
      <c r="H99" s="175"/>
      <c r="I99" s="176"/>
      <c r="J99" s="177">
        <f>J138</f>
        <v>0</v>
      </c>
      <c r="K99" s="173"/>
      <c r="L99" s="178"/>
    </row>
    <row r="100" s="9" customFormat="1" ht="19.92" customHeight="1">
      <c r="B100" s="179"/>
      <c r="C100" s="180"/>
      <c r="D100" s="181" t="s">
        <v>95</v>
      </c>
      <c r="E100" s="182"/>
      <c r="F100" s="182"/>
      <c r="G100" s="182"/>
      <c r="H100" s="182"/>
      <c r="I100" s="183"/>
      <c r="J100" s="184">
        <f>J139</f>
        <v>0</v>
      </c>
      <c r="K100" s="180"/>
      <c r="L100" s="185"/>
    </row>
    <row r="101" s="9" customFormat="1" ht="19.92" customHeight="1">
      <c r="B101" s="179"/>
      <c r="C101" s="180"/>
      <c r="D101" s="181" t="s">
        <v>96</v>
      </c>
      <c r="E101" s="182"/>
      <c r="F101" s="182"/>
      <c r="G101" s="182"/>
      <c r="H101" s="182"/>
      <c r="I101" s="183"/>
      <c r="J101" s="184">
        <f>J141</f>
        <v>0</v>
      </c>
      <c r="K101" s="180"/>
      <c r="L101" s="185"/>
    </row>
    <row r="102" s="9" customFormat="1" ht="19.92" customHeight="1">
      <c r="B102" s="179"/>
      <c r="C102" s="180"/>
      <c r="D102" s="181" t="s">
        <v>97</v>
      </c>
      <c r="E102" s="182"/>
      <c r="F102" s="182"/>
      <c r="G102" s="182"/>
      <c r="H102" s="182"/>
      <c r="I102" s="183"/>
      <c r="J102" s="184">
        <f>J143</f>
        <v>0</v>
      </c>
      <c r="K102" s="180"/>
      <c r="L102" s="185"/>
    </row>
    <row r="103" s="1" customFormat="1" ht="21.84" customHeight="1">
      <c r="B103" s="34"/>
      <c r="C103" s="35"/>
      <c r="D103" s="35"/>
      <c r="E103" s="35"/>
      <c r="F103" s="35"/>
      <c r="G103" s="35"/>
      <c r="H103" s="35"/>
      <c r="I103" s="129"/>
      <c r="J103" s="35"/>
      <c r="K103" s="35"/>
      <c r="L103" s="39"/>
    </row>
    <row r="104" s="1" customFormat="1" ht="6.96" customHeight="1">
      <c r="B104" s="57"/>
      <c r="C104" s="58"/>
      <c r="D104" s="58"/>
      <c r="E104" s="58"/>
      <c r="F104" s="58"/>
      <c r="G104" s="58"/>
      <c r="H104" s="58"/>
      <c r="I104" s="163"/>
      <c r="J104" s="58"/>
      <c r="K104" s="58"/>
      <c r="L104" s="39"/>
    </row>
    <row r="108" s="1" customFormat="1" ht="6.96" customHeight="1">
      <c r="B108" s="59"/>
      <c r="C108" s="60"/>
      <c r="D108" s="60"/>
      <c r="E108" s="60"/>
      <c r="F108" s="60"/>
      <c r="G108" s="60"/>
      <c r="H108" s="60"/>
      <c r="I108" s="166"/>
      <c r="J108" s="60"/>
      <c r="K108" s="60"/>
      <c r="L108" s="39"/>
    </row>
    <row r="109" s="1" customFormat="1" ht="24.96" customHeight="1">
      <c r="B109" s="34"/>
      <c r="C109" s="19" t="s">
        <v>98</v>
      </c>
      <c r="D109" s="35"/>
      <c r="E109" s="35"/>
      <c r="F109" s="35"/>
      <c r="G109" s="35"/>
      <c r="H109" s="35"/>
      <c r="I109" s="129"/>
      <c r="J109" s="35"/>
      <c r="K109" s="35"/>
      <c r="L109" s="39"/>
    </row>
    <row r="110" s="1" customFormat="1" ht="6.96" customHeight="1">
      <c r="B110" s="34"/>
      <c r="C110" s="35"/>
      <c r="D110" s="35"/>
      <c r="E110" s="35"/>
      <c r="F110" s="35"/>
      <c r="G110" s="35"/>
      <c r="H110" s="35"/>
      <c r="I110" s="129"/>
      <c r="J110" s="35"/>
      <c r="K110" s="35"/>
      <c r="L110" s="39"/>
    </row>
    <row r="111" s="1" customFormat="1" ht="12" customHeight="1">
      <c r="B111" s="34"/>
      <c r="C111" s="28" t="s">
        <v>16</v>
      </c>
      <c r="D111" s="35"/>
      <c r="E111" s="35"/>
      <c r="F111" s="35"/>
      <c r="G111" s="35"/>
      <c r="H111" s="35"/>
      <c r="I111" s="129"/>
      <c r="J111" s="35"/>
      <c r="K111" s="35"/>
      <c r="L111" s="39"/>
    </row>
    <row r="112" s="1" customFormat="1" ht="16.5" customHeight="1">
      <c r="B112" s="34"/>
      <c r="C112" s="35"/>
      <c r="D112" s="35"/>
      <c r="E112" s="67" t="str">
        <f>E7</f>
        <v>Oprava sochy sv.Jana Nepomuckého</v>
      </c>
      <c r="F112" s="35"/>
      <c r="G112" s="35"/>
      <c r="H112" s="35"/>
      <c r="I112" s="129"/>
      <c r="J112" s="35"/>
      <c r="K112" s="35"/>
      <c r="L112" s="39"/>
    </row>
    <row r="113" s="1" customFormat="1" ht="6.96" customHeight="1">
      <c r="B113" s="34"/>
      <c r="C113" s="35"/>
      <c r="D113" s="35"/>
      <c r="E113" s="35"/>
      <c r="F113" s="35"/>
      <c r="G113" s="35"/>
      <c r="H113" s="35"/>
      <c r="I113" s="129"/>
      <c r="J113" s="35"/>
      <c r="K113" s="35"/>
      <c r="L113" s="39"/>
    </row>
    <row r="114" s="1" customFormat="1" ht="12" customHeight="1">
      <c r="B114" s="34"/>
      <c r="C114" s="28" t="s">
        <v>20</v>
      </c>
      <c r="D114" s="35"/>
      <c r="E114" s="35"/>
      <c r="F114" s="23" t="str">
        <f>F10</f>
        <v>Na ulici Plotní v Brně</v>
      </c>
      <c r="G114" s="35"/>
      <c r="H114" s="35"/>
      <c r="I114" s="132" t="s">
        <v>22</v>
      </c>
      <c r="J114" s="70" t="str">
        <f>IF(J10="","",J10)</f>
        <v>24. 7. 2019</v>
      </c>
      <c r="K114" s="35"/>
      <c r="L114" s="39"/>
    </row>
    <row r="115" s="1" customFormat="1" ht="6.96" customHeight="1">
      <c r="B115" s="34"/>
      <c r="C115" s="35"/>
      <c r="D115" s="35"/>
      <c r="E115" s="35"/>
      <c r="F115" s="35"/>
      <c r="G115" s="35"/>
      <c r="H115" s="35"/>
      <c r="I115" s="129"/>
      <c r="J115" s="35"/>
      <c r="K115" s="35"/>
      <c r="L115" s="39"/>
    </row>
    <row r="116" s="1" customFormat="1" ht="15.15" customHeight="1">
      <c r="B116" s="34"/>
      <c r="C116" s="28" t="s">
        <v>24</v>
      </c>
      <c r="D116" s="35"/>
      <c r="E116" s="35"/>
      <c r="F116" s="23" t="str">
        <f>E13</f>
        <v>MmBrna,OSM,Husova 3,Brno</v>
      </c>
      <c r="G116" s="35"/>
      <c r="H116" s="35"/>
      <c r="I116" s="132" t="s">
        <v>30</v>
      </c>
      <c r="J116" s="32" t="str">
        <f>E19</f>
        <v xml:space="preserve"> </v>
      </c>
      <c r="K116" s="35"/>
      <c r="L116" s="39"/>
    </row>
    <row r="117" s="1" customFormat="1" ht="15.15" customHeight="1">
      <c r="B117" s="34"/>
      <c r="C117" s="28" t="s">
        <v>28</v>
      </c>
      <c r="D117" s="35"/>
      <c r="E117" s="35"/>
      <c r="F117" s="23" t="str">
        <f>IF(E16="","",E16)</f>
        <v>Vyplň údaj</v>
      </c>
      <c r="G117" s="35"/>
      <c r="H117" s="35"/>
      <c r="I117" s="132" t="s">
        <v>33</v>
      </c>
      <c r="J117" s="32" t="str">
        <f>E22</f>
        <v>ing.Ševelová</v>
      </c>
      <c r="K117" s="35"/>
      <c r="L117" s="39"/>
    </row>
    <row r="118" s="1" customFormat="1" ht="10.32" customHeight="1">
      <c r="B118" s="34"/>
      <c r="C118" s="35"/>
      <c r="D118" s="35"/>
      <c r="E118" s="35"/>
      <c r="F118" s="35"/>
      <c r="G118" s="35"/>
      <c r="H118" s="35"/>
      <c r="I118" s="129"/>
      <c r="J118" s="35"/>
      <c r="K118" s="35"/>
      <c r="L118" s="39"/>
    </row>
    <row r="119" s="10" customFormat="1" ht="29.28" customHeight="1">
      <c r="B119" s="186"/>
      <c r="C119" s="187" t="s">
        <v>99</v>
      </c>
      <c r="D119" s="188" t="s">
        <v>61</v>
      </c>
      <c r="E119" s="188" t="s">
        <v>57</v>
      </c>
      <c r="F119" s="188" t="s">
        <v>58</v>
      </c>
      <c r="G119" s="188" t="s">
        <v>100</v>
      </c>
      <c r="H119" s="188" t="s">
        <v>101</v>
      </c>
      <c r="I119" s="189" t="s">
        <v>102</v>
      </c>
      <c r="J119" s="190" t="s">
        <v>87</v>
      </c>
      <c r="K119" s="191" t="s">
        <v>103</v>
      </c>
      <c r="L119" s="192"/>
      <c r="M119" s="91" t="s">
        <v>1</v>
      </c>
      <c r="N119" s="92" t="s">
        <v>40</v>
      </c>
      <c r="O119" s="92" t="s">
        <v>104</v>
      </c>
      <c r="P119" s="92" t="s">
        <v>105</v>
      </c>
      <c r="Q119" s="92" t="s">
        <v>106</v>
      </c>
      <c r="R119" s="92" t="s">
        <v>107</v>
      </c>
      <c r="S119" s="92" t="s">
        <v>108</v>
      </c>
      <c r="T119" s="93" t="s">
        <v>109</v>
      </c>
    </row>
    <row r="120" s="1" customFormat="1" ht="22.8" customHeight="1">
      <c r="B120" s="34"/>
      <c r="C120" s="98" t="s">
        <v>110</v>
      </c>
      <c r="D120" s="35"/>
      <c r="E120" s="35"/>
      <c r="F120" s="35"/>
      <c r="G120" s="35"/>
      <c r="H120" s="35"/>
      <c r="I120" s="129"/>
      <c r="J120" s="193">
        <f>BK120</f>
        <v>0</v>
      </c>
      <c r="K120" s="35"/>
      <c r="L120" s="39"/>
      <c r="M120" s="94"/>
      <c r="N120" s="95"/>
      <c r="O120" s="95"/>
      <c r="P120" s="194">
        <f>P121+P138</f>
        <v>0</v>
      </c>
      <c r="Q120" s="95"/>
      <c r="R120" s="194">
        <f>R121+R138</f>
        <v>0.071500000000000008</v>
      </c>
      <c r="S120" s="95"/>
      <c r="T120" s="195">
        <f>T121+T138</f>
        <v>0.048000000000000001</v>
      </c>
      <c r="AT120" s="13" t="s">
        <v>75</v>
      </c>
      <c r="AU120" s="13" t="s">
        <v>89</v>
      </c>
      <c r="BK120" s="196">
        <f>BK121+BK138</f>
        <v>0</v>
      </c>
    </row>
    <row r="121" s="11" customFormat="1" ht="25.92" customHeight="1">
      <c r="B121" s="197"/>
      <c r="C121" s="198"/>
      <c r="D121" s="199" t="s">
        <v>75</v>
      </c>
      <c r="E121" s="200" t="s">
        <v>111</v>
      </c>
      <c r="F121" s="200" t="s">
        <v>112</v>
      </c>
      <c r="G121" s="198"/>
      <c r="H121" s="198"/>
      <c r="I121" s="201"/>
      <c r="J121" s="202">
        <f>BK121</f>
        <v>0</v>
      </c>
      <c r="K121" s="198"/>
      <c r="L121" s="203"/>
      <c r="M121" s="204"/>
      <c r="N121" s="205"/>
      <c r="O121" s="205"/>
      <c r="P121" s="206">
        <f>P122+P127+P134</f>
        <v>0</v>
      </c>
      <c r="Q121" s="205"/>
      <c r="R121" s="206">
        <f>R122+R127+R134</f>
        <v>0.071500000000000008</v>
      </c>
      <c r="S121" s="205"/>
      <c r="T121" s="207">
        <f>T122+T127+T134</f>
        <v>0.048000000000000001</v>
      </c>
      <c r="AR121" s="208" t="s">
        <v>81</v>
      </c>
      <c r="AT121" s="209" t="s">
        <v>75</v>
      </c>
      <c r="AU121" s="209" t="s">
        <v>76</v>
      </c>
      <c r="AY121" s="208" t="s">
        <v>113</v>
      </c>
      <c r="BK121" s="210">
        <f>BK122+BK127+BK134</f>
        <v>0</v>
      </c>
    </row>
    <row r="122" s="11" customFormat="1" ht="22.8" customHeight="1">
      <c r="B122" s="197"/>
      <c r="C122" s="198"/>
      <c r="D122" s="199" t="s">
        <v>75</v>
      </c>
      <c r="E122" s="211" t="s">
        <v>81</v>
      </c>
      <c r="F122" s="211" t="s">
        <v>114</v>
      </c>
      <c r="G122" s="198"/>
      <c r="H122" s="198"/>
      <c r="I122" s="201"/>
      <c r="J122" s="212">
        <f>BK122</f>
        <v>0</v>
      </c>
      <c r="K122" s="198"/>
      <c r="L122" s="203"/>
      <c r="M122" s="204"/>
      <c r="N122" s="205"/>
      <c r="O122" s="205"/>
      <c r="P122" s="206">
        <f>SUM(P123:P126)</f>
        <v>0</v>
      </c>
      <c r="Q122" s="205"/>
      <c r="R122" s="206">
        <f>SUM(R123:R126)</f>
        <v>0.00032000000000000003</v>
      </c>
      <c r="S122" s="205"/>
      <c r="T122" s="207">
        <f>SUM(T123:T126)</f>
        <v>0</v>
      </c>
      <c r="AR122" s="208" t="s">
        <v>81</v>
      </c>
      <c r="AT122" s="209" t="s">
        <v>75</v>
      </c>
      <c r="AU122" s="209" t="s">
        <v>81</v>
      </c>
      <c r="AY122" s="208" t="s">
        <v>113</v>
      </c>
      <c r="BK122" s="210">
        <f>SUM(BK123:BK126)</f>
        <v>0</v>
      </c>
    </row>
    <row r="123" s="1" customFormat="1" ht="16.5" customHeight="1">
      <c r="B123" s="34"/>
      <c r="C123" s="213" t="s">
        <v>81</v>
      </c>
      <c r="D123" s="213" t="s">
        <v>115</v>
      </c>
      <c r="E123" s="214" t="s">
        <v>116</v>
      </c>
      <c r="F123" s="215" t="s">
        <v>117</v>
      </c>
      <c r="G123" s="216" t="s">
        <v>118</v>
      </c>
      <c r="H123" s="217">
        <v>1</v>
      </c>
      <c r="I123" s="218"/>
      <c r="J123" s="219">
        <f>ROUND(I123*H123,2)</f>
        <v>0</v>
      </c>
      <c r="K123" s="215" t="s">
        <v>1</v>
      </c>
      <c r="L123" s="39"/>
      <c r="M123" s="220" t="s">
        <v>1</v>
      </c>
      <c r="N123" s="221" t="s">
        <v>41</v>
      </c>
      <c r="O123" s="82"/>
      <c r="P123" s="222">
        <f>O123*H123</f>
        <v>0</v>
      </c>
      <c r="Q123" s="222">
        <v>8.0000000000000007E-05</v>
      </c>
      <c r="R123" s="222">
        <f>Q123*H123</f>
        <v>8.0000000000000007E-05</v>
      </c>
      <c r="S123" s="222">
        <v>0</v>
      </c>
      <c r="T123" s="223">
        <f>S123*H123</f>
        <v>0</v>
      </c>
      <c r="AR123" s="224" t="s">
        <v>119</v>
      </c>
      <c r="AT123" s="224" t="s">
        <v>115</v>
      </c>
      <c r="AU123" s="224" t="s">
        <v>83</v>
      </c>
      <c r="AY123" s="13" t="s">
        <v>113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3" t="s">
        <v>81</v>
      </c>
      <c r="BK123" s="225">
        <f>ROUND(I123*H123,2)</f>
        <v>0</v>
      </c>
      <c r="BL123" s="13" t="s">
        <v>119</v>
      </c>
      <c r="BM123" s="224" t="s">
        <v>120</v>
      </c>
    </row>
    <row r="124" s="1" customFormat="1" ht="16.5" customHeight="1">
      <c r="B124" s="34"/>
      <c r="C124" s="213" t="s">
        <v>83</v>
      </c>
      <c r="D124" s="213" t="s">
        <v>115</v>
      </c>
      <c r="E124" s="214" t="s">
        <v>121</v>
      </c>
      <c r="F124" s="215" t="s">
        <v>122</v>
      </c>
      <c r="G124" s="216" t="s">
        <v>118</v>
      </c>
      <c r="H124" s="217">
        <v>1</v>
      </c>
      <c r="I124" s="218"/>
      <c r="J124" s="219">
        <f>ROUND(I124*H124,2)</f>
        <v>0</v>
      </c>
      <c r="K124" s="215" t="s">
        <v>1</v>
      </c>
      <c r="L124" s="39"/>
      <c r="M124" s="220" t="s">
        <v>1</v>
      </c>
      <c r="N124" s="221" t="s">
        <v>41</v>
      </c>
      <c r="O124" s="82"/>
      <c r="P124" s="222">
        <f>O124*H124</f>
        <v>0</v>
      </c>
      <c r="Q124" s="222">
        <v>8.0000000000000007E-05</v>
      </c>
      <c r="R124" s="222">
        <f>Q124*H124</f>
        <v>8.0000000000000007E-05</v>
      </c>
      <c r="S124" s="222">
        <v>0</v>
      </c>
      <c r="T124" s="223">
        <f>S124*H124</f>
        <v>0</v>
      </c>
      <c r="AR124" s="224" t="s">
        <v>119</v>
      </c>
      <c r="AT124" s="224" t="s">
        <v>115</v>
      </c>
      <c r="AU124" s="224" t="s">
        <v>83</v>
      </c>
      <c r="AY124" s="13" t="s">
        <v>113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3" t="s">
        <v>81</v>
      </c>
      <c r="BK124" s="225">
        <f>ROUND(I124*H124,2)</f>
        <v>0</v>
      </c>
      <c r="BL124" s="13" t="s">
        <v>119</v>
      </c>
      <c r="BM124" s="224" t="s">
        <v>123</v>
      </c>
    </row>
    <row r="125" s="1" customFormat="1" ht="16.5" customHeight="1">
      <c r="B125" s="34"/>
      <c r="C125" s="213" t="s">
        <v>124</v>
      </c>
      <c r="D125" s="213" t="s">
        <v>115</v>
      </c>
      <c r="E125" s="214" t="s">
        <v>125</v>
      </c>
      <c r="F125" s="215" t="s">
        <v>126</v>
      </c>
      <c r="G125" s="216" t="s">
        <v>118</v>
      </c>
      <c r="H125" s="217">
        <v>1</v>
      </c>
      <c r="I125" s="218"/>
      <c r="J125" s="219">
        <f>ROUND(I125*H125,2)</f>
        <v>0</v>
      </c>
      <c r="K125" s="215" t="s">
        <v>1</v>
      </c>
      <c r="L125" s="39"/>
      <c r="M125" s="220" t="s">
        <v>1</v>
      </c>
      <c r="N125" s="221" t="s">
        <v>41</v>
      </c>
      <c r="O125" s="82"/>
      <c r="P125" s="222">
        <f>O125*H125</f>
        <v>0</v>
      </c>
      <c r="Q125" s="222">
        <v>8.0000000000000007E-05</v>
      </c>
      <c r="R125" s="222">
        <f>Q125*H125</f>
        <v>8.0000000000000007E-05</v>
      </c>
      <c r="S125" s="222">
        <v>0</v>
      </c>
      <c r="T125" s="223">
        <f>S125*H125</f>
        <v>0</v>
      </c>
      <c r="AR125" s="224" t="s">
        <v>119</v>
      </c>
      <c r="AT125" s="224" t="s">
        <v>115</v>
      </c>
      <c r="AU125" s="224" t="s">
        <v>83</v>
      </c>
      <c r="AY125" s="13" t="s">
        <v>113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3" t="s">
        <v>81</v>
      </c>
      <c r="BK125" s="225">
        <f>ROUND(I125*H125,2)</f>
        <v>0</v>
      </c>
      <c r="BL125" s="13" t="s">
        <v>119</v>
      </c>
      <c r="BM125" s="224" t="s">
        <v>127</v>
      </c>
    </row>
    <row r="126" s="1" customFormat="1" ht="16.5" customHeight="1">
      <c r="B126" s="34"/>
      <c r="C126" s="213" t="s">
        <v>119</v>
      </c>
      <c r="D126" s="213" t="s">
        <v>115</v>
      </c>
      <c r="E126" s="214" t="s">
        <v>128</v>
      </c>
      <c r="F126" s="215" t="s">
        <v>129</v>
      </c>
      <c r="G126" s="216" t="s">
        <v>118</v>
      </c>
      <c r="H126" s="217">
        <v>1</v>
      </c>
      <c r="I126" s="218"/>
      <c r="J126" s="219">
        <f>ROUND(I126*H126,2)</f>
        <v>0</v>
      </c>
      <c r="K126" s="215" t="s">
        <v>1</v>
      </c>
      <c r="L126" s="39"/>
      <c r="M126" s="220" t="s">
        <v>1</v>
      </c>
      <c r="N126" s="221" t="s">
        <v>41</v>
      </c>
      <c r="O126" s="82"/>
      <c r="P126" s="222">
        <f>O126*H126</f>
        <v>0</v>
      </c>
      <c r="Q126" s="222">
        <v>8.0000000000000007E-05</v>
      </c>
      <c r="R126" s="222">
        <f>Q126*H126</f>
        <v>8.0000000000000007E-05</v>
      </c>
      <c r="S126" s="222">
        <v>0</v>
      </c>
      <c r="T126" s="223">
        <f>S126*H126</f>
        <v>0</v>
      </c>
      <c r="AR126" s="224" t="s">
        <v>119</v>
      </c>
      <c r="AT126" s="224" t="s">
        <v>115</v>
      </c>
      <c r="AU126" s="224" t="s">
        <v>83</v>
      </c>
      <c r="AY126" s="13" t="s">
        <v>113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13" t="s">
        <v>81</v>
      </c>
      <c r="BK126" s="225">
        <f>ROUND(I126*H126,2)</f>
        <v>0</v>
      </c>
      <c r="BL126" s="13" t="s">
        <v>119</v>
      </c>
      <c r="BM126" s="224" t="s">
        <v>130</v>
      </c>
    </row>
    <row r="127" s="11" customFormat="1" ht="22.8" customHeight="1">
      <c r="B127" s="197"/>
      <c r="C127" s="198"/>
      <c r="D127" s="199" t="s">
        <v>75</v>
      </c>
      <c r="E127" s="211" t="s">
        <v>131</v>
      </c>
      <c r="F127" s="211" t="s">
        <v>132</v>
      </c>
      <c r="G127" s="198"/>
      <c r="H127" s="198"/>
      <c r="I127" s="201"/>
      <c r="J127" s="212">
        <f>BK127</f>
        <v>0</v>
      </c>
      <c r="K127" s="198"/>
      <c r="L127" s="203"/>
      <c r="M127" s="204"/>
      <c r="N127" s="205"/>
      <c r="O127" s="205"/>
      <c r="P127" s="206">
        <f>SUM(P128:P133)</f>
        <v>0</v>
      </c>
      <c r="Q127" s="205"/>
      <c r="R127" s="206">
        <f>SUM(R128:R133)</f>
        <v>0.022919999999999999</v>
      </c>
      <c r="S127" s="205"/>
      <c r="T127" s="207">
        <f>SUM(T128:T133)</f>
        <v>0</v>
      </c>
      <c r="AR127" s="208" t="s">
        <v>81</v>
      </c>
      <c r="AT127" s="209" t="s">
        <v>75</v>
      </c>
      <c r="AU127" s="209" t="s">
        <v>81</v>
      </c>
      <c r="AY127" s="208" t="s">
        <v>113</v>
      </c>
      <c r="BK127" s="210">
        <f>SUM(BK128:BK133)</f>
        <v>0</v>
      </c>
    </row>
    <row r="128" s="1" customFormat="1" ht="16.5" customHeight="1">
      <c r="B128" s="34"/>
      <c r="C128" s="213" t="s">
        <v>133</v>
      </c>
      <c r="D128" s="213" t="s">
        <v>115</v>
      </c>
      <c r="E128" s="214" t="s">
        <v>134</v>
      </c>
      <c r="F128" s="215" t="s">
        <v>135</v>
      </c>
      <c r="G128" s="216" t="s">
        <v>118</v>
      </c>
      <c r="H128" s="217">
        <v>1</v>
      </c>
      <c r="I128" s="218"/>
      <c r="J128" s="219">
        <f>ROUND(I128*H128,2)</f>
        <v>0</v>
      </c>
      <c r="K128" s="215" t="s">
        <v>1</v>
      </c>
      <c r="L128" s="39"/>
      <c r="M128" s="220" t="s">
        <v>1</v>
      </c>
      <c r="N128" s="221" t="s">
        <v>41</v>
      </c>
      <c r="O128" s="82"/>
      <c r="P128" s="222">
        <f>O128*H128</f>
        <v>0</v>
      </c>
      <c r="Q128" s="222">
        <v>0.00382</v>
      </c>
      <c r="R128" s="222">
        <f>Q128*H128</f>
        <v>0.00382</v>
      </c>
      <c r="S128" s="222">
        <v>0</v>
      </c>
      <c r="T128" s="223">
        <f>S128*H128</f>
        <v>0</v>
      </c>
      <c r="AR128" s="224" t="s">
        <v>119</v>
      </c>
      <c r="AT128" s="224" t="s">
        <v>115</v>
      </c>
      <c r="AU128" s="224" t="s">
        <v>83</v>
      </c>
      <c r="AY128" s="13" t="s">
        <v>113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3" t="s">
        <v>81</v>
      </c>
      <c r="BK128" s="225">
        <f>ROUND(I128*H128,2)</f>
        <v>0</v>
      </c>
      <c r="BL128" s="13" t="s">
        <v>119</v>
      </c>
      <c r="BM128" s="224" t="s">
        <v>136</v>
      </c>
    </row>
    <row r="129" s="1" customFormat="1" ht="24" customHeight="1">
      <c r="B129" s="34"/>
      <c r="C129" s="213" t="s">
        <v>131</v>
      </c>
      <c r="D129" s="213" t="s">
        <v>115</v>
      </c>
      <c r="E129" s="214" t="s">
        <v>137</v>
      </c>
      <c r="F129" s="215" t="s">
        <v>138</v>
      </c>
      <c r="G129" s="216" t="s">
        <v>118</v>
      </c>
      <c r="H129" s="217">
        <v>1</v>
      </c>
      <c r="I129" s="218"/>
      <c r="J129" s="219">
        <f>ROUND(I129*H129,2)</f>
        <v>0</v>
      </c>
      <c r="K129" s="215" t="s">
        <v>1</v>
      </c>
      <c r="L129" s="39"/>
      <c r="M129" s="220" t="s">
        <v>1</v>
      </c>
      <c r="N129" s="221" t="s">
        <v>41</v>
      </c>
      <c r="O129" s="82"/>
      <c r="P129" s="222">
        <f>O129*H129</f>
        <v>0</v>
      </c>
      <c r="Q129" s="222">
        <v>0.00382</v>
      </c>
      <c r="R129" s="222">
        <f>Q129*H129</f>
        <v>0.00382</v>
      </c>
      <c r="S129" s="222">
        <v>0</v>
      </c>
      <c r="T129" s="223">
        <f>S129*H129</f>
        <v>0</v>
      </c>
      <c r="AR129" s="224" t="s">
        <v>119</v>
      </c>
      <c r="AT129" s="224" t="s">
        <v>115</v>
      </c>
      <c r="AU129" s="224" t="s">
        <v>83</v>
      </c>
      <c r="AY129" s="13" t="s">
        <v>113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3" t="s">
        <v>81</v>
      </c>
      <c r="BK129" s="225">
        <f>ROUND(I129*H129,2)</f>
        <v>0</v>
      </c>
      <c r="BL129" s="13" t="s">
        <v>119</v>
      </c>
      <c r="BM129" s="224" t="s">
        <v>139</v>
      </c>
    </row>
    <row r="130" s="1" customFormat="1" ht="16.5" customHeight="1">
      <c r="B130" s="34"/>
      <c r="C130" s="213" t="s">
        <v>140</v>
      </c>
      <c r="D130" s="213" t="s">
        <v>115</v>
      </c>
      <c r="E130" s="214" t="s">
        <v>141</v>
      </c>
      <c r="F130" s="215" t="s">
        <v>142</v>
      </c>
      <c r="G130" s="216" t="s">
        <v>118</v>
      </c>
      <c r="H130" s="217">
        <v>1</v>
      </c>
      <c r="I130" s="218"/>
      <c r="J130" s="219">
        <f>ROUND(I130*H130,2)</f>
        <v>0</v>
      </c>
      <c r="K130" s="215" t="s">
        <v>1</v>
      </c>
      <c r="L130" s="39"/>
      <c r="M130" s="220" t="s">
        <v>1</v>
      </c>
      <c r="N130" s="221" t="s">
        <v>41</v>
      </c>
      <c r="O130" s="82"/>
      <c r="P130" s="222">
        <f>O130*H130</f>
        <v>0</v>
      </c>
      <c r="Q130" s="222">
        <v>0.00382</v>
      </c>
      <c r="R130" s="222">
        <f>Q130*H130</f>
        <v>0.00382</v>
      </c>
      <c r="S130" s="222">
        <v>0</v>
      </c>
      <c r="T130" s="223">
        <f>S130*H130</f>
        <v>0</v>
      </c>
      <c r="AR130" s="224" t="s">
        <v>119</v>
      </c>
      <c r="AT130" s="224" t="s">
        <v>115</v>
      </c>
      <c r="AU130" s="224" t="s">
        <v>83</v>
      </c>
      <c r="AY130" s="13" t="s">
        <v>113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3" t="s">
        <v>81</v>
      </c>
      <c r="BK130" s="225">
        <f>ROUND(I130*H130,2)</f>
        <v>0</v>
      </c>
      <c r="BL130" s="13" t="s">
        <v>119</v>
      </c>
      <c r="BM130" s="224" t="s">
        <v>143</v>
      </c>
    </row>
    <row r="131" s="1" customFormat="1" ht="16.5" customHeight="1">
      <c r="B131" s="34"/>
      <c r="C131" s="213" t="s">
        <v>144</v>
      </c>
      <c r="D131" s="213" t="s">
        <v>115</v>
      </c>
      <c r="E131" s="214" t="s">
        <v>145</v>
      </c>
      <c r="F131" s="215" t="s">
        <v>146</v>
      </c>
      <c r="G131" s="216" t="s">
        <v>118</v>
      </c>
      <c r="H131" s="217">
        <v>1</v>
      </c>
      <c r="I131" s="218"/>
      <c r="J131" s="219">
        <f>ROUND(I131*H131,2)</f>
        <v>0</v>
      </c>
      <c r="K131" s="215" t="s">
        <v>1</v>
      </c>
      <c r="L131" s="39"/>
      <c r="M131" s="220" t="s">
        <v>1</v>
      </c>
      <c r="N131" s="221" t="s">
        <v>41</v>
      </c>
      <c r="O131" s="82"/>
      <c r="P131" s="222">
        <f>O131*H131</f>
        <v>0</v>
      </c>
      <c r="Q131" s="222">
        <v>0.00382</v>
      </c>
      <c r="R131" s="222">
        <f>Q131*H131</f>
        <v>0.00382</v>
      </c>
      <c r="S131" s="222">
        <v>0</v>
      </c>
      <c r="T131" s="223">
        <f>S131*H131</f>
        <v>0</v>
      </c>
      <c r="AR131" s="224" t="s">
        <v>119</v>
      </c>
      <c r="AT131" s="224" t="s">
        <v>115</v>
      </c>
      <c r="AU131" s="224" t="s">
        <v>83</v>
      </c>
      <c r="AY131" s="13" t="s">
        <v>113</v>
      </c>
      <c r="BE131" s="225">
        <f>IF(N131="základní",J131,0)</f>
        <v>0</v>
      </c>
      <c r="BF131" s="225">
        <f>IF(N131="snížená",J131,0)</f>
        <v>0</v>
      </c>
      <c r="BG131" s="225">
        <f>IF(N131="zákl. přenesená",J131,0)</f>
        <v>0</v>
      </c>
      <c r="BH131" s="225">
        <f>IF(N131="sníž. přenesená",J131,0)</f>
        <v>0</v>
      </c>
      <c r="BI131" s="225">
        <f>IF(N131="nulová",J131,0)</f>
        <v>0</v>
      </c>
      <c r="BJ131" s="13" t="s">
        <v>81</v>
      </c>
      <c r="BK131" s="225">
        <f>ROUND(I131*H131,2)</f>
        <v>0</v>
      </c>
      <c r="BL131" s="13" t="s">
        <v>119</v>
      </c>
      <c r="BM131" s="224" t="s">
        <v>147</v>
      </c>
    </row>
    <row r="132" s="1" customFormat="1" ht="16.5" customHeight="1">
      <c r="B132" s="34"/>
      <c r="C132" s="213" t="s">
        <v>148</v>
      </c>
      <c r="D132" s="213" t="s">
        <v>115</v>
      </c>
      <c r="E132" s="214" t="s">
        <v>149</v>
      </c>
      <c r="F132" s="215" t="s">
        <v>150</v>
      </c>
      <c r="G132" s="216" t="s">
        <v>118</v>
      </c>
      <c r="H132" s="217">
        <v>1</v>
      </c>
      <c r="I132" s="218"/>
      <c r="J132" s="219">
        <f>ROUND(I132*H132,2)</f>
        <v>0</v>
      </c>
      <c r="K132" s="215" t="s">
        <v>1</v>
      </c>
      <c r="L132" s="39"/>
      <c r="M132" s="220" t="s">
        <v>1</v>
      </c>
      <c r="N132" s="221" t="s">
        <v>41</v>
      </c>
      <c r="O132" s="82"/>
      <c r="P132" s="222">
        <f>O132*H132</f>
        <v>0</v>
      </c>
      <c r="Q132" s="222">
        <v>0.00382</v>
      </c>
      <c r="R132" s="222">
        <f>Q132*H132</f>
        <v>0.00382</v>
      </c>
      <c r="S132" s="222">
        <v>0</v>
      </c>
      <c r="T132" s="223">
        <f>S132*H132</f>
        <v>0</v>
      </c>
      <c r="AR132" s="224" t="s">
        <v>119</v>
      </c>
      <c r="AT132" s="224" t="s">
        <v>115</v>
      </c>
      <c r="AU132" s="224" t="s">
        <v>83</v>
      </c>
      <c r="AY132" s="13" t="s">
        <v>113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3" t="s">
        <v>81</v>
      </c>
      <c r="BK132" s="225">
        <f>ROUND(I132*H132,2)</f>
        <v>0</v>
      </c>
      <c r="BL132" s="13" t="s">
        <v>119</v>
      </c>
      <c r="BM132" s="224" t="s">
        <v>151</v>
      </c>
    </row>
    <row r="133" s="1" customFormat="1" ht="16.5" customHeight="1">
      <c r="B133" s="34"/>
      <c r="C133" s="213" t="s">
        <v>152</v>
      </c>
      <c r="D133" s="213" t="s">
        <v>115</v>
      </c>
      <c r="E133" s="214" t="s">
        <v>153</v>
      </c>
      <c r="F133" s="215" t="s">
        <v>154</v>
      </c>
      <c r="G133" s="216" t="s">
        <v>118</v>
      </c>
      <c r="H133" s="217">
        <v>1</v>
      </c>
      <c r="I133" s="218"/>
      <c r="J133" s="219">
        <f>ROUND(I133*H133,2)</f>
        <v>0</v>
      </c>
      <c r="K133" s="215" t="s">
        <v>1</v>
      </c>
      <c r="L133" s="39"/>
      <c r="M133" s="220" t="s">
        <v>1</v>
      </c>
      <c r="N133" s="221" t="s">
        <v>41</v>
      </c>
      <c r="O133" s="82"/>
      <c r="P133" s="222">
        <f>O133*H133</f>
        <v>0</v>
      </c>
      <c r="Q133" s="222">
        <v>0.00382</v>
      </c>
      <c r="R133" s="222">
        <f>Q133*H133</f>
        <v>0.00382</v>
      </c>
      <c r="S133" s="222">
        <v>0</v>
      </c>
      <c r="T133" s="223">
        <f>S133*H133</f>
        <v>0</v>
      </c>
      <c r="AR133" s="224" t="s">
        <v>119</v>
      </c>
      <c r="AT133" s="224" t="s">
        <v>115</v>
      </c>
      <c r="AU133" s="224" t="s">
        <v>83</v>
      </c>
      <c r="AY133" s="13" t="s">
        <v>113</v>
      </c>
      <c r="BE133" s="225">
        <f>IF(N133="základní",J133,0)</f>
        <v>0</v>
      </c>
      <c r="BF133" s="225">
        <f>IF(N133="snížená",J133,0)</f>
        <v>0</v>
      </c>
      <c r="BG133" s="225">
        <f>IF(N133="zákl. přenesená",J133,0)</f>
        <v>0</v>
      </c>
      <c r="BH133" s="225">
        <f>IF(N133="sníž. přenesená",J133,0)</f>
        <v>0</v>
      </c>
      <c r="BI133" s="225">
        <f>IF(N133="nulová",J133,0)</f>
        <v>0</v>
      </c>
      <c r="BJ133" s="13" t="s">
        <v>81</v>
      </c>
      <c r="BK133" s="225">
        <f>ROUND(I133*H133,2)</f>
        <v>0</v>
      </c>
      <c r="BL133" s="13" t="s">
        <v>119</v>
      </c>
      <c r="BM133" s="224" t="s">
        <v>155</v>
      </c>
    </row>
    <row r="134" s="11" customFormat="1" ht="22.8" customHeight="1">
      <c r="B134" s="197"/>
      <c r="C134" s="198"/>
      <c r="D134" s="199" t="s">
        <v>75</v>
      </c>
      <c r="E134" s="211" t="s">
        <v>148</v>
      </c>
      <c r="F134" s="211" t="s">
        <v>156</v>
      </c>
      <c r="G134" s="198"/>
      <c r="H134" s="198"/>
      <c r="I134" s="201"/>
      <c r="J134" s="212">
        <f>BK134</f>
        <v>0</v>
      </c>
      <c r="K134" s="198"/>
      <c r="L134" s="203"/>
      <c r="M134" s="204"/>
      <c r="N134" s="205"/>
      <c r="O134" s="205"/>
      <c r="P134" s="206">
        <f>SUM(P135:P137)</f>
        <v>0</v>
      </c>
      <c r="Q134" s="205"/>
      <c r="R134" s="206">
        <f>SUM(R135:R137)</f>
        <v>0.048260000000000004</v>
      </c>
      <c r="S134" s="205"/>
      <c r="T134" s="207">
        <f>SUM(T135:T137)</f>
        <v>0.048000000000000001</v>
      </c>
      <c r="AR134" s="208" t="s">
        <v>81</v>
      </c>
      <c r="AT134" s="209" t="s">
        <v>75</v>
      </c>
      <c r="AU134" s="209" t="s">
        <v>81</v>
      </c>
      <c r="AY134" s="208" t="s">
        <v>113</v>
      </c>
      <c r="BK134" s="210">
        <f>SUM(BK135:BK137)</f>
        <v>0</v>
      </c>
    </row>
    <row r="135" s="1" customFormat="1" ht="16.5" customHeight="1">
      <c r="B135" s="34"/>
      <c r="C135" s="213" t="s">
        <v>157</v>
      </c>
      <c r="D135" s="213" t="s">
        <v>115</v>
      </c>
      <c r="E135" s="214" t="s">
        <v>158</v>
      </c>
      <c r="F135" s="215" t="s">
        <v>159</v>
      </c>
      <c r="G135" s="216" t="s">
        <v>118</v>
      </c>
      <c r="H135" s="217">
        <v>1</v>
      </c>
      <c r="I135" s="218"/>
      <c r="J135" s="219">
        <f>ROUND(I135*H135,2)</f>
        <v>0</v>
      </c>
      <c r="K135" s="215" t="s">
        <v>1</v>
      </c>
      <c r="L135" s="39"/>
      <c r="M135" s="220" t="s">
        <v>1</v>
      </c>
      <c r="N135" s="221" t="s">
        <v>41</v>
      </c>
      <c r="O135" s="82"/>
      <c r="P135" s="222">
        <f>O135*H135</f>
        <v>0</v>
      </c>
      <c r="Q135" s="222">
        <v>0.00012999999999999999</v>
      </c>
      <c r="R135" s="222">
        <f>Q135*H135</f>
        <v>0.00012999999999999999</v>
      </c>
      <c r="S135" s="222">
        <v>0</v>
      </c>
      <c r="T135" s="223">
        <f>S135*H135</f>
        <v>0</v>
      </c>
      <c r="AR135" s="224" t="s">
        <v>119</v>
      </c>
      <c r="AT135" s="224" t="s">
        <v>115</v>
      </c>
      <c r="AU135" s="224" t="s">
        <v>83</v>
      </c>
      <c r="AY135" s="13" t="s">
        <v>113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3" t="s">
        <v>81</v>
      </c>
      <c r="BK135" s="225">
        <f>ROUND(I135*H135,2)</f>
        <v>0</v>
      </c>
      <c r="BL135" s="13" t="s">
        <v>119</v>
      </c>
      <c r="BM135" s="224" t="s">
        <v>160</v>
      </c>
    </row>
    <row r="136" s="1" customFormat="1" ht="16.5" customHeight="1">
      <c r="B136" s="34"/>
      <c r="C136" s="213" t="s">
        <v>161</v>
      </c>
      <c r="D136" s="213" t="s">
        <v>115</v>
      </c>
      <c r="E136" s="214" t="s">
        <v>162</v>
      </c>
      <c r="F136" s="215" t="s">
        <v>163</v>
      </c>
      <c r="G136" s="216" t="s">
        <v>118</v>
      </c>
      <c r="H136" s="217">
        <v>1</v>
      </c>
      <c r="I136" s="218"/>
      <c r="J136" s="219">
        <f>ROUND(I136*H136,2)</f>
        <v>0</v>
      </c>
      <c r="K136" s="215" t="s">
        <v>1</v>
      </c>
      <c r="L136" s="39"/>
      <c r="M136" s="220" t="s">
        <v>1</v>
      </c>
      <c r="N136" s="221" t="s">
        <v>41</v>
      </c>
      <c r="O136" s="82"/>
      <c r="P136" s="222">
        <f>O136*H136</f>
        <v>0</v>
      </c>
      <c r="Q136" s="222">
        <v>0.00012999999999999999</v>
      </c>
      <c r="R136" s="222">
        <f>Q136*H136</f>
        <v>0.00012999999999999999</v>
      </c>
      <c r="S136" s="222">
        <v>0</v>
      </c>
      <c r="T136" s="223">
        <f>S136*H136</f>
        <v>0</v>
      </c>
      <c r="AR136" s="224" t="s">
        <v>119</v>
      </c>
      <c r="AT136" s="224" t="s">
        <v>115</v>
      </c>
      <c r="AU136" s="224" t="s">
        <v>83</v>
      </c>
      <c r="AY136" s="13" t="s">
        <v>113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3" t="s">
        <v>81</v>
      </c>
      <c r="BK136" s="225">
        <f>ROUND(I136*H136,2)</f>
        <v>0</v>
      </c>
      <c r="BL136" s="13" t="s">
        <v>119</v>
      </c>
      <c r="BM136" s="224" t="s">
        <v>164</v>
      </c>
    </row>
    <row r="137" s="1" customFormat="1" ht="36" customHeight="1">
      <c r="B137" s="34"/>
      <c r="C137" s="213" t="s">
        <v>165</v>
      </c>
      <c r="D137" s="213" t="s">
        <v>115</v>
      </c>
      <c r="E137" s="214" t="s">
        <v>166</v>
      </c>
      <c r="F137" s="215" t="s">
        <v>167</v>
      </c>
      <c r="G137" s="216" t="s">
        <v>118</v>
      </c>
      <c r="H137" s="217">
        <v>1</v>
      </c>
      <c r="I137" s="218"/>
      <c r="J137" s="219">
        <f>ROUND(I137*H137,2)</f>
        <v>0</v>
      </c>
      <c r="K137" s="215" t="s">
        <v>168</v>
      </c>
      <c r="L137" s="39"/>
      <c r="M137" s="220" t="s">
        <v>1</v>
      </c>
      <c r="N137" s="221" t="s">
        <v>41</v>
      </c>
      <c r="O137" s="82"/>
      <c r="P137" s="222">
        <f>O137*H137</f>
        <v>0</v>
      </c>
      <c r="Q137" s="222">
        <v>0.048000000000000001</v>
      </c>
      <c r="R137" s="222">
        <f>Q137*H137</f>
        <v>0.048000000000000001</v>
      </c>
      <c r="S137" s="222">
        <v>0.048000000000000001</v>
      </c>
      <c r="T137" s="223">
        <f>S137*H137</f>
        <v>0.048000000000000001</v>
      </c>
      <c r="AR137" s="224" t="s">
        <v>119</v>
      </c>
      <c r="AT137" s="224" t="s">
        <v>115</v>
      </c>
      <c r="AU137" s="224" t="s">
        <v>83</v>
      </c>
      <c r="AY137" s="13" t="s">
        <v>113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3" t="s">
        <v>81</v>
      </c>
      <c r="BK137" s="225">
        <f>ROUND(I137*H137,2)</f>
        <v>0</v>
      </c>
      <c r="BL137" s="13" t="s">
        <v>119</v>
      </c>
      <c r="BM137" s="224" t="s">
        <v>169</v>
      </c>
    </row>
    <row r="138" s="11" customFormat="1" ht="25.92" customHeight="1">
      <c r="B138" s="197"/>
      <c r="C138" s="198"/>
      <c r="D138" s="199" t="s">
        <v>75</v>
      </c>
      <c r="E138" s="200" t="s">
        <v>170</v>
      </c>
      <c r="F138" s="200" t="s">
        <v>171</v>
      </c>
      <c r="G138" s="198"/>
      <c r="H138" s="198"/>
      <c r="I138" s="201"/>
      <c r="J138" s="202">
        <f>BK138</f>
        <v>0</v>
      </c>
      <c r="K138" s="198"/>
      <c r="L138" s="203"/>
      <c r="M138" s="204"/>
      <c r="N138" s="205"/>
      <c r="O138" s="205"/>
      <c r="P138" s="206">
        <f>P139+P141+P143</f>
        <v>0</v>
      </c>
      <c r="Q138" s="205"/>
      <c r="R138" s="206">
        <f>R139+R141+R143</f>
        <v>0</v>
      </c>
      <c r="S138" s="205"/>
      <c r="T138" s="207">
        <f>T139+T141+T143</f>
        <v>0</v>
      </c>
      <c r="AR138" s="208" t="s">
        <v>133</v>
      </c>
      <c r="AT138" s="209" t="s">
        <v>75</v>
      </c>
      <c r="AU138" s="209" t="s">
        <v>76</v>
      </c>
      <c r="AY138" s="208" t="s">
        <v>113</v>
      </c>
      <c r="BK138" s="210">
        <f>BK139+BK141+BK143</f>
        <v>0</v>
      </c>
    </row>
    <row r="139" s="11" customFormat="1" ht="22.8" customHeight="1">
      <c r="B139" s="197"/>
      <c r="C139" s="198"/>
      <c r="D139" s="199" t="s">
        <v>75</v>
      </c>
      <c r="E139" s="211" t="s">
        <v>172</v>
      </c>
      <c r="F139" s="211" t="s">
        <v>173</v>
      </c>
      <c r="G139" s="198"/>
      <c r="H139" s="198"/>
      <c r="I139" s="201"/>
      <c r="J139" s="212">
        <f>BK139</f>
        <v>0</v>
      </c>
      <c r="K139" s="198"/>
      <c r="L139" s="203"/>
      <c r="M139" s="204"/>
      <c r="N139" s="205"/>
      <c r="O139" s="205"/>
      <c r="P139" s="206">
        <f>P140</f>
        <v>0</v>
      </c>
      <c r="Q139" s="205"/>
      <c r="R139" s="206">
        <f>R140</f>
        <v>0</v>
      </c>
      <c r="S139" s="205"/>
      <c r="T139" s="207">
        <f>T140</f>
        <v>0</v>
      </c>
      <c r="AR139" s="208" t="s">
        <v>133</v>
      </c>
      <c r="AT139" s="209" t="s">
        <v>75</v>
      </c>
      <c r="AU139" s="209" t="s">
        <v>81</v>
      </c>
      <c r="AY139" s="208" t="s">
        <v>113</v>
      </c>
      <c r="BK139" s="210">
        <f>BK140</f>
        <v>0</v>
      </c>
    </row>
    <row r="140" s="1" customFormat="1" ht="16.5" customHeight="1">
      <c r="B140" s="34"/>
      <c r="C140" s="213" t="s">
        <v>174</v>
      </c>
      <c r="D140" s="213" t="s">
        <v>115</v>
      </c>
      <c r="E140" s="214" t="s">
        <v>175</v>
      </c>
      <c r="F140" s="215" t="s">
        <v>173</v>
      </c>
      <c r="G140" s="216" t="s">
        <v>118</v>
      </c>
      <c r="H140" s="217">
        <v>1</v>
      </c>
      <c r="I140" s="218"/>
      <c r="J140" s="219">
        <f>ROUND(I140*H140,2)</f>
        <v>0</v>
      </c>
      <c r="K140" s="215" t="s">
        <v>168</v>
      </c>
      <c r="L140" s="39"/>
      <c r="M140" s="220" t="s">
        <v>1</v>
      </c>
      <c r="N140" s="221" t="s">
        <v>41</v>
      </c>
      <c r="O140" s="82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AR140" s="224" t="s">
        <v>176</v>
      </c>
      <c r="AT140" s="224" t="s">
        <v>115</v>
      </c>
      <c r="AU140" s="224" t="s">
        <v>83</v>
      </c>
      <c r="AY140" s="13" t="s">
        <v>113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3" t="s">
        <v>81</v>
      </c>
      <c r="BK140" s="225">
        <f>ROUND(I140*H140,2)</f>
        <v>0</v>
      </c>
      <c r="BL140" s="13" t="s">
        <v>176</v>
      </c>
      <c r="BM140" s="224" t="s">
        <v>177</v>
      </c>
    </row>
    <row r="141" s="11" customFormat="1" ht="22.8" customHeight="1">
      <c r="B141" s="197"/>
      <c r="C141" s="198"/>
      <c r="D141" s="199" t="s">
        <v>75</v>
      </c>
      <c r="E141" s="211" t="s">
        <v>178</v>
      </c>
      <c r="F141" s="211" t="s">
        <v>179</v>
      </c>
      <c r="G141" s="198"/>
      <c r="H141" s="198"/>
      <c r="I141" s="201"/>
      <c r="J141" s="212">
        <f>BK141</f>
        <v>0</v>
      </c>
      <c r="K141" s="198"/>
      <c r="L141" s="203"/>
      <c r="M141" s="204"/>
      <c r="N141" s="205"/>
      <c r="O141" s="205"/>
      <c r="P141" s="206">
        <f>P142</f>
        <v>0</v>
      </c>
      <c r="Q141" s="205"/>
      <c r="R141" s="206">
        <f>R142</f>
        <v>0</v>
      </c>
      <c r="S141" s="205"/>
      <c r="T141" s="207">
        <f>T142</f>
        <v>0</v>
      </c>
      <c r="AR141" s="208" t="s">
        <v>133</v>
      </c>
      <c r="AT141" s="209" t="s">
        <v>75</v>
      </c>
      <c r="AU141" s="209" t="s">
        <v>81</v>
      </c>
      <c r="AY141" s="208" t="s">
        <v>113</v>
      </c>
      <c r="BK141" s="210">
        <f>BK142</f>
        <v>0</v>
      </c>
    </row>
    <row r="142" s="1" customFormat="1" ht="16.5" customHeight="1">
      <c r="B142" s="34"/>
      <c r="C142" s="213" t="s">
        <v>8</v>
      </c>
      <c r="D142" s="213" t="s">
        <v>115</v>
      </c>
      <c r="E142" s="214" t="s">
        <v>180</v>
      </c>
      <c r="F142" s="215" t="s">
        <v>179</v>
      </c>
      <c r="G142" s="216" t="s">
        <v>118</v>
      </c>
      <c r="H142" s="217">
        <v>1</v>
      </c>
      <c r="I142" s="218"/>
      <c r="J142" s="219">
        <f>ROUND(I142*H142,2)</f>
        <v>0</v>
      </c>
      <c r="K142" s="215" t="s">
        <v>168</v>
      </c>
      <c r="L142" s="39"/>
      <c r="M142" s="220" t="s">
        <v>1</v>
      </c>
      <c r="N142" s="221" t="s">
        <v>41</v>
      </c>
      <c r="O142" s="82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AR142" s="224" t="s">
        <v>176</v>
      </c>
      <c r="AT142" s="224" t="s">
        <v>115</v>
      </c>
      <c r="AU142" s="224" t="s">
        <v>83</v>
      </c>
      <c r="AY142" s="13" t="s">
        <v>113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3" t="s">
        <v>81</v>
      </c>
      <c r="BK142" s="225">
        <f>ROUND(I142*H142,2)</f>
        <v>0</v>
      </c>
      <c r="BL142" s="13" t="s">
        <v>176</v>
      </c>
      <c r="BM142" s="224" t="s">
        <v>181</v>
      </c>
    </row>
    <row r="143" s="11" customFormat="1" ht="22.8" customHeight="1">
      <c r="B143" s="197"/>
      <c r="C143" s="198"/>
      <c r="D143" s="199" t="s">
        <v>75</v>
      </c>
      <c r="E143" s="211" t="s">
        <v>182</v>
      </c>
      <c r="F143" s="211" t="s">
        <v>183</v>
      </c>
      <c r="G143" s="198"/>
      <c r="H143" s="198"/>
      <c r="I143" s="201"/>
      <c r="J143" s="212">
        <f>BK143</f>
        <v>0</v>
      </c>
      <c r="K143" s="198"/>
      <c r="L143" s="203"/>
      <c r="M143" s="204"/>
      <c r="N143" s="205"/>
      <c r="O143" s="205"/>
      <c r="P143" s="206">
        <f>P144</f>
        <v>0</v>
      </c>
      <c r="Q143" s="205"/>
      <c r="R143" s="206">
        <f>R144</f>
        <v>0</v>
      </c>
      <c r="S143" s="205"/>
      <c r="T143" s="207">
        <f>T144</f>
        <v>0</v>
      </c>
      <c r="AR143" s="208" t="s">
        <v>133</v>
      </c>
      <c r="AT143" s="209" t="s">
        <v>75</v>
      </c>
      <c r="AU143" s="209" t="s">
        <v>81</v>
      </c>
      <c r="AY143" s="208" t="s">
        <v>113</v>
      </c>
      <c r="BK143" s="210">
        <f>BK144</f>
        <v>0</v>
      </c>
    </row>
    <row r="144" s="1" customFormat="1" ht="16.5" customHeight="1">
      <c r="B144" s="34"/>
      <c r="C144" s="213" t="s">
        <v>184</v>
      </c>
      <c r="D144" s="213" t="s">
        <v>115</v>
      </c>
      <c r="E144" s="214" t="s">
        <v>185</v>
      </c>
      <c r="F144" s="215" t="s">
        <v>183</v>
      </c>
      <c r="G144" s="216" t="s">
        <v>118</v>
      </c>
      <c r="H144" s="217">
        <v>1</v>
      </c>
      <c r="I144" s="218"/>
      <c r="J144" s="219">
        <f>ROUND(I144*H144,2)</f>
        <v>0</v>
      </c>
      <c r="K144" s="215" t="s">
        <v>168</v>
      </c>
      <c r="L144" s="39"/>
      <c r="M144" s="226" t="s">
        <v>1</v>
      </c>
      <c r="N144" s="227" t="s">
        <v>41</v>
      </c>
      <c r="O144" s="228"/>
      <c r="P144" s="229">
        <f>O144*H144</f>
        <v>0</v>
      </c>
      <c r="Q144" s="229">
        <v>0</v>
      </c>
      <c r="R144" s="229">
        <f>Q144*H144</f>
        <v>0</v>
      </c>
      <c r="S144" s="229">
        <v>0</v>
      </c>
      <c r="T144" s="230">
        <f>S144*H144</f>
        <v>0</v>
      </c>
      <c r="AR144" s="224" t="s">
        <v>176</v>
      </c>
      <c r="AT144" s="224" t="s">
        <v>115</v>
      </c>
      <c r="AU144" s="224" t="s">
        <v>83</v>
      </c>
      <c r="AY144" s="13" t="s">
        <v>113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3" t="s">
        <v>81</v>
      </c>
      <c r="BK144" s="225">
        <f>ROUND(I144*H144,2)</f>
        <v>0</v>
      </c>
      <c r="BL144" s="13" t="s">
        <v>176</v>
      </c>
      <c r="BM144" s="224" t="s">
        <v>186</v>
      </c>
    </row>
    <row r="145" s="1" customFormat="1" ht="6.96" customHeight="1">
      <c r="B145" s="57"/>
      <c r="C145" s="58"/>
      <c r="D145" s="58"/>
      <c r="E145" s="58"/>
      <c r="F145" s="58"/>
      <c r="G145" s="58"/>
      <c r="H145" s="58"/>
      <c r="I145" s="163"/>
      <c r="J145" s="58"/>
      <c r="K145" s="58"/>
      <c r="L145" s="39"/>
    </row>
  </sheetData>
  <sheetProtection sheet="1" autoFilter="0" formatColumns="0" formatRows="0" objects="1" scenarios="1" spinCount="100000" saltValue="+wvI8uvHrxWQHECzMlHij5JNqa5AO/o4KYo02qdA5egNZc+umIN4Eh8wpyTv4UdtspKQbAaccF/60vndEY9QGw==" hashValue="f3Zmn1oqcoY7eQvOe2hmxN6z16p795VsNBTpjsjnj5O28B+8J7uIuGcv8ckeLOAq1AZec6VeTi3JULpkB7rdfw==" algorithmName="SHA-512" password="CC35"/>
  <autoFilter ref="C119:K144"/>
  <mergeCells count="6">
    <mergeCell ref="E7:H7"/>
    <mergeCell ref="E16:H16"/>
    <mergeCell ref="E25:H25"/>
    <mergeCell ref="E85:H85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Eva-TOSH\Eva</dc:creator>
  <cp:lastModifiedBy>Eva-TOSH\Eva</cp:lastModifiedBy>
  <dcterms:created xsi:type="dcterms:W3CDTF">2019-07-25T11:10:45Z</dcterms:created>
  <dcterms:modified xsi:type="dcterms:W3CDTF">2019-07-25T11:10:48Z</dcterms:modified>
</cp:coreProperties>
</file>