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Kounicova 67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507_2020_05 507_2020_05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'507_2020_05 507_2020_05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'507_2020_05 507_2020_05 Pol'!$A$1:$X$91</definedName>
    <definedName name="_xlnm.Print_Area" localSheetId="1">Stavba!$A$1:$J$58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7" i="1" l="1"/>
  <c r="I56" i="1"/>
  <c r="I55" i="1"/>
  <c r="I54" i="1"/>
  <c r="I53" i="1"/>
  <c r="I52" i="1"/>
  <c r="I51" i="1"/>
  <c r="I50" i="1"/>
  <c r="G42" i="1"/>
  <c r="F42" i="1"/>
  <c r="G41" i="1"/>
  <c r="F41" i="1"/>
  <c r="G39" i="1"/>
  <c r="F39" i="1"/>
  <c r="F43" i="1" s="1"/>
  <c r="G90" i="12"/>
  <c r="BA10" i="12"/>
  <c r="I8" i="12"/>
  <c r="K8" i="12"/>
  <c r="Q8" i="12"/>
  <c r="V8" i="12"/>
  <c r="G9" i="12"/>
  <c r="I9" i="12"/>
  <c r="K9" i="12"/>
  <c r="M9" i="12"/>
  <c r="O9" i="12"/>
  <c r="Q9" i="12"/>
  <c r="V9" i="12"/>
  <c r="G13" i="12"/>
  <c r="G8" i="12" s="1"/>
  <c r="I13" i="12"/>
  <c r="K13" i="12"/>
  <c r="O13" i="12"/>
  <c r="O8" i="12" s="1"/>
  <c r="Q13" i="12"/>
  <c r="V13" i="12"/>
  <c r="G15" i="12"/>
  <c r="I15" i="12"/>
  <c r="O15" i="12"/>
  <c r="Q15" i="12"/>
  <c r="G16" i="12"/>
  <c r="M16" i="12" s="1"/>
  <c r="M15" i="12" s="1"/>
  <c r="I16" i="12"/>
  <c r="K16" i="12"/>
  <c r="K15" i="12" s="1"/>
  <c r="O16" i="12"/>
  <c r="Q16" i="12"/>
  <c r="V16" i="12"/>
  <c r="V15" i="12" s="1"/>
  <c r="G21" i="12"/>
  <c r="G20" i="12" s="1"/>
  <c r="I21" i="12"/>
  <c r="I20" i="12" s="1"/>
  <c r="K21" i="12"/>
  <c r="O21" i="12"/>
  <c r="O20" i="12" s="1"/>
  <c r="Q21" i="12"/>
  <c r="Q20" i="12" s="1"/>
  <c r="V21" i="12"/>
  <c r="G23" i="12"/>
  <c r="M23" i="12" s="1"/>
  <c r="I23" i="12"/>
  <c r="K23" i="12"/>
  <c r="O23" i="12"/>
  <c r="Q23" i="12"/>
  <c r="V23" i="12"/>
  <c r="G25" i="12"/>
  <c r="I25" i="12"/>
  <c r="K25" i="12"/>
  <c r="K20" i="12" s="1"/>
  <c r="M25" i="12"/>
  <c r="O25" i="12"/>
  <c r="Q25" i="12"/>
  <c r="V25" i="12"/>
  <c r="V20" i="12" s="1"/>
  <c r="G27" i="12"/>
  <c r="I27" i="12"/>
  <c r="K27" i="12"/>
  <c r="M27" i="12"/>
  <c r="O27" i="12"/>
  <c r="Q27" i="12"/>
  <c r="V27" i="12"/>
  <c r="G29" i="12"/>
  <c r="G30" i="12"/>
  <c r="M30" i="12" s="1"/>
  <c r="I30" i="12"/>
  <c r="I29" i="12" s="1"/>
  <c r="K30" i="12"/>
  <c r="K29" i="12" s="1"/>
  <c r="O30" i="12"/>
  <c r="Q30" i="12"/>
  <c r="Q29" i="12" s="1"/>
  <c r="V30" i="12"/>
  <c r="V29" i="12" s="1"/>
  <c r="G32" i="12"/>
  <c r="I32" i="12"/>
  <c r="K32" i="12"/>
  <c r="M32" i="12"/>
  <c r="O32" i="12"/>
  <c r="Q32" i="12"/>
  <c r="V32" i="12"/>
  <c r="G34" i="12"/>
  <c r="I34" i="12"/>
  <c r="K34" i="12"/>
  <c r="M34" i="12"/>
  <c r="O34" i="12"/>
  <c r="Q34" i="12"/>
  <c r="V34" i="12"/>
  <c r="G36" i="12"/>
  <c r="M36" i="12" s="1"/>
  <c r="I36" i="12"/>
  <c r="K36" i="12"/>
  <c r="O36" i="12"/>
  <c r="O29" i="12" s="1"/>
  <c r="Q36" i="12"/>
  <c r="V36" i="12"/>
  <c r="G38" i="12"/>
  <c r="I38" i="12"/>
  <c r="O38" i="12"/>
  <c r="Q38" i="12"/>
  <c r="G39" i="12"/>
  <c r="I39" i="12"/>
  <c r="K39" i="12"/>
  <c r="K38" i="12" s="1"/>
  <c r="M39" i="12"/>
  <c r="M38" i="12" s="1"/>
  <c r="O39" i="12"/>
  <c r="Q39" i="12"/>
  <c r="V39" i="12"/>
  <c r="V38" i="12" s="1"/>
  <c r="G41" i="12"/>
  <c r="I41" i="12"/>
  <c r="K41" i="12"/>
  <c r="M41" i="12"/>
  <c r="O41" i="12"/>
  <c r="Q41" i="12"/>
  <c r="V41" i="12"/>
  <c r="G43" i="12"/>
  <c r="O43" i="12"/>
  <c r="G44" i="12"/>
  <c r="M44" i="12" s="1"/>
  <c r="M43" i="12" s="1"/>
  <c r="I44" i="12"/>
  <c r="I43" i="12" s="1"/>
  <c r="K44" i="12"/>
  <c r="K43" i="12" s="1"/>
  <c r="O44" i="12"/>
  <c r="Q44" i="12"/>
  <c r="Q43" i="12" s="1"/>
  <c r="V44" i="12"/>
  <c r="V43" i="12" s="1"/>
  <c r="G46" i="12"/>
  <c r="I46" i="12"/>
  <c r="K46" i="12"/>
  <c r="M46" i="12"/>
  <c r="O46" i="12"/>
  <c r="Q46" i="12"/>
  <c r="V46" i="12"/>
  <c r="G50" i="12"/>
  <c r="G49" i="12" s="1"/>
  <c r="I50" i="12"/>
  <c r="I49" i="12" s="1"/>
  <c r="K50" i="12"/>
  <c r="O50" i="12"/>
  <c r="O49" i="12" s="1"/>
  <c r="Q50" i="12"/>
  <c r="Q49" i="12" s="1"/>
  <c r="V50" i="12"/>
  <c r="G55" i="12"/>
  <c r="M55" i="12" s="1"/>
  <c r="I55" i="12"/>
  <c r="K55" i="12"/>
  <c r="O55" i="12"/>
  <c r="Q55" i="12"/>
  <c r="V55" i="12"/>
  <c r="G66" i="12"/>
  <c r="I66" i="12"/>
  <c r="K66" i="12"/>
  <c r="K49" i="12" s="1"/>
  <c r="M66" i="12"/>
  <c r="O66" i="12"/>
  <c r="Q66" i="12"/>
  <c r="V66" i="12"/>
  <c r="V49" i="12" s="1"/>
  <c r="G69" i="12"/>
  <c r="I69" i="12"/>
  <c r="K69" i="12"/>
  <c r="M69" i="12"/>
  <c r="O69" i="12"/>
  <c r="Q69" i="12"/>
  <c r="V69" i="12"/>
  <c r="G72" i="12"/>
  <c r="M72" i="12" s="1"/>
  <c r="I72" i="12"/>
  <c r="K72" i="12"/>
  <c r="O72" i="12"/>
  <c r="Q72" i="12"/>
  <c r="V72" i="12"/>
  <c r="G76" i="12"/>
  <c r="I76" i="12"/>
  <c r="K76" i="12"/>
  <c r="K75" i="12" s="1"/>
  <c r="M76" i="12"/>
  <c r="O76" i="12"/>
  <c r="Q76" i="12"/>
  <c r="V76" i="12"/>
  <c r="V75" i="12" s="1"/>
  <c r="G78" i="12"/>
  <c r="I78" i="12"/>
  <c r="K78" i="12"/>
  <c r="M78" i="12"/>
  <c r="O78" i="12"/>
  <c r="Q78" i="12"/>
  <c r="V78" i="12"/>
  <c r="G80" i="12"/>
  <c r="G75" i="12" s="1"/>
  <c r="I80" i="12"/>
  <c r="K80" i="12"/>
  <c r="O80" i="12"/>
  <c r="O75" i="12" s="1"/>
  <c r="Q80" i="12"/>
  <c r="V80" i="12"/>
  <c r="G83" i="12"/>
  <c r="M83" i="12" s="1"/>
  <c r="I83" i="12"/>
  <c r="I75" i="12" s="1"/>
  <c r="K83" i="12"/>
  <c r="O83" i="12"/>
  <c r="Q83" i="12"/>
  <c r="Q75" i="12" s="1"/>
  <c r="V83" i="12"/>
  <c r="G85" i="12"/>
  <c r="I85" i="12"/>
  <c r="K85" i="12"/>
  <c r="M85" i="12"/>
  <c r="O85" i="12"/>
  <c r="Q85" i="12"/>
  <c r="V85" i="12"/>
  <c r="AE90" i="12"/>
  <c r="I20" i="1"/>
  <c r="I19" i="1"/>
  <c r="I18" i="1"/>
  <c r="I16" i="1"/>
  <c r="G43" i="1"/>
  <c r="G25" i="1" s="1"/>
  <c r="A25" i="1" s="1"/>
  <c r="H42" i="1"/>
  <c r="I42" i="1" s="1"/>
  <c r="H41" i="1"/>
  <c r="I41" i="1" s="1"/>
  <c r="H40" i="1"/>
  <c r="I40" i="1" s="1"/>
  <c r="H39" i="1"/>
  <c r="H43" i="1" s="1"/>
  <c r="I17" i="1" l="1"/>
  <c r="I21" i="1" s="1"/>
  <c r="I58" i="1"/>
  <c r="J55" i="1" s="1"/>
  <c r="J56" i="1"/>
  <c r="J51" i="1"/>
  <c r="J57" i="1"/>
  <c r="J50" i="1"/>
  <c r="G26" i="1"/>
  <c r="A26" i="1"/>
  <c r="G28" i="1"/>
  <c r="G23" i="1"/>
  <c r="M29" i="12"/>
  <c r="M8" i="12"/>
  <c r="M80" i="12"/>
  <c r="M75" i="12" s="1"/>
  <c r="M50" i="12"/>
  <c r="M49" i="12" s="1"/>
  <c r="M13" i="12"/>
  <c r="AF90" i="12"/>
  <c r="M21" i="12"/>
  <c r="M20" i="12" s="1"/>
  <c r="I39" i="1"/>
  <c r="I43" i="1" s="1"/>
  <c r="J28" i="1"/>
  <c r="J26" i="1"/>
  <c r="G38" i="1"/>
  <c r="F38" i="1"/>
  <c r="J23" i="1"/>
  <c r="J24" i="1"/>
  <c r="J25" i="1"/>
  <c r="J27" i="1"/>
  <c r="E24" i="1"/>
  <c r="E26" i="1"/>
  <c r="J52" i="1" l="1"/>
  <c r="J53" i="1"/>
  <c r="J54" i="1"/>
  <c r="J58" i="1"/>
  <c r="A23" i="1"/>
  <c r="J42" i="1"/>
  <c r="J39" i="1"/>
  <c r="J43" i="1" s="1"/>
  <c r="J40" i="1"/>
  <c r="J41" i="1"/>
  <c r="G24" i="1" l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<sst xmlns="http://schemas.openxmlformats.org/spreadsheetml/2006/main" count="449" uniqueCount="196">
  <si>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</si>
  <si>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</si>
  <si>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</si>
  <si>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</si>
  <si>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</si>
  <si>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</si>
  <si>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</si>
  <si>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</si>
  <si>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</si>
  <si>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</si>
  <si>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</si>
  <si>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</si>
  <si>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</si>
  <si>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</si>
  <si>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</si>
  <si>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</si>
  <si>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</si>
  <si>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</si>
  <si>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</si>
  <si>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</si>
  <si>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</si>
  <si>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</si>
  <si>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</si>
  <si>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</si>
  <si>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</si>
  <si>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</si>
  <si>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</si>
  <si>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</si>
  <si>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</si>
  <si>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</si>
  <si>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</si>
  <si>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</si>
  <si>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</si>
  <si>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</si>
  <si>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</si>
  <si>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</si>
  <si>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</si>
  <si>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</si>
  <si>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</si>
  <si>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</si>
  <si>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</si>
  <si>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</si>
  <si>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</si>
  <si>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507/2020/05</t>
  </si>
  <si>
    <t>Kounicova 67 stavební opravy místnost č. 113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</si>
  <si>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</si>
  <si>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</si>
  <si>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</si>
  <si>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</si>
  <si>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</si>
  <si>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</si>
  <si>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</si>
  <si>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</si>
  <si>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</si>
  <si>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</si>
  <si>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</si>
  <si>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3</t>
  </si>
  <si>
    <t>Svislé a kompletní konstrukce</t>
  </si>
  <si>
    <t>61</t>
  </si>
  <si>
    <t>Úpravy povrchů vnitřní</t>
  </si>
  <si>
    <t>64</t>
  </si>
  <si>
    <t>Výplně otvorů</t>
  </si>
  <si>
    <t>766</t>
  </si>
  <si>
    <t>Konstrukce truhlářské</t>
  </si>
  <si>
    <t>767</t>
  </si>
  <si>
    <t>Konstrukce zámečnické</t>
  </si>
  <si>
    <t>783</t>
  </si>
  <si>
    <t>Nátěry</t>
  </si>
  <si>
    <t>784</t>
  </si>
  <si>
    <t>Malby</t>
  </si>
  <si>
    <t>M21</t>
  </si>
  <si>
    <t>Elektromontáže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</si>
  <si>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</si>
  <si>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</si>
  <si>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</si>
  <si>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</si>
  <si>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</si>
  <si>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</si>
  <si>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</si>
  <si>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</si>
  <si>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</si>
  <si>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</si>
  <si>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</si>
  <si>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</si>
  <si>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</si>
  <si>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</si>
  <si>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</si>
  <si>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</si>
  <si>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</si>
  <si>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</si>
  <si>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</si>
  <si>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</si>
  <si>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</si>
  <si>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</si>
  <si>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</si>
  <si>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</si>
  <si>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</si>
  <si>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</si>
  <si>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</si>
  <si>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</si>
  <si>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</si>
  <si>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</si>
  <si>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342016121R00</t>
  </si>
  <si>
    <t>Příčky z desek sádrokartonových dvojité opláštění, dvojitá konstrukce CW 50  tloušťka příčky 155 mm, desky standard, tloušťky 12,5 mm, tloušťka izolace 50 mm, požární odolnost EI 60</t>
  </si>
  <si>
    <t>m2</t>
  </si>
  <si>
    <t>801-1</t>
  </si>
  <si>
    <t>RTS 20/ I</t>
  </si>
  <si>
    <t>Indiv</t>
  </si>
  <si>
    <t>Práce</t>
  </si>
  <si>
    <t>POL1_</t>
  </si>
  <si>
    <t>zřízení nosné konstrukce příčky, vložení tepelné izolace tl. do 5 cm, montáž desek, tmelení spár Q2 a úprava rohů. Včetně dodávek materiálu.</t>
  </si>
  <si>
    <t>SPI</t>
  </si>
  <si>
    <t>9,25*3+9,1*3+2,5*3</t>
  </si>
  <si>
    <t>VV</t>
  </si>
  <si>
    <t>SPU</t>
  </si>
  <si>
    <t>342090211R00</t>
  </si>
  <si>
    <t>Úprava nosné konstrukce a opláštění SDK příčky pro zřízení otvoru pro dveře jednokřídlé, při hmotnosti jednoho křídla od 25 kg do 50 kg, v SDK příčce z UA profilů š. 50 mm, 1 x opláštěné</t>
  </si>
  <si>
    <t>kus</t>
  </si>
  <si>
    <t>612445302R00</t>
  </si>
  <si>
    <t>Omítky a stěrky sádrové ze suchých směsí stěrka sádrová, tloušťky 2 mm</t>
  </si>
  <si>
    <t>s penetrací podkladu</t>
  </si>
  <si>
    <t>9,25*3*2+9,1*3*2+2,5*3*2</t>
  </si>
  <si>
    <t>642942111RU4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</si>
  <si>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80 x 197 x 16 cm</t>
  </si>
  <si>
    <t>642942214R00</t>
  </si>
  <si>
    <t>Osazení zárubní dveřních ocelových do sádrokartonové příčky_x000D_
 tloušťky 150 mm šířky 700 mm, bez dodávky zárubně</t>
  </si>
  <si>
    <t>55330475R</t>
  </si>
  <si>
    <t>zárubeň kovová pro sádrokarton; š profilu 150 mm; š průchodu 800 mm; h průchodu 1 970 mm; L; závěsy pevné</t>
  </si>
  <si>
    <t>SPCM</t>
  </si>
  <si>
    <t>Specifikace</t>
  </si>
  <si>
    <t>POL3_</t>
  </si>
  <si>
    <t>55330476R</t>
  </si>
  <si>
    <t>zárubeň kovová pro sádrokarton; š profilu 150 mm; š průchodu 800 mm; h průchodu 1 970 mm; P; závěsy pevné</t>
  </si>
  <si>
    <t>766661112R00</t>
  </si>
  <si>
    <t>Montáž dveřních křídel kompletizovaných otevíravých ,  , do ocelové nebo fošnové zárubně, jednokřídlových, šířky do 800 mm</t>
  </si>
  <si>
    <t>800-766</t>
  </si>
  <si>
    <t>766695213R00</t>
  </si>
  <si>
    <t>Ostatní montáž prahů dveří_x000D_
 jednokřídlých, šířky přes 100 mm</t>
  </si>
  <si>
    <t>61160103R</t>
  </si>
  <si>
    <t>dveře vnitřní š = 800 mm; h = 1 970,0 mm; hladké; otevíravé; počet křídel 1; plné; povrch. úprava bílá barva</t>
  </si>
  <si>
    <t>61187161R</t>
  </si>
  <si>
    <t>práh dub; š = 150 mm; l = 800,0 mm; tl = 20,0 mm</t>
  </si>
  <si>
    <t>767995104R00</t>
  </si>
  <si>
    <t>Výroba a montáž atypických kovovových doplňků staveb hmotnosti přes 20 do 50 kg</t>
  </si>
  <si>
    <t>kg</t>
  </si>
  <si>
    <t>800-767</t>
  </si>
  <si>
    <t>767995109</t>
  </si>
  <si>
    <t>Konstrukce pro upevnění SDK příčky ke stropu</t>
  </si>
  <si>
    <t>Vlastní</t>
  </si>
  <si>
    <t>783225600R00</t>
  </si>
  <si>
    <t xml:space="preserve">Nátěry kov.stavebních doplňk.konstrukcí syntetické 2x email,  </t>
  </si>
  <si>
    <t>800-783</t>
  </si>
  <si>
    <t>783226100R00</t>
  </si>
  <si>
    <t xml:space="preserve">Nátěry kov.stavebních doplňk.konstrukcí syntetické základní,  </t>
  </si>
  <si>
    <t>zárubně : (2*2+0,8)*3*0,2</t>
  </si>
  <si>
    <t>784402801R00</t>
  </si>
  <si>
    <t>Odstranění maleb oškrabáním, v místnostech do 3,8 m</t>
  </si>
  <si>
    <t>800-784</t>
  </si>
  <si>
    <t xml:space="preserve">původní stěny a stropy : </t>
  </si>
  <si>
    <t>113 : (9,05+11,75)*2*3 +(9,05*11,75)</t>
  </si>
  <si>
    <t>120a : (15+6,15)*2*3+(15+6,15)</t>
  </si>
  <si>
    <t>784191201R00</t>
  </si>
  <si>
    <t>Příprava povrchu Penetrace (napouštění) podkladu disperzní, jednonásobná</t>
  </si>
  <si>
    <t xml:space="preserve">stropy : </t>
  </si>
  <si>
    <t>113 : 9,05*11,75</t>
  </si>
  <si>
    <t>120a : 15*6,15</t>
  </si>
  <si>
    <t xml:space="preserve">stěny : </t>
  </si>
  <si>
    <t>113 : (4,6+9,25)*2*3</t>
  </si>
  <si>
    <t>(4,45+9,25)*2*3</t>
  </si>
  <si>
    <t>(2,3+2,5)*2*3</t>
  </si>
  <si>
    <t xml:space="preserve">120a : </t>
  </si>
  <si>
    <t>(15+6,15)*2*3</t>
  </si>
  <si>
    <t>784195112R00</t>
  </si>
  <si>
    <t>Malby z malířských směsí hlinkových,  , bělost 77 %, dvojnásobné</t>
  </si>
  <si>
    <t>viz položka č. 15 : 519,5875</t>
  </si>
  <si>
    <t>784497941R00</t>
  </si>
  <si>
    <t>Ostatní práce rozmývání podkladu, v místnostech do 3,8 m</t>
  </si>
  <si>
    <t>viz položka 14 : 379,1875</t>
  </si>
  <si>
    <t>784498911R00</t>
  </si>
  <si>
    <t>Ostatní práce vyhlazení malířskou masou jednonásobné, v místnostech výšky nebo na schodišti o výšce podlaží do 3,8 m</t>
  </si>
  <si>
    <t>10% z plochy původní malby : 379,1875*0,10</t>
  </si>
  <si>
    <t>210100065R00</t>
  </si>
  <si>
    <t>Ukončení vodičů v krabici včetně zapojení ,  , průřez do 25 mm2</t>
  </si>
  <si>
    <t>210110001RT2</t>
  </si>
  <si>
    <t>Montáž spínače nástěnného pro prostředí obyčejné nebo vlhké včetně zapojení a dodávky spínače, jednopólového,  , řazení 1</t>
  </si>
  <si>
    <t>210201523R00</t>
  </si>
  <si>
    <t>Montáž svítidla LED do technických prostor, stropního závěsného, na dva upevňovací body</t>
  </si>
  <si>
    <t>s vestavěným LED modulem</t>
  </si>
  <si>
    <t>650801113R00</t>
  </si>
  <si>
    <t>Demontáž svítidla stropního přisazeného</t>
  </si>
  <si>
    <t>348360171R</t>
  </si>
  <si>
    <t>LED svítidlo hliníkové průmyslové, prachotěsné, vodotěsné; IP 66; 10 W; typ modulu 1 x 1300 lm, spektrum 840; max.teplota okolí 35 °C; min.teplota okolí -25 °C; použití: pro průmyslové vnitřní i venkovní zastřešené prostory, sklady, garáže, dílny; mat.tělesa hliníkový plech, nárazuvzdorný, chemicky odolný; difuzor (světelně činný kryt) tepelně tvrzené bezpečnostní sklo; upevnění pomocí vrutů přímo na strop nebo stěnu, zavěšením na strop pomocí lankových závěsů; délka 624 mm; šířka 105 mm; výška 75 mm</t>
  </si>
  <si>
    <t>113 : 7</t>
  </si>
  <si>
    <t>120a : 8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</si>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</sst>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2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1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4119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SUMIF(F50:F57,A16,I50:I57)+SUMIF(F50:F57,"PSU",I50:I57)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SUMIF(F50:F57,A17,I50:I57)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SUMIF(F50:F57,A18,I50:I57)</f>
        <v>0</v>
      </c>
      <c r="J18" s="85"/>
    </row>
    <row r="19" spans="1:10" ht="23.25" customHeight="1" x14ac:dyDescent="0.2">
      <c r="A19" s="196" t="s">
        <v>72</v>
      </c>
      <c r="B19" s="38" t="s">
        <v>27</v>
      </c>
      <c r="C19" s="62"/>
      <c r="D19" s="63"/>
      <c r="E19" s="83"/>
      <c r="F19" s="84"/>
      <c r="G19" s="83"/>
      <c r="H19" s="84"/>
      <c r="I19" s="83">
        <f>SUMIF(F50:F57,A19,I50:I57)</f>
        <v>0</v>
      </c>
      <c r="J19" s="85"/>
    </row>
    <row r="20" spans="1:10" ht="23.25" customHeight="1" x14ac:dyDescent="0.2">
      <c r="A20" s="196" t="s">
        <v>73</v>
      </c>
      <c r="B20" s="38" t="s">
        <v>28</v>
      </c>
      <c r="C20" s="62"/>
      <c r="D20" s="63"/>
      <c r="E20" s="83"/>
      <c r="F20" s="84"/>
      <c r="G20" s="83"/>
      <c r="H20" s="84"/>
      <c r="I20" s="83">
        <f>SUMIF(F50:F57,A20,I50:I57)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'507_2020_05 507_2020_05 Pol'!AE90</f>
        <v>0</v>
      </c>
      <c r="G39" s="150">
        <f>'507_2020_05 507_2020_05 Pol'!AF90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'507_2020_05 507_2020_05 Pol'!AE90</f>
        <v>0</v>
      </c>
      <c r="G41" s="156">
        <f>'507_2020_05 507_2020_05 Pol'!AF90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'507_2020_05 507_2020_05 Pol'!AE90</f>
        <v>0</v>
      </c>
      <c r="G42" s="151">
        <f>'507_2020_05 507_2020_05 Pol'!AF90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'507_2020_05 507_2020_05 Pol'!G8</f>
        <v>0</v>
      </c>
      <c r="J50" s="190" t="str">
        <f>IF(I58=0,"",I50/I58*100)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'507_2020_05 507_2020_05 Pol'!G15</f>
        <v>0</v>
      </c>
      <c r="J51" s="190" t="str">
        <f>IF(I58=0,"",I51/I58*100)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'507_2020_05 507_2020_05 Pol'!G20</f>
        <v>0</v>
      </c>
      <c r="J52" s="190" t="str">
        <f>IF(I58=0,"",I52/I58*100)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25</v>
      </c>
      <c r="G53" s="193"/>
      <c r="H53" s="193"/>
      <c r="I53" s="193">
        <f>'507_2020_05 507_2020_05 Pol'!G29</f>
        <v>0</v>
      </c>
      <c r="J53" s="190" t="str">
        <f>IF(I58=0,"",I53/I58*100)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25</v>
      </c>
      <c r="G54" s="193"/>
      <c r="H54" s="193"/>
      <c r="I54" s="193">
        <f>'507_2020_05 507_2020_05 Pol'!G38</f>
        <v>0</v>
      </c>
      <c r="J54" s="190" t="str">
        <f>IF(I58=0,"",I54/I58*100)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25</v>
      </c>
      <c r="G55" s="193"/>
      <c r="H55" s="193"/>
      <c r="I55" s="193">
        <f>'507_2020_05 507_2020_05 Pol'!G43</f>
        <v>0</v>
      </c>
      <c r="J55" s="190" t="str">
        <f>IF(I58=0,"",I55/I58*100)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'507_2020_05 507_2020_05 Pol'!G49</f>
        <v>0</v>
      </c>
      <c r="J56" s="190" t="str">
        <f>IF(I58=0,"",I56/I58*100)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26</v>
      </c>
      <c r="G57" s="193"/>
      <c r="H57" s="193"/>
      <c r="I57" s="193">
        <f>'507_2020_05 507_2020_05 Pol'!G75</f>
        <v>0</v>
      </c>
      <c r="J57" s="190" t="str">
        <f>IF(I58=0,"",I57/I58*100)</f>
        <v/>
      </c>
    </row>
    <row r="58" spans="1:10" ht="25.5" customHeight="1" x14ac:dyDescent="0.2">
      <c r="A58" s="180"/>
      <c r="B58" s="187" t="s">
        <v>1</v>
      </c>
      <c r="C58" s="188"/>
      <c r="D58" s="189"/>
      <c r="E58" s="189"/>
      <c r="F58" s="194"/>
      <c r="G58" s="195"/>
      <c r="H58" s="195"/>
      <c r="I58" s="195">
        <f>SUM(I50:I57)</f>
        <v>0</v>
      </c>
      <c r="J58" s="191">
        <f>SUM(J50:J57)</f>
        <v>0</v>
      </c>
    </row>
    <row r="59" spans="1:10" x14ac:dyDescent="0.2">
      <c r="F59" s="135"/>
      <c r="G59" s="135"/>
      <c r="H59" s="135"/>
      <c r="I59" s="135"/>
      <c r="J59" s="136"/>
    </row>
    <row r="60" spans="1:10" x14ac:dyDescent="0.2">
      <c r="F60" s="135"/>
      <c r="G60" s="135"/>
      <c r="H60" s="135"/>
      <c r="I60" s="135"/>
      <c r="J60" s="136"/>
    </row>
    <row r="61" spans="1:10" x14ac:dyDescent="0.2">
      <c r="F61" s="135"/>
      <c r="G61" s="135"/>
      <c r="H61" s="135"/>
      <c r="I61" s="135"/>
      <c r="J61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4">
    <mergeCell ref="C55:E55"/>
    <mergeCell ref="C56:E56"/>
    <mergeCell ref="C57:E57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74</v>
      </c>
      <c r="B1" s="197"/>
      <c r="C1" s="197"/>
      <c r="D1" s="197"/>
      <c r="E1" s="197"/>
      <c r="F1" s="197"/>
      <c r="G1" s="197"/>
      <c r="AG1" t="s">
        <v>75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76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76</v>
      </c>
      <c r="AG3" t="s">
        <v>77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78</v>
      </c>
    </row>
    <row r="5" spans="1:60" x14ac:dyDescent="0.2">
      <c r="D5" s="10"/>
    </row>
    <row r="6" spans="1:60" ht="38.25" x14ac:dyDescent="0.2">
      <c r="A6" s="208" t="s">
        <v>79</v>
      </c>
      <c r="B6" s="210" t="s">
        <v>80</v>
      </c>
      <c r="C6" s="210" t="s">
        <v>81</v>
      </c>
      <c r="D6" s="209" t="s">
        <v>82</v>
      </c>
      <c r="E6" s="208" t="s">
        <v>83</v>
      </c>
      <c r="F6" s="207" t="s">
        <v>84</v>
      </c>
      <c r="G6" s="208" t="s">
        <v>29</v>
      </c>
      <c r="H6" s="211" t="s">
        <v>30</v>
      </c>
      <c r="I6" s="211" t="s">
        <v>85</v>
      </c>
      <c r="J6" s="211" t="s">
        <v>31</v>
      </c>
      <c r="K6" s="211" t="s">
        <v>86</v>
      </c>
      <c r="L6" s="211" t="s">
        <v>87</v>
      </c>
      <c r="M6" s="211" t="s">
        <v>88</v>
      </c>
      <c r="N6" s="211" t="s">
        <v>89</v>
      </c>
      <c r="O6" s="211" t="s">
        <v>90</v>
      </c>
      <c r="P6" s="211" t="s">
        <v>91</v>
      </c>
      <c r="Q6" s="211" t="s">
        <v>92</v>
      </c>
      <c r="R6" s="211" t="s">
        <v>93</v>
      </c>
      <c r="S6" s="211" t="s">
        <v>94</v>
      </c>
      <c r="T6" s="211" t="s">
        <v>95</v>
      </c>
      <c r="U6" s="211" t="s">
        <v>96</v>
      </c>
      <c r="V6" s="211" t="s">
        <v>97</v>
      </c>
      <c r="W6" s="211" t="s">
        <v>98</v>
      </c>
      <c r="X6" s="211" t="s">
        <v>99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5" t="s">
        <v>100</v>
      </c>
      <c r="B8" s="226" t="s">
        <v>56</v>
      </c>
      <c r="C8" s="243" t="s">
        <v>57</v>
      </c>
      <c r="D8" s="227"/>
      <c r="E8" s="228"/>
      <c r="F8" s="229"/>
      <c r="G8" s="229">
        <f>SUMIF(AG9:AG14,"&lt;&gt;NOR",G9:G14)</f>
        <v>0</v>
      </c>
      <c r="H8" s="229"/>
      <c r="I8" s="229">
        <f>SUM(I9:I14)</f>
        <v>0</v>
      </c>
      <c r="J8" s="229"/>
      <c r="K8" s="229">
        <f>SUM(K9:K14)</f>
        <v>0</v>
      </c>
      <c r="L8" s="229"/>
      <c r="M8" s="229">
        <f>SUM(M9:M14)</f>
        <v>0</v>
      </c>
      <c r="N8" s="229"/>
      <c r="O8" s="229">
        <f>SUM(O9:O14)</f>
        <v>3.19</v>
      </c>
      <c r="P8" s="229"/>
      <c r="Q8" s="229">
        <f>SUM(Q9:Q14)</f>
        <v>0</v>
      </c>
      <c r="R8" s="229"/>
      <c r="S8" s="229"/>
      <c r="T8" s="230"/>
      <c r="U8" s="224"/>
      <c r="V8" s="224">
        <f>SUM(V9:V14)</f>
        <v>106.55999999999999</v>
      </c>
      <c r="W8" s="224"/>
      <c r="X8" s="224"/>
      <c r="AG8" t="s">
        <v>101</v>
      </c>
    </row>
    <row r="9" spans="1:60" ht="33.75" outlineLevel="1" x14ac:dyDescent="0.2">
      <c r="A9" s="231">
        <v>1</v>
      </c>
      <c r="B9" s="232" t="s">
        <v>102</v>
      </c>
      <c r="C9" s="244" t="s">
        <v>103</v>
      </c>
      <c r="D9" s="233" t="s">
        <v>104</v>
      </c>
      <c r="E9" s="234">
        <v>62.55</v>
      </c>
      <c r="F9" s="235"/>
      <c r="G9" s="236">
        <f>ROUND(E9*F9,2)</f>
        <v>0</v>
      </c>
      <c r="H9" s="235"/>
      <c r="I9" s="236">
        <f>ROUND(E9*H9,2)</f>
        <v>0</v>
      </c>
      <c r="J9" s="235"/>
      <c r="K9" s="236">
        <f>ROUND(E9*J9,2)</f>
        <v>0</v>
      </c>
      <c r="L9" s="236">
        <v>21</v>
      </c>
      <c r="M9" s="236">
        <f>G9*(1+L9/100)</f>
        <v>0</v>
      </c>
      <c r="N9" s="236">
        <v>5.0349999999999999E-2</v>
      </c>
      <c r="O9" s="236">
        <f>ROUND(E9*N9,2)</f>
        <v>3.15</v>
      </c>
      <c r="P9" s="236">
        <v>0</v>
      </c>
      <c r="Q9" s="236">
        <f>ROUND(E9*P9,2)</f>
        <v>0</v>
      </c>
      <c r="R9" s="236" t="s">
        <v>105</v>
      </c>
      <c r="S9" s="236" t="s">
        <v>106</v>
      </c>
      <c r="T9" s="237" t="s">
        <v>107</v>
      </c>
      <c r="U9" s="221">
        <v>1.67</v>
      </c>
      <c r="V9" s="221">
        <f>ROUND(E9*U9,2)</f>
        <v>104.46</v>
      </c>
      <c r="W9" s="221"/>
      <c r="X9" s="221" t="s">
        <v>108</v>
      </c>
      <c r="Y9" s="212"/>
      <c r="Z9" s="212"/>
      <c r="AA9" s="212"/>
      <c r="AB9" s="212"/>
      <c r="AC9" s="212"/>
      <c r="AD9" s="212"/>
      <c r="AE9" s="212"/>
      <c r="AF9" s="212"/>
      <c r="AG9" s="212" t="s">
        <v>109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ht="22.5" outlineLevel="1" x14ac:dyDescent="0.2">
      <c r="A10" s="219"/>
      <c r="B10" s="220"/>
      <c r="C10" s="245" t="s">
        <v>110</v>
      </c>
      <c r="D10" s="239"/>
      <c r="E10" s="239"/>
      <c r="F10" s="239"/>
      <c r="G10" s="239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2"/>
      <c r="Z10" s="212"/>
      <c r="AA10" s="212"/>
      <c r="AB10" s="212"/>
      <c r="AC10" s="212"/>
      <c r="AD10" s="212"/>
      <c r="AE10" s="212"/>
      <c r="AF10" s="212"/>
      <c r="AG10" s="212" t="s">
        <v>111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38" t="str">
        <f>C10</f>
        <v>zřízení nosné konstrukce příčky, vložení tepelné izolace tl. do 5 cm, montáž desek, tmelení spár Q2 a úprava rohů. Včetně dodávek materiálu.</v>
      </c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46" t="s">
        <v>112</v>
      </c>
      <c r="D11" s="222"/>
      <c r="E11" s="223">
        <v>62.55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2"/>
      <c r="Z11" s="212"/>
      <c r="AA11" s="212"/>
      <c r="AB11" s="212"/>
      <c r="AC11" s="212"/>
      <c r="AD11" s="212"/>
      <c r="AE11" s="212"/>
      <c r="AF11" s="212"/>
      <c r="AG11" s="212" t="s">
        <v>113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47"/>
      <c r="D12" s="240"/>
      <c r="E12" s="240"/>
      <c r="F12" s="240"/>
      <c r="G12" s="240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2"/>
      <c r="Z12" s="212"/>
      <c r="AA12" s="212"/>
      <c r="AB12" s="212"/>
      <c r="AC12" s="212"/>
      <c r="AD12" s="212"/>
      <c r="AE12" s="212"/>
      <c r="AF12" s="212"/>
      <c r="AG12" s="212" t="s">
        <v>114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ht="33.75" outlineLevel="1" x14ac:dyDescent="0.2">
      <c r="A13" s="231">
        <v>2</v>
      </c>
      <c r="B13" s="232" t="s">
        <v>115</v>
      </c>
      <c r="C13" s="244" t="s">
        <v>116</v>
      </c>
      <c r="D13" s="233" t="s">
        <v>117</v>
      </c>
      <c r="E13" s="234">
        <v>3</v>
      </c>
      <c r="F13" s="235"/>
      <c r="G13" s="236">
        <f>ROUND(E13*F13,2)</f>
        <v>0</v>
      </c>
      <c r="H13" s="235"/>
      <c r="I13" s="236">
        <f>ROUND(E13*H13,2)</f>
        <v>0</v>
      </c>
      <c r="J13" s="235"/>
      <c r="K13" s="236">
        <f>ROUND(E13*J13,2)</f>
        <v>0</v>
      </c>
      <c r="L13" s="236">
        <v>21</v>
      </c>
      <c r="M13" s="236">
        <f>G13*(1+L13/100)</f>
        <v>0</v>
      </c>
      <c r="N13" s="236">
        <v>1.37E-2</v>
      </c>
      <c r="O13" s="236">
        <f>ROUND(E13*N13,2)</f>
        <v>0.04</v>
      </c>
      <c r="P13" s="236">
        <v>0</v>
      </c>
      <c r="Q13" s="236">
        <f>ROUND(E13*P13,2)</f>
        <v>0</v>
      </c>
      <c r="R13" s="236" t="s">
        <v>105</v>
      </c>
      <c r="S13" s="236" t="s">
        <v>106</v>
      </c>
      <c r="T13" s="237" t="s">
        <v>106</v>
      </c>
      <c r="U13" s="221">
        <v>0.7</v>
      </c>
      <c r="V13" s="221">
        <f>ROUND(E13*U13,2)</f>
        <v>2.1</v>
      </c>
      <c r="W13" s="221"/>
      <c r="X13" s="221" t="s">
        <v>108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109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48"/>
      <c r="D14" s="241"/>
      <c r="E14" s="241"/>
      <c r="F14" s="241"/>
      <c r="G14" s="24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2"/>
      <c r="Z14" s="212"/>
      <c r="AA14" s="212"/>
      <c r="AB14" s="212"/>
      <c r="AC14" s="212"/>
      <c r="AD14" s="212"/>
      <c r="AE14" s="212"/>
      <c r="AF14" s="212"/>
      <c r="AG14" s="212" t="s">
        <v>114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x14ac:dyDescent="0.2">
      <c r="A15" s="225" t="s">
        <v>100</v>
      </c>
      <c r="B15" s="226" t="s">
        <v>58</v>
      </c>
      <c r="C15" s="243" t="s">
        <v>59</v>
      </c>
      <c r="D15" s="227"/>
      <c r="E15" s="228"/>
      <c r="F15" s="229"/>
      <c r="G15" s="229">
        <f>SUMIF(AG16:AG19,"&lt;&gt;NOR",G16:G19)</f>
        <v>0</v>
      </c>
      <c r="H15" s="229"/>
      <c r="I15" s="229">
        <f>SUM(I16:I19)</f>
        <v>0</v>
      </c>
      <c r="J15" s="229"/>
      <c r="K15" s="229">
        <f>SUM(K16:K19)</f>
        <v>0</v>
      </c>
      <c r="L15" s="229"/>
      <c r="M15" s="229">
        <f>SUM(M16:M19)</f>
        <v>0</v>
      </c>
      <c r="N15" s="229"/>
      <c r="O15" s="229">
        <f>SUM(O16:O19)</f>
        <v>0.23</v>
      </c>
      <c r="P15" s="229"/>
      <c r="Q15" s="229">
        <f>SUM(Q16:Q19)</f>
        <v>0</v>
      </c>
      <c r="R15" s="229"/>
      <c r="S15" s="229"/>
      <c r="T15" s="230"/>
      <c r="U15" s="224"/>
      <c r="V15" s="224">
        <f>SUM(V16:V19)</f>
        <v>36.28</v>
      </c>
      <c r="W15" s="224"/>
      <c r="X15" s="224"/>
      <c r="AG15" t="s">
        <v>101</v>
      </c>
    </row>
    <row r="16" spans="1:60" outlineLevel="1" x14ac:dyDescent="0.2">
      <c r="A16" s="231">
        <v>3</v>
      </c>
      <c r="B16" s="232" t="s">
        <v>118</v>
      </c>
      <c r="C16" s="244" t="s">
        <v>119</v>
      </c>
      <c r="D16" s="233" t="s">
        <v>104</v>
      </c>
      <c r="E16" s="234">
        <v>125.1</v>
      </c>
      <c r="F16" s="235"/>
      <c r="G16" s="236">
        <f>ROUND(E16*F16,2)</f>
        <v>0</v>
      </c>
      <c r="H16" s="235"/>
      <c r="I16" s="236">
        <f>ROUND(E16*H16,2)</f>
        <v>0</v>
      </c>
      <c r="J16" s="235"/>
      <c r="K16" s="236">
        <f>ROUND(E16*J16,2)</f>
        <v>0</v>
      </c>
      <c r="L16" s="236">
        <v>21</v>
      </c>
      <c r="M16" s="236">
        <f>G16*(1+L16/100)</f>
        <v>0</v>
      </c>
      <c r="N16" s="236">
        <v>1.83E-3</v>
      </c>
      <c r="O16" s="236">
        <f>ROUND(E16*N16,2)</f>
        <v>0.23</v>
      </c>
      <c r="P16" s="236">
        <v>0</v>
      </c>
      <c r="Q16" s="236">
        <f>ROUND(E16*P16,2)</f>
        <v>0</v>
      </c>
      <c r="R16" s="236" t="s">
        <v>105</v>
      </c>
      <c r="S16" s="236" t="s">
        <v>106</v>
      </c>
      <c r="T16" s="237" t="s">
        <v>106</v>
      </c>
      <c r="U16" s="221">
        <v>0.28999999999999998</v>
      </c>
      <c r="V16" s="221">
        <f>ROUND(E16*U16,2)</f>
        <v>36.28</v>
      </c>
      <c r="W16" s="221"/>
      <c r="X16" s="221" t="s">
        <v>108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109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45" t="s">
        <v>120</v>
      </c>
      <c r="D17" s="239"/>
      <c r="E17" s="239"/>
      <c r="F17" s="239"/>
      <c r="G17" s="239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2"/>
      <c r="Z17" s="212"/>
      <c r="AA17" s="212"/>
      <c r="AB17" s="212"/>
      <c r="AC17" s="212"/>
      <c r="AD17" s="212"/>
      <c r="AE17" s="212"/>
      <c r="AF17" s="212"/>
      <c r="AG17" s="212" t="s">
        <v>111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46" t="s">
        <v>121</v>
      </c>
      <c r="D18" s="222"/>
      <c r="E18" s="223">
        <v>125.1</v>
      </c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2"/>
      <c r="Z18" s="212"/>
      <c r="AA18" s="212"/>
      <c r="AB18" s="212"/>
      <c r="AC18" s="212"/>
      <c r="AD18" s="212"/>
      <c r="AE18" s="212"/>
      <c r="AF18" s="212"/>
      <c r="AG18" s="212" t="s">
        <v>113</v>
      </c>
      <c r="AH18" s="212">
        <v>0</v>
      </c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47"/>
      <c r="D19" s="240"/>
      <c r="E19" s="240"/>
      <c r="F19" s="240"/>
      <c r="G19" s="240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2"/>
      <c r="Z19" s="212"/>
      <c r="AA19" s="212"/>
      <c r="AB19" s="212"/>
      <c r="AC19" s="212"/>
      <c r="AD19" s="212"/>
      <c r="AE19" s="212"/>
      <c r="AF19" s="212"/>
      <c r="AG19" s="212" t="s">
        <v>114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x14ac:dyDescent="0.2">
      <c r="A20" s="225" t="s">
        <v>100</v>
      </c>
      <c r="B20" s="226" t="s">
        <v>60</v>
      </c>
      <c r="C20" s="243" t="s">
        <v>61</v>
      </c>
      <c r="D20" s="227"/>
      <c r="E20" s="228"/>
      <c r="F20" s="229"/>
      <c r="G20" s="229">
        <f>SUMIF(AG21:AG28,"&lt;&gt;NOR",G21:G28)</f>
        <v>0</v>
      </c>
      <c r="H20" s="229"/>
      <c r="I20" s="229">
        <f>SUM(I21:I28)</f>
        <v>0</v>
      </c>
      <c r="J20" s="229"/>
      <c r="K20" s="229">
        <f>SUM(K21:K28)</f>
        <v>0</v>
      </c>
      <c r="L20" s="229"/>
      <c r="M20" s="229">
        <f>SUM(M21:M28)</f>
        <v>0</v>
      </c>
      <c r="N20" s="229"/>
      <c r="O20" s="229">
        <f>SUM(O21:O28)</f>
        <v>0.15</v>
      </c>
      <c r="P20" s="229"/>
      <c r="Q20" s="229">
        <f>SUM(Q21:Q28)</f>
        <v>0</v>
      </c>
      <c r="R20" s="229"/>
      <c r="S20" s="229"/>
      <c r="T20" s="230"/>
      <c r="U20" s="224"/>
      <c r="V20" s="224">
        <f>SUM(V21:V28)</f>
        <v>8.73</v>
      </c>
      <c r="W20" s="224"/>
      <c r="X20" s="224"/>
      <c r="AG20" t="s">
        <v>101</v>
      </c>
    </row>
    <row r="21" spans="1:60" ht="56.25" outlineLevel="1" x14ac:dyDescent="0.2">
      <c r="A21" s="231">
        <v>4</v>
      </c>
      <c r="B21" s="232" t="s">
        <v>122</v>
      </c>
      <c r="C21" s="244" t="s">
        <v>123</v>
      </c>
      <c r="D21" s="233" t="s">
        <v>117</v>
      </c>
      <c r="E21" s="234">
        <v>3</v>
      </c>
      <c r="F21" s="235"/>
      <c r="G21" s="236">
        <f>ROUND(E21*F21,2)</f>
        <v>0</v>
      </c>
      <c r="H21" s="235"/>
      <c r="I21" s="236">
        <f>ROUND(E21*H21,2)</f>
        <v>0</v>
      </c>
      <c r="J21" s="235"/>
      <c r="K21" s="236">
        <f>ROUND(E21*J21,2)</f>
        <v>0</v>
      </c>
      <c r="L21" s="236">
        <v>21</v>
      </c>
      <c r="M21" s="236">
        <f>G21*(1+L21/100)</f>
        <v>0</v>
      </c>
      <c r="N21" s="236">
        <v>3.2070000000000001E-2</v>
      </c>
      <c r="O21" s="236">
        <f>ROUND(E21*N21,2)</f>
        <v>0.1</v>
      </c>
      <c r="P21" s="236">
        <v>0</v>
      </c>
      <c r="Q21" s="236">
        <f>ROUND(E21*P21,2)</f>
        <v>0</v>
      </c>
      <c r="R21" s="236" t="s">
        <v>105</v>
      </c>
      <c r="S21" s="236" t="s">
        <v>106</v>
      </c>
      <c r="T21" s="237" t="s">
        <v>106</v>
      </c>
      <c r="U21" s="221">
        <v>1.86</v>
      </c>
      <c r="V21" s="221">
        <f>ROUND(E21*U21,2)</f>
        <v>5.58</v>
      </c>
      <c r="W21" s="221"/>
      <c r="X21" s="221" t="s">
        <v>108</v>
      </c>
      <c r="Y21" s="212"/>
      <c r="Z21" s="212"/>
      <c r="AA21" s="212"/>
      <c r="AB21" s="212"/>
      <c r="AC21" s="212"/>
      <c r="AD21" s="212"/>
      <c r="AE21" s="212"/>
      <c r="AF21" s="212"/>
      <c r="AG21" s="212" t="s">
        <v>109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48"/>
      <c r="D22" s="241"/>
      <c r="E22" s="241"/>
      <c r="F22" s="241"/>
      <c r="G22" s="24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2"/>
      <c r="Z22" s="212"/>
      <c r="AA22" s="212"/>
      <c r="AB22" s="212"/>
      <c r="AC22" s="212"/>
      <c r="AD22" s="212"/>
      <c r="AE22" s="212"/>
      <c r="AF22" s="212"/>
      <c r="AG22" s="212" t="s">
        <v>114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ht="22.5" outlineLevel="1" x14ac:dyDescent="0.2">
      <c r="A23" s="231">
        <v>5</v>
      </c>
      <c r="B23" s="232" t="s">
        <v>124</v>
      </c>
      <c r="C23" s="244" t="s">
        <v>125</v>
      </c>
      <c r="D23" s="233" t="s">
        <v>117</v>
      </c>
      <c r="E23" s="234">
        <v>3</v>
      </c>
      <c r="F23" s="235"/>
      <c r="G23" s="236">
        <f>ROUND(E23*F23,2)</f>
        <v>0</v>
      </c>
      <c r="H23" s="235"/>
      <c r="I23" s="236">
        <f>ROUND(E23*H23,2)</f>
        <v>0</v>
      </c>
      <c r="J23" s="235"/>
      <c r="K23" s="236">
        <f>ROUND(E23*J23,2)</f>
        <v>0</v>
      </c>
      <c r="L23" s="236">
        <v>21</v>
      </c>
      <c r="M23" s="236">
        <f>G23*(1+L23/100)</f>
        <v>0</v>
      </c>
      <c r="N23" s="236">
        <v>0</v>
      </c>
      <c r="O23" s="236">
        <f>ROUND(E23*N23,2)</f>
        <v>0</v>
      </c>
      <c r="P23" s="236">
        <v>0</v>
      </c>
      <c r="Q23" s="236">
        <f>ROUND(E23*P23,2)</f>
        <v>0</v>
      </c>
      <c r="R23" s="236" t="s">
        <v>105</v>
      </c>
      <c r="S23" s="236" t="s">
        <v>106</v>
      </c>
      <c r="T23" s="237" t="s">
        <v>106</v>
      </c>
      <c r="U23" s="221">
        <v>1.05</v>
      </c>
      <c r="V23" s="221">
        <f>ROUND(E23*U23,2)</f>
        <v>3.15</v>
      </c>
      <c r="W23" s="221"/>
      <c r="X23" s="221" t="s">
        <v>108</v>
      </c>
      <c r="Y23" s="212"/>
      <c r="Z23" s="212"/>
      <c r="AA23" s="212"/>
      <c r="AB23" s="212"/>
      <c r="AC23" s="212"/>
      <c r="AD23" s="212"/>
      <c r="AE23" s="212"/>
      <c r="AF23" s="212"/>
      <c r="AG23" s="212" t="s">
        <v>109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48"/>
      <c r="D24" s="241"/>
      <c r="E24" s="241"/>
      <c r="F24" s="241"/>
      <c r="G24" s="24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2"/>
      <c r="Z24" s="212"/>
      <c r="AA24" s="212"/>
      <c r="AB24" s="212"/>
      <c r="AC24" s="212"/>
      <c r="AD24" s="212"/>
      <c r="AE24" s="212"/>
      <c r="AF24" s="212"/>
      <c r="AG24" s="212" t="s">
        <v>114</v>
      </c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ht="22.5" outlineLevel="1" x14ac:dyDescent="0.2">
      <c r="A25" s="231">
        <v>6</v>
      </c>
      <c r="B25" s="232" t="s">
        <v>126</v>
      </c>
      <c r="C25" s="244" t="s">
        <v>127</v>
      </c>
      <c r="D25" s="233" t="s">
        <v>117</v>
      </c>
      <c r="E25" s="234">
        <v>2</v>
      </c>
      <c r="F25" s="235"/>
      <c r="G25" s="236">
        <f>ROUND(E25*F25,2)</f>
        <v>0</v>
      </c>
      <c r="H25" s="235"/>
      <c r="I25" s="236">
        <f>ROUND(E25*H25,2)</f>
        <v>0</v>
      </c>
      <c r="J25" s="235"/>
      <c r="K25" s="236">
        <f>ROUND(E25*J25,2)</f>
        <v>0</v>
      </c>
      <c r="L25" s="236">
        <v>21</v>
      </c>
      <c r="M25" s="236">
        <f>G25*(1+L25/100)</f>
        <v>0</v>
      </c>
      <c r="N25" s="236">
        <v>1.6070000000000001E-2</v>
      </c>
      <c r="O25" s="236">
        <f>ROUND(E25*N25,2)</f>
        <v>0.03</v>
      </c>
      <c r="P25" s="236">
        <v>0</v>
      </c>
      <c r="Q25" s="236">
        <f>ROUND(E25*P25,2)</f>
        <v>0</v>
      </c>
      <c r="R25" s="236" t="s">
        <v>128</v>
      </c>
      <c r="S25" s="236" t="s">
        <v>106</v>
      </c>
      <c r="T25" s="237" t="s">
        <v>106</v>
      </c>
      <c r="U25" s="221">
        <v>0</v>
      </c>
      <c r="V25" s="221">
        <f>ROUND(E25*U25,2)</f>
        <v>0</v>
      </c>
      <c r="W25" s="221"/>
      <c r="X25" s="221" t="s">
        <v>129</v>
      </c>
      <c r="Y25" s="212"/>
      <c r="Z25" s="212"/>
      <c r="AA25" s="212"/>
      <c r="AB25" s="212"/>
      <c r="AC25" s="212"/>
      <c r="AD25" s="212"/>
      <c r="AE25" s="212"/>
      <c r="AF25" s="212"/>
      <c r="AG25" s="212" t="s">
        <v>130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48"/>
      <c r="D26" s="241"/>
      <c r="E26" s="241"/>
      <c r="F26" s="241"/>
      <c r="G26" s="24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2"/>
      <c r="Z26" s="212"/>
      <c r="AA26" s="212"/>
      <c r="AB26" s="212"/>
      <c r="AC26" s="212"/>
      <c r="AD26" s="212"/>
      <c r="AE26" s="212"/>
      <c r="AF26" s="212"/>
      <c r="AG26" s="212" t="s">
        <v>114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ht="22.5" outlineLevel="1" x14ac:dyDescent="0.2">
      <c r="A27" s="231">
        <v>7</v>
      </c>
      <c r="B27" s="232" t="s">
        <v>131</v>
      </c>
      <c r="C27" s="244" t="s">
        <v>132</v>
      </c>
      <c r="D27" s="233" t="s">
        <v>117</v>
      </c>
      <c r="E27" s="234">
        <v>1</v>
      </c>
      <c r="F27" s="235"/>
      <c r="G27" s="236">
        <f>ROUND(E27*F27,2)</f>
        <v>0</v>
      </c>
      <c r="H27" s="235"/>
      <c r="I27" s="236">
        <f>ROUND(E27*H27,2)</f>
        <v>0</v>
      </c>
      <c r="J27" s="235"/>
      <c r="K27" s="236">
        <f>ROUND(E27*J27,2)</f>
        <v>0</v>
      </c>
      <c r="L27" s="236">
        <v>21</v>
      </c>
      <c r="M27" s="236">
        <f>G27*(1+L27/100)</f>
        <v>0</v>
      </c>
      <c r="N27" s="236">
        <v>1.6070000000000001E-2</v>
      </c>
      <c r="O27" s="236">
        <f>ROUND(E27*N27,2)</f>
        <v>0.02</v>
      </c>
      <c r="P27" s="236">
        <v>0</v>
      </c>
      <c r="Q27" s="236">
        <f>ROUND(E27*P27,2)</f>
        <v>0</v>
      </c>
      <c r="R27" s="236" t="s">
        <v>128</v>
      </c>
      <c r="S27" s="236" t="s">
        <v>106</v>
      </c>
      <c r="T27" s="237" t="s">
        <v>106</v>
      </c>
      <c r="U27" s="221">
        <v>0</v>
      </c>
      <c r="V27" s="221">
        <f>ROUND(E27*U27,2)</f>
        <v>0</v>
      </c>
      <c r="W27" s="221"/>
      <c r="X27" s="221" t="s">
        <v>129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130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48"/>
      <c r="D28" s="241"/>
      <c r="E28" s="241"/>
      <c r="F28" s="241"/>
      <c r="G28" s="24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2"/>
      <c r="Z28" s="212"/>
      <c r="AA28" s="212"/>
      <c r="AB28" s="212"/>
      <c r="AC28" s="212"/>
      <c r="AD28" s="212"/>
      <c r="AE28" s="212"/>
      <c r="AF28" s="212"/>
      <c r="AG28" s="212" t="s">
        <v>114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x14ac:dyDescent="0.2">
      <c r="A29" s="225" t="s">
        <v>100</v>
      </c>
      <c r="B29" s="226" t="s">
        <v>62</v>
      </c>
      <c r="C29" s="243" t="s">
        <v>63</v>
      </c>
      <c r="D29" s="227"/>
      <c r="E29" s="228"/>
      <c r="F29" s="229"/>
      <c r="G29" s="229">
        <f>SUMIF(AG30:AG37,"&lt;&gt;NOR",G30:G37)</f>
        <v>0</v>
      </c>
      <c r="H29" s="229"/>
      <c r="I29" s="229">
        <f>SUM(I30:I37)</f>
        <v>0</v>
      </c>
      <c r="J29" s="229"/>
      <c r="K29" s="229">
        <f>SUM(K30:K37)</f>
        <v>0</v>
      </c>
      <c r="L29" s="229"/>
      <c r="M29" s="229">
        <f>SUM(M30:M37)</f>
        <v>0</v>
      </c>
      <c r="N29" s="229"/>
      <c r="O29" s="229">
        <f>SUM(O30:O37)</f>
        <v>0.05</v>
      </c>
      <c r="P29" s="229"/>
      <c r="Q29" s="229">
        <f>SUM(Q30:Q37)</f>
        <v>0</v>
      </c>
      <c r="R29" s="229"/>
      <c r="S29" s="229"/>
      <c r="T29" s="230"/>
      <c r="U29" s="224"/>
      <c r="V29" s="224">
        <f>SUM(V30:V37)</f>
        <v>5.1899999999999995</v>
      </c>
      <c r="W29" s="224"/>
      <c r="X29" s="224"/>
      <c r="AG29" t="s">
        <v>101</v>
      </c>
    </row>
    <row r="30" spans="1:60" ht="22.5" outlineLevel="1" x14ac:dyDescent="0.2">
      <c r="A30" s="231">
        <v>8</v>
      </c>
      <c r="B30" s="232" t="s">
        <v>133</v>
      </c>
      <c r="C30" s="244" t="s">
        <v>134</v>
      </c>
      <c r="D30" s="233" t="s">
        <v>117</v>
      </c>
      <c r="E30" s="234">
        <v>3</v>
      </c>
      <c r="F30" s="235"/>
      <c r="G30" s="236">
        <f>ROUND(E30*F30,2)</f>
        <v>0</v>
      </c>
      <c r="H30" s="235"/>
      <c r="I30" s="236">
        <f>ROUND(E30*H30,2)</f>
        <v>0</v>
      </c>
      <c r="J30" s="235"/>
      <c r="K30" s="236">
        <f>ROUND(E30*J30,2)</f>
        <v>0</v>
      </c>
      <c r="L30" s="236">
        <v>21</v>
      </c>
      <c r="M30" s="236">
        <f>G30*(1+L30/100)</f>
        <v>0</v>
      </c>
      <c r="N30" s="236">
        <v>0</v>
      </c>
      <c r="O30" s="236">
        <f>ROUND(E30*N30,2)</f>
        <v>0</v>
      </c>
      <c r="P30" s="236">
        <v>0</v>
      </c>
      <c r="Q30" s="236">
        <f>ROUND(E30*P30,2)</f>
        <v>0</v>
      </c>
      <c r="R30" s="236" t="s">
        <v>135</v>
      </c>
      <c r="S30" s="236" t="s">
        <v>106</v>
      </c>
      <c r="T30" s="237" t="s">
        <v>106</v>
      </c>
      <c r="U30" s="221">
        <v>1.45</v>
      </c>
      <c r="V30" s="221">
        <f>ROUND(E30*U30,2)</f>
        <v>4.3499999999999996</v>
      </c>
      <c r="W30" s="221"/>
      <c r="X30" s="221" t="s">
        <v>108</v>
      </c>
      <c r="Y30" s="212"/>
      <c r="Z30" s="212"/>
      <c r="AA30" s="212"/>
      <c r="AB30" s="212"/>
      <c r="AC30" s="212"/>
      <c r="AD30" s="212"/>
      <c r="AE30" s="212"/>
      <c r="AF30" s="212"/>
      <c r="AG30" s="212" t="s">
        <v>109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48"/>
      <c r="D31" s="241"/>
      <c r="E31" s="241"/>
      <c r="F31" s="241"/>
      <c r="G31" s="24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2"/>
      <c r="Z31" s="212"/>
      <c r="AA31" s="212"/>
      <c r="AB31" s="212"/>
      <c r="AC31" s="212"/>
      <c r="AD31" s="212"/>
      <c r="AE31" s="212"/>
      <c r="AF31" s="212"/>
      <c r="AG31" s="212" t="s">
        <v>114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ht="22.5" outlineLevel="1" x14ac:dyDescent="0.2">
      <c r="A32" s="231">
        <v>9</v>
      </c>
      <c r="B32" s="232" t="s">
        <v>136</v>
      </c>
      <c r="C32" s="244" t="s">
        <v>137</v>
      </c>
      <c r="D32" s="233" t="s">
        <v>117</v>
      </c>
      <c r="E32" s="234">
        <v>3</v>
      </c>
      <c r="F32" s="235"/>
      <c r="G32" s="236">
        <f>ROUND(E32*F32,2)</f>
        <v>0</v>
      </c>
      <c r="H32" s="235"/>
      <c r="I32" s="236">
        <f>ROUND(E32*H32,2)</f>
        <v>0</v>
      </c>
      <c r="J32" s="235"/>
      <c r="K32" s="236">
        <f>ROUND(E32*J32,2)</f>
        <v>0</v>
      </c>
      <c r="L32" s="236">
        <v>21</v>
      </c>
      <c r="M32" s="236">
        <f>G32*(1+L32/100)</f>
        <v>0</v>
      </c>
      <c r="N32" s="236">
        <v>1.0000000000000001E-5</v>
      </c>
      <c r="O32" s="236">
        <f>ROUND(E32*N32,2)</f>
        <v>0</v>
      </c>
      <c r="P32" s="236">
        <v>0</v>
      </c>
      <c r="Q32" s="236">
        <f>ROUND(E32*P32,2)</f>
        <v>0</v>
      </c>
      <c r="R32" s="236" t="s">
        <v>135</v>
      </c>
      <c r="S32" s="236" t="s">
        <v>106</v>
      </c>
      <c r="T32" s="237" t="s">
        <v>106</v>
      </c>
      <c r="U32" s="221">
        <v>0.28000000000000003</v>
      </c>
      <c r="V32" s="221">
        <f>ROUND(E32*U32,2)</f>
        <v>0.84</v>
      </c>
      <c r="W32" s="221"/>
      <c r="X32" s="221" t="s">
        <v>108</v>
      </c>
      <c r="Y32" s="212"/>
      <c r="Z32" s="212"/>
      <c r="AA32" s="212"/>
      <c r="AB32" s="212"/>
      <c r="AC32" s="212"/>
      <c r="AD32" s="212"/>
      <c r="AE32" s="212"/>
      <c r="AF32" s="212"/>
      <c r="AG32" s="212" t="s">
        <v>109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48"/>
      <c r="D33" s="241"/>
      <c r="E33" s="241"/>
      <c r="F33" s="241"/>
      <c r="G33" s="24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2"/>
      <c r="Z33" s="212"/>
      <c r="AA33" s="212"/>
      <c r="AB33" s="212"/>
      <c r="AC33" s="212"/>
      <c r="AD33" s="212"/>
      <c r="AE33" s="212"/>
      <c r="AF33" s="212"/>
      <c r="AG33" s="212" t="s">
        <v>114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ht="22.5" outlineLevel="1" x14ac:dyDescent="0.2">
      <c r="A34" s="231">
        <v>10</v>
      </c>
      <c r="B34" s="232" t="s">
        <v>138</v>
      </c>
      <c r="C34" s="244" t="s">
        <v>139</v>
      </c>
      <c r="D34" s="233" t="s">
        <v>117</v>
      </c>
      <c r="E34" s="234">
        <v>3</v>
      </c>
      <c r="F34" s="235"/>
      <c r="G34" s="236">
        <f>ROUND(E34*F34,2)</f>
        <v>0</v>
      </c>
      <c r="H34" s="235"/>
      <c r="I34" s="236">
        <f>ROUND(E34*H34,2)</f>
        <v>0</v>
      </c>
      <c r="J34" s="235"/>
      <c r="K34" s="236">
        <f>ROUND(E34*J34,2)</f>
        <v>0</v>
      </c>
      <c r="L34" s="236">
        <v>21</v>
      </c>
      <c r="M34" s="236">
        <f>G34*(1+L34/100)</f>
        <v>0</v>
      </c>
      <c r="N34" s="236">
        <v>1.6E-2</v>
      </c>
      <c r="O34" s="236">
        <f>ROUND(E34*N34,2)</f>
        <v>0.05</v>
      </c>
      <c r="P34" s="236">
        <v>0</v>
      </c>
      <c r="Q34" s="236">
        <f>ROUND(E34*P34,2)</f>
        <v>0</v>
      </c>
      <c r="R34" s="236" t="s">
        <v>128</v>
      </c>
      <c r="S34" s="236" t="s">
        <v>106</v>
      </c>
      <c r="T34" s="237" t="s">
        <v>106</v>
      </c>
      <c r="U34" s="221">
        <v>0</v>
      </c>
      <c r="V34" s="221">
        <f>ROUND(E34*U34,2)</f>
        <v>0</v>
      </c>
      <c r="W34" s="221"/>
      <c r="X34" s="221" t="s">
        <v>129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130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48"/>
      <c r="D35" s="241"/>
      <c r="E35" s="241"/>
      <c r="F35" s="241"/>
      <c r="G35" s="24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2"/>
      <c r="Z35" s="212"/>
      <c r="AA35" s="212"/>
      <c r="AB35" s="212"/>
      <c r="AC35" s="212"/>
      <c r="AD35" s="212"/>
      <c r="AE35" s="212"/>
      <c r="AF35" s="212"/>
      <c r="AG35" s="212" t="s">
        <v>114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31">
        <v>11</v>
      </c>
      <c r="B36" s="232" t="s">
        <v>140</v>
      </c>
      <c r="C36" s="244" t="s">
        <v>141</v>
      </c>
      <c r="D36" s="233" t="s">
        <v>117</v>
      </c>
      <c r="E36" s="234">
        <v>3</v>
      </c>
      <c r="F36" s="235"/>
      <c r="G36" s="236">
        <f>ROUND(E36*F36,2)</f>
        <v>0</v>
      </c>
      <c r="H36" s="235"/>
      <c r="I36" s="236">
        <f>ROUND(E36*H36,2)</f>
        <v>0</v>
      </c>
      <c r="J36" s="235"/>
      <c r="K36" s="236">
        <f>ROUND(E36*J36,2)</f>
        <v>0</v>
      </c>
      <c r="L36" s="236">
        <v>21</v>
      </c>
      <c r="M36" s="236">
        <f>G36*(1+L36/100)</f>
        <v>0</v>
      </c>
      <c r="N36" s="236">
        <v>1.6100000000000001E-3</v>
      </c>
      <c r="O36" s="236">
        <f>ROUND(E36*N36,2)</f>
        <v>0</v>
      </c>
      <c r="P36" s="236">
        <v>0</v>
      </c>
      <c r="Q36" s="236">
        <f>ROUND(E36*P36,2)</f>
        <v>0</v>
      </c>
      <c r="R36" s="236" t="s">
        <v>128</v>
      </c>
      <c r="S36" s="236" t="s">
        <v>106</v>
      </c>
      <c r="T36" s="237" t="s">
        <v>106</v>
      </c>
      <c r="U36" s="221">
        <v>0</v>
      </c>
      <c r="V36" s="221">
        <f>ROUND(E36*U36,2)</f>
        <v>0</v>
      </c>
      <c r="W36" s="221"/>
      <c r="X36" s="221" t="s">
        <v>129</v>
      </c>
      <c r="Y36" s="212"/>
      <c r="Z36" s="212"/>
      <c r="AA36" s="212"/>
      <c r="AB36" s="212"/>
      <c r="AC36" s="212"/>
      <c r="AD36" s="212"/>
      <c r="AE36" s="212"/>
      <c r="AF36" s="212"/>
      <c r="AG36" s="212" t="s">
        <v>130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48"/>
      <c r="D37" s="241"/>
      <c r="E37" s="241"/>
      <c r="F37" s="241"/>
      <c r="G37" s="24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2"/>
      <c r="Z37" s="212"/>
      <c r="AA37" s="212"/>
      <c r="AB37" s="212"/>
      <c r="AC37" s="212"/>
      <c r="AD37" s="212"/>
      <c r="AE37" s="212"/>
      <c r="AF37" s="212"/>
      <c r="AG37" s="212" t="s">
        <v>114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x14ac:dyDescent="0.2">
      <c r="A38" s="225" t="s">
        <v>100</v>
      </c>
      <c r="B38" s="226" t="s">
        <v>64</v>
      </c>
      <c r="C38" s="243" t="s">
        <v>65</v>
      </c>
      <c r="D38" s="227"/>
      <c r="E38" s="228"/>
      <c r="F38" s="229"/>
      <c r="G38" s="229">
        <f>SUMIF(AG39:AG42,"&lt;&gt;NOR",G39:G42)</f>
        <v>0</v>
      </c>
      <c r="H38" s="229"/>
      <c r="I38" s="229">
        <f>SUM(I39:I42)</f>
        <v>0</v>
      </c>
      <c r="J38" s="229"/>
      <c r="K38" s="229">
        <f>SUM(K39:K42)</f>
        <v>0</v>
      </c>
      <c r="L38" s="229"/>
      <c r="M38" s="229">
        <f>SUM(M39:M42)</f>
        <v>0</v>
      </c>
      <c r="N38" s="229"/>
      <c r="O38" s="229">
        <f>SUM(O39:O42)</f>
        <v>1.25</v>
      </c>
      <c r="P38" s="229"/>
      <c r="Q38" s="229">
        <f>SUM(Q39:Q42)</f>
        <v>0</v>
      </c>
      <c r="R38" s="229"/>
      <c r="S38" s="229"/>
      <c r="T38" s="230"/>
      <c r="U38" s="224"/>
      <c r="V38" s="224">
        <f>SUM(V39:V42)</f>
        <v>27.5</v>
      </c>
      <c r="W38" s="224"/>
      <c r="X38" s="224"/>
      <c r="AG38" t="s">
        <v>101</v>
      </c>
    </row>
    <row r="39" spans="1:60" outlineLevel="1" x14ac:dyDescent="0.2">
      <c r="A39" s="231">
        <v>12</v>
      </c>
      <c r="B39" s="232" t="s">
        <v>142</v>
      </c>
      <c r="C39" s="244" t="s">
        <v>143</v>
      </c>
      <c r="D39" s="233" t="s">
        <v>144</v>
      </c>
      <c r="E39" s="234">
        <v>25</v>
      </c>
      <c r="F39" s="235"/>
      <c r="G39" s="236">
        <f>ROUND(E39*F39,2)</f>
        <v>0</v>
      </c>
      <c r="H39" s="235"/>
      <c r="I39" s="236">
        <f>ROUND(E39*H39,2)</f>
        <v>0</v>
      </c>
      <c r="J39" s="235"/>
      <c r="K39" s="236">
        <f>ROUND(E39*J39,2)</f>
        <v>0</v>
      </c>
      <c r="L39" s="236">
        <v>21</v>
      </c>
      <c r="M39" s="236">
        <f>G39*(1+L39/100)</f>
        <v>0</v>
      </c>
      <c r="N39" s="236">
        <v>5.0000000000000002E-5</v>
      </c>
      <c r="O39" s="236">
        <f>ROUND(E39*N39,2)</f>
        <v>0</v>
      </c>
      <c r="P39" s="236">
        <v>0</v>
      </c>
      <c r="Q39" s="236">
        <f>ROUND(E39*P39,2)</f>
        <v>0</v>
      </c>
      <c r="R39" s="236" t="s">
        <v>145</v>
      </c>
      <c r="S39" s="236" t="s">
        <v>106</v>
      </c>
      <c r="T39" s="237" t="s">
        <v>106</v>
      </c>
      <c r="U39" s="221">
        <v>0.1</v>
      </c>
      <c r="V39" s="221">
        <f>ROUND(E39*U39,2)</f>
        <v>2.5</v>
      </c>
      <c r="W39" s="221"/>
      <c r="X39" s="221" t="s">
        <v>108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109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48"/>
      <c r="D40" s="241"/>
      <c r="E40" s="241"/>
      <c r="F40" s="241"/>
      <c r="G40" s="24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2"/>
      <c r="Z40" s="212"/>
      <c r="AA40" s="212"/>
      <c r="AB40" s="212"/>
      <c r="AC40" s="212"/>
      <c r="AD40" s="212"/>
      <c r="AE40" s="212"/>
      <c r="AF40" s="212"/>
      <c r="AG40" s="212" t="s">
        <v>114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31">
        <v>13</v>
      </c>
      <c r="B41" s="232" t="s">
        <v>146</v>
      </c>
      <c r="C41" s="244" t="s">
        <v>147</v>
      </c>
      <c r="D41" s="233" t="s">
        <v>144</v>
      </c>
      <c r="E41" s="234">
        <v>25</v>
      </c>
      <c r="F41" s="235"/>
      <c r="G41" s="236">
        <f>ROUND(E41*F41,2)</f>
        <v>0</v>
      </c>
      <c r="H41" s="235"/>
      <c r="I41" s="236">
        <f>ROUND(E41*H41,2)</f>
        <v>0</v>
      </c>
      <c r="J41" s="235"/>
      <c r="K41" s="236">
        <f>ROUND(E41*J41,2)</f>
        <v>0</v>
      </c>
      <c r="L41" s="236">
        <v>21</v>
      </c>
      <c r="M41" s="236">
        <f>G41*(1+L41/100)</f>
        <v>0</v>
      </c>
      <c r="N41" s="236">
        <v>0.05</v>
      </c>
      <c r="O41" s="236">
        <f>ROUND(E41*N41,2)</f>
        <v>1.25</v>
      </c>
      <c r="P41" s="236">
        <v>0</v>
      </c>
      <c r="Q41" s="236">
        <f>ROUND(E41*P41,2)</f>
        <v>0</v>
      </c>
      <c r="R41" s="236"/>
      <c r="S41" s="236" t="s">
        <v>148</v>
      </c>
      <c r="T41" s="237" t="s">
        <v>107</v>
      </c>
      <c r="U41" s="221">
        <v>1</v>
      </c>
      <c r="V41" s="221">
        <f>ROUND(E41*U41,2)</f>
        <v>25</v>
      </c>
      <c r="W41" s="221"/>
      <c r="X41" s="221" t="s">
        <v>108</v>
      </c>
      <c r="Y41" s="212"/>
      <c r="Z41" s="212"/>
      <c r="AA41" s="212"/>
      <c r="AB41" s="212"/>
      <c r="AC41" s="212"/>
      <c r="AD41" s="212"/>
      <c r="AE41" s="212"/>
      <c r="AF41" s="212"/>
      <c r="AG41" s="212" t="s">
        <v>109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48"/>
      <c r="D42" s="241"/>
      <c r="E42" s="241"/>
      <c r="F42" s="241"/>
      <c r="G42" s="24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2"/>
      <c r="Z42" s="212"/>
      <c r="AA42" s="212"/>
      <c r="AB42" s="212"/>
      <c r="AC42" s="212"/>
      <c r="AD42" s="212"/>
      <c r="AE42" s="212"/>
      <c r="AF42" s="212"/>
      <c r="AG42" s="212" t="s">
        <v>114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x14ac:dyDescent="0.2">
      <c r="A43" s="225" t="s">
        <v>100</v>
      </c>
      <c r="B43" s="226" t="s">
        <v>66</v>
      </c>
      <c r="C43" s="243" t="s">
        <v>67</v>
      </c>
      <c r="D43" s="227"/>
      <c r="E43" s="228"/>
      <c r="F43" s="229"/>
      <c r="G43" s="229">
        <f>SUMIF(AG44:AG48,"&lt;&gt;NOR",G44:G48)</f>
        <v>0</v>
      </c>
      <c r="H43" s="229"/>
      <c r="I43" s="229">
        <f>SUM(I44:I48)</f>
        <v>0</v>
      </c>
      <c r="J43" s="229"/>
      <c r="K43" s="229">
        <f>SUM(K44:K48)</f>
        <v>0</v>
      </c>
      <c r="L43" s="229"/>
      <c r="M43" s="229">
        <f>SUM(M44:M48)</f>
        <v>0</v>
      </c>
      <c r="N43" s="229"/>
      <c r="O43" s="229">
        <f>SUM(O44:O48)</f>
        <v>0</v>
      </c>
      <c r="P43" s="229"/>
      <c r="Q43" s="229">
        <f>SUM(Q44:Q48)</f>
        <v>0</v>
      </c>
      <c r="R43" s="229"/>
      <c r="S43" s="229"/>
      <c r="T43" s="230"/>
      <c r="U43" s="224"/>
      <c r="V43" s="224">
        <f>SUM(V44:V48)</f>
        <v>1.34</v>
      </c>
      <c r="W43" s="224"/>
      <c r="X43" s="224"/>
      <c r="AG43" t="s">
        <v>101</v>
      </c>
    </row>
    <row r="44" spans="1:60" outlineLevel="1" x14ac:dyDescent="0.2">
      <c r="A44" s="231">
        <v>14</v>
      </c>
      <c r="B44" s="232" t="s">
        <v>149</v>
      </c>
      <c r="C44" s="244" t="s">
        <v>150</v>
      </c>
      <c r="D44" s="233" t="s">
        <v>104</v>
      </c>
      <c r="E44" s="234">
        <v>2.88</v>
      </c>
      <c r="F44" s="235"/>
      <c r="G44" s="236">
        <f>ROUND(E44*F44,2)</f>
        <v>0</v>
      </c>
      <c r="H44" s="235"/>
      <c r="I44" s="236">
        <f>ROUND(E44*H44,2)</f>
        <v>0</v>
      </c>
      <c r="J44" s="235"/>
      <c r="K44" s="236">
        <f>ROUND(E44*J44,2)</f>
        <v>0</v>
      </c>
      <c r="L44" s="236">
        <v>21</v>
      </c>
      <c r="M44" s="236">
        <f>G44*(1+L44/100)</f>
        <v>0</v>
      </c>
      <c r="N44" s="236">
        <v>2.7999999999999998E-4</v>
      </c>
      <c r="O44" s="236">
        <f>ROUND(E44*N44,2)</f>
        <v>0</v>
      </c>
      <c r="P44" s="236">
        <v>0</v>
      </c>
      <c r="Q44" s="236">
        <f>ROUND(E44*P44,2)</f>
        <v>0</v>
      </c>
      <c r="R44" s="236" t="s">
        <v>151</v>
      </c>
      <c r="S44" s="236" t="s">
        <v>106</v>
      </c>
      <c r="T44" s="237" t="s">
        <v>106</v>
      </c>
      <c r="U44" s="221">
        <v>0.31</v>
      </c>
      <c r="V44" s="221">
        <f>ROUND(E44*U44,2)</f>
        <v>0.89</v>
      </c>
      <c r="W44" s="221"/>
      <c r="X44" s="221" t="s">
        <v>108</v>
      </c>
      <c r="Y44" s="212"/>
      <c r="Z44" s="212"/>
      <c r="AA44" s="212"/>
      <c r="AB44" s="212"/>
      <c r="AC44" s="212"/>
      <c r="AD44" s="212"/>
      <c r="AE44" s="212"/>
      <c r="AF44" s="212"/>
      <c r="AG44" s="212" t="s">
        <v>109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48"/>
      <c r="D45" s="241"/>
      <c r="E45" s="241"/>
      <c r="F45" s="241"/>
      <c r="G45" s="24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2"/>
      <c r="Z45" s="212"/>
      <c r="AA45" s="212"/>
      <c r="AB45" s="212"/>
      <c r="AC45" s="212"/>
      <c r="AD45" s="212"/>
      <c r="AE45" s="212"/>
      <c r="AF45" s="212"/>
      <c r="AG45" s="212" t="s">
        <v>114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31">
        <v>15</v>
      </c>
      <c r="B46" s="232" t="s">
        <v>152</v>
      </c>
      <c r="C46" s="244" t="s">
        <v>153</v>
      </c>
      <c r="D46" s="233" t="s">
        <v>104</v>
      </c>
      <c r="E46" s="234">
        <v>2.88</v>
      </c>
      <c r="F46" s="235"/>
      <c r="G46" s="236">
        <f>ROUND(E46*F46,2)</f>
        <v>0</v>
      </c>
      <c r="H46" s="235"/>
      <c r="I46" s="236">
        <f>ROUND(E46*H46,2)</f>
        <v>0</v>
      </c>
      <c r="J46" s="235"/>
      <c r="K46" s="236">
        <f>ROUND(E46*J46,2)</f>
        <v>0</v>
      </c>
      <c r="L46" s="236">
        <v>21</v>
      </c>
      <c r="M46" s="236">
        <f>G46*(1+L46/100)</f>
        <v>0</v>
      </c>
      <c r="N46" s="236">
        <v>8.0000000000000007E-5</v>
      </c>
      <c r="O46" s="236">
        <f>ROUND(E46*N46,2)</f>
        <v>0</v>
      </c>
      <c r="P46" s="236">
        <v>0</v>
      </c>
      <c r="Q46" s="236">
        <f>ROUND(E46*P46,2)</f>
        <v>0</v>
      </c>
      <c r="R46" s="236" t="s">
        <v>151</v>
      </c>
      <c r="S46" s="236" t="s">
        <v>106</v>
      </c>
      <c r="T46" s="237" t="s">
        <v>106</v>
      </c>
      <c r="U46" s="221">
        <v>0.156</v>
      </c>
      <c r="V46" s="221">
        <f>ROUND(E46*U46,2)</f>
        <v>0.45</v>
      </c>
      <c r="W46" s="221"/>
      <c r="X46" s="221" t="s">
        <v>108</v>
      </c>
      <c r="Y46" s="212"/>
      <c r="Z46" s="212"/>
      <c r="AA46" s="212"/>
      <c r="AB46" s="212"/>
      <c r="AC46" s="212"/>
      <c r="AD46" s="212"/>
      <c r="AE46" s="212"/>
      <c r="AF46" s="212"/>
      <c r="AG46" s="212" t="s">
        <v>109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46" t="s">
        <v>154</v>
      </c>
      <c r="D47" s="222"/>
      <c r="E47" s="223">
        <v>2.88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2"/>
      <c r="Z47" s="212"/>
      <c r="AA47" s="212"/>
      <c r="AB47" s="212"/>
      <c r="AC47" s="212"/>
      <c r="AD47" s="212"/>
      <c r="AE47" s="212"/>
      <c r="AF47" s="212"/>
      <c r="AG47" s="212" t="s">
        <v>113</v>
      </c>
      <c r="AH47" s="212">
        <v>0</v>
      </c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47"/>
      <c r="D48" s="240"/>
      <c r="E48" s="240"/>
      <c r="F48" s="240"/>
      <c r="G48" s="240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12"/>
      <c r="Z48" s="212"/>
      <c r="AA48" s="212"/>
      <c r="AB48" s="212"/>
      <c r="AC48" s="212"/>
      <c r="AD48" s="212"/>
      <c r="AE48" s="212"/>
      <c r="AF48" s="212"/>
      <c r="AG48" s="212" t="s">
        <v>114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x14ac:dyDescent="0.2">
      <c r="A49" s="225" t="s">
        <v>100</v>
      </c>
      <c r="B49" s="226" t="s">
        <v>68</v>
      </c>
      <c r="C49" s="243" t="s">
        <v>69</v>
      </c>
      <c r="D49" s="227"/>
      <c r="E49" s="228"/>
      <c r="F49" s="229"/>
      <c r="G49" s="229">
        <f>SUMIF(AG50:AG74,"&lt;&gt;NOR",G50:G74)</f>
        <v>0</v>
      </c>
      <c r="H49" s="229"/>
      <c r="I49" s="229">
        <f>SUM(I50:I74)</f>
        <v>0</v>
      </c>
      <c r="J49" s="229"/>
      <c r="K49" s="229">
        <f>SUM(K50:K74)</f>
        <v>0</v>
      </c>
      <c r="L49" s="229"/>
      <c r="M49" s="229">
        <f>SUM(M50:M74)</f>
        <v>0</v>
      </c>
      <c r="N49" s="229"/>
      <c r="O49" s="229">
        <f>SUM(O50:O74)</f>
        <v>0.12000000000000001</v>
      </c>
      <c r="P49" s="229"/>
      <c r="Q49" s="229">
        <f>SUM(Q50:Q74)</f>
        <v>0</v>
      </c>
      <c r="R49" s="229"/>
      <c r="S49" s="229"/>
      <c r="T49" s="230"/>
      <c r="U49" s="224"/>
      <c r="V49" s="224">
        <f>SUM(V50:V74)</f>
        <v>111.77</v>
      </c>
      <c r="W49" s="224"/>
      <c r="X49" s="224"/>
      <c r="AG49" t="s">
        <v>101</v>
      </c>
    </row>
    <row r="50" spans="1:60" outlineLevel="1" x14ac:dyDescent="0.2">
      <c r="A50" s="231">
        <v>16</v>
      </c>
      <c r="B50" s="232" t="s">
        <v>155</v>
      </c>
      <c r="C50" s="244" t="s">
        <v>156</v>
      </c>
      <c r="D50" s="233" t="s">
        <v>104</v>
      </c>
      <c r="E50" s="234">
        <v>379.1875</v>
      </c>
      <c r="F50" s="235"/>
      <c r="G50" s="236">
        <f>ROUND(E50*F50,2)</f>
        <v>0</v>
      </c>
      <c r="H50" s="235"/>
      <c r="I50" s="236">
        <f>ROUND(E50*H50,2)</f>
        <v>0</v>
      </c>
      <c r="J50" s="235"/>
      <c r="K50" s="236">
        <f>ROUND(E50*J50,2)</f>
        <v>0</v>
      </c>
      <c r="L50" s="236">
        <v>21</v>
      </c>
      <c r="M50" s="236">
        <f>G50*(1+L50/100)</f>
        <v>0</v>
      </c>
      <c r="N50" s="236">
        <v>0</v>
      </c>
      <c r="O50" s="236">
        <f>ROUND(E50*N50,2)</f>
        <v>0</v>
      </c>
      <c r="P50" s="236">
        <v>0</v>
      </c>
      <c r="Q50" s="236">
        <f>ROUND(E50*P50,2)</f>
        <v>0</v>
      </c>
      <c r="R50" s="236" t="s">
        <v>157</v>
      </c>
      <c r="S50" s="236" t="s">
        <v>106</v>
      </c>
      <c r="T50" s="237" t="s">
        <v>106</v>
      </c>
      <c r="U50" s="221">
        <v>7.0000000000000007E-2</v>
      </c>
      <c r="V50" s="221">
        <f>ROUND(E50*U50,2)</f>
        <v>26.54</v>
      </c>
      <c r="W50" s="221"/>
      <c r="X50" s="221" t="s">
        <v>108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109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46" t="s">
        <v>158</v>
      </c>
      <c r="D51" s="222"/>
      <c r="E51" s="223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2"/>
      <c r="Z51" s="212"/>
      <c r="AA51" s="212"/>
      <c r="AB51" s="212"/>
      <c r="AC51" s="212"/>
      <c r="AD51" s="212"/>
      <c r="AE51" s="212"/>
      <c r="AF51" s="212"/>
      <c r="AG51" s="212" t="s">
        <v>113</v>
      </c>
      <c r="AH51" s="212">
        <v>0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46" t="s">
        <v>159</v>
      </c>
      <c r="D52" s="222"/>
      <c r="E52" s="223">
        <v>231.13749999999999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2"/>
      <c r="Z52" s="212"/>
      <c r="AA52" s="212"/>
      <c r="AB52" s="212"/>
      <c r="AC52" s="212"/>
      <c r="AD52" s="212"/>
      <c r="AE52" s="212"/>
      <c r="AF52" s="212"/>
      <c r="AG52" s="212" t="s">
        <v>113</v>
      </c>
      <c r="AH52" s="212">
        <v>0</v>
      </c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46" t="s">
        <v>160</v>
      </c>
      <c r="D53" s="222"/>
      <c r="E53" s="223">
        <v>148.05000000000001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2"/>
      <c r="Z53" s="212"/>
      <c r="AA53" s="212"/>
      <c r="AB53" s="212"/>
      <c r="AC53" s="212"/>
      <c r="AD53" s="212"/>
      <c r="AE53" s="212"/>
      <c r="AF53" s="212"/>
      <c r="AG53" s="212" t="s">
        <v>113</v>
      </c>
      <c r="AH53" s="212">
        <v>0</v>
      </c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19"/>
      <c r="B54" s="220"/>
      <c r="C54" s="247"/>
      <c r="D54" s="240"/>
      <c r="E54" s="240"/>
      <c r="F54" s="240"/>
      <c r="G54" s="240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2"/>
      <c r="Z54" s="212"/>
      <c r="AA54" s="212"/>
      <c r="AB54" s="212"/>
      <c r="AC54" s="212"/>
      <c r="AD54" s="212"/>
      <c r="AE54" s="212"/>
      <c r="AF54" s="212"/>
      <c r="AG54" s="212" t="s">
        <v>114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31">
        <v>17</v>
      </c>
      <c r="B55" s="232" t="s">
        <v>161</v>
      </c>
      <c r="C55" s="244" t="s">
        <v>162</v>
      </c>
      <c r="D55" s="233" t="s">
        <v>104</v>
      </c>
      <c r="E55" s="234">
        <v>519.58749999999998</v>
      </c>
      <c r="F55" s="235"/>
      <c r="G55" s="236">
        <f>ROUND(E55*F55,2)</f>
        <v>0</v>
      </c>
      <c r="H55" s="235"/>
      <c r="I55" s="236">
        <f>ROUND(E55*H55,2)</f>
        <v>0</v>
      </c>
      <c r="J55" s="235"/>
      <c r="K55" s="236">
        <f>ROUND(E55*J55,2)</f>
        <v>0</v>
      </c>
      <c r="L55" s="236">
        <v>21</v>
      </c>
      <c r="M55" s="236">
        <f>G55*(1+L55/100)</f>
        <v>0</v>
      </c>
      <c r="N55" s="236">
        <v>6.9999999999999994E-5</v>
      </c>
      <c r="O55" s="236">
        <f>ROUND(E55*N55,2)</f>
        <v>0.04</v>
      </c>
      <c r="P55" s="236">
        <v>0</v>
      </c>
      <c r="Q55" s="236">
        <f>ROUND(E55*P55,2)</f>
        <v>0</v>
      </c>
      <c r="R55" s="236" t="s">
        <v>157</v>
      </c>
      <c r="S55" s="236" t="s">
        <v>106</v>
      </c>
      <c r="T55" s="237" t="s">
        <v>106</v>
      </c>
      <c r="U55" s="221">
        <v>0.03</v>
      </c>
      <c r="V55" s="221">
        <f>ROUND(E55*U55,2)</f>
        <v>15.59</v>
      </c>
      <c r="W55" s="221"/>
      <c r="X55" s="221" t="s">
        <v>108</v>
      </c>
      <c r="Y55" s="212"/>
      <c r="Z55" s="212"/>
      <c r="AA55" s="212"/>
      <c r="AB55" s="212"/>
      <c r="AC55" s="212"/>
      <c r="AD55" s="212"/>
      <c r="AE55" s="212"/>
      <c r="AF55" s="212"/>
      <c r="AG55" s="212" t="s">
        <v>109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46" t="s">
        <v>163</v>
      </c>
      <c r="D56" s="222"/>
      <c r="E56" s="223"/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12"/>
      <c r="Z56" s="212"/>
      <c r="AA56" s="212"/>
      <c r="AB56" s="212"/>
      <c r="AC56" s="212"/>
      <c r="AD56" s="212"/>
      <c r="AE56" s="212"/>
      <c r="AF56" s="212"/>
      <c r="AG56" s="212" t="s">
        <v>113</v>
      </c>
      <c r="AH56" s="212">
        <v>0</v>
      </c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46" t="s">
        <v>164</v>
      </c>
      <c r="D57" s="222"/>
      <c r="E57" s="223">
        <v>106.33750000000001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2"/>
      <c r="Z57" s="212"/>
      <c r="AA57" s="212"/>
      <c r="AB57" s="212"/>
      <c r="AC57" s="212"/>
      <c r="AD57" s="212"/>
      <c r="AE57" s="212"/>
      <c r="AF57" s="212"/>
      <c r="AG57" s="212" t="s">
        <v>113</v>
      </c>
      <c r="AH57" s="212">
        <v>0</v>
      </c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46" t="s">
        <v>165</v>
      </c>
      <c r="D58" s="222"/>
      <c r="E58" s="223">
        <v>92.25</v>
      </c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2"/>
      <c r="Z58" s="212"/>
      <c r="AA58" s="212"/>
      <c r="AB58" s="212"/>
      <c r="AC58" s="212"/>
      <c r="AD58" s="212"/>
      <c r="AE58" s="212"/>
      <c r="AF58" s="212"/>
      <c r="AG58" s="212" t="s">
        <v>113</v>
      </c>
      <c r="AH58" s="212">
        <v>0</v>
      </c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46" t="s">
        <v>166</v>
      </c>
      <c r="D59" s="222"/>
      <c r="E59" s="223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2"/>
      <c r="Z59" s="212"/>
      <c r="AA59" s="212"/>
      <c r="AB59" s="212"/>
      <c r="AC59" s="212"/>
      <c r="AD59" s="212"/>
      <c r="AE59" s="212"/>
      <c r="AF59" s="212"/>
      <c r="AG59" s="212" t="s">
        <v>113</v>
      </c>
      <c r="AH59" s="212">
        <v>0</v>
      </c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46" t="s">
        <v>167</v>
      </c>
      <c r="D60" s="222"/>
      <c r="E60" s="223">
        <v>83.1</v>
      </c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2"/>
      <c r="Z60" s="212"/>
      <c r="AA60" s="212"/>
      <c r="AB60" s="212"/>
      <c r="AC60" s="212"/>
      <c r="AD60" s="212"/>
      <c r="AE60" s="212"/>
      <c r="AF60" s="212"/>
      <c r="AG60" s="212" t="s">
        <v>113</v>
      </c>
      <c r="AH60" s="212">
        <v>0</v>
      </c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46" t="s">
        <v>168</v>
      </c>
      <c r="D61" s="222"/>
      <c r="E61" s="223">
        <v>82.2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2"/>
      <c r="Z61" s="212"/>
      <c r="AA61" s="212"/>
      <c r="AB61" s="212"/>
      <c r="AC61" s="212"/>
      <c r="AD61" s="212"/>
      <c r="AE61" s="212"/>
      <c r="AF61" s="212"/>
      <c r="AG61" s="212" t="s">
        <v>113</v>
      </c>
      <c r="AH61" s="212">
        <v>0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46" t="s">
        <v>169</v>
      </c>
      <c r="D62" s="222"/>
      <c r="E62" s="223">
        <v>28.8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2"/>
      <c r="Z62" s="212"/>
      <c r="AA62" s="212"/>
      <c r="AB62" s="212"/>
      <c r="AC62" s="212"/>
      <c r="AD62" s="212"/>
      <c r="AE62" s="212"/>
      <c r="AF62" s="212"/>
      <c r="AG62" s="212" t="s">
        <v>113</v>
      </c>
      <c r="AH62" s="212">
        <v>0</v>
      </c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46" t="s">
        <v>170</v>
      </c>
      <c r="D63" s="222"/>
      <c r="E63" s="223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2"/>
      <c r="Z63" s="212"/>
      <c r="AA63" s="212"/>
      <c r="AB63" s="212"/>
      <c r="AC63" s="212"/>
      <c r="AD63" s="212"/>
      <c r="AE63" s="212"/>
      <c r="AF63" s="212"/>
      <c r="AG63" s="212" t="s">
        <v>113</v>
      </c>
      <c r="AH63" s="212">
        <v>0</v>
      </c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46" t="s">
        <v>171</v>
      </c>
      <c r="D64" s="222"/>
      <c r="E64" s="223">
        <v>126.9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2"/>
      <c r="Z64" s="212"/>
      <c r="AA64" s="212"/>
      <c r="AB64" s="212"/>
      <c r="AC64" s="212"/>
      <c r="AD64" s="212"/>
      <c r="AE64" s="212"/>
      <c r="AF64" s="212"/>
      <c r="AG64" s="212" t="s">
        <v>113</v>
      </c>
      <c r="AH64" s="212">
        <v>0</v>
      </c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47"/>
      <c r="D65" s="240"/>
      <c r="E65" s="240"/>
      <c r="F65" s="240"/>
      <c r="G65" s="240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2"/>
      <c r="Z65" s="212"/>
      <c r="AA65" s="212"/>
      <c r="AB65" s="212"/>
      <c r="AC65" s="212"/>
      <c r="AD65" s="212"/>
      <c r="AE65" s="212"/>
      <c r="AF65" s="212"/>
      <c r="AG65" s="212" t="s">
        <v>114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31">
        <v>18</v>
      </c>
      <c r="B66" s="232" t="s">
        <v>172</v>
      </c>
      <c r="C66" s="244" t="s">
        <v>173</v>
      </c>
      <c r="D66" s="233" t="s">
        <v>104</v>
      </c>
      <c r="E66" s="234">
        <v>519.58749999999998</v>
      </c>
      <c r="F66" s="235"/>
      <c r="G66" s="236">
        <f>ROUND(E66*F66,2)</f>
        <v>0</v>
      </c>
      <c r="H66" s="235"/>
      <c r="I66" s="236">
        <f>ROUND(E66*H66,2)</f>
        <v>0</v>
      </c>
      <c r="J66" s="235"/>
      <c r="K66" s="236">
        <f>ROUND(E66*J66,2)</f>
        <v>0</v>
      </c>
      <c r="L66" s="236">
        <v>21</v>
      </c>
      <c r="M66" s="236">
        <f>G66*(1+L66/100)</f>
        <v>0</v>
      </c>
      <c r="N66" s="236">
        <v>1.3999999999999999E-4</v>
      </c>
      <c r="O66" s="236">
        <f>ROUND(E66*N66,2)</f>
        <v>7.0000000000000007E-2</v>
      </c>
      <c r="P66" s="236">
        <v>0</v>
      </c>
      <c r="Q66" s="236">
        <f>ROUND(E66*P66,2)</f>
        <v>0</v>
      </c>
      <c r="R66" s="236" t="s">
        <v>157</v>
      </c>
      <c r="S66" s="236" t="s">
        <v>106</v>
      </c>
      <c r="T66" s="237" t="s">
        <v>106</v>
      </c>
      <c r="U66" s="221">
        <v>0.10191</v>
      </c>
      <c r="V66" s="221">
        <f>ROUND(E66*U66,2)</f>
        <v>52.95</v>
      </c>
      <c r="W66" s="221"/>
      <c r="X66" s="221" t="s">
        <v>108</v>
      </c>
      <c r="Y66" s="212"/>
      <c r="Z66" s="212"/>
      <c r="AA66" s="212"/>
      <c r="AB66" s="212"/>
      <c r="AC66" s="212"/>
      <c r="AD66" s="212"/>
      <c r="AE66" s="212"/>
      <c r="AF66" s="212"/>
      <c r="AG66" s="212" t="s">
        <v>109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46" t="s">
        <v>174</v>
      </c>
      <c r="D67" s="222"/>
      <c r="E67" s="223">
        <v>519.58749999999998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2"/>
      <c r="Z67" s="212"/>
      <c r="AA67" s="212"/>
      <c r="AB67" s="212"/>
      <c r="AC67" s="212"/>
      <c r="AD67" s="212"/>
      <c r="AE67" s="212"/>
      <c r="AF67" s="212"/>
      <c r="AG67" s="212" t="s">
        <v>113</v>
      </c>
      <c r="AH67" s="212">
        <v>0</v>
      </c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47"/>
      <c r="D68" s="240"/>
      <c r="E68" s="240"/>
      <c r="F68" s="240"/>
      <c r="G68" s="240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2"/>
      <c r="Z68" s="212"/>
      <c r="AA68" s="212"/>
      <c r="AB68" s="212"/>
      <c r="AC68" s="212"/>
      <c r="AD68" s="212"/>
      <c r="AE68" s="212"/>
      <c r="AF68" s="212"/>
      <c r="AG68" s="212" t="s">
        <v>114</v>
      </c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31">
        <v>19</v>
      </c>
      <c r="B69" s="232" t="s">
        <v>175</v>
      </c>
      <c r="C69" s="244" t="s">
        <v>176</v>
      </c>
      <c r="D69" s="233" t="s">
        <v>104</v>
      </c>
      <c r="E69" s="234">
        <v>379.1875</v>
      </c>
      <c r="F69" s="235"/>
      <c r="G69" s="236">
        <f>ROUND(E69*F69,2)</f>
        <v>0</v>
      </c>
      <c r="H69" s="235"/>
      <c r="I69" s="236">
        <f>ROUND(E69*H69,2)</f>
        <v>0</v>
      </c>
      <c r="J69" s="235"/>
      <c r="K69" s="236">
        <f>ROUND(E69*J69,2)</f>
        <v>0</v>
      </c>
      <c r="L69" s="236">
        <v>21</v>
      </c>
      <c r="M69" s="236">
        <f>G69*(1+L69/100)</f>
        <v>0</v>
      </c>
      <c r="N69" s="236">
        <v>0</v>
      </c>
      <c r="O69" s="236">
        <f>ROUND(E69*N69,2)</f>
        <v>0</v>
      </c>
      <c r="P69" s="236">
        <v>0</v>
      </c>
      <c r="Q69" s="236">
        <f>ROUND(E69*P69,2)</f>
        <v>0</v>
      </c>
      <c r="R69" s="236" t="s">
        <v>157</v>
      </c>
      <c r="S69" s="236" t="s">
        <v>106</v>
      </c>
      <c r="T69" s="237" t="s">
        <v>106</v>
      </c>
      <c r="U69" s="221">
        <v>0.03</v>
      </c>
      <c r="V69" s="221">
        <f>ROUND(E69*U69,2)</f>
        <v>11.38</v>
      </c>
      <c r="W69" s="221"/>
      <c r="X69" s="221" t="s">
        <v>108</v>
      </c>
      <c r="Y69" s="212"/>
      <c r="Z69" s="212"/>
      <c r="AA69" s="212"/>
      <c r="AB69" s="212"/>
      <c r="AC69" s="212"/>
      <c r="AD69" s="212"/>
      <c r="AE69" s="212"/>
      <c r="AF69" s="212"/>
      <c r="AG69" s="212" t="s">
        <v>109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19"/>
      <c r="B70" s="220"/>
      <c r="C70" s="246" t="s">
        <v>177</v>
      </c>
      <c r="D70" s="222"/>
      <c r="E70" s="223">
        <v>379.1875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2"/>
      <c r="Z70" s="212"/>
      <c r="AA70" s="212"/>
      <c r="AB70" s="212"/>
      <c r="AC70" s="212"/>
      <c r="AD70" s="212"/>
      <c r="AE70" s="212"/>
      <c r="AF70" s="212"/>
      <c r="AG70" s="212" t="s">
        <v>113</v>
      </c>
      <c r="AH70" s="212">
        <v>0</v>
      </c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47"/>
      <c r="D71" s="240"/>
      <c r="E71" s="240"/>
      <c r="F71" s="240"/>
      <c r="G71" s="24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2"/>
      <c r="Z71" s="212"/>
      <c r="AA71" s="212"/>
      <c r="AB71" s="212"/>
      <c r="AC71" s="212"/>
      <c r="AD71" s="212"/>
      <c r="AE71" s="212"/>
      <c r="AF71" s="212"/>
      <c r="AG71" s="212" t="s">
        <v>114</v>
      </c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ht="22.5" outlineLevel="1" x14ac:dyDescent="0.2">
      <c r="A72" s="231">
        <v>20</v>
      </c>
      <c r="B72" s="232" t="s">
        <v>178</v>
      </c>
      <c r="C72" s="244" t="s">
        <v>179</v>
      </c>
      <c r="D72" s="233" t="s">
        <v>104</v>
      </c>
      <c r="E72" s="234">
        <v>37.918750000000003</v>
      </c>
      <c r="F72" s="235"/>
      <c r="G72" s="236">
        <f>ROUND(E72*F72,2)</f>
        <v>0</v>
      </c>
      <c r="H72" s="235"/>
      <c r="I72" s="236">
        <f>ROUND(E72*H72,2)</f>
        <v>0</v>
      </c>
      <c r="J72" s="235"/>
      <c r="K72" s="236">
        <f>ROUND(E72*J72,2)</f>
        <v>0</v>
      </c>
      <c r="L72" s="236">
        <v>21</v>
      </c>
      <c r="M72" s="236">
        <f>G72*(1+L72/100)</f>
        <v>0</v>
      </c>
      <c r="N72" s="236">
        <v>3.4000000000000002E-4</v>
      </c>
      <c r="O72" s="236">
        <f>ROUND(E72*N72,2)</f>
        <v>0.01</v>
      </c>
      <c r="P72" s="236">
        <v>0</v>
      </c>
      <c r="Q72" s="236">
        <f>ROUND(E72*P72,2)</f>
        <v>0</v>
      </c>
      <c r="R72" s="236" t="s">
        <v>157</v>
      </c>
      <c r="S72" s="236" t="s">
        <v>106</v>
      </c>
      <c r="T72" s="237" t="s">
        <v>106</v>
      </c>
      <c r="U72" s="221">
        <v>0.14000000000000001</v>
      </c>
      <c r="V72" s="221">
        <f>ROUND(E72*U72,2)</f>
        <v>5.31</v>
      </c>
      <c r="W72" s="221"/>
      <c r="X72" s="221" t="s">
        <v>108</v>
      </c>
      <c r="Y72" s="212"/>
      <c r="Z72" s="212"/>
      <c r="AA72" s="212"/>
      <c r="AB72" s="212"/>
      <c r="AC72" s="212"/>
      <c r="AD72" s="212"/>
      <c r="AE72" s="212"/>
      <c r="AF72" s="212"/>
      <c r="AG72" s="212" t="s">
        <v>109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46" t="s">
        <v>180</v>
      </c>
      <c r="D73" s="222"/>
      <c r="E73" s="223">
        <v>37.918750000000003</v>
      </c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2"/>
      <c r="Z73" s="212"/>
      <c r="AA73" s="212"/>
      <c r="AB73" s="212"/>
      <c r="AC73" s="212"/>
      <c r="AD73" s="212"/>
      <c r="AE73" s="212"/>
      <c r="AF73" s="212"/>
      <c r="AG73" s="212" t="s">
        <v>113</v>
      </c>
      <c r="AH73" s="212">
        <v>0</v>
      </c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47"/>
      <c r="D74" s="240"/>
      <c r="E74" s="240"/>
      <c r="F74" s="240"/>
      <c r="G74" s="240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2"/>
      <c r="Z74" s="212"/>
      <c r="AA74" s="212"/>
      <c r="AB74" s="212"/>
      <c r="AC74" s="212"/>
      <c r="AD74" s="212"/>
      <c r="AE74" s="212"/>
      <c r="AF74" s="212"/>
      <c r="AG74" s="212" t="s">
        <v>114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x14ac:dyDescent="0.2">
      <c r="A75" s="225" t="s">
        <v>100</v>
      </c>
      <c r="B75" s="226" t="s">
        <v>70</v>
      </c>
      <c r="C75" s="243" t="s">
        <v>71</v>
      </c>
      <c r="D75" s="227"/>
      <c r="E75" s="228"/>
      <c r="F75" s="229"/>
      <c r="G75" s="229">
        <f>SUMIF(AG76:AG88,"&lt;&gt;NOR",G76:G88)</f>
        <v>0</v>
      </c>
      <c r="H75" s="229"/>
      <c r="I75" s="229">
        <f>SUM(I76:I88)</f>
        <v>0</v>
      </c>
      <c r="J75" s="229"/>
      <c r="K75" s="229">
        <f>SUM(K76:K88)</f>
        <v>0</v>
      </c>
      <c r="L75" s="229"/>
      <c r="M75" s="229">
        <f>SUM(M76:M88)</f>
        <v>0</v>
      </c>
      <c r="N75" s="229"/>
      <c r="O75" s="229">
        <f>SUM(O76:O88)</f>
        <v>0.03</v>
      </c>
      <c r="P75" s="229"/>
      <c r="Q75" s="229">
        <f>SUM(Q76:Q88)</f>
        <v>0</v>
      </c>
      <c r="R75" s="229"/>
      <c r="S75" s="229"/>
      <c r="T75" s="230"/>
      <c r="U75" s="224"/>
      <c r="V75" s="224">
        <f>SUM(V76:V88)</f>
        <v>16.560000000000002</v>
      </c>
      <c r="W75" s="224"/>
      <c r="X75" s="224"/>
      <c r="AG75" t="s">
        <v>101</v>
      </c>
    </row>
    <row r="76" spans="1:60" outlineLevel="1" x14ac:dyDescent="0.2">
      <c r="A76" s="231">
        <v>21</v>
      </c>
      <c r="B76" s="232" t="s">
        <v>181</v>
      </c>
      <c r="C76" s="244" t="s">
        <v>182</v>
      </c>
      <c r="D76" s="233" t="s">
        <v>117</v>
      </c>
      <c r="E76" s="234">
        <v>6</v>
      </c>
      <c r="F76" s="235"/>
      <c r="G76" s="236">
        <f>ROUND(E76*F76,2)</f>
        <v>0</v>
      </c>
      <c r="H76" s="235"/>
      <c r="I76" s="236">
        <f>ROUND(E76*H76,2)</f>
        <v>0</v>
      </c>
      <c r="J76" s="235"/>
      <c r="K76" s="236">
        <f>ROUND(E76*J76,2)</f>
        <v>0</v>
      </c>
      <c r="L76" s="236">
        <v>21</v>
      </c>
      <c r="M76" s="236">
        <f>G76*(1+L76/100)</f>
        <v>0</v>
      </c>
      <c r="N76" s="236">
        <v>0</v>
      </c>
      <c r="O76" s="236">
        <f>ROUND(E76*N76,2)</f>
        <v>0</v>
      </c>
      <c r="P76" s="236">
        <v>0</v>
      </c>
      <c r="Q76" s="236">
        <f>ROUND(E76*P76,2)</f>
        <v>0</v>
      </c>
      <c r="R76" s="236" t="s">
        <v>70</v>
      </c>
      <c r="S76" s="236" t="s">
        <v>106</v>
      </c>
      <c r="T76" s="237" t="s">
        <v>106</v>
      </c>
      <c r="U76" s="221">
        <v>0.18</v>
      </c>
      <c r="V76" s="221">
        <f>ROUND(E76*U76,2)</f>
        <v>1.08</v>
      </c>
      <c r="W76" s="221"/>
      <c r="X76" s="221" t="s">
        <v>108</v>
      </c>
      <c r="Y76" s="212"/>
      <c r="Z76" s="212"/>
      <c r="AA76" s="212"/>
      <c r="AB76" s="212"/>
      <c r="AC76" s="212"/>
      <c r="AD76" s="212"/>
      <c r="AE76" s="212"/>
      <c r="AF76" s="212"/>
      <c r="AG76" s="212" t="s">
        <v>109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19"/>
      <c r="B77" s="220"/>
      <c r="C77" s="248"/>
      <c r="D77" s="241"/>
      <c r="E77" s="241"/>
      <c r="F77" s="241"/>
      <c r="G77" s="24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2"/>
      <c r="Z77" s="212"/>
      <c r="AA77" s="212"/>
      <c r="AB77" s="212"/>
      <c r="AC77" s="212"/>
      <c r="AD77" s="212"/>
      <c r="AE77" s="212"/>
      <c r="AF77" s="212"/>
      <c r="AG77" s="212" t="s">
        <v>114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ht="22.5" outlineLevel="1" x14ac:dyDescent="0.2">
      <c r="A78" s="231">
        <v>22</v>
      </c>
      <c r="B78" s="232" t="s">
        <v>183</v>
      </c>
      <c r="C78" s="244" t="s">
        <v>184</v>
      </c>
      <c r="D78" s="233" t="s">
        <v>117</v>
      </c>
      <c r="E78" s="234">
        <v>5</v>
      </c>
      <c r="F78" s="235"/>
      <c r="G78" s="236">
        <f>ROUND(E78*F78,2)</f>
        <v>0</v>
      </c>
      <c r="H78" s="235"/>
      <c r="I78" s="236">
        <f>ROUND(E78*H78,2)</f>
        <v>0</v>
      </c>
      <c r="J78" s="235"/>
      <c r="K78" s="236">
        <f>ROUND(E78*J78,2)</f>
        <v>0</v>
      </c>
      <c r="L78" s="236">
        <v>21</v>
      </c>
      <c r="M78" s="236">
        <f>G78*(1+L78/100)</f>
        <v>0</v>
      </c>
      <c r="N78" s="236">
        <v>4.0000000000000003E-5</v>
      </c>
      <c r="O78" s="236">
        <f>ROUND(E78*N78,2)</f>
        <v>0</v>
      </c>
      <c r="P78" s="236">
        <v>0</v>
      </c>
      <c r="Q78" s="236">
        <f>ROUND(E78*P78,2)</f>
        <v>0</v>
      </c>
      <c r="R78" s="236" t="s">
        <v>70</v>
      </c>
      <c r="S78" s="236" t="s">
        <v>106</v>
      </c>
      <c r="T78" s="237" t="s">
        <v>106</v>
      </c>
      <c r="U78" s="221">
        <v>0.30567</v>
      </c>
      <c r="V78" s="221">
        <f>ROUND(E78*U78,2)</f>
        <v>1.53</v>
      </c>
      <c r="W78" s="221"/>
      <c r="X78" s="221" t="s">
        <v>108</v>
      </c>
      <c r="Y78" s="212"/>
      <c r="Z78" s="212"/>
      <c r="AA78" s="212"/>
      <c r="AB78" s="212"/>
      <c r="AC78" s="212"/>
      <c r="AD78" s="212"/>
      <c r="AE78" s="212"/>
      <c r="AF78" s="212"/>
      <c r="AG78" s="212" t="s">
        <v>109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48"/>
      <c r="D79" s="241"/>
      <c r="E79" s="241"/>
      <c r="F79" s="241"/>
      <c r="G79" s="24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2"/>
      <c r="Z79" s="212"/>
      <c r="AA79" s="212"/>
      <c r="AB79" s="212"/>
      <c r="AC79" s="212"/>
      <c r="AD79" s="212"/>
      <c r="AE79" s="212"/>
      <c r="AF79" s="212"/>
      <c r="AG79" s="212" t="s">
        <v>114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ht="22.5" outlineLevel="1" x14ac:dyDescent="0.2">
      <c r="A80" s="231">
        <v>23</v>
      </c>
      <c r="B80" s="232" t="s">
        <v>185</v>
      </c>
      <c r="C80" s="244" t="s">
        <v>186</v>
      </c>
      <c r="D80" s="233" t="s">
        <v>117</v>
      </c>
      <c r="E80" s="234">
        <v>15</v>
      </c>
      <c r="F80" s="235"/>
      <c r="G80" s="236">
        <f>ROUND(E80*F80,2)</f>
        <v>0</v>
      </c>
      <c r="H80" s="235"/>
      <c r="I80" s="236">
        <f>ROUND(E80*H80,2)</f>
        <v>0</v>
      </c>
      <c r="J80" s="235"/>
      <c r="K80" s="236">
        <f>ROUND(E80*J80,2)</f>
        <v>0</v>
      </c>
      <c r="L80" s="236">
        <v>21</v>
      </c>
      <c r="M80" s="236">
        <f>G80*(1+L80/100)</f>
        <v>0</v>
      </c>
      <c r="N80" s="236">
        <v>0</v>
      </c>
      <c r="O80" s="236">
        <f>ROUND(E80*N80,2)</f>
        <v>0</v>
      </c>
      <c r="P80" s="236">
        <v>0</v>
      </c>
      <c r="Q80" s="236">
        <f>ROUND(E80*P80,2)</f>
        <v>0</v>
      </c>
      <c r="R80" s="236" t="s">
        <v>70</v>
      </c>
      <c r="S80" s="236" t="s">
        <v>106</v>
      </c>
      <c r="T80" s="237" t="s">
        <v>106</v>
      </c>
      <c r="U80" s="221">
        <v>0.66</v>
      </c>
      <c r="V80" s="221">
        <f>ROUND(E80*U80,2)</f>
        <v>9.9</v>
      </c>
      <c r="W80" s="221"/>
      <c r="X80" s="221" t="s">
        <v>108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109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45" t="s">
        <v>187</v>
      </c>
      <c r="D81" s="239"/>
      <c r="E81" s="239"/>
      <c r="F81" s="239"/>
      <c r="G81" s="239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2"/>
      <c r="Z81" s="212"/>
      <c r="AA81" s="212"/>
      <c r="AB81" s="212"/>
      <c r="AC81" s="212"/>
      <c r="AD81" s="212"/>
      <c r="AE81" s="212"/>
      <c r="AF81" s="212"/>
      <c r="AG81" s="212" t="s">
        <v>111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47"/>
      <c r="D82" s="240"/>
      <c r="E82" s="240"/>
      <c r="F82" s="240"/>
      <c r="G82" s="240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2"/>
      <c r="Z82" s="212"/>
      <c r="AA82" s="212"/>
      <c r="AB82" s="212"/>
      <c r="AC82" s="212"/>
      <c r="AD82" s="212"/>
      <c r="AE82" s="212"/>
      <c r="AF82" s="212"/>
      <c r="AG82" s="212" t="s">
        <v>114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31">
        <v>24</v>
      </c>
      <c r="B83" s="232" t="s">
        <v>188</v>
      </c>
      <c r="C83" s="244" t="s">
        <v>189</v>
      </c>
      <c r="D83" s="233" t="s">
        <v>117</v>
      </c>
      <c r="E83" s="234">
        <v>15</v>
      </c>
      <c r="F83" s="235"/>
      <c r="G83" s="236">
        <f>ROUND(E83*F83,2)</f>
        <v>0</v>
      </c>
      <c r="H83" s="235"/>
      <c r="I83" s="236">
        <f>ROUND(E83*H83,2)</f>
        <v>0</v>
      </c>
      <c r="J83" s="235"/>
      <c r="K83" s="236">
        <f>ROUND(E83*J83,2)</f>
        <v>0</v>
      </c>
      <c r="L83" s="236">
        <v>21</v>
      </c>
      <c r="M83" s="236">
        <f>G83*(1+L83/100)</f>
        <v>0</v>
      </c>
      <c r="N83" s="236">
        <v>0</v>
      </c>
      <c r="O83" s="236">
        <f>ROUND(E83*N83,2)</f>
        <v>0</v>
      </c>
      <c r="P83" s="236">
        <v>0</v>
      </c>
      <c r="Q83" s="236">
        <f>ROUND(E83*P83,2)</f>
        <v>0</v>
      </c>
      <c r="R83" s="236"/>
      <c r="S83" s="236" t="s">
        <v>106</v>
      </c>
      <c r="T83" s="237" t="s">
        <v>106</v>
      </c>
      <c r="U83" s="221">
        <v>0.27</v>
      </c>
      <c r="V83" s="221">
        <f>ROUND(E83*U83,2)</f>
        <v>4.05</v>
      </c>
      <c r="W83" s="221"/>
      <c r="X83" s="221" t="s">
        <v>108</v>
      </c>
      <c r="Y83" s="212"/>
      <c r="Z83" s="212"/>
      <c r="AA83" s="212"/>
      <c r="AB83" s="212"/>
      <c r="AC83" s="212"/>
      <c r="AD83" s="212"/>
      <c r="AE83" s="212"/>
      <c r="AF83" s="212"/>
      <c r="AG83" s="212" t="s">
        <v>109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19"/>
      <c r="B84" s="220"/>
      <c r="C84" s="248"/>
      <c r="D84" s="241"/>
      <c r="E84" s="241"/>
      <c r="F84" s="241"/>
      <c r="G84" s="24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2"/>
      <c r="Z84" s="212"/>
      <c r="AA84" s="212"/>
      <c r="AB84" s="212"/>
      <c r="AC84" s="212"/>
      <c r="AD84" s="212"/>
      <c r="AE84" s="212"/>
      <c r="AF84" s="212"/>
      <c r="AG84" s="212" t="s">
        <v>114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ht="78.75" outlineLevel="1" x14ac:dyDescent="0.2">
      <c r="A85" s="231">
        <v>25</v>
      </c>
      <c r="B85" s="232" t="s">
        <v>190</v>
      </c>
      <c r="C85" s="244" t="s">
        <v>191</v>
      </c>
      <c r="D85" s="233" t="s">
        <v>117</v>
      </c>
      <c r="E85" s="234">
        <v>15</v>
      </c>
      <c r="F85" s="235"/>
      <c r="G85" s="236">
        <f>ROUND(E85*F85,2)</f>
        <v>0</v>
      </c>
      <c r="H85" s="235"/>
      <c r="I85" s="236">
        <f>ROUND(E85*H85,2)</f>
        <v>0</v>
      </c>
      <c r="J85" s="235"/>
      <c r="K85" s="236">
        <f>ROUND(E85*J85,2)</f>
        <v>0</v>
      </c>
      <c r="L85" s="236">
        <v>21</v>
      </c>
      <c r="M85" s="236">
        <f>G85*(1+L85/100)</f>
        <v>0</v>
      </c>
      <c r="N85" s="236">
        <v>2.2000000000000001E-3</v>
      </c>
      <c r="O85" s="236">
        <f>ROUND(E85*N85,2)</f>
        <v>0.03</v>
      </c>
      <c r="P85" s="236">
        <v>0</v>
      </c>
      <c r="Q85" s="236">
        <f>ROUND(E85*P85,2)</f>
        <v>0</v>
      </c>
      <c r="R85" s="236" t="s">
        <v>128</v>
      </c>
      <c r="S85" s="236" t="s">
        <v>106</v>
      </c>
      <c r="T85" s="237" t="s">
        <v>106</v>
      </c>
      <c r="U85" s="221">
        <v>0</v>
      </c>
      <c r="V85" s="221">
        <f>ROUND(E85*U85,2)</f>
        <v>0</v>
      </c>
      <c r="W85" s="221"/>
      <c r="X85" s="221" t="s">
        <v>129</v>
      </c>
      <c r="Y85" s="212"/>
      <c r="Z85" s="212"/>
      <c r="AA85" s="212"/>
      <c r="AB85" s="212"/>
      <c r="AC85" s="212"/>
      <c r="AD85" s="212"/>
      <c r="AE85" s="212"/>
      <c r="AF85" s="212"/>
      <c r="AG85" s="212" t="s">
        <v>130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46" t="s">
        <v>192</v>
      </c>
      <c r="D86" s="222"/>
      <c r="E86" s="223">
        <v>7</v>
      </c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2"/>
      <c r="Z86" s="212"/>
      <c r="AA86" s="212"/>
      <c r="AB86" s="212"/>
      <c r="AC86" s="212"/>
      <c r="AD86" s="212"/>
      <c r="AE86" s="212"/>
      <c r="AF86" s="212"/>
      <c r="AG86" s="212" t="s">
        <v>113</v>
      </c>
      <c r="AH86" s="212">
        <v>0</v>
      </c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46" t="s">
        <v>193</v>
      </c>
      <c r="D87" s="222"/>
      <c r="E87" s="223">
        <v>8</v>
      </c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2"/>
      <c r="Z87" s="212"/>
      <c r="AA87" s="212"/>
      <c r="AB87" s="212"/>
      <c r="AC87" s="212"/>
      <c r="AD87" s="212"/>
      <c r="AE87" s="212"/>
      <c r="AF87" s="212"/>
      <c r="AG87" s="212" t="s">
        <v>113</v>
      </c>
      <c r="AH87" s="212">
        <v>0</v>
      </c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47"/>
      <c r="D88" s="240"/>
      <c r="E88" s="240"/>
      <c r="F88" s="240"/>
      <c r="G88" s="240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2"/>
      <c r="Z88" s="212"/>
      <c r="AA88" s="212"/>
      <c r="AB88" s="212"/>
      <c r="AC88" s="212"/>
      <c r="AD88" s="212"/>
      <c r="AE88" s="212"/>
      <c r="AF88" s="212"/>
      <c r="AG88" s="212" t="s">
        <v>114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x14ac:dyDescent="0.2">
      <c r="A89" s="3"/>
      <c r="B89" s="4"/>
      <c r="C89" s="249"/>
      <c r="D89" s="6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AE89">
        <v>15</v>
      </c>
      <c r="AF89">
        <v>21</v>
      </c>
      <c r="AG89" t="s">
        <v>87</v>
      </c>
    </row>
    <row r="90" spans="1:60" x14ac:dyDescent="0.2">
      <c r="A90" s="215"/>
      <c r="B90" s="216" t="s">
        <v>29</v>
      </c>
      <c r="C90" s="250"/>
      <c r="D90" s="217"/>
      <c r="E90" s="218"/>
      <c r="F90" s="218"/>
      <c r="G90" s="242">
        <f>G8+G15+G20+G29+G38+G43+G49+G75</f>
        <v>0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AE90">
        <f>SUMIF(L7:L88,AE89,G7:G88)</f>
        <v>0</v>
      </c>
      <c r="AF90">
        <f>SUMIF(L7:L88,AF89,G7:G88)</f>
        <v>0</v>
      </c>
      <c r="AG90" t="s">
        <v>194</v>
      </c>
    </row>
    <row r="91" spans="1:60" x14ac:dyDescent="0.2">
      <c r="C91" s="251"/>
      <c r="D91" s="10"/>
      <c r="AG91" t="s">
        <v>195</v>
      </c>
    </row>
    <row r="92" spans="1:60" x14ac:dyDescent="0.2">
      <c r="D92" s="10"/>
    </row>
    <row r="93" spans="1:60" x14ac:dyDescent="0.2">
      <c r="D93" s="10"/>
    </row>
    <row r="94" spans="1:60" x14ac:dyDescent="0.2">
      <c r="D94" s="10"/>
    </row>
    <row r="95" spans="1:60" x14ac:dyDescent="0.2">
      <c r="D95" s="10"/>
    </row>
    <row r="96" spans="1:60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32">
    <mergeCell ref="C84:G84"/>
    <mergeCell ref="C88:G88"/>
    <mergeCell ref="C71:G71"/>
    <mergeCell ref="C74:G74"/>
    <mergeCell ref="C77:G77"/>
    <mergeCell ref="C79:G79"/>
    <mergeCell ref="C81:G81"/>
    <mergeCell ref="C82:G82"/>
    <mergeCell ref="C42:G42"/>
    <mergeCell ref="C45:G45"/>
    <mergeCell ref="C48:G48"/>
    <mergeCell ref="C54:G54"/>
    <mergeCell ref="C65:G65"/>
    <mergeCell ref="C68:G68"/>
    <mergeCell ref="C28:G28"/>
    <mergeCell ref="C31:G31"/>
    <mergeCell ref="C33:G33"/>
    <mergeCell ref="C35:G35"/>
    <mergeCell ref="C37:G37"/>
    <mergeCell ref="C40:G40"/>
    <mergeCell ref="C14:G14"/>
    <mergeCell ref="C17:G17"/>
    <mergeCell ref="C19:G19"/>
    <mergeCell ref="C22:G22"/>
    <mergeCell ref="C24:G24"/>
    <mergeCell ref="C26:G26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507_2020_05 507_2020_05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'507_2020_05 507_2020_05 Pol'!Názvy_tisku</vt:lpstr>
      <vt:lpstr>oadresa</vt:lpstr>
      <vt:lpstr>Stavba!Objednatel</vt:lpstr>
      <vt:lpstr>Stavba!Objekt</vt:lpstr>
      <vt:lpstr>'507_2020_05 507_2020_05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2020-07-13T09:05:16Z</dcterms:modified>
</cp:coreProperties>
</file>