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ROZPOČTOVÁNÍ\ROZPOČTY 2020\MORAWITZ\ZUŠ přípojka\"/>
    </mc:Choice>
  </mc:AlternateContent>
  <xr:revisionPtr revIDLastSave="0" documentId="8_{E1004E62-54A7-4534-B699-C3F283453609}" xr6:coauthVersionLast="45" xr6:coauthVersionMax="45" xr10:uidLastSave="{00000000-0000-0000-0000-000000000000}"/>
  <bookViews>
    <workbookView xWindow="-120" yWindow="-120" windowWidth="25440" windowHeight="15390" activeTab="1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01 03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'01 03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'01 03 Pol'!$A$1:$X$127</definedName>
    <definedName name="_xlnm.Print_Area" localSheetId="1">Stavba!$A$1:$J$58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7" i="1" l="1"/>
  <c r="I56" i="1"/>
  <c r="I55" i="1"/>
  <c r="I54" i="1"/>
  <c r="I53" i="1"/>
  <c r="I52" i="1"/>
  <c r="I51" i="1"/>
  <c r="I50" i="1"/>
  <c r="G42" i="1"/>
  <c r="F42" i="1"/>
  <c r="G41" i="1"/>
  <c r="F41" i="1"/>
  <c r="G39" i="1"/>
  <c r="H39" i="1" s="1"/>
  <c r="H43" i="1" s="1"/>
  <c r="F39" i="1"/>
  <c r="G126" i="12"/>
  <c r="BA123" i="12"/>
  <c r="BA121" i="12"/>
  <c r="BA119" i="12"/>
  <c r="BA117" i="12"/>
  <c r="BA112" i="12"/>
  <c r="BA109" i="12"/>
  <c r="BA90" i="12"/>
  <c r="BA88" i="12"/>
  <c r="BA67" i="12"/>
  <c r="BA65" i="12"/>
  <c r="BA55" i="12"/>
  <c r="BA40" i="12"/>
  <c r="BA26" i="12"/>
  <c r="BA23" i="12"/>
  <c r="BA19" i="12"/>
  <c r="BA17" i="12"/>
  <c r="BA14" i="12"/>
  <c r="BA12" i="12"/>
  <c r="BA10" i="12"/>
  <c r="G9" i="12"/>
  <c r="I9" i="12"/>
  <c r="I8" i="12" s="1"/>
  <c r="K9" i="12"/>
  <c r="M9" i="12"/>
  <c r="O9" i="12"/>
  <c r="Q9" i="12"/>
  <c r="Q8" i="12" s="1"/>
  <c r="V9" i="12"/>
  <c r="G11" i="12"/>
  <c r="M11" i="12" s="1"/>
  <c r="I11" i="12"/>
  <c r="K11" i="12"/>
  <c r="K8" i="12" s="1"/>
  <c r="O11" i="12"/>
  <c r="Q11" i="12"/>
  <c r="V11" i="12"/>
  <c r="V8" i="12" s="1"/>
  <c r="G13" i="12"/>
  <c r="I13" i="12"/>
  <c r="K13" i="12"/>
  <c r="M13" i="12"/>
  <c r="O13" i="12"/>
  <c r="Q13" i="12"/>
  <c r="V13" i="12"/>
  <c r="G16" i="12"/>
  <c r="M16" i="12" s="1"/>
  <c r="I16" i="12"/>
  <c r="K16" i="12"/>
  <c r="O16" i="12"/>
  <c r="Q16" i="12"/>
  <c r="V16" i="12"/>
  <c r="G18" i="12"/>
  <c r="M18" i="12" s="1"/>
  <c r="I18" i="12"/>
  <c r="K18" i="12"/>
  <c r="O18" i="12"/>
  <c r="Q18" i="12"/>
  <c r="V18" i="12"/>
  <c r="G22" i="12"/>
  <c r="M22" i="12" s="1"/>
  <c r="I22" i="12"/>
  <c r="K22" i="12"/>
  <c r="O22" i="12"/>
  <c r="Q22" i="12"/>
  <c r="V22" i="12"/>
  <c r="G25" i="12"/>
  <c r="I25" i="12"/>
  <c r="K25" i="12"/>
  <c r="M25" i="12"/>
  <c r="O25" i="12"/>
  <c r="Q25" i="12"/>
  <c r="V25" i="12"/>
  <c r="G29" i="12"/>
  <c r="M29" i="12" s="1"/>
  <c r="I29" i="12"/>
  <c r="K29" i="12"/>
  <c r="O29" i="12"/>
  <c r="O8" i="12" s="1"/>
  <c r="Q29" i="12"/>
  <c r="V29" i="12"/>
  <c r="G32" i="12"/>
  <c r="I32" i="12"/>
  <c r="K32" i="12"/>
  <c r="M32" i="12"/>
  <c r="O32" i="12"/>
  <c r="Q32" i="12"/>
  <c r="V32" i="12"/>
  <c r="G35" i="12"/>
  <c r="M35" i="12" s="1"/>
  <c r="I35" i="12"/>
  <c r="K35" i="12"/>
  <c r="O35" i="12"/>
  <c r="Q35" i="12"/>
  <c r="V35" i="12"/>
  <c r="G37" i="12"/>
  <c r="I37" i="12"/>
  <c r="K37" i="12"/>
  <c r="M37" i="12"/>
  <c r="O37" i="12"/>
  <c r="Q37" i="12"/>
  <c r="V37" i="12"/>
  <c r="G39" i="12"/>
  <c r="M39" i="12" s="1"/>
  <c r="I39" i="12"/>
  <c r="K39" i="12"/>
  <c r="O39" i="12"/>
  <c r="Q39" i="12"/>
  <c r="V39" i="12"/>
  <c r="G41" i="12"/>
  <c r="M41" i="12" s="1"/>
  <c r="I41" i="12"/>
  <c r="K41" i="12"/>
  <c r="O41" i="12"/>
  <c r="Q41" i="12"/>
  <c r="V41" i="12"/>
  <c r="G45" i="12"/>
  <c r="M45" i="12" s="1"/>
  <c r="I45" i="12"/>
  <c r="K45" i="12"/>
  <c r="O45" i="12"/>
  <c r="Q45" i="12"/>
  <c r="V45" i="12"/>
  <c r="G47" i="12"/>
  <c r="I47" i="12"/>
  <c r="K47" i="12"/>
  <c r="M47" i="12"/>
  <c r="O47" i="12"/>
  <c r="Q47" i="12"/>
  <c r="V47" i="12"/>
  <c r="G48" i="12"/>
  <c r="M48" i="12" s="1"/>
  <c r="I48" i="12"/>
  <c r="K48" i="12"/>
  <c r="O48" i="12"/>
  <c r="Q48" i="12"/>
  <c r="V48" i="12"/>
  <c r="G49" i="12"/>
  <c r="I49" i="12"/>
  <c r="K49" i="12"/>
  <c r="M49" i="12"/>
  <c r="O49" i="12"/>
  <c r="Q49" i="12"/>
  <c r="V49" i="12"/>
  <c r="G54" i="12"/>
  <c r="M54" i="12" s="1"/>
  <c r="I54" i="12"/>
  <c r="K54" i="12"/>
  <c r="O54" i="12"/>
  <c r="Q54" i="12"/>
  <c r="V54" i="12"/>
  <c r="G57" i="12"/>
  <c r="I57" i="12"/>
  <c r="K57" i="12"/>
  <c r="M57" i="12"/>
  <c r="O57" i="12"/>
  <c r="Q57" i="12"/>
  <c r="V57" i="12"/>
  <c r="G58" i="12"/>
  <c r="K58" i="12"/>
  <c r="O58" i="12"/>
  <c r="V58" i="12"/>
  <c r="G59" i="12"/>
  <c r="M59" i="12" s="1"/>
  <c r="M58" i="12" s="1"/>
  <c r="I59" i="12"/>
  <c r="I58" i="12" s="1"/>
  <c r="K59" i="12"/>
  <c r="O59" i="12"/>
  <c r="Q59" i="12"/>
  <c r="Q58" i="12" s="1"/>
  <c r="V59" i="12"/>
  <c r="K62" i="12"/>
  <c r="G63" i="12"/>
  <c r="I63" i="12"/>
  <c r="I62" i="12" s="1"/>
  <c r="K63" i="12"/>
  <c r="M63" i="12"/>
  <c r="O63" i="12"/>
  <c r="Q63" i="12"/>
  <c r="Q62" i="12" s="1"/>
  <c r="V63" i="12"/>
  <c r="G64" i="12"/>
  <c r="G62" i="12" s="1"/>
  <c r="I64" i="12"/>
  <c r="K64" i="12"/>
  <c r="O64" i="12"/>
  <c r="O62" i="12" s="1"/>
  <c r="Q64" i="12"/>
  <c r="V64" i="12"/>
  <c r="G66" i="12"/>
  <c r="I66" i="12"/>
  <c r="K66" i="12"/>
  <c r="M66" i="12"/>
  <c r="O66" i="12"/>
  <c r="Q66" i="12"/>
  <c r="V66" i="12"/>
  <c r="G68" i="12"/>
  <c r="M68" i="12" s="1"/>
  <c r="I68" i="12"/>
  <c r="K68" i="12"/>
  <c r="O68" i="12"/>
  <c r="Q68" i="12"/>
  <c r="V68" i="12"/>
  <c r="V62" i="12" s="1"/>
  <c r="G76" i="12"/>
  <c r="G75" i="12" s="1"/>
  <c r="I76" i="12"/>
  <c r="I75" i="12" s="1"/>
  <c r="K76" i="12"/>
  <c r="K75" i="12" s="1"/>
  <c r="O76" i="12"/>
  <c r="O75" i="12" s="1"/>
  <c r="Q76" i="12"/>
  <c r="V76" i="12"/>
  <c r="V75" i="12" s="1"/>
  <c r="G78" i="12"/>
  <c r="M78" i="12" s="1"/>
  <c r="I78" i="12"/>
  <c r="K78" i="12"/>
  <c r="O78" i="12"/>
  <c r="Q78" i="12"/>
  <c r="V78" i="12"/>
  <c r="G80" i="12"/>
  <c r="M80" i="12" s="1"/>
  <c r="I80" i="12"/>
  <c r="K80" i="12"/>
  <c r="O80" i="12"/>
  <c r="Q80" i="12"/>
  <c r="V80" i="12"/>
  <c r="G81" i="12"/>
  <c r="I81" i="12"/>
  <c r="K81" i="12"/>
  <c r="M81" i="12"/>
  <c r="O81" i="12"/>
  <c r="Q81" i="12"/>
  <c r="V81" i="12"/>
  <c r="G82" i="12"/>
  <c r="M82" i="12" s="1"/>
  <c r="I82" i="12"/>
  <c r="K82" i="12"/>
  <c r="O82" i="12"/>
  <c r="Q82" i="12"/>
  <c r="V82" i="12"/>
  <c r="G84" i="12"/>
  <c r="I84" i="12"/>
  <c r="K84" i="12"/>
  <c r="M84" i="12"/>
  <c r="O84" i="12"/>
  <c r="Q84" i="12"/>
  <c r="Q75" i="12" s="1"/>
  <c r="V84" i="12"/>
  <c r="G85" i="12"/>
  <c r="M85" i="12" s="1"/>
  <c r="I85" i="12"/>
  <c r="K85" i="12"/>
  <c r="O85" i="12"/>
  <c r="Q85" i="12"/>
  <c r="V85" i="12"/>
  <c r="G87" i="12"/>
  <c r="G86" i="12" s="1"/>
  <c r="I87" i="12"/>
  <c r="I86" i="12" s="1"/>
  <c r="K87" i="12"/>
  <c r="K86" i="12" s="1"/>
  <c r="O87" i="12"/>
  <c r="O86" i="12" s="1"/>
  <c r="Q87" i="12"/>
  <c r="V87" i="12"/>
  <c r="V86" i="12" s="1"/>
  <c r="G89" i="12"/>
  <c r="M89" i="12" s="1"/>
  <c r="I89" i="12"/>
  <c r="K89" i="12"/>
  <c r="O89" i="12"/>
  <c r="Q89" i="12"/>
  <c r="V89" i="12"/>
  <c r="G91" i="12"/>
  <c r="M91" i="12" s="1"/>
  <c r="I91" i="12"/>
  <c r="K91" i="12"/>
  <c r="O91" i="12"/>
  <c r="Q91" i="12"/>
  <c r="V91" i="12"/>
  <c r="G92" i="12"/>
  <c r="I92" i="12"/>
  <c r="K92" i="12"/>
  <c r="M92" i="12"/>
  <c r="O92" i="12"/>
  <c r="Q92" i="12"/>
  <c r="V92" i="12"/>
  <c r="G93" i="12"/>
  <c r="M93" i="12" s="1"/>
  <c r="I93" i="12"/>
  <c r="K93" i="12"/>
  <c r="O93" i="12"/>
  <c r="Q93" i="12"/>
  <c r="V93" i="12"/>
  <c r="G94" i="12"/>
  <c r="I94" i="12"/>
  <c r="K94" i="12"/>
  <c r="M94" i="12"/>
  <c r="O94" i="12"/>
  <c r="Q94" i="12"/>
  <c r="Q86" i="12" s="1"/>
  <c r="V94" i="12"/>
  <c r="G96" i="12"/>
  <c r="G95" i="12" s="1"/>
  <c r="I96" i="12"/>
  <c r="I95" i="12" s="1"/>
  <c r="K96" i="12"/>
  <c r="M96" i="12"/>
  <c r="M95" i="12" s="1"/>
  <c r="O96" i="12"/>
  <c r="Q96" i="12"/>
  <c r="Q95" i="12" s="1"/>
  <c r="V96" i="12"/>
  <c r="G98" i="12"/>
  <c r="M98" i="12" s="1"/>
  <c r="I98" i="12"/>
  <c r="K98" i="12"/>
  <c r="O98" i="12"/>
  <c r="Q98" i="12"/>
  <c r="V98" i="12"/>
  <c r="G99" i="12"/>
  <c r="I99" i="12"/>
  <c r="K99" i="12"/>
  <c r="M99" i="12"/>
  <c r="O99" i="12"/>
  <c r="Q99" i="12"/>
  <c r="V99" i="12"/>
  <c r="G100" i="12"/>
  <c r="M100" i="12" s="1"/>
  <c r="I100" i="12"/>
  <c r="K100" i="12"/>
  <c r="K95" i="12" s="1"/>
  <c r="O100" i="12"/>
  <c r="Q100" i="12"/>
  <c r="V100" i="12"/>
  <c r="G101" i="12"/>
  <c r="I101" i="12"/>
  <c r="K101" i="12"/>
  <c r="M101" i="12"/>
  <c r="O101" i="12"/>
  <c r="Q101" i="12"/>
  <c r="V101" i="12"/>
  <c r="G102" i="12"/>
  <c r="M102" i="12" s="1"/>
  <c r="I102" i="12"/>
  <c r="K102" i="12"/>
  <c r="O102" i="12"/>
  <c r="O95" i="12" s="1"/>
  <c r="Q102" i="12"/>
  <c r="V102" i="12"/>
  <c r="G103" i="12"/>
  <c r="I103" i="12"/>
  <c r="K103" i="12"/>
  <c r="M103" i="12"/>
  <c r="O103" i="12"/>
  <c r="Q103" i="12"/>
  <c r="V103" i="12"/>
  <c r="G104" i="12"/>
  <c r="M104" i="12" s="1"/>
  <c r="I104" i="12"/>
  <c r="K104" i="12"/>
  <c r="O104" i="12"/>
  <c r="Q104" i="12"/>
  <c r="V104" i="12"/>
  <c r="V95" i="12" s="1"/>
  <c r="G105" i="12"/>
  <c r="I105" i="12"/>
  <c r="K105" i="12"/>
  <c r="M105" i="12"/>
  <c r="O105" i="12"/>
  <c r="Q105" i="12"/>
  <c r="V105" i="12"/>
  <c r="G107" i="12"/>
  <c r="O107" i="12"/>
  <c r="V107" i="12"/>
  <c r="G108" i="12"/>
  <c r="I108" i="12"/>
  <c r="I107" i="12" s="1"/>
  <c r="K108" i="12"/>
  <c r="K107" i="12" s="1"/>
  <c r="M108" i="12"/>
  <c r="M107" i="12" s="1"/>
  <c r="O108" i="12"/>
  <c r="Q108" i="12"/>
  <c r="Q107" i="12" s="1"/>
  <c r="V108" i="12"/>
  <c r="G111" i="12"/>
  <c r="M111" i="12" s="1"/>
  <c r="I111" i="12"/>
  <c r="K111" i="12"/>
  <c r="O111" i="12"/>
  <c r="Q111" i="12"/>
  <c r="V111" i="12"/>
  <c r="G113" i="12"/>
  <c r="I113" i="12"/>
  <c r="K113" i="12"/>
  <c r="M113" i="12"/>
  <c r="O113" i="12"/>
  <c r="Q113" i="12"/>
  <c r="V113" i="12"/>
  <c r="K115" i="12"/>
  <c r="O115" i="12"/>
  <c r="G116" i="12"/>
  <c r="I116" i="12"/>
  <c r="I115" i="12" s="1"/>
  <c r="K116" i="12"/>
  <c r="M116" i="12"/>
  <c r="O116" i="12"/>
  <c r="Q116" i="12"/>
  <c r="Q115" i="12" s="1"/>
  <c r="V116" i="12"/>
  <c r="V115" i="12" s="1"/>
  <c r="G118" i="12"/>
  <c r="M118" i="12" s="1"/>
  <c r="I118" i="12"/>
  <c r="K118" i="12"/>
  <c r="O118" i="12"/>
  <c r="Q118" i="12"/>
  <c r="V118" i="12"/>
  <c r="G120" i="12"/>
  <c r="I120" i="12"/>
  <c r="K120" i="12"/>
  <c r="M120" i="12"/>
  <c r="O120" i="12"/>
  <c r="Q120" i="12"/>
  <c r="V120" i="12"/>
  <c r="G122" i="12"/>
  <c r="M122" i="12" s="1"/>
  <c r="I122" i="12"/>
  <c r="K122" i="12"/>
  <c r="O122" i="12"/>
  <c r="Q122" i="12"/>
  <c r="V122" i="12"/>
  <c r="G124" i="12"/>
  <c r="I124" i="12"/>
  <c r="K124" i="12"/>
  <c r="M124" i="12"/>
  <c r="O124" i="12"/>
  <c r="Q124" i="12"/>
  <c r="V124" i="12"/>
  <c r="AE126" i="12"/>
  <c r="I20" i="1"/>
  <c r="I19" i="1"/>
  <c r="I18" i="1"/>
  <c r="I17" i="1"/>
  <c r="I16" i="1"/>
  <c r="F43" i="1"/>
  <c r="G43" i="1"/>
  <c r="G25" i="1" s="1"/>
  <c r="A25" i="1" s="1"/>
  <c r="A26" i="1" s="1"/>
  <c r="G26" i="1" s="1"/>
  <c r="H41" i="1"/>
  <c r="I41" i="1" s="1"/>
  <c r="H40" i="1"/>
  <c r="I58" i="1" l="1"/>
  <c r="J57" i="1" s="1"/>
  <c r="H42" i="1"/>
  <c r="I42" i="1" s="1"/>
  <c r="G28" i="1"/>
  <c r="G23" i="1"/>
  <c r="M8" i="12"/>
  <c r="M115" i="12"/>
  <c r="AF126" i="12"/>
  <c r="M64" i="12"/>
  <c r="M62" i="12" s="1"/>
  <c r="G8" i="12"/>
  <c r="G115" i="12"/>
  <c r="M87" i="12"/>
  <c r="M86" i="12" s="1"/>
  <c r="M76" i="12"/>
  <c r="M75" i="12" s="1"/>
  <c r="I39" i="1"/>
  <c r="I43" i="1" s="1"/>
  <c r="I21" i="1"/>
  <c r="J28" i="1"/>
  <c r="J26" i="1"/>
  <c r="G38" i="1"/>
  <c r="F38" i="1"/>
  <c r="J23" i="1"/>
  <c r="J24" i="1"/>
  <c r="J25" i="1"/>
  <c r="J27" i="1"/>
  <c r="E24" i="1"/>
  <c r="E26" i="1"/>
  <c r="J53" i="1" l="1"/>
  <c r="J52" i="1"/>
  <c r="J55" i="1"/>
  <c r="J56" i="1"/>
  <c r="J51" i="1"/>
  <c r="J54" i="1"/>
  <c r="J50" i="1"/>
  <c r="A23" i="1"/>
  <c r="A24" i="1" s="1"/>
  <c r="G24" i="1" s="1"/>
  <c r="A27" i="1" s="1"/>
  <c r="A29" i="1" s="1"/>
  <c r="G29" i="1" s="1"/>
  <c r="G27" i="1" s="1"/>
  <c r="J39" i="1"/>
  <c r="J43" i="1" s="1"/>
  <c r="J42" i="1"/>
  <c r="J41" i="1"/>
  <c r="J5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S6" authorId="0" shapeId="0" xr:uid="{A0DC0282-08F3-420F-BC61-46D677F7C0F9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80A610C8-A0E7-47AC-AD21-DA1DD6A2E9A7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<sst xmlns="http://schemas.openxmlformats.org/spreadsheetml/2006/main" count="714" uniqueCount="295">
  <si>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</si>
  <si>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</si>
  <si>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</si>
  <si>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</si>
  <si>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</si>
  <si>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</si>
  <si>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</si>
  <si>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</si>
  <si>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</si>
  <si>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</si>
  <si>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</si>
  <si>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</si>
  <si>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</si>
  <si>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</si>
  <si>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</si>
  <si>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</si>
  <si>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</si>
  <si>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</si>
  <si>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</si>
  <si>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</si>
  <si>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</si>
  <si>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</si>
  <si>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</si>
  <si>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</si>
  <si>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</si>
  <si>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</si>
  <si>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</si>
  <si>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</si>
  <si>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</si>
  <si>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</si>
  <si>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</si>
  <si>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</si>
  <si>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</si>
  <si>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</si>
  <si>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</si>
  <si>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</si>
  <si>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</si>
  <si>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</si>
  <si>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</si>
  <si>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</si>
  <si>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</si>
  <si>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</si>
  <si>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</si>
  <si>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03</t>
  </si>
  <si>
    <t>Přípojka vody</t>
  </si>
  <si>
    <t>01</t>
  </si>
  <si>
    <t>ZTI</t>
  </si>
  <si>
    <t>Objekt:</t>
  </si>
  <si>
    <t>Rozpočet:</t>
  </si>
  <si>
    <t>MW20/08</t>
  </si>
  <si>
    <t>Oprava ZTI v objektu ZUŠ Palackého 146 v Brně</t>
  </si>
  <si>
    <t>Statutární město Brno</t>
  </si>
  <si>
    <t>Dominikánské náměstí 196/1</t>
  </si>
  <si>
    <t>Brno-Brno-město</t>
  </si>
  <si>
    <t>60200</t>
  </si>
  <si>
    <t>44992785</t>
  </si>
  <si>
    <t>CZ44992785</t>
  </si>
  <si>
    <t>Stavba</t>
  </si>
  <si>
    <t>Provozní soubor</t>
  </si>
  <si>
    <t>Celkem za stavbu</t>
  </si>
  <si>
    <t>CZK</t>
  </si>
  <si>
    <t>Rekapitulace dílů</t>
  </si>
  <si>
    <t>Typ dílu</t>
  </si>
  <si>
    <t>1</t>
  </si>
  <si>
    <t>Zemní práce</t>
  </si>
  <si>
    <t>45</t>
  </si>
  <si>
    <t>Podkladní a vedlejší konstrukce</t>
  </si>
  <si>
    <t>5</t>
  </si>
  <si>
    <t>Komunikace</t>
  </si>
  <si>
    <t>87</t>
  </si>
  <si>
    <t>Potrubí z trub z plastických hmot</t>
  </si>
  <si>
    <t>89</t>
  </si>
  <si>
    <t>Ostatní konstrukce na trubním vedení</t>
  </si>
  <si>
    <t>9</t>
  </si>
  <si>
    <t>Ostatní konstrukce, bourání</t>
  </si>
  <si>
    <t>VN</t>
  </si>
  <si>
    <t>ON</t>
  </si>
  <si>
    <t>Položkový soupis prací a dodávek</t>
  </si>
  <si>
    <t>#TypZaznamu#</t>
  </si>
  <si>
    <t>STA</t>
  </si>
  <si>
    <t>PRO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</si>
  <si>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</si>
  <si>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</si>
  <si>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</si>
  <si>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</si>
  <si>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</si>
  <si>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</si>
  <si>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</si>
  <si>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</si>
  <si>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</si>
  <si>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</si>
  <si>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</si>
  <si>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</si>
  <si>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</si>
  <si>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</si>
  <si>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</si>
  <si>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</si>
  <si>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</si>
  <si>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</si>
  <si>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</si>
  <si>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</si>
  <si>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</si>
  <si>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</si>
  <si>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</si>
  <si>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</si>
  <si>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</si>
  <si>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119001411R00</t>
  </si>
  <si>
    <t>Dočasné zajištění podzemního potrubí nebo vedení betonového potrubí_x000D_
 DN  do 200 mm</t>
  </si>
  <si>
    <t>m</t>
  </si>
  <si>
    <t>800-1</t>
  </si>
  <si>
    <t>RTS 20/ I</t>
  </si>
  <si>
    <t>Práce</t>
  </si>
  <si>
    <t>POL1_</t>
  </si>
  <si>
    <t>ve výkopišti ve stavu a poloze, ve kterých byla na začátku zemních prací, a to podepřením, vzepřením nebo vyvěšením, případně s ochranným bedněním, se zřízením a odstraněním zajišťovací konstrukce a včetně opotřebení použitých materiálů,</t>
  </si>
  <si>
    <t>SPI</t>
  </si>
  <si>
    <t>119001421R00</t>
  </si>
  <si>
    <t>Dočasné zajištění podzemního potrubí nebo vedení kabelů do 3 kabelů</t>
  </si>
  <si>
    <t>119001422R00</t>
  </si>
  <si>
    <t>Dočasné zajištění podzemního potrubí nebo vedení kabelů přes 3 do 6 kabelů</t>
  </si>
  <si>
    <t>2*1,2</t>
  </si>
  <si>
    <t>VV</t>
  </si>
  <si>
    <t>119001423R00</t>
  </si>
  <si>
    <t>Dočasné zajištění podzemního potrubí nebo vedení kabelů přes 6 kabelů</t>
  </si>
  <si>
    <t>130001101R00</t>
  </si>
  <si>
    <t>Příplatek k cenám za ztížené vykopávky v horninách jakékoliv třídy</t>
  </si>
  <si>
    <t>m3</t>
  </si>
  <si>
    <t>Příplatek k cenám hloubených vykopávek za ztížení vykopávky v blízkosti podzemního vedení nebo výbušnin pro jakoukoliv třídu horniny.</t>
  </si>
  <si>
    <t xml:space="preserve">70% : </t>
  </si>
  <si>
    <t>Odkaz na mn. položky pořadí 6 : 129,02400*0,7</t>
  </si>
  <si>
    <t>132201212R00</t>
  </si>
  <si>
    <t xml:space="preserve">Hloubení rýh šířky přes 60 do 200 cm do 1000 m3, v hornině 3, hloubení strojně </t>
  </si>
  <si>
    <t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t>
  </si>
  <si>
    <t>vodovod : 1,2*67,2*1,6</t>
  </si>
  <si>
    <t>132201219R00</t>
  </si>
  <si>
    <t xml:space="preserve">Hloubení rýh šířky přes 60 do 200 cm příplatek za lepivost, v hornině 3,  </t>
  </si>
  <si>
    <t xml:space="preserve">50% : </t>
  </si>
  <si>
    <t>Odkaz na mn. položky pořadí 6 : 129,02400*0,5</t>
  </si>
  <si>
    <t>139601102R00</t>
  </si>
  <si>
    <t>Ruční výkop jam, rýh a šachet v hornině 3</t>
  </si>
  <si>
    <t>s přehozením na vzdálenost do 5 m nebo s naložením na ruční dopravní prostředek</t>
  </si>
  <si>
    <t>sonda pro zjištění polohy stávajících sítí : 2,0*2,0*0,8*3</t>
  </si>
  <si>
    <t>151101101R00</t>
  </si>
  <si>
    <t>Zřízení pažení a rozepření stěn rýh příložné  pro jakoukoliv mezerovitost, hloubky do 2 m</t>
  </si>
  <si>
    <t>m2</t>
  </si>
  <si>
    <t>pro podzemní vedení pro všechny šířky rýhy,</t>
  </si>
  <si>
    <t>2*67,2*1,6</t>
  </si>
  <si>
    <t>151101111R00</t>
  </si>
  <si>
    <t>Odstranění pažení a rozepření rýh příložné , hloubky do 2 m</t>
  </si>
  <si>
    <t>pro podzemní vedení s uložením materiálu na vzdálenost do 3 m od kraje výkopu,</t>
  </si>
  <si>
    <t>151101311R00</t>
  </si>
  <si>
    <t>Odstranění rozepření stěn výkopů při roubení příložném, hloubky do 4 m</t>
  </si>
  <si>
    <t>s uložením materiálu na vzdálenost do 3 m od okraje výkopu,</t>
  </si>
  <si>
    <t>161101101R00</t>
  </si>
  <si>
    <t>Svislé přemístění výkopku z horniny 1 až 4, při hloubce výkopu přes 1 do 2,5 m</t>
  </si>
  <si>
    <t>bez naložení do dopravní nádoby, ale s vyprázdněním dopravní nádoby na hromadu nebo na dopravní prostředek,</t>
  </si>
  <si>
    <t>162701105R00</t>
  </si>
  <si>
    <t>Vodorovné přemístění výkopku z horniny 1 až 4, na vzdálenost přes 9 000  do 10 000 m</t>
  </si>
  <si>
    <t>po suchu, bez naložení výkopku, avšak se složením bez rozhrnutí, zpáteční cesta vozidla.</t>
  </si>
  <si>
    <t>Vyhloubeno : 129,024+9,6</t>
  </si>
  <si>
    <t>Zpět.zásypy, obsypy : -92,736-9,6</t>
  </si>
  <si>
    <t>162701109R00</t>
  </si>
  <si>
    <t>Vodorovné přemístění výkopku příplatek k ceně za každých dalších i započatých 1 000 m přes 10 000 m_x000D_
 z horniny 1 až 4</t>
  </si>
  <si>
    <t>167101101R00</t>
  </si>
  <si>
    <t>Nakládání, skládání, překládání neulehlého výkopku nakládání výkopku_x000D_
 do 100 m3, z horniny 1 až 4</t>
  </si>
  <si>
    <t>171201201R00</t>
  </si>
  <si>
    <t>Uložení sypaniny na dočasnou skládku tak, že na 1 m2 plochy připadá přes 2 m3 výkopku nebo ornice</t>
  </si>
  <si>
    <t>174101101R00</t>
  </si>
  <si>
    <t>Zásyp sypaninou se zhutněním jam, šachet, rýh nebo kolem objektů v těchto vykopávkách</t>
  </si>
  <si>
    <t>z jakékoliv horniny s uložením výkopku po vrstvách,</t>
  </si>
  <si>
    <t>včetně strojního přemístění materiálu pro zásyp ze vzdálenosti do 10 m od okraje zásypu</t>
  </si>
  <si>
    <t>POP</t>
  </si>
  <si>
    <t>vodovod : 1,2*67,2*(1,6-0,35-0,1)</t>
  </si>
  <si>
    <t>175101101RT2</t>
  </si>
  <si>
    <t>Obsyp potrubí bez prohození sypaniny, s dodáním štěrkopísku frakce 0 - 22 mm</t>
  </si>
  <si>
    <t>sypaninou z vhodných hornin tř. 1 - 4 nebo materiálem připraveným podél výkopu ve vzdálenosti do 3 m od jeho kraje, pro jakoukoliv hloubku výkopu a jakoukoliv míru zhutnění,</t>
  </si>
  <si>
    <t>vodovod : 1,2*67,2*0,35</t>
  </si>
  <si>
    <t>199000002R00</t>
  </si>
  <si>
    <t>Poplatky za skládku horniny 1- 4, skupina 17 05 04 z Katalogu odpadů</t>
  </si>
  <si>
    <t>451572111R00</t>
  </si>
  <si>
    <t>Lože pod potrubí, stoky a drobné objekty z kameniva drobného těženého 0÷4 mm</t>
  </si>
  <si>
    <t>827-1</t>
  </si>
  <si>
    <t>v otevřeném výkopu,</t>
  </si>
  <si>
    <t>vodovod : 1,2*67,2*0,1</t>
  </si>
  <si>
    <t>831990101RBD</t>
  </si>
  <si>
    <t>Příplatek za trasu ve vozovce živičné, při šířce rýhy do 1,2 m (tl. 550 mm)</t>
  </si>
  <si>
    <t>RTS 16/ I</t>
  </si>
  <si>
    <t>Agregovaná položka</t>
  </si>
  <si>
    <t>POL2_</t>
  </si>
  <si>
    <t>841990212RAA</t>
  </si>
  <si>
    <t>Příplatky za trasu plynovodu ve vozovce v chodníku ze zámkové dlažby, šířka rýhy 500 mm</t>
  </si>
  <si>
    <t>AP-HSV</t>
  </si>
  <si>
    <t>odstranění krytu vozovky nebo zpevněné plochy (chodníku) podle popisu, odstranění podkladu z kameniva, naložení suti. Vyspravení podkladu po překopech se zhutněním a vyspravení krytu po překopech, u dlažeb použití stávajících dlaždic nebo kostek. Podíl zemních prací v trase plynovodu ve vozovce je odečten.</t>
  </si>
  <si>
    <t>841990212RAB</t>
  </si>
  <si>
    <t>Příplatky za trasu plynovodu ve vozovce v chodníku ze zámkové dlažby, šířka rýhy 800 mm</t>
  </si>
  <si>
    <t>591100031RA1</t>
  </si>
  <si>
    <t>Chodník z dlažby zámkové tl. 6 cm - oprava</t>
  </si>
  <si>
    <t>Vlastní</t>
  </si>
  <si>
    <t>Skladba:</t>
  </si>
  <si>
    <t>podklad ze štěrkopísku                  10 cm</t>
  </si>
  <si>
    <t>lože z kameniva                               4 cm</t>
  </si>
  <si>
    <t>dlažba zámková, betonová             6 cm (70% původní dlažby, 30% nové dlažby)</t>
  </si>
  <si>
    <t>Bez zemních prací.</t>
  </si>
  <si>
    <t>sonda pro zjištění polohy stávajících sítí : 2,5*2,5*2</t>
  </si>
  <si>
    <t>871181121R00</t>
  </si>
  <si>
    <t>Montáž potrubí z plastických hmot z tlakových trubek polyetylenových, vnějšího průměru 50 mm</t>
  </si>
  <si>
    <t>877182121R00</t>
  </si>
  <si>
    <t>Montáž elektrotvarovek Přirážka za 1 spoj elektrotvarovky, vnějšího průměru 50 mm</t>
  </si>
  <si>
    <t>kus</t>
  </si>
  <si>
    <t>879172199R00</t>
  </si>
  <si>
    <t>Příplatky za montáž vodovodních přípojek , DN 32-80 mm</t>
  </si>
  <si>
    <t>28613144.MR</t>
  </si>
  <si>
    <t>víčko/záslepka PE 100; SDR 11,0; D = 50,0 mm; spoj elektrosvařovaný</t>
  </si>
  <si>
    <t>SPCM</t>
  </si>
  <si>
    <t>Specifikace</t>
  </si>
  <si>
    <t>POL3_</t>
  </si>
  <si>
    <t>286134118R</t>
  </si>
  <si>
    <t>trubka plastová vodovodní hladká; HDPE (PE 100); SDR 11,0; PN 16; D = 50,0 mm; s = 4,60 mm</t>
  </si>
  <si>
    <t>+1,5% : 67,5*1,015</t>
  </si>
  <si>
    <t>28653324.AR</t>
  </si>
  <si>
    <t>koleno PE 100; 90,0 °; SDR 11,0; D = 50,0 mm; hladké; spoj elektrosvařovaný</t>
  </si>
  <si>
    <t>28653333.AR</t>
  </si>
  <si>
    <t>koleno PE 100; 45,0 °; SDR 11,0; D = 50,0 mm; hladké; spoj elektrosvařovaný</t>
  </si>
  <si>
    <t>892241111R00</t>
  </si>
  <si>
    <t>Tlakové zkoušky vodovodního potrubí DN do 80 mm</t>
  </si>
  <si>
    <t>přísun, montáže, demontáže a odsunu zkoušecího čerpadla, napuštění tlakovou vodou a dodání vody pro tlakovou zkoušku,</t>
  </si>
  <si>
    <t>892233111R00</t>
  </si>
  <si>
    <t>Proplach a desinfekce vodovodního potrubí DN od 40 do 70 mm</t>
  </si>
  <si>
    <t>napuštění a vypuštění vody, dodání vody a desinfekčního prostředku, náklady na bakteriologický rozbor vody,</t>
  </si>
  <si>
    <t>899721112R00</t>
  </si>
  <si>
    <t>Výstražné fólie výstražná fólie pro vodovod, šířka 30 cm</t>
  </si>
  <si>
    <t>899731111R00</t>
  </si>
  <si>
    <t>Signalizační vodič CYY, 1,5 mm2</t>
  </si>
  <si>
    <t>722131935R00</t>
  </si>
  <si>
    <t>Opravy vodovodního potrubí závitového propojení dosavadního potrubí, DN 40</t>
  </si>
  <si>
    <t>800-721</t>
  </si>
  <si>
    <t>722235815R00</t>
  </si>
  <si>
    <t>Ventil ventil redukční s manometrem, šroubení-šroubení, DN 40, PN 25, mosaz</t>
  </si>
  <si>
    <t>722170804R00</t>
  </si>
  <si>
    <t>Demontáž potrubí z trubek z PH tlakových přes D 32 mm do D 63 mm</t>
  </si>
  <si>
    <t>předpoklad : 65</t>
  </si>
  <si>
    <t>910      T01</t>
  </si>
  <si>
    <t>Hzs-nezměřitelné stavební práce a přípomoci</t>
  </si>
  <si>
    <t>h</t>
  </si>
  <si>
    <t>Kalkul</t>
  </si>
  <si>
    <t>979087313R00</t>
  </si>
  <si>
    <t>Nakládání na dopravní prostředky vybouraných trub</t>
  </si>
  <si>
    <t>t</t>
  </si>
  <si>
    <t>Přesun suti</t>
  </si>
  <si>
    <t>POL8_</t>
  </si>
  <si>
    <t>979081111R00</t>
  </si>
  <si>
    <t>Odvoz suti a vybouraných hmot na skládku do 1 km</t>
  </si>
  <si>
    <t>801-3</t>
  </si>
  <si>
    <t>979081121R00</t>
  </si>
  <si>
    <t>Odvoz suti a vybouraných hmot na skládku příplatek za každý další 1 km</t>
  </si>
  <si>
    <t>979082111R00</t>
  </si>
  <si>
    <t>Vnitrostaveništní doprava suti a vybouraných hmot do 10 m</t>
  </si>
  <si>
    <t>979082121R00</t>
  </si>
  <si>
    <t>Vnitrostaveništní doprava suti a vybouraných hmot příplatek k ceně za každých dalších 5 m</t>
  </si>
  <si>
    <t>979990191R00</t>
  </si>
  <si>
    <t>Poplatek za skládku plastové výrobky, skupina 17 02 03 z Katalogu odpadů</t>
  </si>
  <si>
    <t>979093111R00</t>
  </si>
  <si>
    <t>Uložení suti na skládku bez zhutnění</t>
  </si>
  <si>
    <t>800-6</t>
  </si>
  <si>
    <t>s hrubým urovnáním,</t>
  </si>
  <si>
    <t>004111010R</t>
  </si>
  <si>
    <t xml:space="preserve">Průzkumné práce </t>
  </si>
  <si>
    <t>Soubor</t>
  </si>
  <si>
    <t>Indiv</t>
  </si>
  <si>
    <t>VRN</t>
  </si>
  <si>
    <t>POL99_8</t>
  </si>
  <si>
    <t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t>
  </si>
  <si>
    <t>Ověření polohy a hloubky stávajícího vodovodu : 1</t>
  </si>
  <si>
    <t>005111021R</t>
  </si>
  <si>
    <t>Vytyčení inženýrských sítí</t>
  </si>
  <si>
    <t>Zaměření a vytýčení stávajících inženýrských sítí v místě stavby z hlediska jejich ochrany při provádění stavby.</t>
  </si>
  <si>
    <t>005121 R</t>
  </si>
  <si>
    <t>Zařízení staveniště</t>
  </si>
  <si>
    <t>POL99_2</t>
  </si>
  <si>
    <t>Veškeré náklady spojené s vybudováním, provozem a odstraněním zařízení staveniště.</t>
  </si>
  <si>
    <t>005211030R</t>
  </si>
  <si>
    <t xml:space="preserve">Dočasná dopravní opatření </t>
  </si>
  <si>
    <t>Náklady na vyhotovení návrhu dočasného dopravního značení, jeho projednání s dotčenými orgány a organizacemi, dodání dopravních značek a světelné signalizace, jejich rozmístění a přemísťování a jejich údržba v průběhu výstavby včetně následného odstranění po ukončení stavebních prací.</t>
  </si>
  <si>
    <t>005211040R</t>
  </si>
  <si>
    <t xml:space="preserve">Užívání veřejných ploch a prostranství  </t>
  </si>
  <si>
    <t>Náklady a poplatky spojené s užíváním veřejných ploch a prostranství, pokud jsou stavebními pracemi nebo souvisejícími činnostmi dotčeny, a to včetně užívání ploch v souvislosti s uložením stavebního materiálu nebo stavebního odpadu.</t>
  </si>
  <si>
    <t>005211080R</t>
  </si>
  <si>
    <t xml:space="preserve">Bezpečnostní a hygienická opatření na staveništi </t>
  </si>
  <si>
    <t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</t>
  </si>
  <si>
    <t>005241020R</t>
  </si>
  <si>
    <t xml:space="preserve">Geodetické zaměření skutečného provedení  </t>
  </si>
  <si>
    <t>Náklady na provedení skutečného zaměření stavby v rozsahu nezbytném pro zápis změny do katastru nemovitostí.</t>
  </si>
  <si>
    <t>R99-01</t>
  </si>
  <si>
    <t>Statické zabezpečení stožáru VO - 1ks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</si>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</sst>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0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2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49" fontId="8" fillId="0" borderId="18" xfId="0" applyNumberFormat="1" applyFont="1" applyBorder="1" applyAlignment="1">
      <alignment horizontal="left" vertical="center" wrapText="1"/>
    </xf>
    <xf numFmtId="49" fontId="8" fillId="0" borderId="6" xfId="0" applyNumberFormat="1" applyFont="1" applyBorder="1" applyAlignment="1">
      <alignment vertical="center" wrapText="1"/>
    </xf>
    <xf numFmtId="49" fontId="8" fillId="0" borderId="0" xfId="0" applyNumberFormat="1" applyFont="1" applyAlignment="1">
      <alignment horizontal="left" vertical="center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4" fontId="16" fillId="0" borderId="0" xfId="0" applyNumberFormat="1" applyFont="1" applyBorder="1" applyAlignment="1">
      <alignment vertical="top" shrinkToFit="1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9" fillId="0" borderId="0" xfId="0" applyNumberFormat="1" applyFont="1" applyAlignment="1">
      <alignment wrapText="1"/>
    </xf>
    <xf numFmtId="0" fontId="16" fillId="0" borderId="18" xfId="0" applyNumberFormat="1" applyFont="1" applyBorder="1" applyAlignment="1">
      <alignment vertical="top" wrapText="1"/>
    </xf>
    <xf numFmtId="0" fontId="16" fillId="0" borderId="42" xfId="0" applyFont="1" applyBorder="1" applyAlignment="1">
      <alignment vertical="top"/>
    </xf>
    <xf numFmtId="49" fontId="16" fillId="0" borderId="43" xfId="0" applyNumberFormat="1" applyFont="1" applyBorder="1" applyAlignment="1">
      <alignment vertical="top"/>
    </xf>
    <xf numFmtId="0" fontId="16" fillId="0" borderId="43" xfId="0" applyFont="1" applyBorder="1" applyAlignment="1">
      <alignment horizontal="center" vertical="top" shrinkToFit="1"/>
    </xf>
    <xf numFmtId="164" fontId="16" fillId="0" borderId="43" xfId="0" applyNumberFormat="1" applyFont="1" applyBorder="1" applyAlignment="1">
      <alignment vertical="top" shrinkToFit="1"/>
    </xf>
    <xf numFmtId="4" fontId="16" fillId="4" borderId="43" xfId="0" applyNumberFormat="1" applyFont="1" applyFill="1" applyBorder="1" applyAlignment="1" applyProtection="1">
      <alignment vertical="top" shrinkToFit="1"/>
      <protection locked="0"/>
    </xf>
    <xf numFmtId="4" fontId="16" fillId="0" borderId="43" xfId="0" applyNumberFormat="1" applyFont="1" applyBorder="1" applyAlignment="1">
      <alignment vertical="top" shrinkToFit="1"/>
    </xf>
    <xf numFmtId="4" fontId="16" fillId="0" borderId="44" xfId="0" applyNumberFormat="1" applyFont="1" applyBorder="1" applyAlignment="1">
      <alignment vertical="top" shrinkToFit="1"/>
    </xf>
    <xf numFmtId="0" fontId="18" fillId="0" borderId="0" xfId="0" applyNumberFormat="1" applyFont="1" applyBorder="1" applyAlignment="1">
      <alignment vertical="top" wrapText="1"/>
    </xf>
    <xf numFmtId="0" fontId="18" fillId="0" borderId="18" xfId="0" applyNumberFormat="1" applyFont="1" applyBorder="1" applyAlignment="1">
      <alignment vertical="top"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0" borderId="43" xfId="0" applyNumberFormat="1" applyFont="1" applyBorder="1" applyAlignment="1">
      <alignment horizontal="left" vertical="top" wrapText="1"/>
    </xf>
    <xf numFmtId="0" fontId="18" fillId="0" borderId="0" xfId="0" applyNumberFormat="1" applyFont="1" applyBorder="1" applyAlignment="1">
      <alignment horizontal="left" vertical="top" wrapText="1"/>
    </xf>
    <xf numFmtId="0" fontId="18" fillId="0" borderId="18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algorithmName="SHA-512" hashValue="TeygGASPOPCR02bZhuiB9vJi+gK3PMRD6Pen7KB1zhAD7hnqcR6ob9coZk1zkXWylDrlod7WUFH8hU3Jd4ATfg==" saltValue="YsxB/6BNnQZccmLA5qjBUQ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61"/>
  <sheetViews>
    <sheetView showGridLines="0" tabSelected="1" topLeftCell="B1" zoomScaleNormal="100" zoomScaleSheetLayoutView="75" workbookViewId="0">
      <selection activeCell="B1" sqref="B1:J1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1" t="s">
        <v>22</v>
      </c>
      <c r="C2" s="112"/>
      <c r="D2" s="113" t="s">
        <v>49</v>
      </c>
      <c r="E2" s="114" t="s">
        <v>50</v>
      </c>
      <c r="F2" s="115"/>
      <c r="G2" s="115"/>
      <c r="H2" s="115"/>
      <c r="I2" s="115"/>
      <c r="J2" s="116"/>
      <c r="O2" s="1"/>
    </row>
    <row r="3" spans="1:15" ht="27" customHeight="1" x14ac:dyDescent="0.2">
      <c r="A3" s="2"/>
      <c r="B3" s="117" t="s">
        <v>47</v>
      </c>
      <c r="C3" s="112"/>
      <c r="D3" s="118" t="s">
        <v>45</v>
      </c>
      <c r="E3" s="119" t="s">
        <v>46</v>
      </c>
      <c r="F3" s="120"/>
      <c r="G3" s="120"/>
      <c r="H3" s="120"/>
      <c r="I3" s="120"/>
      <c r="J3" s="121"/>
    </row>
    <row r="4" spans="1:15" ht="23.25" customHeight="1" x14ac:dyDescent="0.2">
      <c r="A4" s="108">
        <v>8829</v>
      </c>
      <c r="B4" s="122" t="s">
        <v>48</v>
      </c>
      <c r="C4" s="123"/>
      <c r="D4" s="124" t="s">
        <v>43</v>
      </c>
      <c r="E4" s="125" t="s">
        <v>44</v>
      </c>
      <c r="F4" s="126"/>
      <c r="G4" s="126"/>
      <c r="H4" s="126"/>
      <c r="I4" s="126"/>
      <c r="J4" s="127"/>
    </row>
    <row r="5" spans="1:15" ht="24" customHeight="1" x14ac:dyDescent="0.2">
      <c r="A5" s="2"/>
      <c r="B5" s="31" t="s">
        <v>42</v>
      </c>
      <c r="D5" s="128" t="s">
        <v>51</v>
      </c>
      <c r="E5" s="91"/>
      <c r="F5" s="91"/>
      <c r="G5" s="91"/>
      <c r="H5" s="18" t="s">
        <v>40</v>
      </c>
      <c r="I5" s="130" t="s">
        <v>55</v>
      </c>
      <c r="J5" s="8"/>
    </row>
    <row r="6" spans="1:15" ht="15.75" customHeight="1" x14ac:dyDescent="0.2">
      <c r="A6" s="2"/>
      <c r="B6" s="28"/>
      <c r="C6" s="55"/>
      <c r="D6" s="110" t="s">
        <v>52</v>
      </c>
      <c r="E6" s="92"/>
      <c r="F6" s="92"/>
      <c r="G6" s="92"/>
      <c r="H6" s="18" t="s">
        <v>34</v>
      </c>
      <c r="I6" s="130" t="s">
        <v>56</v>
      </c>
      <c r="J6" s="8"/>
    </row>
    <row r="7" spans="1:15" ht="15.75" customHeight="1" x14ac:dyDescent="0.2">
      <c r="A7" s="2"/>
      <c r="B7" s="29"/>
      <c r="C7" s="56"/>
      <c r="D7" s="109" t="s">
        <v>54</v>
      </c>
      <c r="E7" s="129" t="s">
        <v>53</v>
      </c>
      <c r="F7" s="93"/>
      <c r="G7" s="93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31"/>
      <c r="E11" s="131"/>
      <c r="F11" s="131"/>
      <c r="G11" s="131"/>
      <c r="H11" s="18" t="s">
        <v>40</v>
      </c>
      <c r="I11" s="136"/>
      <c r="J11" s="8"/>
    </row>
    <row r="12" spans="1:15" ht="15.75" customHeight="1" x14ac:dyDescent="0.2">
      <c r="A12" s="2"/>
      <c r="B12" s="28"/>
      <c r="C12" s="55"/>
      <c r="D12" s="132"/>
      <c r="E12" s="132"/>
      <c r="F12" s="132"/>
      <c r="G12" s="132"/>
      <c r="H12" s="18" t="s">
        <v>34</v>
      </c>
      <c r="I12" s="136"/>
      <c r="J12" s="8"/>
    </row>
    <row r="13" spans="1:15" ht="15.75" customHeight="1" x14ac:dyDescent="0.2">
      <c r="A13" s="2"/>
      <c r="B13" s="29"/>
      <c r="C13" s="56"/>
      <c r="D13" s="135"/>
      <c r="E13" s="133"/>
      <c r="F13" s="134"/>
      <c r="G13" s="134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6"/>
      <c r="F15" s="86"/>
      <c r="G15" s="87"/>
      <c r="H15" s="87"/>
      <c r="I15" s="87" t="s">
        <v>29</v>
      </c>
      <c r="J15" s="88"/>
    </row>
    <row r="16" spans="1:15" ht="23.25" customHeight="1" x14ac:dyDescent="0.2">
      <c r="A16" s="198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SUMIF(F50:F57,A16,I50:I57)+SUMIF(F50:F57,"PSU",I50:I57)</f>
        <v>0</v>
      </c>
      <c r="J16" s="85"/>
    </row>
    <row r="17" spans="1:10" ht="23.25" customHeight="1" x14ac:dyDescent="0.2">
      <c r="A17" s="198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SUMIF(F50:F57,A17,I50:I57)</f>
        <v>0</v>
      </c>
      <c r="J17" s="85"/>
    </row>
    <row r="18" spans="1:10" ht="23.25" customHeight="1" x14ac:dyDescent="0.2">
      <c r="A18" s="198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SUMIF(F50:F57,A18,I50:I57)</f>
        <v>0</v>
      </c>
      <c r="J18" s="85"/>
    </row>
    <row r="19" spans="1:10" ht="23.25" customHeight="1" x14ac:dyDescent="0.2">
      <c r="A19" s="198" t="s">
        <v>75</v>
      </c>
      <c r="B19" s="38" t="s">
        <v>27</v>
      </c>
      <c r="C19" s="62"/>
      <c r="D19" s="63"/>
      <c r="E19" s="83"/>
      <c r="F19" s="84"/>
      <c r="G19" s="83"/>
      <c r="H19" s="84"/>
      <c r="I19" s="83">
        <f>SUMIF(F50:F57,A19,I50:I57)</f>
        <v>0</v>
      </c>
      <c r="J19" s="85"/>
    </row>
    <row r="20" spans="1:10" ht="23.25" customHeight="1" x14ac:dyDescent="0.2">
      <c r="A20" s="198" t="s">
        <v>76</v>
      </c>
      <c r="B20" s="38" t="s">
        <v>28</v>
      </c>
      <c r="C20" s="62"/>
      <c r="D20" s="63"/>
      <c r="E20" s="83"/>
      <c r="F20" s="84"/>
      <c r="G20" s="83"/>
      <c r="H20" s="84"/>
      <c r="I20" s="83">
        <f>SUMIF(F50:F57,A20,I50:I57)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89"/>
      <c r="F21" s="90"/>
      <c r="G21" s="89"/>
      <c r="H21" s="90"/>
      <c r="I21" s="89">
        <f>SUM(I16:J20)</f>
        <v>0</v>
      </c>
      <c r="J21" s="99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97">
        <f>ZakladDPHSniVypocet</f>
        <v>0</v>
      </c>
      <c r="H23" s="98"/>
      <c r="I23" s="98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5">
        <f>IF(A24&gt;50, ROUNDUP(A23, 0), ROUNDDOWN(A23, 0))</f>
        <v>0</v>
      </c>
      <c r="H24" s="96"/>
      <c r="I24" s="96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97">
        <f>ZakladDPHZaklVypocet</f>
        <v>0</v>
      </c>
      <c r="H25" s="98"/>
      <c r="I25" s="98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IF(A26&gt;50, ROUNDUP(A25, 0), ROUNDDOWN(A25, 0))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8" t="s">
        <v>23</v>
      </c>
      <c r="C28" s="169"/>
      <c r="D28" s="169"/>
      <c r="E28" s="170"/>
      <c r="F28" s="171"/>
      <c r="G28" s="172">
        <f>ZakladDPHSniVypocet+ZakladDPHZaklVypocet</f>
        <v>0</v>
      </c>
      <c r="H28" s="172"/>
      <c r="I28" s="172"/>
      <c r="J28" s="173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8" t="s">
        <v>35</v>
      </c>
      <c r="C29" s="174"/>
      <c r="D29" s="174"/>
      <c r="E29" s="174"/>
      <c r="F29" s="175"/>
      <c r="G29" s="176">
        <f>IF(A29&gt;50, ROUNDUP(A27, 0), ROUNDDOWN(A27, 0))</f>
        <v>0</v>
      </c>
      <c r="H29" s="176"/>
      <c r="I29" s="176"/>
      <c r="J29" s="177" t="s">
        <v>60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0"/>
      <c r="E34" s="101"/>
      <c r="G34" s="102"/>
      <c r="H34" s="103"/>
      <c r="I34" s="103"/>
      <c r="J34" s="25"/>
    </row>
    <row r="35" spans="1:10" ht="12.75" customHeight="1" x14ac:dyDescent="0.2">
      <c r="A35" s="2"/>
      <c r="B35" s="2"/>
      <c r="D35" s="94" t="s">
        <v>2</v>
      </c>
      <c r="E35" s="94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40" t="s">
        <v>16</v>
      </c>
      <c r="C37" s="141"/>
      <c r="D37" s="141"/>
      <c r="E37" s="141"/>
      <c r="F37" s="142"/>
      <c r="G37" s="142"/>
      <c r="H37" s="142"/>
      <c r="I37" s="142"/>
      <c r="J37" s="143"/>
    </row>
    <row r="38" spans="1:10" ht="25.5" hidden="1" customHeight="1" x14ac:dyDescent="0.2">
      <c r="A38" s="139" t="s">
        <v>37</v>
      </c>
      <c r="B38" s="144" t="s">
        <v>17</v>
      </c>
      <c r="C38" s="145" t="s">
        <v>5</v>
      </c>
      <c r="D38" s="145"/>
      <c r="E38" s="145"/>
      <c r="F38" s="146" t="str">
        <f>B23</f>
        <v>Základ pro sníženou DPH</v>
      </c>
      <c r="G38" s="146" t="str">
        <f>B25</f>
        <v>Základ pro základní DPH</v>
      </c>
      <c r="H38" s="147" t="s">
        <v>18</v>
      </c>
      <c r="I38" s="147" t="s">
        <v>1</v>
      </c>
      <c r="J38" s="148" t="s">
        <v>0</v>
      </c>
    </row>
    <row r="39" spans="1:10" ht="25.5" hidden="1" customHeight="1" x14ac:dyDescent="0.2">
      <c r="A39" s="139">
        <v>1</v>
      </c>
      <c r="B39" s="149" t="s">
        <v>57</v>
      </c>
      <c r="C39" s="150"/>
      <c r="D39" s="150"/>
      <c r="E39" s="150"/>
      <c r="F39" s="151">
        <f>'01 03 Pol'!AE126</f>
        <v>0</v>
      </c>
      <c r="G39" s="152">
        <f>'01 03 Pol'!AF126</f>
        <v>0</v>
      </c>
      <c r="H39" s="153">
        <f>(F39*SazbaDPH1/100)+(G39*SazbaDPH2/100)</f>
        <v>0</v>
      </c>
      <c r="I39" s="153">
        <f>F39+G39+H39</f>
        <v>0</v>
      </c>
      <c r="J39" s="154" t="str">
        <f>IF(_xlfn.SINGLE(CenaCelkemVypocet)=0,"",I39/_xlfn.SINGLE(CenaCelkemVypocet)*100)</f>
        <v/>
      </c>
    </row>
    <row r="40" spans="1:10" ht="25.5" hidden="1" customHeight="1" x14ac:dyDescent="0.2">
      <c r="A40" s="139">
        <v>2</v>
      </c>
      <c r="B40" s="155"/>
      <c r="C40" s="156" t="s">
        <v>58</v>
      </c>
      <c r="D40" s="156"/>
      <c r="E40" s="156"/>
      <c r="F40" s="157"/>
      <c r="G40" s="158"/>
      <c r="H40" s="158">
        <f>(F40*SazbaDPH1/100)+(G40*SazbaDPH2/100)</f>
        <v>0</v>
      </c>
      <c r="I40" s="158"/>
      <c r="J40" s="159"/>
    </row>
    <row r="41" spans="1:10" ht="25.5" hidden="1" customHeight="1" x14ac:dyDescent="0.2">
      <c r="A41" s="139">
        <v>2</v>
      </c>
      <c r="B41" s="155" t="s">
        <v>45</v>
      </c>
      <c r="C41" s="156" t="s">
        <v>46</v>
      </c>
      <c r="D41" s="156"/>
      <c r="E41" s="156"/>
      <c r="F41" s="157">
        <f>'01 03 Pol'!AE126</f>
        <v>0</v>
      </c>
      <c r="G41" s="158">
        <f>'01 03 Pol'!AF126</f>
        <v>0</v>
      </c>
      <c r="H41" s="158">
        <f>(F41*SazbaDPH1/100)+(G41*SazbaDPH2/100)</f>
        <v>0</v>
      </c>
      <c r="I41" s="158">
        <f>F41+G41+H41</f>
        <v>0</v>
      </c>
      <c r="J41" s="159" t="str">
        <f>IF(_xlfn.SINGLE(CenaCelkemVypocet)=0,"",I41/_xlfn.SINGLE(CenaCelkemVypocet)*100)</f>
        <v/>
      </c>
    </row>
    <row r="42" spans="1:10" ht="25.5" hidden="1" customHeight="1" x14ac:dyDescent="0.2">
      <c r="A42" s="139">
        <v>3</v>
      </c>
      <c r="B42" s="160" t="s">
        <v>43</v>
      </c>
      <c r="C42" s="150" t="s">
        <v>44</v>
      </c>
      <c r="D42" s="150"/>
      <c r="E42" s="150"/>
      <c r="F42" s="161">
        <f>'01 03 Pol'!AE126</f>
        <v>0</v>
      </c>
      <c r="G42" s="153">
        <f>'01 03 Pol'!AF126</f>
        <v>0</v>
      </c>
      <c r="H42" s="153">
        <f>(F42*SazbaDPH1/100)+(G42*SazbaDPH2/100)</f>
        <v>0</v>
      </c>
      <c r="I42" s="153">
        <f>F42+G42+H42</f>
        <v>0</v>
      </c>
      <c r="J42" s="154" t="str">
        <f>IF(_xlfn.SINGLE(CenaCelkemVypocet)=0,"",I42/_xlfn.SINGLE(CenaCelkemVypocet)*100)</f>
        <v/>
      </c>
    </row>
    <row r="43" spans="1:10" ht="25.5" hidden="1" customHeight="1" x14ac:dyDescent="0.2">
      <c r="A43" s="139"/>
      <c r="B43" s="162" t="s">
        <v>59</v>
      </c>
      <c r="C43" s="163"/>
      <c r="D43" s="163"/>
      <c r="E43" s="164"/>
      <c r="F43" s="165">
        <f>SUMIF(A39:A42,"=1",F39:F42)</f>
        <v>0</v>
      </c>
      <c r="G43" s="166">
        <f>SUMIF(A39:A42,"=1",G39:G42)</f>
        <v>0</v>
      </c>
      <c r="H43" s="166">
        <f>SUMIF(A39:A42,"=1",H39:H42)</f>
        <v>0</v>
      </c>
      <c r="I43" s="166">
        <f>SUMIF(A39:A42,"=1",I39:I42)</f>
        <v>0</v>
      </c>
      <c r="J43" s="167">
        <f>SUMIF(A39:A42,"=1",J39:J42)</f>
        <v>0</v>
      </c>
    </row>
    <row r="47" spans="1:10" ht="15.75" x14ac:dyDescent="0.25">
      <c r="B47" s="178" t="s">
        <v>61</v>
      </c>
    </row>
    <row r="49" spans="1:10" ht="25.5" customHeight="1" x14ac:dyDescent="0.2">
      <c r="A49" s="180"/>
      <c r="B49" s="183" t="s">
        <v>17</v>
      </c>
      <c r="C49" s="183" t="s">
        <v>5</v>
      </c>
      <c r="D49" s="184"/>
      <c r="E49" s="184"/>
      <c r="F49" s="185" t="s">
        <v>62</v>
      </c>
      <c r="G49" s="185"/>
      <c r="H49" s="185"/>
      <c r="I49" s="185" t="s">
        <v>29</v>
      </c>
      <c r="J49" s="185" t="s">
        <v>0</v>
      </c>
    </row>
    <row r="50" spans="1:10" ht="36.75" customHeight="1" x14ac:dyDescent="0.2">
      <c r="A50" s="181"/>
      <c r="B50" s="186" t="s">
        <v>63</v>
      </c>
      <c r="C50" s="187" t="s">
        <v>64</v>
      </c>
      <c r="D50" s="188"/>
      <c r="E50" s="188"/>
      <c r="F50" s="194" t="s">
        <v>24</v>
      </c>
      <c r="G50" s="195"/>
      <c r="H50" s="195"/>
      <c r="I50" s="195">
        <f>'01 03 Pol'!G8</f>
        <v>0</v>
      </c>
      <c r="J50" s="192" t="str">
        <f>IF(I58=0,"",I50/I58*100)</f>
        <v/>
      </c>
    </row>
    <row r="51" spans="1:10" ht="36.75" customHeight="1" x14ac:dyDescent="0.2">
      <c r="A51" s="181"/>
      <c r="B51" s="186" t="s">
        <v>65</v>
      </c>
      <c r="C51" s="187" t="s">
        <v>66</v>
      </c>
      <c r="D51" s="188"/>
      <c r="E51" s="188"/>
      <c r="F51" s="194" t="s">
        <v>24</v>
      </c>
      <c r="G51" s="195"/>
      <c r="H51" s="195"/>
      <c r="I51" s="195">
        <f>'01 03 Pol'!G58</f>
        <v>0</v>
      </c>
      <c r="J51" s="192" t="str">
        <f>IF(I58=0,"",I51/I58*100)</f>
        <v/>
      </c>
    </row>
    <row r="52" spans="1:10" ht="36.75" customHeight="1" x14ac:dyDescent="0.2">
      <c r="A52" s="181"/>
      <c r="B52" s="186" t="s">
        <v>67</v>
      </c>
      <c r="C52" s="187" t="s">
        <v>68</v>
      </c>
      <c r="D52" s="188"/>
      <c r="E52" s="188"/>
      <c r="F52" s="194" t="s">
        <v>24</v>
      </c>
      <c r="G52" s="195"/>
      <c r="H52" s="195"/>
      <c r="I52" s="195">
        <f>'01 03 Pol'!G62</f>
        <v>0</v>
      </c>
      <c r="J52" s="192" t="str">
        <f>IF(I58=0,"",I52/I58*100)</f>
        <v/>
      </c>
    </row>
    <row r="53" spans="1:10" ht="36.75" customHeight="1" x14ac:dyDescent="0.2">
      <c r="A53" s="181"/>
      <c r="B53" s="186" t="s">
        <v>69</v>
      </c>
      <c r="C53" s="187" t="s">
        <v>70</v>
      </c>
      <c r="D53" s="188"/>
      <c r="E53" s="188"/>
      <c r="F53" s="194" t="s">
        <v>24</v>
      </c>
      <c r="G53" s="195"/>
      <c r="H53" s="195"/>
      <c r="I53" s="195">
        <f>'01 03 Pol'!G75</f>
        <v>0</v>
      </c>
      <c r="J53" s="192" t="str">
        <f>IF(I58=0,"",I53/I58*100)</f>
        <v/>
      </c>
    </row>
    <row r="54" spans="1:10" ht="36.75" customHeight="1" x14ac:dyDescent="0.2">
      <c r="A54" s="181"/>
      <c r="B54" s="186" t="s">
        <v>71</v>
      </c>
      <c r="C54" s="187" t="s">
        <v>72</v>
      </c>
      <c r="D54" s="188"/>
      <c r="E54" s="188"/>
      <c r="F54" s="194" t="s">
        <v>24</v>
      </c>
      <c r="G54" s="195"/>
      <c r="H54" s="195"/>
      <c r="I54" s="195">
        <f>'01 03 Pol'!G86</f>
        <v>0</v>
      </c>
      <c r="J54" s="192" t="str">
        <f>IF(I58=0,"",I54/I58*100)</f>
        <v/>
      </c>
    </row>
    <row r="55" spans="1:10" ht="36.75" customHeight="1" x14ac:dyDescent="0.2">
      <c r="A55" s="181"/>
      <c r="B55" s="186" t="s">
        <v>73</v>
      </c>
      <c r="C55" s="187" t="s">
        <v>74</v>
      </c>
      <c r="D55" s="188"/>
      <c r="E55" s="188"/>
      <c r="F55" s="194" t="s">
        <v>24</v>
      </c>
      <c r="G55" s="195"/>
      <c r="H55" s="195"/>
      <c r="I55" s="195">
        <f>'01 03 Pol'!G95</f>
        <v>0</v>
      </c>
      <c r="J55" s="192" t="str">
        <f>IF(I58=0,"",I55/I58*100)</f>
        <v/>
      </c>
    </row>
    <row r="56" spans="1:10" ht="36.75" customHeight="1" x14ac:dyDescent="0.2">
      <c r="A56" s="181"/>
      <c r="B56" s="186" t="s">
        <v>75</v>
      </c>
      <c r="C56" s="187" t="s">
        <v>27</v>
      </c>
      <c r="D56" s="188"/>
      <c r="E56" s="188"/>
      <c r="F56" s="194" t="s">
        <v>75</v>
      </c>
      <c r="G56" s="195"/>
      <c r="H56" s="195"/>
      <c r="I56" s="195">
        <f>'01 03 Pol'!G107</f>
        <v>0</v>
      </c>
      <c r="J56" s="192" t="str">
        <f>IF(I58=0,"",I56/I58*100)</f>
        <v/>
      </c>
    </row>
    <row r="57" spans="1:10" ht="36.75" customHeight="1" x14ac:dyDescent="0.2">
      <c r="A57" s="181"/>
      <c r="B57" s="186" t="s">
        <v>76</v>
      </c>
      <c r="C57" s="187" t="s">
        <v>28</v>
      </c>
      <c r="D57" s="188"/>
      <c r="E57" s="188"/>
      <c r="F57" s="194" t="s">
        <v>76</v>
      </c>
      <c r="G57" s="195"/>
      <c r="H57" s="195"/>
      <c r="I57" s="195">
        <f>'01 03 Pol'!G115</f>
        <v>0</v>
      </c>
      <c r="J57" s="192" t="str">
        <f>IF(I58=0,"",I57/I58*100)</f>
        <v/>
      </c>
    </row>
    <row r="58" spans="1:10" ht="25.5" customHeight="1" x14ac:dyDescent="0.2">
      <c r="A58" s="182"/>
      <c r="B58" s="189" t="s">
        <v>1</v>
      </c>
      <c r="C58" s="190"/>
      <c r="D58" s="191"/>
      <c r="E58" s="191"/>
      <c r="F58" s="196"/>
      <c r="G58" s="197"/>
      <c r="H58" s="197"/>
      <c r="I58" s="197">
        <f>SUM(I50:I57)</f>
        <v>0</v>
      </c>
      <c r="J58" s="193">
        <f>SUM(J50:J57)</f>
        <v>0</v>
      </c>
    </row>
    <row r="59" spans="1:10" x14ac:dyDescent="0.2">
      <c r="F59" s="137"/>
      <c r="G59" s="137"/>
      <c r="H59" s="137"/>
      <c r="I59" s="137"/>
      <c r="J59" s="138"/>
    </row>
    <row r="60" spans="1:10" x14ac:dyDescent="0.2">
      <c r="F60" s="137"/>
      <c r="G60" s="137"/>
      <c r="H60" s="137"/>
      <c r="I60" s="137"/>
      <c r="J60" s="138"/>
    </row>
    <row r="61" spans="1:10" x14ac:dyDescent="0.2">
      <c r="F61" s="137"/>
      <c r="G61" s="137"/>
      <c r="H61" s="137"/>
      <c r="I61" s="137"/>
      <c r="J61" s="138"/>
    </row>
  </sheetData>
  <sheetProtection algorithmName="SHA-512" hashValue="LnHnYmxUifhiMMGHtRoeU99tjB5RPT1r3wVp9fD9zN53UJp9iMWi+nPfR/xIxfYykbTBFcSH0Wfci5WAElDsMw==" saltValue="LLiZB6m5NN6gVzxE9gyuFA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4">
    <mergeCell ref="C55:E55"/>
    <mergeCell ref="C56:E56"/>
    <mergeCell ref="C57:E57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4" t="s">
        <v>6</v>
      </c>
      <c r="B1" s="104"/>
      <c r="C1" s="105"/>
      <c r="D1" s="104"/>
      <c r="E1" s="104"/>
      <c r="F1" s="104"/>
      <c r="G1" s="104"/>
    </row>
    <row r="2" spans="1:7" ht="24.95" customHeight="1" x14ac:dyDescent="0.2">
      <c r="A2" s="50" t="s">
        <v>7</v>
      </c>
      <c r="B2" s="49"/>
      <c r="C2" s="106"/>
      <c r="D2" s="106"/>
      <c r="E2" s="106"/>
      <c r="F2" s="106"/>
      <c r="G2" s="107"/>
    </row>
    <row r="3" spans="1:7" ht="24.95" customHeight="1" x14ac:dyDescent="0.2">
      <c r="A3" s="50" t="s">
        <v>8</v>
      </c>
      <c r="B3" s="49"/>
      <c r="C3" s="106"/>
      <c r="D3" s="106"/>
      <c r="E3" s="106"/>
      <c r="F3" s="106"/>
      <c r="G3" s="107"/>
    </row>
    <row r="4" spans="1:7" ht="24.95" customHeight="1" x14ac:dyDescent="0.2">
      <c r="A4" s="50" t="s">
        <v>9</v>
      </c>
      <c r="B4" s="49"/>
      <c r="C4" s="106"/>
      <c r="D4" s="106"/>
      <c r="E4" s="106"/>
      <c r="F4" s="106"/>
      <c r="G4" s="107"/>
    </row>
    <row r="5" spans="1:7" x14ac:dyDescent="0.2">
      <c r="B5" s="4"/>
      <c r="C5" s="5"/>
      <c r="D5" s="6"/>
    </row>
  </sheetData>
  <sheetProtection algorithmName="SHA-512" hashValue="KFbvyHGuIrktc8+pWYJx74medo9knqrbFpTp2T/6IVDpr/fOsxOjVgPU2wCVsj0zp3RyhQ+SRtvyi7LFFcD1Vw==" saltValue="roLcX264aOi5IPpkRUw5tg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58F92-F338-49A0-A84C-C00CF319904D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9" customWidth="1"/>
    <col min="3" max="3" width="63.28515625" style="179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9" t="s">
        <v>77</v>
      </c>
      <c r="B1" s="199"/>
      <c r="C1" s="199"/>
      <c r="D1" s="199"/>
      <c r="E1" s="199"/>
      <c r="F1" s="199"/>
      <c r="G1" s="199"/>
      <c r="AG1" t="s">
        <v>78</v>
      </c>
    </row>
    <row r="2" spans="1:60" ht="24.95" customHeight="1" x14ac:dyDescent="0.2">
      <c r="A2" s="200" t="s">
        <v>7</v>
      </c>
      <c r="B2" s="49" t="s">
        <v>49</v>
      </c>
      <c r="C2" s="203" t="s">
        <v>50</v>
      </c>
      <c r="D2" s="201"/>
      <c r="E2" s="201"/>
      <c r="F2" s="201"/>
      <c r="G2" s="202"/>
      <c r="AG2" t="s">
        <v>79</v>
      </c>
    </row>
    <row r="3" spans="1:60" ht="24.95" customHeight="1" x14ac:dyDescent="0.2">
      <c r="A3" s="200" t="s">
        <v>8</v>
      </c>
      <c r="B3" s="49" t="s">
        <v>45</v>
      </c>
      <c r="C3" s="203" t="s">
        <v>46</v>
      </c>
      <c r="D3" s="201"/>
      <c r="E3" s="201"/>
      <c r="F3" s="201"/>
      <c r="G3" s="202"/>
      <c r="AC3" s="179" t="s">
        <v>80</v>
      </c>
      <c r="AG3" t="s">
        <v>81</v>
      </c>
    </row>
    <row r="4" spans="1:60" ht="24.95" customHeight="1" x14ac:dyDescent="0.2">
      <c r="A4" s="204" t="s">
        <v>9</v>
      </c>
      <c r="B4" s="205" t="s">
        <v>43</v>
      </c>
      <c r="C4" s="206" t="s">
        <v>44</v>
      </c>
      <c r="D4" s="207"/>
      <c r="E4" s="207"/>
      <c r="F4" s="207"/>
      <c r="G4" s="208"/>
      <c r="AG4" t="s">
        <v>82</v>
      </c>
    </row>
    <row r="5" spans="1:60" x14ac:dyDescent="0.2">
      <c r="D5" s="10"/>
    </row>
    <row r="6" spans="1:60" ht="38.25" x14ac:dyDescent="0.2">
      <c r="A6" s="210" t="s">
        <v>83</v>
      </c>
      <c r="B6" s="212" t="s">
        <v>84</v>
      </c>
      <c r="C6" s="212" t="s">
        <v>85</v>
      </c>
      <c r="D6" s="211" t="s">
        <v>86</v>
      </c>
      <c r="E6" s="210" t="s">
        <v>87</v>
      </c>
      <c r="F6" s="209" t="s">
        <v>88</v>
      </c>
      <c r="G6" s="210" t="s">
        <v>29</v>
      </c>
      <c r="H6" s="213" t="s">
        <v>30</v>
      </c>
      <c r="I6" s="213" t="s">
        <v>89</v>
      </c>
      <c r="J6" s="213" t="s">
        <v>31</v>
      </c>
      <c r="K6" s="213" t="s">
        <v>90</v>
      </c>
      <c r="L6" s="213" t="s">
        <v>91</v>
      </c>
      <c r="M6" s="213" t="s">
        <v>92</v>
      </c>
      <c r="N6" s="213" t="s">
        <v>93</v>
      </c>
      <c r="O6" s="213" t="s">
        <v>94</v>
      </c>
      <c r="P6" s="213" t="s">
        <v>95</v>
      </c>
      <c r="Q6" s="213" t="s">
        <v>96</v>
      </c>
      <c r="R6" s="213" t="s">
        <v>97</v>
      </c>
      <c r="S6" s="213" t="s">
        <v>98</v>
      </c>
      <c r="T6" s="213" t="s">
        <v>99</v>
      </c>
      <c r="U6" s="213" t="s">
        <v>100</v>
      </c>
      <c r="V6" s="213" t="s">
        <v>101</v>
      </c>
      <c r="W6" s="213" t="s">
        <v>102</v>
      </c>
      <c r="X6" s="213" t="s">
        <v>103</v>
      </c>
    </row>
    <row r="7" spans="1:60" hidden="1" x14ac:dyDescent="0.2">
      <c r="A7" s="3"/>
      <c r="B7" s="4"/>
      <c r="C7" s="4"/>
      <c r="D7" s="6"/>
      <c r="E7" s="215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6"/>
      <c r="T7" s="216"/>
      <c r="U7" s="216"/>
      <c r="V7" s="216"/>
      <c r="W7" s="216"/>
      <c r="X7" s="216"/>
    </row>
    <row r="8" spans="1:60" x14ac:dyDescent="0.2">
      <c r="A8" s="227" t="s">
        <v>104</v>
      </c>
      <c r="B8" s="228" t="s">
        <v>63</v>
      </c>
      <c r="C8" s="252" t="s">
        <v>64</v>
      </c>
      <c r="D8" s="229"/>
      <c r="E8" s="230"/>
      <c r="F8" s="231"/>
      <c r="G8" s="231">
        <f>SUMIF(AG9:AG57,"&lt;&gt;NOR",G9:G57)</f>
        <v>0</v>
      </c>
      <c r="H8" s="231"/>
      <c r="I8" s="231">
        <f>SUM(I9:I57)</f>
        <v>0</v>
      </c>
      <c r="J8" s="231"/>
      <c r="K8" s="231">
        <f>SUM(K9:K57)</f>
        <v>0</v>
      </c>
      <c r="L8" s="231"/>
      <c r="M8" s="231">
        <f>SUM(M9:M57)</f>
        <v>0</v>
      </c>
      <c r="N8" s="231"/>
      <c r="O8" s="231">
        <f>SUM(O9:O57)</f>
        <v>48.41</v>
      </c>
      <c r="P8" s="231"/>
      <c r="Q8" s="231">
        <f>SUM(Q9:Q57)</f>
        <v>0</v>
      </c>
      <c r="R8" s="231"/>
      <c r="S8" s="231"/>
      <c r="T8" s="232"/>
      <c r="U8" s="226"/>
      <c r="V8" s="226">
        <f>SUM(V9:V57)</f>
        <v>497.2</v>
      </c>
      <c r="W8" s="226"/>
      <c r="X8" s="226"/>
      <c r="AG8" t="s">
        <v>105</v>
      </c>
    </row>
    <row r="9" spans="1:60" ht="22.5" outlineLevel="1" x14ac:dyDescent="0.2">
      <c r="A9" s="233">
        <v>1</v>
      </c>
      <c r="B9" s="234" t="s">
        <v>106</v>
      </c>
      <c r="C9" s="253" t="s">
        <v>107</v>
      </c>
      <c r="D9" s="235" t="s">
        <v>108</v>
      </c>
      <c r="E9" s="236">
        <v>1.2</v>
      </c>
      <c r="F9" s="237"/>
      <c r="G9" s="238">
        <f>ROUND(E9*F9,2)</f>
        <v>0</v>
      </c>
      <c r="H9" s="237"/>
      <c r="I9" s="238">
        <f>ROUND(E9*H9,2)</f>
        <v>0</v>
      </c>
      <c r="J9" s="237"/>
      <c r="K9" s="238">
        <f>ROUND(E9*J9,2)</f>
        <v>0</v>
      </c>
      <c r="L9" s="238">
        <v>21</v>
      </c>
      <c r="M9" s="238">
        <f>G9*(1+L9/100)</f>
        <v>0</v>
      </c>
      <c r="N9" s="238">
        <v>1.0699999999999999E-2</v>
      </c>
      <c r="O9" s="238">
        <f>ROUND(E9*N9,2)</f>
        <v>0.01</v>
      </c>
      <c r="P9" s="238">
        <v>0</v>
      </c>
      <c r="Q9" s="238">
        <f>ROUND(E9*P9,2)</f>
        <v>0</v>
      </c>
      <c r="R9" s="238" t="s">
        <v>109</v>
      </c>
      <c r="S9" s="238" t="s">
        <v>110</v>
      </c>
      <c r="T9" s="239" t="s">
        <v>110</v>
      </c>
      <c r="U9" s="223">
        <v>0.90800000000000003</v>
      </c>
      <c r="V9" s="223">
        <f>ROUND(E9*U9,2)</f>
        <v>1.0900000000000001</v>
      </c>
      <c r="W9" s="223"/>
      <c r="X9" s="223" t="s">
        <v>111</v>
      </c>
      <c r="Y9" s="214"/>
      <c r="Z9" s="214"/>
      <c r="AA9" s="214"/>
      <c r="AB9" s="214"/>
      <c r="AC9" s="214"/>
      <c r="AD9" s="214"/>
      <c r="AE9" s="214"/>
      <c r="AF9" s="214"/>
      <c r="AG9" s="214" t="s">
        <v>112</v>
      </c>
      <c r="AH9" s="214"/>
      <c r="AI9" s="214"/>
      <c r="AJ9" s="214"/>
      <c r="AK9" s="214"/>
      <c r="AL9" s="214"/>
      <c r="AM9" s="214"/>
      <c r="AN9" s="214"/>
      <c r="AO9" s="214"/>
      <c r="AP9" s="214"/>
      <c r="AQ9" s="214"/>
      <c r="AR9" s="214"/>
      <c r="AS9" s="214"/>
      <c r="AT9" s="214"/>
      <c r="AU9" s="214"/>
      <c r="AV9" s="214"/>
      <c r="AW9" s="214"/>
      <c r="AX9" s="214"/>
      <c r="AY9" s="214"/>
      <c r="AZ9" s="214"/>
      <c r="BA9" s="214"/>
      <c r="BB9" s="214"/>
      <c r="BC9" s="214"/>
      <c r="BD9" s="214"/>
      <c r="BE9" s="214"/>
      <c r="BF9" s="214"/>
      <c r="BG9" s="214"/>
      <c r="BH9" s="214"/>
    </row>
    <row r="10" spans="1:60" ht="22.5" outlineLevel="1" x14ac:dyDescent="0.2">
      <c r="A10" s="221"/>
      <c r="B10" s="222"/>
      <c r="C10" s="254" t="s">
        <v>113</v>
      </c>
      <c r="D10" s="241"/>
      <c r="E10" s="241"/>
      <c r="F10" s="241"/>
      <c r="G10" s="241"/>
      <c r="H10" s="223"/>
      <c r="I10" s="223"/>
      <c r="J10" s="223"/>
      <c r="K10" s="223"/>
      <c r="L10" s="223"/>
      <c r="M10" s="223"/>
      <c r="N10" s="223"/>
      <c r="O10" s="223"/>
      <c r="P10" s="223"/>
      <c r="Q10" s="223"/>
      <c r="R10" s="223"/>
      <c r="S10" s="223"/>
      <c r="T10" s="223"/>
      <c r="U10" s="223"/>
      <c r="V10" s="223"/>
      <c r="W10" s="223"/>
      <c r="X10" s="223"/>
      <c r="Y10" s="214"/>
      <c r="Z10" s="214"/>
      <c r="AA10" s="214"/>
      <c r="AB10" s="214"/>
      <c r="AC10" s="214"/>
      <c r="AD10" s="214"/>
      <c r="AE10" s="214"/>
      <c r="AF10" s="214"/>
      <c r="AG10" s="214" t="s">
        <v>114</v>
      </c>
      <c r="AH10" s="214"/>
      <c r="AI10" s="214"/>
      <c r="AJ10" s="214"/>
      <c r="AK10" s="214"/>
      <c r="AL10" s="214"/>
      <c r="AM10" s="214"/>
      <c r="AN10" s="214"/>
      <c r="AO10" s="214"/>
      <c r="AP10" s="214"/>
      <c r="AQ10" s="214"/>
      <c r="AR10" s="214"/>
      <c r="AS10" s="214"/>
      <c r="AT10" s="214"/>
      <c r="AU10" s="214"/>
      <c r="AV10" s="214"/>
      <c r="AW10" s="214"/>
      <c r="AX10" s="214"/>
      <c r="AY10" s="214"/>
      <c r="AZ10" s="214"/>
      <c r="BA10" s="240" t="str">
        <f>C10</f>
        <v>ve výkopišti ve stavu a poloze, ve kterých byla na začátku zemních prací, a to podepřením, vzepřením nebo vyvěšením, případně s ochranným bedněním, se zřízením a odstraněním zajišťovací konstrukce a včetně opotřebení použitých materiálů,</v>
      </c>
      <c r="BB10" s="214"/>
      <c r="BC10" s="214"/>
      <c r="BD10" s="214"/>
      <c r="BE10" s="214"/>
      <c r="BF10" s="214"/>
      <c r="BG10" s="214"/>
      <c r="BH10" s="214"/>
    </row>
    <row r="11" spans="1:60" outlineLevel="1" x14ac:dyDescent="0.2">
      <c r="A11" s="233">
        <v>2</v>
      </c>
      <c r="B11" s="234" t="s">
        <v>115</v>
      </c>
      <c r="C11" s="253" t="s">
        <v>116</v>
      </c>
      <c r="D11" s="235" t="s">
        <v>108</v>
      </c>
      <c r="E11" s="236">
        <v>1.2</v>
      </c>
      <c r="F11" s="237"/>
      <c r="G11" s="238">
        <f>ROUND(E11*F11,2)</f>
        <v>0</v>
      </c>
      <c r="H11" s="237"/>
      <c r="I11" s="238">
        <f>ROUND(E11*H11,2)</f>
        <v>0</v>
      </c>
      <c r="J11" s="237"/>
      <c r="K11" s="238">
        <f>ROUND(E11*J11,2)</f>
        <v>0</v>
      </c>
      <c r="L11" s="238">
        <v>21</v>
      </c>
      <c r="M11" s="238">
        <f>G11*(1+L11/100)</f>
        <v>0</v>
      </c>
      <c r="N11" s="238">
        <v>2.478E-2</v>
      </c>
      <c r="O11" s="238">
        <f>ROUND(E11*N11,2)</f>
        <v>0.03</v>
      </c>
      <c r="P11" s="238">
        <v>0</v>
      </c>
      <c r="Q11" s="238">
        <f>ROUND(E11*P11,2)</f>
        <v>0</v>
      </c>
      <c r="R11" s="238" t="s">
        <v>109</v>
      </c>
      <c r="S11" s="238" t="s">
        <v>110</v>
      </c>
      <c r="T11" s="239" t="s">
        <v>110</v>
      </c>
      <c r="U11" s="223">
        <v>0.54700000000000004</v>
      </c>
      <c r="V11" s="223">
        <f>ROUND(E11*U11,2)</f>
        <v>0.66</v>
      </c>
      <c r="W11" s="223"/>
      <c r="X11" s="223" t="s">
        <v>111</v>
      </c>
      <c r="Y11" s="214"/>
      <c r="Z11" s="214"/>
      <c r="AA11" s="214"/>
      <c r="AB11" s="214"/>
      <c r="AC11" s="214"/>
      <c r="AD11" s="214"/>
      <c r="AE11" s="214"/>
      <c r="AF11" s="214"/>
      <c r="AG11" s="214" t="s">
        <v>112</v>
      </c>
      <c r="AH11" s="214"/>
      <c r="AI11" s="214"/>
      <c r="AJ11" s="214"/>
      <c r="AK11" s="214"/>
      <c r="AL11" s="214"/>
      <c r="AM11" s="214"/>
      <c r="AN11" s="214"/>
      <c r="AO11" s="214"/>
      <c r="AP11" s="214"/>
      <c r="AQ11" s="214"/>
      <c r="AR11" s="214"/>
      <c r="AS11" s="214"/>
      <c r="AT11" s="214"/>
      <c r="AU11" s="214"/>
      <c r="AV11" s="214"/>
      <c r="AW11" s="214"/>
      <c r="AX11" s="214"/>
      <c r="AY11" s="214"/>
      <c r="AZ11" s="214"/>
      <c r="BA11" s="214"/>
      <c r="BB11" s="214"/>
      <c r="BC11" s="214"/>
      <c r="BD11" s="214"/>
      <c r="BE11" s="214"/>
      <c r="BF11" s="214"/>
      <c r="BG11" s="214"/>
      <c r="BH11" s="214"/>
    </row>
    <row r="12" spans="1:60" ht="22.5" outlineLevel="1" x14ac:dyDescent="0.2">
      <c r="A12" s="221"/>
      <c r="B12" s="222"/>
      <c r="C12" s="254" t="s">
        <v>113</v>
      </c>
      <c r="D12" s="241"/>
      <c r="E12" s="241"/>
      <c r="F12" s="241"/>
      <c r="G12" s="241"/>
      <c r="H12" s="223"/>
      <c r="I12" s="223"/>
      <c r="J12" s="223"/>
      <c r="K12" s="223"/>
      <c r="L12" s="223"/>
      <c r="M12" s="223"/>
      <c r="N12" s="223"/>
      <c r="O12" s="223"/>
      <c r="P12" s="223"/>
      <c r="Q12" s="223"/>
      <c r="R12" s="223"/>
      <c r="S12" s="223"/>
      <c r="T12" s="223"/>
      <c r="U12" s="223"/>
      <c r="V12" s="223"/>
      <c r="W12" s="223"/>
      <c r="X12" s="223"/>
      <c r="Y12" s="214"/>
      <c r="Z12" s="214"/>
      <c r="AA12" s="214"/>
      <c r="AB12" s="214"/>
      <c r="AC12" s="214"/>
      <c r="AD12" s="214"/>
      <c r="AE12" s="214"/>
      <c r="AF12" s="214"/>
      <c r="AG12" s="214" t="s">
        <v>114</v>
      </c>
      <c r="AH12" s="214"/>
      <c r="AI12" s="214"/>
      <c r="AJ12" s="214"/>
      <c r="AK12" s="214"/>
      <c r="AL12" s="214"/>
      <c r="AM12" s="214"/>
      <c r="AN12" s="214"/>
      <c r="AO12" s="214"/>
      <c r="AP12" s="214"/>
      <c r="AQ12" s="214"/>
      <c r="AR12" s="214"/>
      <c r="AS12" s="214"/>
      <c r="AT12" s="214"/>
      <c r="AU12" s="214"/>
      <c r="AV12" s="214"/>
      <c r="AW12" s="214"/>
      <c r="AX12" s="214"/>
      <c r="AY12" s="214"/>
      <c r="AZ12" s="214"/>
      <c r="BA12" s="240" t="str">
        <f>C12</f>
        <v>ve výkopišti ve stavu a poloze, ve kterých byla na začátku zemních prací, a to podepřením, vzepřením nebo vyvěšením, případně s ochranným bedněním, se zřízením a odstraněním zajišťovací konstrukce a včetně opotřebení použitých materiálů,</v>
      </c>
      <c r="BB12" s="214"/>
      <c r="BC12" s="214"/>
      <c r="BD12" s="214"/>
      <c r="BE12" s="214"/>
      <c r="BF12" s="214"/>
      <c r="BG12" s="214"/>
      <c r="BH12" s="214"/>
    </row>
    <row r="13" spans="1:60" outlineLevel="1" x14ac:dyDescent="0.2">
      <c r="A13" s="233">
        <v>3</v>
      </c>
      <c r="B13" s="234" t="s">
        <v>117</v>
      </c>
      <c r="C13" s="253" t="s">
        <v>118</v>
      </c>
      <c r="D13" s="235" t="s">
        <v>108</v>
      </c>
      <c r="E13" s="236">
        <v>2.4</v>
      </c>
      <c r="F13" s="237"/>
      <c r="G13" s="238">
        <f>ROUND(E13*F13,2)</f>
        <v>0</v>
      </c>
      <c r="H13" s="237"/>
      <c r="I13" s="238">
        <f>ROUND(E13*H13,2)</f>
        <v>0</v>
      </c>
      <c r="J13" s="237"/>
      <c r="K13" s="238">
        <f>ROUND(E13*J13,2)</f>
        <v>0</v>
      </c>
      <c r="L13" s="238">
        <v>21</v>
      </c>
      <c r="M13" s="238">
        <f>G13*(1+L13/100)</f>
        <v>0</v>
      </c>
      <c r="N13" s="238">
        <v>3.9739999999999998E-2</v>
      </c>
      <c r="O13" s="238">
        <f>ROUND(E13*N13,2)</f>
        <v>0.1</v>
      </c>
      <c r="P13" s="238">
        <v>0</v>
      </c>
      <c r="Q13" s="238">
        <f>ROUND(E13*P13,2)</f>
        <v>0</v>
      </c>
      <c r="R13" s="238" t="s">
        <v>109</v>
      </c>
      <c r="S13" s="238" t="s">
        <v>110</v>
      </c>
      <c r="T13" s="239" t="s">
        <v>110</v>
      </c>
      <c r="U13" s="223">
        <v>0.753</v>
      </c>
      <c r="V13" s="223">
        <f>ROUND(E13*U13,2)</f>
        <v>1.81</v>
      </c>
      <c r="W13" s="223"/>
      <c r="X13" s="223" t="s">
        <v>111</v>
      </c>
      <c r="Y13" s="214"/>
      <c r="Z13" s="214"/>
      <c r="AA13" s="214"/>
      <c r="AB13" s="214"/>
      <c r="AC13" s="214"/>
      <c r="AD13" s="214"/>
      <c r="AE13" s="214"/>
      <c r="AF13" s="214"/>
      <c r="AG13" s="214" t="s">
        <v>112</v>
      </c>
      <c r="AH13" s="214"/>
      <c r="AI13" s="214"/>
      <c r="AJ13" s="214"/>
      <c r="AK13" s="214"/>
      <c r="AL13" s="214"/>
      <c r="AM13" s="214"/>
      <c r="AN13" s="214"/>
      <c r="AO13" s="214"/>
      <c r="AP13" s="214"/>
      <c r="AQ13" s="214"/>
      <c r="AR13" s="214"/>
      <c r="AS13" s="214"/>
      <c r="AT13" s="214"/>
      <c r="AU13" s="214"/>
      <c r="AV13" s="214"/>
      <c r="AW13" s="214"/>
      <c r="AX13" s="214"/>
      <c r="AY13" s="214"/>
      <c r="AZ13" s="214"/>
      <c r="BA13" s="214"/>
      <c r="BB13" s="214"/>
      <c r="BC13" s="214"/>
      <c r="BD13" s="214"/>
      <c r="BE13" s="214"/>
      <c r="BF13" s="214"/>
      <c r="BG13" s="214"/>
      <c r="BH13" s="214"/>
    </row>
    <row r="14" spans="1:60" ht="22.5" outlineLevel="1" x14ac:dyDescent="0.2">
      <c r="A14" s="221"/>
      <c r="B14" s="222"/>
      <c r="C14" s="254" t="s">
        <v>113</v>
      </c>
      <c r="D14" s="241"/>
      <c r="E14" s="241"/>
      <c r="F14" s="241"/>
      <c r="G14" s="241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23"/>
      <c r="Y14" s="214"/>
      <c r="Z14" s="214"/>
      <c r="AA14" s="214"/>
      <c r="AB14" s="214"/>
      <c r="AC14" s="214"/>
      <c r="AD14" s="214"/>
      <c r="AE14" s="214"/>
      <c r="AF14" s="214"/>
      <c r="AG14" s="214" t="s">
        <v>114</v>
      </c>
      <c r="AH14" s="214"/>
      <c r="AI14" s="214"/>
      <c r="AJ14" s="214"/>
      <c r="AK14" s="214"/>
      <c r="AL14" s="214"/>
      <c r="AM14" s="214"/>
      <c r="AN14" s="214"/>
      <c r="AO14" s="214"/>
      <c r="AP14" s="214"/>
      <c r="AQ14" s="214"/>
      <c r="AR14" s="214"/>
      <c r="AS14" s="214"/>
      <c r="AT14" s="214"/>
      <c r="AU14" s="214"/>
      <c r="AV14" s="214"/>
      <c r="AW14" s="214"/>
      <c r="AX14" s="214"/>
      <c r="AY14" s="214"/>
      <c r="AZ14" s="214"/>
      <c r="BA14" s="240" t="str">
        <f>C14</f>
        <v>ve výkopišti ve stavu a poloze, ve kterých byla na začátku zemních prací, a to podepřením, vzepřením nebo vyvěšením, případně s ochranným bedněním, se zřízením a odstraněním zajišťovací konstrukce a včetně opotřebení použitých materiálů,</v>
      </c>
      <c r="BB14" s="214"/>
      <c r="BC14" s="214"/>
      <c r="BD14" s="214"/>
      <c r="BE14" s="214"/>
      <c r="BF14" s="214"/>
      <c r="BG14" s="214"/>
      <c r="BH14" s="214"/>
    </row>
    <row r="15" spans="1:60" outlineLevel="1" x14ac:dyDescent="0.2">
      <c r="A15" s="221"/>
      <c r="B15" s="222"/>
      <c r="C15" s="255" t="s">
        <v>119</v>
      </c>
      <c r="D15" s="224"/>
      <c r="E15" s="225">
        <v>2.4</v>
      </c>
      <c r="F15" s="223"/>
      <c r="G15" s="223"/>
      <c r="H15" s="223"/>
      <c r="I15" s="223"/>
      <c r="J15" s="223"/>
      <c r="K15" s="223"/>
      <c r="L15" s="223"/>
      <c r="M15" s="223"/>
      <c r="N15" s="223"/>
      <c r="O15" s="223"/>
      <c r="P15" s="223"/>
      <c r="Q15" s="223"/>
      <c r="R15" s="223"/>
      <c r="S15" s="223"/>
      <c r="T15" s="223"/>
      <c r="U15" s="223"/>
      <c r="V15" s="223"/>
      <c r="W15" s="223"/>
      <c r="X15" s="223"/>
      <c r="Y15" s="214"/>
      <c r="Z15" s="214"/>
      <c r="AA15" s="214"/>
      <c r="AB15" s="214"/>
      <c r="AC15" s="214"/>
      <c r="AD15" s="214"/>
      <c r="AE15" s="214"/>
      <c r="AF15" s="214"/>
      <c r="AG15" s="214" t="s">
        <v>120</v>
      </c>
      <c r="AH15" s="214">
        <v>0</v>
      </c>
      <c r="AI15" s="214"/>
      <c r="AJ15" s="214"/>
      <c r="AK15" s="214"/>
      <c r="AL15" s="214"/>
      <c r="AM15" s="214"/>
      <c r="AN15" s="214"/>
      <c r="AO15" s="214"/>
      <c r="AP15" s="214"/>
      <c r="AQ15" s="214"/>
      <c r="AR15" s="214"/>
      <c r="AS15" s="214"/>
      <c r="AT15" s="214"/>
      <c r="AU15" s="214"/>
      <c r="AV15" s="214"/>
      <c r="AW15" s="214"/>
      <c r="AX15" s="214"/>
      <c r="AY15" s="214"/>
      <c r="AZ15" s="214"/>
      <c r="BA15" s="214"/>
      <c r="BB15" s="214"/>
      <c r="BC15" s="214"/>
      <c r="BD15" s="214"/>
      <c r="BE15" s="214"/>
      <c r="BF15" s="214"/>
      <c r="BG15" s="214"/>
      <c r="BH15" s="214"/>
    </row>
    <row r="16" spans="1:60" outlineLevel="1" x14ac:dyDescent="0.2">
      <c r="A16" s="233">
        <v>4</v>
      </c>
      <c r="B16" s="234" t="s">
        <v>121</v>
      </c>
      <c r="C16" s="253" t="s">
        <v>122</v>
      </c>
      <c r="D16" s="235" t="s">
        <v>108</v>
      </c>
      <c r="E16" s="236">
        <v>1.2</v>
      </c>
      <c r="F16" s="237"/>
      <c r="G16" s="238">
        <f>ROUND(E16*F16,2)</f>
        <v>0</v>
      </c>
      <c r="H16" s="237"/>
      <c r="I16" s="238">
        <f>ROUND(E16*H16,2)</f>
        <v>0</v>
      </c>
      <c r="J16" s="237"/>
      <c r="K16" s="238">
        <f>ROUND(E16*J16,2)</f>
        <v>0</v>
      </c>
      <c r="L16" s="238">
        <v>21</v>
      </c>
      <c r="M16" s="238">
        <f>G16*(1+L16/100)</f>
        <v>0</v>
      </c>
      <c r="N16" s="238">
        <v>6.9629999999999997E-2</v>
      </c>
      <c r="O16" s="238">
        <f>ROUND(E16*N16,2)</f>
        <v>0.08</v>
      </c>
      <c r="P16" s="238">
        <v>0</v>
      </c>
      <c r="Q16" s="238">
        <f>ROUND(E16*P16,2)</f>
        <v>0</v>
      </c>
      <c r="R16" s="238" t="s">
        <v>109</v>
      </c>
      <c r="S16" s="238" t="s">
        <v>110</v>
      </c>
      <c r="T16" s="239" t="s">
        <v>110</v>
      </c>
      <c r="U16" s="223">
        <v>1.246</v>
      </c>
      <c r="V16" s="223">
        <f>ROUND(E16*U16,2)</f>
        <v>1.5</v>
      </c>
      <c r="W16" s="223"/>
      <c r="X16" s="223" t="s">
        <v>111</v>
      </c>
      <c r="Y16" s="214"/>
      <c r="Z16" s="214"/>
      <c r="AA16" s="214"/>
      <c r="AB16" s="214"/>
      <c r="AC16" s="214"/>
      <c r="AD16" s="214"/>
      <c r="AE16" s="214"/>
      <c r="AF16" s="214"/>
      <c r="AG16" s="214" t="s">
        <v>112</v>
      </c>
      <c r="AH16" s="214"/>
      <c r="AI16" s="214"/>
      <c r="AJ16" s="214"/>
      <c r="AK16" s="214"/>
      <c r="AL16" s="214"/>
      <c r="AM16" s="214"/>
      <c r="AN16" s="214"/>
      <c r="AO16" s="214"/>
      <c r="AP16" s="214"/>
      <c r="AQ16" s="214"/>
      <c r="AR16" s="214"/>
      <c r="AS16" s="214"/>
      <c r="AT16" s="214"/>
      <c r="AU16" s="214"/>
      <c r="AV16" s="214"/>
      <c r="AW16" s="214"/>
      <c r="AX16" s="214"/>
      <c r="AY16" s="214"/>
      <c r="AZ16" s="214"/>
      <c r="BA16" s="214"/>
      <c r="BB16" s="214"/>
      <c r="BC16" s="214"/>
      <c r="BD16" s="214"/>
      <c r="BE16" s="214"/>
      <c r="BF16" s="214"/>
      <c r="BG16" s="214"/>
      <c r="BH16" s="214"/>
    </row>
    <row r="17" spans="1:60" ht="22.5" outlineLevel="1" x14ac:dyDescent="0.2">
      <c r="A17" s="221"/>
      <c r="B17" s="222"/>
      <c r="C17" s="254" t="s">
        <v>113</v>
      </c>
      <c r="D17" s="241"/>
      <c r="E17" s="241"/>
      <c r="F17" s="241"/>
      <c r="G17" s="241"/>
      <c r="H17" s="223"/>
      <c r="I17" s="223"/>
      <c r="J17" s="223"/>
      <c r="K17" s="223"/>
      <c r="L17" s="223"/>
      <c r="M17" s="223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14"/>
      <c r="Z17" s="214"/>
      <c r="AA17" s="214"/>
      <c r="AB17" s="214"/>
      <c r="AC17" s="214"/>
      <c r="AD17" s="214"/>
      <c r="AE17" s="214"/>
      <c r="AF17" s="214"/>
      <c r="AG17" s="214" t="s">
        <v>114</v>
      </c>
      <c r="AH17" s="214"/>
      <c r="AI17" s="214"/>
      <c r="AJ17" s="214"/>
      <c r="AK17" s="214"/>
      <c r="AL17" s="214"/>
      <c r="AM17" s="214"/>
      <c r="AN17" s="214"/>
      <c r="AO17" s="214"/>
      <c r="AP17" s="214"/>
      <c r="AQ17" s="214"/>
      <c r="AR17" s="214"/>
      <c r="AS17" s="214"/>
      <c r="AT17" s="214"/>
      <c r="AU17" s="214"/>
      <c r="AV17" s="214"/>
      <c r="AW17" s="214"/>
      <c r="AX17" s="214"/>
      <c r="AY17" s="214"/>
      <c r="AZ17" s="214"/>
      <c r="BA17" s="240" t="str">
        <f>C17</f>
        <v>ve výkopišti ve stavu a poloze, ve kterých byla na začátku zemních prací, a to podepřením, vzepřením nebo vyvěšením, případně s ochranným bedněním, se zřízením a odstraněním zajišťovací konstrukce a včetně opotřebení použitých materiálů,</v>
      </c>
      <c r="BB17" s="214"/>
      <c r="BC17" s="214"/>
      <c r="BD17" s="214"/>
      <c r="BE17" s="214"/>
      <c r="BF17" s="214"/>
      <c r="BG17" s="214"/>
      <c r="BH17" s="214"/>
    </row>
    <row r="18" spans="1:60" outlineLevel="1" x14ac:dyDescent="0.2">
      <c r="A18" s="233">
        <v>5</v>
      </c>
      <c r="B18" s="234" t="s">
        <v>123</v>
      </c>
      <c r="C18" s="253" t="s">
        <v>124</v>
      </c>
      <c r="D18" s="235" t="s">
        <v>125</v>
      </c>
      <c r="E18" s="236">
        <v>90.316800000000001</v>
      </c>
      <c r="F18" s="237"/>
      <c r="G18" s="238">
        <f>ROUND(E18*F18,2)</f>
        <v>0</v>
      </c>
      <c r="H18" s="237"/>
      <c r="I18" s="238">
        <f>ROUND(E18*H18,2)</f>
        <v>0</v>
      </c>
      <c r="J18" s="237"/>
      <c r="K18" s="238">
        <f>ROUND(E18*J18,2)</f>
        <v>0</v>
      </c>
      <c r="L18" s="238">
        <v>21</v>
      </c>
      <c r="M18" s="238">
        <f>G18*(1+L18/100)</f>
        <v>0</v>
      </c>
      <c r="N18" s="238">
        <v>0</v>
      </c>
      <c r="O18" s="238">
        <f>ROUND(E18*N18,2)</f>
        <v>0</v>
      </c>
      <c r="P18" s="238">
        <v>0</v>
      </c>
      <c r="Q18" s="238">
        <f>ROUND(E18*P18,2)</f>
        <v>0</v>
      </c>
      <c r="R18" s="238" t="s">
        <v>109</v>
      </c>
      <c r="S18" s="238" t="s">
        <v>110</v>
      </c>
      <c r="T18" s="239" t="s">
        <v>110</v>
      </c>
      <c r="U18" s="223">
        <v>1.7629999999999999</v>
      </c>
      <c r="V18" s="223">
        <f>ROUND(E18*U18,2)</f>
        <v>159.22999999999999</v>
      </c>
      <c r="W18" s="223"/>
      <c r="X18" s="223" t="s">
        <v>111</v>
      </c>
      <c r="Y18" s="214"/>
      <c r="Z18" s="214"/>
      <c r="AA18" s="214"/>
      <c r="AB18" s="214"/>
      <c r="AC18" s="214"/>
      <c r="AD18" s="214"/>
      <c r="AE18" s="214"/>
      <c r="AF18" s="214"/>
      <c r="AG18" s="214" t="s">
        <v>112</v>
      </c>
      <c r="AH18" s="214"/>
      <c r="AI18" s="214"/>
      <c r="AJ18" s="214"/>
      <c r="AK18" s="214"/>
      <c r="AL18" s="214"/>
      <c r="AM18" s="214"/>
      <c r="AN18" s="214"/>
      <c r="AO18" s="214"/>
      <c r="AP18" s="214"/>
      <c r="AQ18" s="214"/>
      <c r="AR18" s="214"/>
      <c r="AS18" s="214"/>
      <c r="AT18" s="214"/>
      <c r="AU18" s="214"/>
      <c r="AV18" s="214"/>
      <c r="AW18" s="214"/>
      <c r="AX18" s="214"/>
      <c r="AY18" s="214"/>
      <c r="AZ18" s="214"/>
      <c r="BA18" s="214"/>
      <c r="BB18" s="214"/>
      <c r="BC18" s="214"/>
      <c r="BD18" s="214"/>
      <c r="BE18" s="214"/>
      <c r="BF18" s="214"/>
      <c r="BG18" s="214"/>
      <c r="BH18" s="214"/>
    </row>
    <row r="19" spans="1:60" outlineLevel="1" x14ac:dyDescent="0.2">
      <c r="A19" s="221"/>
      <c r="B19" s="222"/>
      <c r="C19" s="254" t="s">
        <v>126</v>
      </c>
      <c r="D19" s="241"/>
      <c r="E19" s="241"/>
      <c r="F19" s="241"/>
      <c r="G19" s="241"/>
      <c r="H19" s="223"/>
      <c r="I19" s="223"/>
      <c r="J19" s="223"/>
      <c r="K19" s="223"/>
      <c r="L19" s="223"/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14"/>
      <c r="Z19" s="214"/>
      <c r="AA19" s="214"/>
      <c r="AB19" s="214"/>
      <c r="AC19" s="214"/>
      <c r="AD19" s="214"/>
      <c r="AE19" s="214"/>
      <c r="AF19" s="214"/>
      <c r="AG19" s="214" t="s">
        <v>114</v>
      </c>
      <c r="AH19" s="214"/>
      <c r="AI19" s="214"/>
      <c r="AJ19" s="214"/>
      <c r="AK19" s="214"/>
      <c r="AL19" s="214"/>
      <c r="AM19" s="214"/>
      <c r="AN19" s="214"/>
      <c r="AO19" s="214"/>
      <c r="AP19" s="214"/>
      <c r="AQ19" s="214"/>
      <c r="AR19" s="214"/>
      <c r="AS19" s="214"/>
      <c r="AT19" s="214"/>
      <c r="AU19" s="214"/>
      <c r="AV19" s="214"/>
      <c r="AW19" s="214"/>
      <c r="AX19" s="214"/>
      <c r="AY19" s="214"/>
      <c r="AZ19" s="214"/>
      <c r="BA19" s="240" t="str">
        <f>C19</f>
        <v>Příplatek k cenám hloubených vykopávek za ztížení vykopávky v blízkosti podzemního vedení nebo výbušnin pro jakoukoliv třídu horniny.</v>
      </c>
      <c r="BB19" s="214"/>
      <c r="BC19" s="214"/>
      <c r="BD19" s="214"/>
      <c r="BE19" s="214"/>
      <c r="BF19" s="214"/>
      <c r="BG19" s="214"/>
      <c r="BH19" s="214"/>
    </row>
    <row r="20" spans="1:60" outlineLevel="1" x14ac:dyDescent="0.2">
      <c r="A20" s="221"/>
      <c r="B20" s="222"/>
      <c r="C20" s="255" t="s">
        <v>127</v>
      </c>
      <c r="D20" s="224"/>
      <c r="E20" s="225"/>
      <c r="F20" s="223"/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3"/>
      <c r="R20" s="223"/>
      <c r="S20" s="223"/>
      <c r="T20" s="223"/>
      <c r="U20" s="223"/>
      <c r="V20" s="223"/>
      <c r="W20" s="223"/>
      <c r="X20" s="223"/>
      <c r="Y20" s="214"/>
      <c r="Z20" s="214"/>
      <c r="AA20" s="214"/>
      <c r="AB20" s="214"/>
      <c r="AC20" s="214"/>
      <c r="AD20" s="214"/>
      <c r="AE20" s="214"/>
      <c r="AF20" s="214"/>
      <c r="AG20" s="214" t="s">
        <v>120</v>
      </c>
      <c r="AH20" s="214">
        <v>0</v>
      </c>
      <c r="AI20" s="214"/>
      <c r="AJ20" s="214"/>
      <c r="AK20" s="214"/>
      <c r="AL20" s="214"/>
      <c r="AM20" s="214"/>
      <c r="AN20" s="214"/>
      <c r="AO20" s="214"/>
      <c r="AP20" s="214"/>
      <c r="AQ20" s="214"/>
      <c r="AR20" s="214"/>
      <c r="AS20" s="214"/>
      <c r="AT20" s="214"/>
      <c r="AU20" s="214"/>
      <c r="AV20" s="214"/>
      <c r="AW20" s="214"/>
      <c r="AX20" s="214"/>
      <c r="AY20" s="214"/>
      <c r="AZ20" s="214"/>
      <c r="BA20" s="214"/>
      <c r="BB20" s="214"/>
      <c r="BC20" s="214"/>
      <c r="BD20" s="214"/>
      <c r="BE20" s="214"/>
      <c r="BF20" s="214"/>
      <c r="BG20" s="214"/>
      <c r="BH20" s="214"/>
    </row>
    <row r="21" spans="1:60" outlineLevel="1" x14ac:dyDescent="0.2">
      <c r="A21" s="221"/>
      <c r="B21" s="222"/>
      <c r="C21" s="255" t="s">
        <v>128</v>
      </c>
      <c r="D21" s="224"/>
      <c r="E21" s="225">
        <v>90.316800000000001</v>
      </c>
      <c r="F21" s="223"/>
      <c r="G21" s="223"/>
      <c r="H21" s="223"/>
      <c r="I21" s="223"/>
      <c r="J21" s="223"/>
      <c r="K21" s="223"/>
      <c r="L21" s="223"/>
      <c r="M21" s="223"/>
      <c r="N21" s="223"/>
      <c r="O21" s="223"/>
      <c r="P21" s="223"/>
      <c r="Q21" s="223"/>
      <c r="R21" s="223"/>
      <c r="S21" s="223"/>
      <c r="T21" s="223"/>
      <c r="U21" s="223"/>
      <c r="V21" s="223"/>
      <c r="W21" s="223"/>
      <c r="X21" s="223"/>
      <c r="Y21" s="214"/>
      <c r="Z21" s="214"/>
      <c r="AA21" s="214"/>
      <c r="AB21" s="214"/>
      <c r="AC21" s="214"/>
      <c r="AD21" s="214"/>
      <c r="AE21" s="214"/>
      <c r="AF21" s="214"/>
      <c r="AG21" s="214" t="s">
        <v>120</v>
      </c>
      <c r="AH21" s="214">
        <v>5</v>
      </c>
      <c r="AI21" s="214"/>
      <c r="AJ21" s="214"/>
      <c r="AK21" s="214"/>
      <c r="AL21" s="214"/>
      <c r="AM21" s="214"/>
      <c r="AN21" s="214"/>
      <c r="AO21" s="214"/>
      <c r="AP21" s="214"/>
      <c r="AQ21" s="214"/>
      <c r="AR21" s="214"/>
      <c r="AS21" s="214"/>
      <c r="AT21" s="214"/>
      <c r="AU21" s="214"/>
      <c r="AV21" s="214"/>
      <c r="AW21" s="214"/>
      <c r="AX21" s="214"/>
      <c r="AY21" s="214"/>
      <c r="AZ21" s="214"/>
      <c r="BA21" s="214"/>
      <c r="BB21" s="214"/>
      <c r="BC21" s="214"/>
      <c r="BD21" s="214"/>
      <c r="BE21" s="214"/>
      <c r="BF21" s="214"/>
      <c r="BG21" s="214"/>
      <c r="BH21" s="214"/>
    </row>
    <row r="22" spans="1:60" outlineLevel="1" x14ac:dyDescent="0.2">
      <c r="A22" s="233">
        <v>6</v>
      </c>
      <c r="B22" s="234" t="s">
        <v>129</v>
      </c>
      <c r="C22" s="253" t="s">
        <v>130</v>
      </c>
      <c r="D22" s="235" t="s">
        <v>125</v>
      </c>
      <c r="E22" s="236">
        <v>129.024</v>
      </c>
      <c r="F22" s="237"/>
      <c r="G22" s="238">
        <f>ROUND(E22*F22,2)</f>
        <v>0</v>
      </c>
      <c r="H22" s="237"/>
      <c r="I22" s="238">
        <f>ROUND(E22*H22,2)</f>
        <v>0</v>
      </c>
      <c r="J22" s="237"/>
      <c r="K22" s="238">
        <f>ROUND(E22*J22,2)</f>
        <v>0</v>
      </c>
      <c r="L22" s="238">
        <v>21</v>
      </c>
      <c r="M22" s="238">
        <f>G22*(1+L22/100)</f>
        <v>0</v>
      </c>
      <c r="N22" s="238">
        <v>0</v>
      </c>
      <c r="O22" s="238">
        <f>ROUND(E22*N22,2)</f>
        <v>0</v>
      </c>
      <c r="P22" s="238">
        <v>0</v>
      </c>
      <c r="Q22" s="238">
        <f>ROUND(E22*P22,2)</f>
        <v>0</v>
      </c>
      <c r="R22" s="238" t="s">
        <v>109</v>
      </c>
      <c r="S22" s="238" t="s">
        <v>110</v>
      </c>
      <c r="T22" s="239" t="s">
        <v>110</v>
      </c>
      <c r="U22" s="223">
        <v>0.16</v>
      </c>
      <c r="V22" s="223">
        <f>ROUND(E22*U22,2)</f>
        <v>20.64</v>
      </c>
      <c r="W22" s="223"/>
      <c r="X22" s="223" t="s">
        <v>111</v>
      </c>
      <c r="Y22" s="214"/>
      <c r="Z22" s="214"/>
      <c r="AA22" s="214"/>
      <c r="AB22" s="214"/>
      <c r="AC22" s="214"/>
      <c r="AD22" s="214"/>
      <c r="AE22" s="214"/>
      <c r="AF22" s="214"/>
      <c r="AG22" s="214" t="s">
        <v>112</v>
      </c>
      <c r="AH22" s="214"/>
      <c r="AI22" s="214"/>
      <c r="AJ22" s="214"/>
      <c r="AK22" s="214"/>
      <c r="AL22" s="214"/>
      <c r="AM22" s="214"/>
      <c r="AN22" s="214"/>
      <c r="AO22" s="214"/>
      <c r="AP22" s="214"/>
      <c r="AQ22" s="214"/>
      <c r="AR22" s="214"/>
      <c r="AS22" s="214"/>
      <c r="AT22" s="214"/>
      <c r="AU22" s="214"/>
      <c r="AV22" s="214"/>
      <c r="AW22" s="214"/>
      <c r="AX22" s="214"/>
      <c r="AY22" s="214"/>
      <c r="AZ22" s="214"/>
      <c r="BA22" s="214"/>
      <c r="BB22" s="214"/>
      <c r="BC22" s="214"/>
      <c r="BD22" s="214"/>
      <c r="BE22" s="214"/>
      <c r="BF22" s="214"/>
      <c r="BG22" s="214"/>
      <c r="BH22" s="214"/>
    </row>
    <row r="23" spans="1:60" ht="33.75" outlineLevel="1" x14ac:dyDescent="0.2">
      <c r="A23" s="221"/>
      <c r="B23" s="222"/>
      <c r="C23" s="254" t="s">
        <v>131</v>
      </c>
      <c r="D23" s="241"/>
      <c r="E23" s="241"/>
      <c r="F23" s="241"/>
      <c r="G23" s="241"/>
      <c r="H23" s="223"/>
      <c r="I23" s="223"/>
      <c r="J23" s="223"/>
      <c r="K23" s="223"/>
      <c r="L23" s="223"/>
      <c r="M23" s="223"/>
      <c r="N23" s="223"/>
      <c r="O23" s="223"/>
      <c r="P23" s="223"/>
      <c r="Q23" s="223"/>
      <c r="R23" s="223"/>
      <c r="S23" s="223"/>
      <c r="T23" s="223"/>
      <c r="U23" s="223"/>
      <c r="V23" s="223"/>
      <c r="W23" s="223"/>
      <c r="X23" s="223"/>
      <c r="Y23" s="214"/>
      <c r="Z23" s="214"/>
      <c r="AA23" s="214"/>
      <c r="AB23" s="214"/>
      <c r="AC23" s="214"/>
      <c r="AD23" s="214"/>
      <c r="AE23" s="214"/>
      <c r="AF23" s="214"/>
      <c r="AG23" s="214" t="s">
        <v>114</v>
      </c>
      <c r="AH23" s="214"/>
      <c r="AI23" s="214"/>
      <c r="AJ23" s="214"/>
      <c r="AK23" s="214"/>
      <c r="AL23" s="214"/>
      <c r="AM23" s="214"/>
      <c r="AN23" s="214"/>
      <c r="AO23" s="214"/>
      <c r="AP23" s="214"/>
      <c r="AQ23" s="214"/>
      <c r="AR23" s="214"/>
      <c r="AS23" s="214"/>
      <c r="AT23" s="214"/>
      <c r="AU23" s="214"/>
      <c r="AV23" s="214"/>
      <c r="AW23" s="214"/>
      <c r="AX23" s="214"/>
      <c r="AY23" s="214"/>
      <c r="AZ23" s="214"/>
      <c r="BA23" s="240" t="str">
        <f>C23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23" s="214"/>
      <c r="BC23" s="214"/>
      <c r="BD23" s="214"/>
      <c r="BE23" s="214"/>
      <c r="BF23" s="214"/>
      <c r="BG23" s="214"/>
      <c r="BH23" s="214"/>
    </row>
    <row r="24" spans="1:60" outlineLevel="1" x14ac:dyDescent="0.2">
      <c r="A24" s="221"/>
      <c r="B24" s="222"/>
      <c r="C24" s="255" t="s">
        <v>132</v>
      </c>
      <c r="D24" s="224"/>
      <c r="E24" s="225">
        <v>129.024</v>
      </c>
      <c r="F24" s="223"/>
      <c r="G24" s="223"/>
      <c r="H24" s="223"/>
      <c r="I24" s="223"/>
      <c r="J24" s="223"/>
      <c r="K24" s="223"/>
      <c r="L24" s="223"/>
      <c r="M24" s="223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23"/>
      <c r="Y24" s="214"/>
      <c r="Z24" s="214"/>
      <c r="AA24" s="214"/>
      <c r="AB24" s="214"/>
      <c r="AC24" s="214"/>
      <c r="AD24" s="214"/>
      <c r="AE24" s="214"/>
      <c r="AF24" s="214"/>
      <c r="AG24" s="214" t="s">
        <v>120</v>
      </c>
      <c r="AH24" s="214">
        <v>0</v>
      </c>
      <c r="AI24" s="214"/>
      <c r="AJ24" s="214"/>
      <c r="AK24" s="214"/>
      <c r="AL24" s="214"/>
      <c r="AM24" s="214"/>
      <c r="AN24" s="214"/>
      <c r="AO24" s="214"/>
      <c r="AP24" s="214"/>
      <c r="AQ24" s="214"/>
      <c r="AR24" s="214"/>
      <c r="AS24" s="214"/>
      <c r="AT24" s="214"/>
      <c r="AU24" s="214"/>
      <c r="AV24" s="214"/>
      <c r="AW24" s="214"/>
      <c r="AX24" s="214"/>
      <c r="AY24" s="214"/>
      <c r="AZ24" s="214"/>
      <c r="BA24" s="214"/>
      <c r="BB24" s="214"/>
      <c r="BC24" s="214"/>
      <c r="BD24" s="214"/>
      <c r="BE24" s="214"/>
      <c r="BF24" s="214"/>
      <c r="BG24" s="214"/>
      <c r="BH24" s="214"/>
    </row>
    <row r="25" spans="1:60" outlineLevel="1" x14ac:dyDescent="0.2">
      <c r="A25" s="233">
        <v>7</v>
      </c>
      <c r="B25" s="234" t="s">
        <v>133</v>
      </c>
      <c r="C25" s="253" t="s">
        <v>134</v>
      </c>
      <c r="D25" s="235" t="s">
        <v>125</v>
      </c>
      <c r="E25" s="236">
        <v>64.512</v>
      </c>
      <c r="F25" s="237"/>
      <c r="G25" s="238">
        <f>ROUND(E25*F25,2)</f>
        <v>0</v>
      </c>
      <c r="H25" s="237"/>
      <c r="I25" s="238">
        <f>ROUND(E25*H25,2)</f>
        <v>0</v>
      </c>
      <c r="J25" s="237"/>
      <c r="K25" s="238">
        <f>ROUND(E25*J25,2)</f>
        <v>0</v>
      </c>
      <c r="L25" s="238">
        <v>21</v>
      </c>
      <c r="M25" s="238">
        <f>G25*(1+L25/100)</f>
        <v>0</v>
      </c>
      <c r="N25" s="238">
        <v>0</v>
      </c>
      <c r="O25" s="238">
        <f>ROUND(E25*N25,2)</f>
        <v>0</v>
      </c>
      <c r="P25" s="238">
        <v>0</v>
      </c>
      <c r="Q25" s="238">
        <f>ROUND(E25*P25,2)</f>
        <v>0</v>
      </c>
      <c r="R25" s="238" t="s">
        <v>109</v>
      </c>
      <c r="S25" s="238" t="s">
        <v>110</v>
      </c>
      <c r="T25" s="239" t="s">
        <v>110</v>
      </c>
      <c r="U25" s="223">
        <v>8.4000000000000005E-2</v>
      </c>
      <c r="V25" s="223">
        <f>ROUND(E25*U25,2)</f>
        <v>5.42</v>
      </c>
      <c r="W25" s="223"/>
      <c r="X25" s="223" t="s">
        <v>111</v>
      </c>
      <c r="Y25" s="214"/>
      <c r="Z25" s="214"/>
      <c r="AA25" s="214"/>
      <c r="AB25" s="214"/>
      <c r="AC25" s="214"/>
      <c r="AD25" s="214"/>
      <c r="AE25" s="214"/>
      <c r="AF25" s="214"/>
      <c r="AG25" s="214" t="s">
        <v>112</v>
      </c>
      <c r="AH25" s="214"/>
      <c r="AI25" s="214"/>
      <c r="AJ25" s="214"/>
      <c r="AK25" s="214"/>
      <c r="AL25" s="214"/>
      <c r="AM25" s="214"/>
      <c r="AN25" s="214"/>
      <c r="AO25" s="214"/>
      <c r="AP25" s="214"/>
      <c r="AQ25" s="214"/>
      <c r="AR25" s="214"/>
      <c r="AS25" s="214"/>
      <c r="AT25" s="214"/>
      <c r="AU25" s="214"/>
      <c r="AV25" s="214"/>
      <c r="AW25" s="214"/>
      <c r="AX25" s="214"/>
      <c r="AY25" s="214"/>
      <c r="AZ25" s="214"/>
      <c r="BA25" s="214"/>
      <c r="BB25" s="214"/>
      <c r="BC25" s="214"/>
      <c r="BD25" s="214"/>
      <c r="BE25" s="214"/>
      <c r="BF25" s="214"/>
      <c r="BG25" s="214"/>
      <c r="BH25" s="214"/>
    </row>
    <row r="26" spans="1:60" ht="33.75" outlineLevel="1" x14ac:dyDescent="0.2">
      <c r="A26" s="221"/>
      <c r="B26" s="222"/>
      <c r="C26" s="254" t="s">
        <v>131</v>
      </c>
      <c r="D26" s="241"/>
      <c r="E26" s="241"/>
      <c r="F26" s="241"/>
      <c r="G26" s="241"/>
      <c r="H26" s="223"/>
      <c r="I26" s="223"/>
      <c r="J26" s="223"/>
      <c r="K26" s="223"/>
      <c r="L26" s="223"/>
      <c r="M26" s="223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14"/>
      <c r="Z26" s="214"/>
      <c r="AA26" s="214"/>
      <c r="AB26" s="214"/>
      <c r="AC26" s="214"/>
      <c r="AD26" s="214"/>
      <c r="AE26" s="214"/>
      <c r="AF26" s="214"/>
      <c r="AG26" s="214" t="s">
        <v>114</v>
      </c>
      <c r="AH26" s="214"/>
      <c r="AI26" s="214"/>
      <c r="AJ26" s="214"/>
      <c r="AK26" s="214"/>
      <c r="AL26" s="214"/>
      <c r="AM26" s="214"/>
      <c r="AN26" s="214"/>
      <c r="AO26" s="214"/>
      <c r="AP26" s="214"/>
      <c r="AQ26" s="214"/>
      <c r="AR26" s="214"/>
      <c r="AS26" s="214"/>
      <c r="AT26" s="214"/>
      <c r="AU26" s="214"/>
      <c r="AV26" s="214"/>
      <c r="AW26" s="214"/>
      <c r="AX26" s="214"/>
      <c r="AY26" s="214"/>
      <c r="AZ26" s="214"/>
      <c r="BA26" s="240" t="str">
        <f>C26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26" s="214"/>
      <c r="BC26" s="214"/>
      <c r="BD26" s="214"/>
      <c r="BE26" s="214"/>
      <c r="BF26" s="214"/>
      <c r="BG26" s="214"/>
      <c r="BH26" s="214"/>
    </row>
    <row r="27" spans="1:60" outlineLevel="1" x14ac:dyDescent="0.2">
      <c r="A27" s="221"/>
      <c r="B27" s="222"/>
      <c r="C27" s="255" t="s">
        <v>135</v>
      </c>
      <c r="D27" s="224"/>
      <c r="E27" s="225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14"/>
      <c r="Z27" s="214"/>
      <c r="AA27" s="214"/>
      <c r="AB27" s="214"/>
      <c r="AC27" s="214"/>
      <c r="AD27" s="214"/>
      <c r="AE27" s="214"/>
      <c r="AF27" s="214"/>
      <c r="AG27" s="214" t="s">
        <v>120</v>
      </c>
      <c r="AH27" s="214">
        <v>0</v>
      </c>
      <c r="AI27" s="214"/>
      <c r="AJ27" s="214"/>
      <c r="AK27" s="214"/>
      <c r="AL27" s="214"/>
      <c r="AM27" s="214"/>
      <c r="AN27" s="214"/>
      <c r="AO27" s="214"/>
      <c r="AP27" s="214"/>
      <c r="AQ27" s="214"/>
      <c r="AR27" s="214"/>
      <c r="AS27" s="214"/>
      <c r="AT27" s="214"/>
      <c r="AU27" s="214"/>
      <c r="AV27" s="214"/>
      <c r="AW27" s="214"/>
      <c r="AX27" s="214"/>
      <c r="AY27" s="214"/>
      <c r="AZ27" s="214"/>
      <c r="BA27" s="214"/>
      <c r="BB27" s="214"/>
      <c r="BC27" s="214"/>
      <c r="BD27" s="214"/>
      <c r="BE27" s="214"/>
      <c r="BF27" s="214"/>
      <c r="BG27" s="214"/>
      <c r="BH27" s="214"/>
    </row>
    <row r="28" spans="1:60" outlineLevel="1" x14ac:dyDescent="0.2">
      <c r="A28" s="221"/>
      <c r="B28" s="222"/>
      <c r="C28" s="255" t="s">
        <v>136</v>
      </c>
      <c r="D28" s="224"/>
      <c r="E28" s="225">
        <v>64.512</v>
      </c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14"/>
      <c r="Z28" s="214"/>
      <c r="AA28" s="214"/>
      <c r="AB28" s="214"/>
      <c r="AC28" s="214"/>
      <c r="AD28" s="214"/>
      <c r="AE28" s="214"/>
      <c r="AF28" s="214"/>
      <c r="AG28" s="214" t="s">
        <v>120</v>
      </c>
      <c r="AH28" s="214">
        <v>5</v>
      </c>
      <c r="AI28" s="214"/>
      <c r="AJ28" s="214"/>
      <c r="AK28" s="214"/>
      <c r="AL28" s="214"/>
      <c r="AM28" s="214"/>
      <c r="AN28" s="214"/>
      <c r="AO28" s="214"/>
      <c r="AP28" s="214"/>
      <c r="AQ28" s="214"/>
      <c r="AR28" s="214"/>
      <c r="AS28" s="214"/>
      <c r="AT28" s="214"/>
      <c r="AU28" s="214"/>
      <c r="AV28" s="214"/>
      <c r="AW28" s="214"/>
      <c r="AX28" s="214"/>
      <c r="AY28" s="214"/>
      <c r="AZ28" s="214"/>
      <c r="BA28" s="214"/>
      <c r="BB28" s="214"/>
      <c r="BC28" s="214"/>
      <c r="BD28" s="214"/>
      <c r="BE28" s="214"/>
      <c r="BF28" s="214"/>
      <c r="BG28" s="214"/>
      <c r="BH28" s="214"/>
    </row>
    <row r="29" spans="1:60" outlineLevel="1" x14ac:dyDescent="0.2">
      <c r="A29" s="233">
        <v>8</v>
      </c>
      <c r="B29" s="234" t="s">
        <v>137</v>
      </c>
      <c r="C29" s="253" t="s">
        <v>138</v>
      </c>
      <c r="D29" s="235" t="s">
        <v>125</v>
      </c>
      <c r="E29" s="236">
        <v>9.6</v>
      </c>
      <c r="F29" s="237"/>
      <c r="G29" s="238">
        <f>ROUND(E29*F29,2)</f>
        <v>0</v>
      </c>
      <c r="H29" s="237"/>
      <c r="I29" s="238">
        <f>ROUND(E29*H29,2)</f>
        <v>0</v>
      </c>
      <c r="J29" s="237"/>
      <c r="K29" s="238">
        <f>ROUND(E29*J29,2)</f>
        <v>0</v>
      </c>
      <c r="L29" s="238">
        <v>21</v>
      </c>
      <c r="M29" s="238">
        <f>G29*(1+L29/100)</f>
        <v>0</v>
      </c>
      <c r="N29" s="238">
        <v>0</v>
      </c>
      <c r="O29" s="238">
        <f>ROUND(E29*N29,2)</f>
        <v>0</v>
      </c>
      <c r="P29" s="238">
        <v>0</v>
      </c>
      <c r="Q29" s="238">
        <f>ROUND(E29*P29,2)</f>
        <v>0</v>
      </c>
      <c r="R29" s="238" t="s">
        <v>109</v>
      </c>
      <c r="S29" s="238" t="s">
        <v>110</v>
      </c>
      <c r="T29" s="239" t="s">
        <v>110</v>
      </c>
      <c r="U29" s="223">
        <v>3.5329999999999999</v>
      </c>
      <c r="V29" s="223">
        <f>ROUND(E29*U29,2)</f>
        <v>33.92</v>
      </c>
      <c r="W29" s="223"/>
      <c r="X29" s="223" t="s">
        <v>111</v>
      </c>
      <c r="Y29" s="214"/>
      <c r="Z29" s="214"/>
      <c r="AA29" s="214"/>
      <c r="AB29" s="214"/>
      <c r="AC29" s="214"/>
      <c r="AD29" s="214"/>
      <c r="AE29" s="214"/>
      <c r="AF29" s="214"/>
      <c r="AG29" s="214" t="s">
        <v>112</v>
      </c>
      <c r="AH29" s="214"/>
      <c r="AI29" s="214"/>
      <c r="AJ29" s="214"/>
      <c r="AK29" s="214"/>
      <c r="AL29" s="214"/>
      <c r="AM29" s="214"/>
      <c r="AN29" s="214"/>
      <c r="AO29" s="214"/>
      <c r="AP29" s="214"/>
      <c r="AQ29" s="214"/>
      <c r="AR29" s="214"/>
      <c r="AS29" s="214"/>
      <c r="AT29" s="214"/>
      <c r="AU29" s="214"/>
      <c r="AV29" s="214"/>
      <c r="AW29" s="214"/>
      <c r="AX29" s="214"/>
      <c r="AY29" s="214"/>
      <c r="AZ29" s="214"/>
      <c r="BA29" s="214"/>
      <c r="BB29" s="214"/>
      <c r="BC29" s="214"/>
      <c r="BD29" s="214"/>
      <c r="BE29" s="214"/>
      <c r="BF29" s="214"/>
      <c r="BG29" s="214"/>
      <c r="BH29" s="214"/>
    </row>
    <row r="30" spans="1:60" outlineLevel="1" x14ac:dyDescent="0.2">
      <c r="A30" s="221"/>
      <c r="B30" s="222"/>
      <c r="C30" s="254" t="s">
        <v>139</v>
      </c>
      <c r="D30" s="241"/>
      <c r="E30" s="241"/>
      <c r="F30" s="241"/>
      <c r="G30" s="241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214"/>
      <c r="Z30" s="214"/>
      <c r="AA30" s="214"/>
      <c r="AB30" s="214"/>
      <c r="AC30" s="214"/>
      <c r="AD30" s="214"/>
      <c r="AE30" s="214"/>
      <c r="AF30" s="214"/>
      <c r="AG30" s="214" t="s">
        <v>114</v>
      </c>
      <c r="AH30" s="214"/>
      <c r="AI30" s="214"/>
      <c r="AJ30" s="214"/>
      <c r="AK30" s="214"/>
      <c r="AL30" s="214"/>
      <c r="AM30" s="214"/>
      <c r="AN30" s="214"/>
      <c r="AO30" s="214"/>
      <c r="AP30" s="214"/>
      <c r="AQ30" s="214"/>
      <c r="AR30" s="214"/>
      <c r="AS30" s="214"/>
      <c r="AT30" s="214"/>
      <c r="AU30" s="214"/>
      <c r="AV30" s="214"/>
      <c r="AW30" s="214"/>
      <c r="AX30" s="214"/>
      <c r="AY30" s="214"/>
      <c r="AZ30" s="214"/>
      <c r="BA30" s="214"/>
      <c r="BB30" s="214"/>
      <c r="BC30" s="214"/>
      <c r="BD30" s="214"/>
      <c r="BE30" s="214"/>
      <c r="BF30" s="214"/>
      <c r="BG30" s="214"/>
      <c r="BH30" s="214"/>
    </row>
    <row r="31" spans="1:60" outlineLevel="1" x14ac:dyDescent="0.2">
      <c r="A31" s="221"/>
      <c r="B31" s="222"/>
      <c r="C31" s="255" t="s">
        <v>140</v>
      </c>
      <c r="D31" s="224"/>
      <c r="E31" s="225">
        <v>9.6</v>
      </c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3"/>
      <c r="T31" s="223"/>
      <c r="U31" s="223"/>
      <c r="V31" s="223"/>
      <c r="W31" s="223"/>
      <c r="X31" s="223"/>
      <c r="Y31" s="214"/>
      <c r="Z31" s="214"/>
      <c r="AA31" s="214"/>
      <c r="AB31" s="214"/>
      <c r="AC31" s="214"/>
      <c r="AD31" s="214"/>
      <c r="AE31" s="214"/>
      <c r="AF31" s="214"/>
      <c r="AG31" s="214" t="s">
        <v>120</v>
      </c>
      <c r="AH31" s="214">
        <v>0</v>
      </c>
      <c r="AI31" s="214"/>
      <c r="AJ31" s="214"/>
      <c r="AK31" s="214"/>
      <c r="AL31" s="214"/>
      <c r="AM31" s="214"/>
      <c r="AN31" s="214"/>
      <c r="AO31" s="214"/>
      <c r="AP31" s="214"/>
      <c r="AQ31" s="214"/>
      <c r="AR31" s="214"/>
      <c r="AS31" s="214"/>
      <c r="AT31" s="214"/>
      <c r="AU31" s="214"/>
      <c r="AV31" s="214"/>
      <c r="AW31" s="214"/>
      <c r="AX31" s="214"/>
      <c r="AY31" s="214"/>
      <c r="AZ31" s="214"/>
      <c r="BA31" s="214"/>
      <c r="BB31" s="214"/>
      <c r="BC31" s="214"/>
      <c r="BD31" s="214"/>
      <c r="BE31" s="214"/>
      <c r="BF31" s="214"/>
      <c r="BG31" s="214"/>
      <c r="BH31" s="214"/>
    </row>
    <row r="32" spans="1:60" ht="22.5" outlineLevel="1" x14ac:dyDescent="0.2">
      <c r="A32" s="233">
        <v>9</v>
      </c>
      <c r="B32" s="234" t="s">
        <v>141</v>
      </c>
      <c r="C32" s="253" t="s">
        <v>142</v>
      </c>
      <c r="D32" s="235" t="s">
        <v>143</v>
      </c>
      <c r="E32" s="236">
        <v>215.04</v>
      </c>
      <c r="F32" s="237"/>
      <c r="G32" s="238">
        <f>ROUND(E32*F32,2)</f>
        <v>0</v>
      </c>
      <c r="H32" s="237"/>
      <c r="I32" s="238">
        <f>ROUND(E32*H32,2)</f>
        <v>0</v>
      </c>
      <c r="J32" s="237"/>
      <c r="K32" s="238">
        <f>ROUND(E32*J32,2)</f>
        <v>0</v>
      </c>
      <c r="L32" s="238">
        <v>21</v>
      </c>
      <c r="M32" s="238">
        <f>G32*(1+L32/100)</f>
        <v>0</v>
      </c>
      <c r="N32" s="238">
        <v>9.8999999999999999E-4</v>
      </c>
      <c r="O32" s="238">
        <f>ROUND(E32*N32,2)</f>
        <v>0.21</v>
      </c>
      <c r="P32" s="238">
        <v>0</v>
      </c>
      <c r="Q32" s="238">
        <f>ROUND(E32*P32,2)</f>
        <v>0</v>
      </c>
      <c r="R32" s="238" t="s">
        <v>109</v>
      </c>
      <c r="S32" s="238" t="s">
        <v>110</v>
      </c>
      <c r="T32" s="239" t="s">
        <v>110</v>
      </c>
      <c r="U32" s="223">
        <v>0.23599999999999999</v>
      </c>
      <c r="V32" s="223">
        <f>ROUND(E32*U32,2)</f>
        <v>50.75</v>
      </c>
      <c r="W32" s="223"/>
      <c r="X32" s="223" t="s">
        <v>111</v>
      </c>
      <c r="Y32" s="214"/>
      <c r="Z32" s="214"/>
      <c r="AA32" s="214"/>
      <c r="AB32" s="214"/>
      <c r="AC32" s="214"/>
      <c r="AD32" s="214"/>
      <c r="AE32" s="214"/>
      <c r="AF32" s="214"/>
      <c r="AG32" s="214" t="s">
        <v>112</v>
      </c>
      <c r="AH32" s="214"/>
      <c r="AI32" s="214"/>
      <c r="AJ32" s="214"/>
      <c r="AK32" s="214"/>
      <c r="AL32" s="214"/>
      <c r="AM32" s="214"/>
      <c r="AN32" s="214"/>
      <c r="AO32" s="214"/>
      <c r="AP32" s="214"/>
      <c r="AQ32" s="214"/>
      <c r="AR32" s="214"/>
      <c r="AS32" s="214"/>
      <c r="AT32" s="214"/>
      <c r="AU32" s="214"/>
      <c r="AV32" s="214"/>
      <c r="AW32" s="214"/>
      <c r="AX32" s="214"/>
      <c r="AY32" s="214"/>
      <c r="AZ32" s="214"/>
      <c r="BA32" s="214"/>
      <c r="BB32" s="214"/>
      <c r="BC32" s="214"/>
      <c r="BD32" s="214"/>
      <c r="BE32" s="214"/>
      <c r="BF32" s="214"/>
      <c r="BG32" s="214"/>
      <c r="BH32" s="214"/>
    </row>
    <row r="33" spans="1:60" outlineLevel="1" x14ac:dyDescent="0.2">
      <c r="A33" s="221"/>
      <c r="B33" s="222"/>
      <c r="C33" s="254" t="s">
        <v>144</v>
      </c>
      <c r="D33" s="241"/>
      <c r="E33" s="241"/>
      <c r="F33" s="241"/>
      <c r="G33" s="241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3"/>
      <c r="T33" s="223"/>
      <c r="U33" s="223"/>
      <c r="V33" s="223"/>
      <c r="W33" s="223"/>
      <c r="X33" s="223"/>
      <c r="Y33" s="214"/>
      <c r="Z33" s="214"/>
      <c r="AA33" s="214"/>
      <c r="AB33" s="214"/>
      <c r="AC33" s="214"/>
      <c r="AD33" s="214"/>
      <c r="AE33" s="214"/>
      <c r="AF33" s="214"/>
      <c r="AG33" s="214" t="s">
        <v>114</v>
      </c>
      <c r="AH33" s="214"/>
      <c r="AI33" s="214"/>
      <c r="AJ33" s="214"/>
      <c r="AK33" s="214"/>
      <c r="AL33" s="214"/>
      <c r="AM33" s="214"/>
      <c r="AN33" s="214"/>
      <c r="AO33" s="214"/>
      <c r="AP33" s="214"/>
      <c r="AQ33" s="214"/>
      <c r="AR33" s="214"/>
      <c r="AS33" s="214"/>
      <c r="AT33" s="214"/>
      <c r="AU33" s="214"/>
      <c r="AV33" s="214"/>
      <c r="AW33" s="214"/>
      <c r="AX33" s="214"/>
      <c r="AY33" s="214"/>
      <c r="AZ33" s="214"/>
      <c r="BA33" s="214"/>
      <c r="BB33" s="214"/>
      <c r="BC33" s="214"/>
      <c r="BD33" s="214"/>
      <c r="BE33" s="214"/>
      <c r="BF33" s="214"/>
      <c r="BG33" s="214"/>
      <c r="BH33" s="214"/>
    </row>
    <row r="34" spans="1:60" outlineLevel="1" x14ac:dyDescent="0.2">
      <c r="A34" s="221"/>
      <c r="B34" s="222"/>
      <c r="C34" s="255" t="s">
        <v>145</v>
      </c>
      <c r="D34" s="224"/>
      <c r="E34" s="225">
        <v>215.04</v>
      </c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3"/>
      <c r="T34" s="223"/>
      <c r="U34" s="223"/>
      <c r="V34" s="223"/>
      <c r="W34" s="223"/>
      <c r="X34" s="223"/>
      <c r="Y34" s="214"/>
      <c r="Z34" s="214"/>
      <c r="AA34" s="214"/>
      <c r="AB34" s="214"/>
      <c r="AC34" s="214"/>
      <c r="AD34" s="214"/>
      <c r="AE34" s="214"/>
      <c r="AF34" s="214"/>
      <c r="AG34" s="214" t="s">
        <v>120</v>
      </c>
      <c r="AH34" s="214">
        <v>0</v>
      </c>
      <c r="AI34" s="214"/>
      <c r="AJ34" s="214"/>
      <c r="AK34" s="214"/>
      <c r="AL34" s="214"/>
      <c r="AM34" s="214"/>
      <c r="AN34" s="214"/>
      <c r="AO34" s="214"/>
      <c r="AP34" s="214"/>
      <c r="AQ34" s="214"/>
      <c r="AR34" s="214"/>
      <c r="AS34" s="214"/>
      <c r="AT34" s="214"/>
      <c r="AU34" s="214"/>
      <c r="AV34" s="214"/>
      <c r="AW34" s="214"/>
      <c r="AX34" s="214"/>
      <c r="AY34" s="214"/>
      <c r="AZ34" s="214"/>
      <c r="BA34" s="214"/>
      <c r="BB34" s="214"/>
      <c r="BC34" s="214"/>
      <c r="BD34" s="214"/>
      <c r="BE34" s="214"/>
      <c r="BF34" s="214"/>
      <c r="BG34" s="214"/>
      <c r="BH34" s="214"/>
    </row>
    <row r="35" spans="1:60" outlineLevel="1" x14ac:dyDescent="0.2">
      <c r="A35" s="233">
        <v>10</v>
      </c>
      <c r="B35" s="234" t="s">
        <v>146</v>
      </c>
      <c r="C35" s="253" t="s">
        <v>147</v>
      </c>
      <c r="D35" s="235" t="s">
        <v>143</v>
      </c>
      <c r="E35" s="236">
        <v>215.04</v>
      </c>
      <c r="F35" s="237"/>
      <c r="G35" s="238">
        <f>ROUND(E35*F35,2)</f>
        <v>0</v>
      </c>
      <c r="H35" s="237"/>
      <c r="I35" s="238">
        <f>ROUND(E35*H35,2)</f>
        <v>0</v>
      </c>
      <c r="J35" s="237"/>
      <c r="K35" s="238">
        <f>ROUND(E35*J35,2)</f>
        <v>0</v>
      </c>
      <c r="L35" s="238">
        <v>21</v>
      </c>
      <c r="M35" s="238">
        <f>G35*(1+L35/100)</f>
        <v>0</v>
      </c>
      <c r="N35" s="238">
        <v>0</v>
      </c>
      <c r="O35" s="238">
        <f>ROUND(E35*N35,2)</f>
        <v>0</v>
      </c>
      <c r="P35" s="238">
        <v>0</v>
      </c>
      <c r="Q35" s="238">
        <f>ROUND(E35*P35,2)</f>
        <v>0</v>
      </c>
      <c r="R35" s="238" t="s">
        <v>109</v>
      </c>
      <c r="S35" s="238" t="s">
        <v>110</v>
      </c>
      <c r="T35" s="239" t="s">
        <v>110</v>
      </c>
      <c r="U35" s="223">
        <v>7.0000000000000007E-2</v>
      </c>
      <c r="V35" s="223">
        <f>ROUND(E35*U35,2)</f>
        <v>15.05</v>
      </c>
      <c r="W35" s="223"/>
      <c r="X35" s="223" t="s">
        <v>111</v>
      </c>
      <c r="Y35" s="214"/>
      <c r="Z35" s="214"/>
      <c r="AA35" s="214"/>
      <c r="AB35" s="214"/>
      <c r="AC35" s="214"/>
      <c r="AD35" s="214"/>
      <c r="AE35" s="214"/>
      <c r="AF35" s="214"/>
      <c r="AG35" s="214" t="s">
        <v>112</v>
      </c>
      <c r="AH35" s="214"/>
      <c r="AI35" s="214"/>
      <c r="AJ35" s="214"/>
      <c r="AK35" s="214"/>
      <c r="AL35" s="214"/>
      <c r="AM35" s="214"/>
      <c r="AN35" s="214"/>
      <c r="AO35" s="214"/>
      <c r="AP35" s="214"/>
      <c r="AQ35" s="214"/>
      <c r="AR35" s="214"/>
      <c r="AS35" s="214"/>
      <c r="AT35" s="214"/>
      <c r="AU35" s="214"/>
      <c r="AV35" s="214"/>
      <c r="AW35" s="214"/>
      <c r="AX35" s="214"/>
      <c r="AY35" s="214"/>
      <c r="AZ35" s="214"/>
      <c r="BA35" s="214"/>
      <c r="BB35" s="214"/>
      <c r="BC35" s="214"/>
      <c r="BD35" s="214"/>
      <c r="BE35" s="214"/>
      <c r="BF35" s="214"/>
      <c r="BG35" s="214"/>
      <c r="BH35" s="214"/>
    </row>
    <row r="36" spans="1:60" outlineLevel="1" x14ac:dyDescent="0.2">
      <c r="A36" s="221"/>
      <c r="B36" s="222"/>
      <c r="C36" s="254" t="s">
        <v>148</v>
      </c>
      <c r="D36" s="241"/>
      <c r="E36" s="241"/>
      <c r="F36" s="241"/>
      <c r="G36" s="241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14"/>
      <c r="Z36" s="214"/>
      <c r="AA36" s="214"/>
      <c r="AB36" s="214"/>
      <c r="AC36" s="214"/>
      <c r="AD36" s="214"/>
      <c r="AE36" s="214"/>
      <c r="AF36" s="214"/>
      <c r="AG36" s="214" t="s">
        <v>114</v>
      </c>
      <c r="AH36" s="214"/>
      <c r="AI36" s="214"/>
      <c r="AJ36" s="214"/>
      <c r="AK36" s="214"/>
      <c r="AL36" s="214"/>
      <c r="AM36" s="214"/>
      <c r="AN36" s="214"/>
      <c r="AO36" s="214"/>
      <c r="AP36" s="214"/>
      <c r="AQ36" s="214"/>
      <c r="AR36" s="214"/>
      <c r="AS36" s="214"/>
      <c r="AT36" s="214"/>
      <c r="AU36" s="214"/>
      <c r="AV36" s="214"/>
      <c r="AW36" s="214"/>
      <c r="AX36" s="214"/>
      <c r="AY36" s="214"/>
      <c r="AZ36" s="214"/>
      <c r="BA36" s="214"/>
      <c r="BB36" s="214"/>
      <c r="BC36" s="214"/>
      <c r="BD36" s="214"/>
      <c r="BE36" s="214"/>
      <c r="BF36" s="214"/>
      <c r="BG36" s="214"/>
      <c r="BH36" s="214"/>
    </row>
    <row r="37" spans="1:60" outlineLevel="1" x14ac:dyDescent="0.2">
      <c r="A37" s="233">
        <v>11</v>
      </c>
      <c r="B37" s="234" t="s">
        <v>149</v>
      </c>
      <c r="C37" s="253" t="s">
        <v>150</v>
      </c>
      <c r="D37" s="235" t="s">
        <v>125</v>
      </c>
      <c r="E37" s="236">
        <v>129.024</v>
      </c>
      <c r="F37" s="237"/>
      <c r="G37" s="238">
        <f>ROUND(E37*F37,2)</f>
        <v>0</v>
      </c>
      <c r="H37" s="237"/>
      <c r="I37" s="238">
        <f>ROUND(E37*H37,2)</f>
        <v>0</v>
      </c>
      <c r="J37" s="237"/>
      <c r="K37" s="238">
        <f>ROUND(E37*J37,2)</f>
        <v>0</v>
      </c>
      <c r="L37" s="238">
        <v>21</v>
      </c>
      <c r="M37" s="238">
        <f>G37*(1+L37/100)</f>
        <v>0</v>
      </c>
      <c r="N37" s="238">
        <v>0</v>
      </c>
      <c r="O37" s="238">
        <f>ROUND(E37*N37,2)</f>
        <v>0</v>
      </c>
      <c r="P37" s="238">
        <v>0</v>
      </c>
      <c r="Q37" s="238">
        <f>ROUND(E37*P37,2)</f>
        <v>0</v>
      </c>
      <c r="R37" s="238" t="s">
        <v>109</v>
      </c>
      <c r="S37" s="238" t="s">
        <v>110</v>
      </c>
      <c r="T37" s="239" t="s">
        <v>110</v>
      </c>
      <c r="U37" s="223">
        <v>3.7999999999999999E-2</v>
      </c>
      <c r="V37" s="223">
        <f>ROUND(E37*U37,2)</f>
        <v>4.9000000000000004</v>
      </c>
      <c r="W37" s="223"/>
      <c r="X37" s="223" t="s">
        <v>111</v>
      </c>
      <c r="Y37" s="214"/>
      <c r="Z37" s="214"/>
      <c r="AA37" s="214"/>
      <c r="AB37" s="214"/>
      <c r="AC37" s="214"/>
      <c r="AD37" s="214"/>
      <c r="AE37" s="214"/>
      <c r="AF37" s="214"/>
      <c r="AG37" s="214" t="s">
        <v>112</v>
      </c>
      <c r="AH37" s="214"/>
      <c r="AI37" s="214"/>
      <c r="AJ37" s="214"/>
      <c r="AK37" s="214"/>
      <c r="AL37" s="214"/>
      <c r="AM37" s="214"/>
      <c r="AN37" s="214"/>
      <c r="AO37" s="214"/>
      <c r="AP37" s="214"/>
      <c r="AQ37" s="214"/>
      <c r="AR37" s="214"/>
      <c r="AS37" s="214"/>
      <c r="AT37" s="214"/>
      <c r="AU37" s="214"/>
      <c r="AV37" s="214"/>
      <c r="AW37" s="214"/>
      <c r="AX37" s="214"/>
      <c r="AY37" s="214"/>
      <c r="AZ37" s="214"/>
      <c r="BA37" s="214"/>
      <c r="BB37" s="214"/>
      <c r="BC37" s="214"/>
      <c r="BD37" s="214"/>
      <c r="BE37" s="214"/>
      <c r="BF37" s="214"/>
      <c r="BG37" s="214"/>
      <c r="BH37" s="214"/>
    </row>
    <row r="38" spans="1:60" outlineLevel="1" x14ac:dyDescent="0.2">
      <c r="A38" s="221"/>
      <c r="B38" s="222"/>
      <c r="C38" s="254" t="s">
        <v>151</v>
      </c>
      <c r="D38" s="241"/>
      <c r="E38" s="241"/>
      <c r="F38" s="241"/>
      <c r="G38" s="241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14"/>
      <c r="Z38" s="214"/>
      <c r="AA38" s="214"/>
      <c r="AB38" s="214"/>
      <c r="AC38" s="214"/>
      <c r="AD38" s="214"/>
      <c r="AE38" s="214"/>
      <c r="AF38" s="214"/>
      <c r="AG38" s="214" t="s">
        <v>114</v>
      </c>
      <c r="AH38" s="214"/>
      <c r="AI38" s="214"/>
      <c r="AJ38" s="214"/>
      <c r="AK38" s="214"/>
      <c r="AL38" s="214"/>
      <c r="AM38" s="214"/>
      <c r="AN38" s="214"/>
      <c r="AO38" s="214"/>
      <c r="AP38" s="214"/>
      <c r="AQ38" s="214"/>
      <c r="AR38" s="214"/>
      <c r="AS38" s="214"/>
      <c r="AT38" s="214"/>
      <c r="AU38" s="214"/>
      <c r="AV38" s="214"/>
      <c r="AW38" s="214"/>
      <c r="AX38" s="214"/>
      <c r="AY38" s="214"/>
      <c r="AZ38" s="214"/>
      <c r="BA38" s="214"/>
      <c r="BB38" s="214"/>
      <c r="BC38" s="214"/>
      <c r="BD38" s="214"/>
      <c r="BE38" s="214"/>
      <c r="BF38" s="214"/>
      <c r="BG38" s="214"/>
      <c r="BH38" s="214"/>
    </row>
    <row r="39" spans="1:60" outlineLevel="1" x14ac:dyDescent="0.2">
      <c r="A39" s="233">
        <v>12</v>
      </c>
      <c r="B39" s="234" t="s">
        <v>152</v>
      </c>
      <c r="C39" s="253" t="s">
        <v>153</v>
      </c>
      <c r="D39" s="235" t="s">
        <v>125</v>
      </c>
      <c r="E39" s="236">
        <v>129.024</v>
      </c>
      <c r="F39" s="237"/>
      <c r="G39" s="238">
        <f>ROUND(E39*F39,2)</f>
        <v>0</v>
      </c>
      <c r="H39" s="237"/>
      <c r="I39" s="238">
        <f>ROUND(E39*H39,2)</f>
        <v>0</v>
      </c>
      <c r="J39" s="237"/>
      <c r="K39" s="238">
        <f>ROUND(E39*J39,2)</f>
        <v>0</v>
      </c>
      <c r="L39" s="238">
        <v>21</v>
      </c>
      <c r="M39" s="238">
        <f>G39*(1+L39/100)</f>
        <v>0</v>
      </c>
      <c r="N39" s="238">
        <v>0</v>
      </c>
      <c r="O39" s="238">
        <f>ROUND(E39*N39,2)</f>
        <v>0</v>
      </c>
      <c r="P39" s="238">
        <v>0</v>
      </c>
      <c r="Q39" s="238">
        <f>ROUND(E39*P39,2)</f>
        <v>0</v>
      </c>
      <c r="R39" s="238" t="s">
        <v>109</v>
      </c>
      <c r="S39" s="238" t="s">
        <v>110</v>
      </c>
      <c r="T39" s="239" t="s">
        <v>110</v>
      </c>
      <c r="U39" s="223">
        <v>0.69</v>
      </c>
      <c r="V39" s="223">
        <f>ROUND(E39*U39,2)</f>
        <v>89.03</v>
      </c>
      <c r="W39" s="223"/>
      <c r="X39" s="223" t="s">
        <v>111</v>
      </c>
      <c r="Y39" s="214"/>
      <c r="Z39" s="214"/>
      <c r="AA39" s="214"/>
      <c r="AB39" s="214"/>
      <c r="AC39" s="214"/>
      <c r="AD39" s="214"/>
      <c r="AE39" s="214"/>
      <c r="AF39" s="214"/>
      <c r="AG39" s="214" t="s">
        <v>112</v>
      </c>
      <c r="AH39" s="214"/>
      <c r="AI39" s="214"/>
      <c r="AJ39" s="214"/>
      <c r="AK39" s="214"/>
      <c r="AL39" s="214"/>
      <c r="AM39" s="214"/>
      <c r="AN39" s="214"/>
      <c r="AO39" s="214"/>
      <c r="AP39" s="214"/>
      <c r="AQ39" s="214"/>
      <c r="AR39" s="214"/>
      <c r="AS39" s="214"/>
      <c r="AT39" s="214"/>
      <c r="AU39" s="214"/>
      <c r="AV39" s="214"/>
      <c r="AW39" s="214"/>
      <c r="AX39" s="214"/>
      <c r="AY39" s="214"/>
      <c r="AZ39" s="214"/>
      <c r="BA39" s="214"/>
      <c r="BB39" s="214"/>
      <c r="BC39" s="214"/>
      <c r="BD39" s="214"/>
      <c r="BE39" s="214"/>
      <c r="BF39" s="214"/>
      <c r="BG39" s="214"/>
      <c r="BH39" s="214"/>
    </row>
    <row r="40" spans="1:60" outlineLevel="1" x14ac:dyDescent="0.2">
      <c r="A40" s="221"/>
      <c r="B40" s="222"/>
      <c r="C40" s="254" t="s">
        <v>154</v>
      </c>
      <c r="D40" s="241"/>
      <c r="E40" s="241"/>
      <c r="F40" s="241"/>
      <c r="G40" s="241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14"/>
      <c r="Z40" s="214"/>
      <c r="AA40" s="214"/>
      <c r="AB40" s="214"/>
      <c r="AC40" s="214"/>
      <c r="AD40" s="214"/>
      <c r="AE40" s="214"/>
      <c r="AF40" s="214"/>
      <c r="AG40" s="214" t="s">
        <v>114</v>
      </c>
      <c r="AH40" s="214"/>
      <c r="AI40" s="214"/>
      <c r="AJ40" s="214"/>
      <c r="AK40" s="214"/>
      <c r="AL40" s="214"/>
      <c r="AM40" s="214"/>
      <c r="AN40" s="214"/>
      <c r="AO40" s="214"/>
      <c r="AP40" s="214"/>
      <c r="AQ40" s="214"/>
      <c r="AR40" s="214"/>
      <c r="AS40" s="214"/>
      <c r="AT40" s="214"/>
      <c r="AU40" s="214"/>
      <c r="AV40" s="214"/>
      <c r="AW40" s="214"/>
      <c r="AX40" s="214"/>
      <c r="AY40" s="214"/>
      <c r="AZ40" s="214"/>
      <c r="BA40" s="240" t="str">
        <f>C40</f>
        <v>bez naložení do dopravní nádoby, ale s vyprázdněním dopravní nádoby na hromadu nebo na dopravní prostředek,</v>
      </c>
      <c r="BB40" s="214"/>
      <c r="BC40" s="214"/>
      <c r="BD40" s="214"/>
      <c r="BE40" s="214"/>
      <c r="BF40" s="214"/>
      <c r="BG40" s="214"/>
      <c r="BH40" s="214"/>
    </row>
    <row r="41" spans="1:60" ht="22.5" outlineLevel="1" x14ac:dyDescent="0.2">
      <c r="A41" s="233">
        <v>13</v>
      </c>
      <c r="B41" s="234" t="s">
        <v>155</v>
      </c>
      <c r="C41" s="253" t="s">
        <v>156</v>
      </c>
      <c r="D41" s="235" t="s">
        <v>125</v>
      </c>
      <c r="E41" s="236">
        <v>36.287999999999997</v>
      </c>
      <c r="F41" s="237"/>
      <c r="G41" s="238">
        <f>ROUND(E41*F41,2)</f>
        <v>0</v>
      </c>
      <c r="H41" s="237"/>
      <c r="I41" s="238">
        <f>ROUND(E41*H41,2)</f>
        <v>0</v>
      </c>
      <c r="J41" s="237"/>
      <c r="K41" s="238">
        <f>ROUND(E41*J41,2)</f>
        <v>0</v>
      </c>
      <c r="L41" s="238">
        <v>21</v>
      </c>
      <c r="M41" s="238">
        <f>G41*(1+L41/100)</f>
        <v>0</v>
      </c>
      <c r="N41" s="238">
        <v>0</v>
      </c>
      <c r="O41" s="238">
        <f>ROUND(E41*N41,2)</f>
        <v>0</v>
      </c>
      <c r="P41" s="238">
        <v>0</v>
      </c>
      <c r="Q41" s="238">
        <f>ROUND(E41*P41,2)</f>
        <v>0</v>
      </c>
      <c r="R41" s="238" t="s">
        <v>109</v>
      </c>
      <c r="S41" s="238" t="s">
        <v>110</v>
      </c>
      <c r="T41" s="239" t="s">
        <v>110</v>
      </c>
      <c r="U41" s="223">
        <v>2.1999999999999999E-2</v>
      </c>
      <c r="V41" s="223">
        <f>ROUND(E41*U41,2)</f>
        <v>0.8</v>
      </c>
      <c r="W41" s="223"/>
      <c r="X41" s="223" t="s">
        <v>111</v>
      </c>
      <c r="Y41" s="214"/>
      <c r="Z41" s="214"/>
      <c r="AA41" s="214"/>
      <c r="AB41" s="214"/>
      <c r="AC41" s="214"/>
      <c r="AD41" s="214"/>
      <c r="AE41" s="214"/>
      <c r="AF41" s="214"/>
      <c r="AG41" s="214" t="s">
        <v>112</v>
      </c>
      <c r="AH41" s="214"/>
      <c r="AI41" s="214"/>
      <c r="AJ41" s="214"/>
      <c r="AK41" s="214"/>
      <c r="AL41" s="214"/>
      <c r="AM41" s="214"/>
      <c r="AN41" s="214"/>
      <c r="AO41" s="214"/>
      <c r="AP41" s="214"/>
      <c r="AQ41" s="214"/>
      <c r="AR41" s="214"/>
      <c r="AS41" s="214"/>
      <c r="AT41" s="214"/>
      <c r="AU41" s="214"/>
      <c r="AV41" s="214"/>
      <c r="AW41" s="214"/>
      <c r="AX41" s="214"/>
      <c r="AY41" s="214"/>
      <c r="AZ41" s="214"/>
      <c r="BA41" s="214"/>
      <c r="BB41" s="214"/>
      <c r="BC41" s="214"/>
      <c r="BD41" s="214"/>
      <c r="BE41" s="214"/>
      <c r="BF41" s="214"/>
      <c r="BG41" s="214"/>
      <c r="BH41" s="214"/>
    </row>
    <row r="42" spans="1:60" outlineLevel="1" x14ac:dyDescent="0.2">
      <c r="A42" s="221"/>
      <c r="B42" s="222"/>
      <c r="C42" s="254" t="s">
        <v>157</v>
      </c>
      <c r="D42" s="241"/>
      <c r="E42" s="241"/>
      <c r="F42" s="241"/>
      <c r="G42" s="241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14"/>
      <c r="Z42" s="214"/>
      <c r="AA42" s="214"/>
      <c r="AB42" s="214"/>
      <c r="AC42" s="214"/>
      <c r="AD42" s="214"/>
      <c r="AE42" s="214"/>
      <c r="AF42" s="214"/>
      <c r="AG42" s="214" t="s">
        <v>114</v>
      </c>
      <c r="AH42" s="214"/>
      <c r="AI42" s="214"/>
      <c r="AJ42" s="214"/>
      <c r="AK42" s="214"/>
      <c r="AL42" s="214"/>
      <c r="AM42" s="214"/>
      <c r="AN42" s="214"/>
      <c r="AO42" s="214"/>
      <c r="AP42" s="214"/>
      <c r="AQ42" s="214"/>
      <c r="AR42" s="214"/>
      <c r="AS42" s="214"/>
      <c r="AT42" s="214"/>
      <c r="AU42" s="214"/>
      <c r="AV42" s="214"/>
      <c r="AW42" s="214"/>
      <c r="AX42" s="214"/>
      <c r="AY42" s="214"/>
      <c r="AZ42" s="214"/>
      <c r="BA42" s="214"/>
      <c r="BB42" s="214"/>
      <c r="BC42" s="214"/>
      <c r="BD42" s="214"/>
      <c r="BE42" s="214"/>
      <c r="BF42" s="214"/>
      <c r="BG42" s="214"/>
      <c r="BH42" s="214"/>
    </row>
    <row r="43" spans="1:60" outlineLevel="1" x14ac:dyDescent="0.2">
      <c r="A43" s="221"/>
      <c r="B43" s="222"/>
      <c r="C43" s="255" t="s">
        <v>158</v>
      </c>
      <c r="D43" s="224"/>
      <c r="E43" s="225">
        <v>138.624</v>
      </c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14"/>
      <c r="Z43" s="214"/>
      <c r="AA43" s="214"/>
      <c r="AB43" s="214"/>
      <c r="AC43" s="214"/>
      <c r="AD43" s="214"/>
      <c r="AE43" s="214"/>
      <c r="AF43" s="214"/>
      <c r="AG43" s="214" t="s">
        <v>120</v>
      </c>
      <c r="AH43" s="214">
        <v>0</v>
      </c>
      <c r="AI43" s="214"/>
      <c r="AJ43" s="214"/>
      <c r="AK43" s="214"/>
      <c r="AL43" s="214"/>
      <c r="AM43" s="214"/>
      <c r="AN43" s="214"/>
      <c r="AO43" s="214"/>
      <c r="AP43" s="214"/>
      <c r="AQ43" s="214"/>
      <c r="AR43" s="214"/>
      <c r="AS43" s="214"/>
      <c r="AT43" s="214"/>
      <c r="AU43" s="214"/>
      <c r="AV43" s="214"/>
      <c r="AW43" s="214"/>
      <c r="AX43" s="214"/>
      <c r="AY43" s="214"/>
      <c r="AZ43" s="214"/>
      <c r="BA43" s="214"/>
      <c r="BB43" s="214"/>
      <c r="BC43" s="214"/>
      <c r="BD43" s="214"/>
      <c r="BE43" s="214"/>
      <c r="BF43" s="214"/>
      <c r="BG43" s="214"/>
      <c r="BH43" s="214"/>
    </row>
    <row r="44" spans="1:60" outlineLevel="1" x14ac:dyDescent="0.2">
      <c r="A44" s="221"/>
      <c r="B44" s="222"/>
      <c r="C44" s="255" t="s">
        <v>159</v>
      </c>
      <c r="D44" s="224"/>
      <c r="E44" s="225">
        <v>-102.336</v>
      </c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14"/>
      <c r="Z44" s="214"/>
      <c r="AA44" s="214"/>
      <c r="AB44" s="214"/>
      <c r="AC44" s="214"/>
      <c r="AD44" s="214"/>
      <c r="AE44" s="214"/>
      <c r="AF44" s="214"/>
      <c r="AG44" s="214" t="s">
        <v>120</v>
      </c>
      <c r="AH44" s="214">
        <v>0</v>
      </c>
      <c r="AI44" s="214"/>
      <c r="AJ44" s="214"/>
      <c r="AK44" s="214"/>
      <c r="AL44" s="214"/>
      <c r="AM44" s="214"/>
      <c r="AN44" s="214"/>
      <c r="AO44" s="214"/>
      <c r="AP44" s="214"/>
      <c r="AQ44" s="214"/>
      <c r="AR44" s="214"/>
      <c r="AS44" s="214"/>
      <c r="AT44" s="214"/>
      <c r="AU44" s="214"/>
      <c r="AV44" s="214"/>
      <c r="AW44" s="214"/>
      <c r="AX44" s="214"/>
      <c r="AY44" s="214"/>
      <c r="AZ44" s="214"/>
      <c r="BA44" s="214"/>
      <c r="BB44" s="214"/>
      <c r="BC44" s="214"/>
      <c r="BD44" s="214"/>
      <c r="BE44" s="214"/>
      <c r="BF44" s="214"/>
      <c r="BG44" s="214"/>
      <c r="BH44" s="214"/>
    </row>
    <row r="45" spans="1:60" ht="33.75" outlineLevel="1" x14ac:dyDescent="0.2">
      <c r="A45" s="233">
        <v>14</v>
      </c>
      <c r="B45" s="234" t="s">
        <v>160</v>
      </c>
      <c r="C45" s="253" t="s">
        <v>161</v>
      </c>
      <c r="D45" s="235" t="s">
        <v>125</v>
      </c>
      <c r="E45" s="236">
        <v>36.287999999999997</v>
      </c>
      <c r="F45" s="237"/>
      <c r="G45" s="238">
        <f>ROUND(E45*F45,2)</f>
        <v>0</v>
      </c>
      <c r="H45" s="237"/>
      <c r="I45" s="238">
        <f>ROUND(E45*H45,2)</f>
        <v>0</v>
      </c>
      <c r="J45" s="237"/>
      <c r="K45" s="238">
        <f>ROUND(E45*J45,2)</f>
        <v>0</v>
      </c>
      <c r="L45" s="238">
        <v>21</v>
      </c>
      <c r="M45" s="238">
        <f>G45*(1+L45/100)</f>
        <v>0</v>
      </c>
      <c r="N45" s="238">
        <v>0</v>
      </c>
      <c r="O45" s="238">
        <f>ROUND(E45*N45,2)</f>
        <v>0</v>
      </c>
      <c r="P45" s="238">
        <v>0</v>
      </c>
      <c r="Q45" s="238">
        <f>ROUND(E45*P45,2)</f>
        <v>0</v>
      </c>
      <c r="R45" s="238" t="s">
        <v>109</v>
      </c>
      <c r="S45" s="238" t="s">
        <v>110</v>
      </c>
      <c r="T45" s="239" t="s">
        <v>110</v>
      </c>
      <c r="U45" s="223">
        <v>0</v>
      </c>
      <c r="V45" s="223">
        <f>ROUND(E45*U45,2)</f>
        <v>0</v>
      </c>
      <c r="W45" s="223"/>
      <c r="X45" s="223" t="s">
        <v>111</v>
      </c>
      <c r="Y45" s="214"/>
      <c r="Z45" s="214"/>
      <c r="AA45" s="214"/>
      <c r="AB45" s="214"/>
      <c r="AC45" s="214"/>
      <c r="AD45" s="214"/>
      <c r="AE45" s="214"/>
      <c r="AF45" s="214"/>
      <c r="AG45" s="214" t="s">
        <v>112</v>
      </c>
      <c r="AH45" s="214"/>
      <c r="AI45" s="214"/>
      <c r="AJ45" s="214"/>
      <c r="AK45" s="214"/>
      <c r="AL45" s="214"/>
      <c r="AM45" s="214"/>
      <c r="AN45" s="214"/>
      <c r="AO45" s="214"/>
      <c r="AP45" s="214"/>
      <c r="AQ45" s="214"/>
      <c r="AR45" s="214"/>
      <c r="AS45" s="214"/>
      <c r="AT45" s="214"/>
      <c r="AU45" s="214"/>
      <c r="AV45" s="214"/>
      <c r="AW45" s="214"/>
      <c r="AX45" s="214"/>
      <c r="AY45" s="214"/>
      <c r="AZ45" s="214"/>
      <c r="BA45" s="214"/>
      <c r="BB45" s="214"/>
      <c r="BC45" s="214"/>
      <c r="BD45" s="214"/>
      <c r="BE45" s="214"/>
      <c r="BF45" s="214"/>
      <c r="BG45" s="214"/>
      <c r="BH45" s="214"/>
    </row>
    <row r="46" spans="1:60" outlineLevel="1" x14ac:dyDescent="0.2">
      <c r="A46" s="221"/>
      <c r="B46" s="222"/>
      <c r="C46" s="254" t="s">
        <v>157</v>
      </c>
      <c r="D46" s="241"/>
      <c r="E46" s="241"/>
      <c r="F46" s="241"/>
      <c r="G46" s="241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14"/>
      <c r="Z46" s="214"/>
      <c r="AA46" s="214"/>
      <c r="AB46" s="214"/>
      <c r="AC46" s="214"/>
      <c r="AD46" s="214"/>
      <c r="AE46" s="214"/>
      <c r="AF46" s="214"/>
      <c r="AG46" s="214" t="s">
        <v>114</v>
      </c>
      <c r="AH46" s="214"/>
      <c r="AI46" s="214"/>
      <c r="AJ46" s="214"/>
      <c r="AK46" s="214"/>
      <c r="AL46" s="214"/>
      <c r="AM46" s="214"/>
      <c r="AN46" s="214"/>
      <c r="AO46" s="214"/>
      <c r="AP46" s="214"/>
      <c r="AQ46" s="214"/>
      <c r="AR46" s="214"/>
      <c r="AS46" s="214"/>
      <c r="AT46" s="214"/>
      <c r="AU46" s="214"/>
      <c r="AV46" s="214"/>
      <c r="AW46" s="214"/>
      <c r="AX46" s="214"/>
      <c r="AY46" s="214"/>
      <c r="AZ46" s="214"/>
      <c r="BA46" s="214"/>
      <c r="BB46" s="214"/>
      <c r="BC46" s="214"/>
      <c r="BD46" s="214"/>
      <c r="BE46" s="214"/>
      <c r="BF46" s="214"/>
      <c r="BG46" s="214"/>
      <c r="BH46" s="214"/>
    </row>
    <row r="47" spans="1:60" ht="22.5" outlineLevel="1" x14ac:dyDescent="0.2">
      <c r="A47" s="242">
        <v>15</v>
      </c>
      <c r="B47" s="243" t="s">
        <v>162</v>
      </c>
      <c r="C47" s="256" t="s">
        <v>163</v>
      </c>
      <c r="D47" s="244" t="s">
        <v>125</v>
      </c>
      <c r="E47" s="245">
        <v>39.287999999999997</v>
      </c>
      <c r="F47" s="246"/>
      <c r="G47" s="247">
        <f>ROUND(E47*F47,2)</f>
        <v>0</v>
      </c>
      <c r="H47" s="246"/>
      <c r="I47" s="247">
        <f>ROUND(E47*H47,2)</f>
        <v>0</v>
      </c>
      <c r="J47" s="246"/>
      <c r="K47" s="247">
        <f>ROUND(E47*J47,2)</f>
        <v>0</v>
      </c>
      <c r="L47" s="247">
        <v>21</v>
      </c>
      <c r="M47" s="247">
        <f>G47*(1+L47/100)</f>
        <v>0</v>
      </c>
      <c r="N47" s="247">
        <v>0</v>
      </c>
      <c r="O47" s="247">
        <f>ROUND(E47*N47,2)</f>
        <v>0</v>
      </c>
      <c r="P47" s="247">
        <v>0</v>
      </c>
      <c r="Q47" s="247">
        <f>ROUND(E47*P47,2)</f>
        <v>0</v>
      </c>
      <c r="R47" s="247" t="s">
        <v>109</v>
      </c>
      <c r="S47" s="247" t="s">
        <v>110</v>
      </c>
      <c r="T47" s="248" t="s">
        <v>110</v>
      </c>
      <c r="U47" s="223">
        <v>0.65200000000000002</v>
      </c>
      <c r="V47" s="223">
        <f>ROUND(E47*U47,2)</f>
        <v>25.62</v>
      </c>
      <c r="W47" s="223"/>
      <c r="X47" s="223" t="s">
        <v>111</v>
      </c>
      <c r="Y47" s="214"/>
      <c r="Z47" s="214"/>
      <c r="AA47" s="214"/>
      <c r="AB47" s="214"/>
      <c r="AC47" s="214"/>
      <c r="AD47" s="214"/>
      <c r="AE47" s="214"/>
      <c r="AF47" s="214"/>
      <c r="AG47" s="214" t="s">
        <v>112</v>
      </c>
      <c r="AH47" s="214"/>
      <c r="AI47" s="214"/>
      <c r="AJ47" s="214"/>
      <c r="AK47" s="214"/>
      <c r="AL47" s="214"/>
      <c r="AM47" s="214"/>
      <c r="AN47" s="214"/>
      <c r="AO47" s="214"/>
      <c r="AP47" s="214"/>
      <c r="AQ47" s="214"/>
      <c r="AR47" s="214"/>
      <c r="AS47" s="214"/>
      <c r="AT47" s="214"/>
      <c r="AU47" s="214"/>
      <c r="AV47" s="214"/>
      <c r="AW47" s="214"/>
      <c r="AX47" s="214"/>
      <c r="AY47" s="214"/>
      <c r="AZ47" s="214"/>
      <c r="BA47" s="214"/>
      <c r="BB47" s="214"/>
      <c r="BC47" s="214"/>
      <c r="BD47" s="214"/>
      <c r="BE47" s="214"/>
      <c r="BF47" s="214"/>
      <c r="BG47" s="214"/>
      <c r="BH47" s="214"/>
    </row>
    <row r="48" spans="1:60" ht="22.5" outlineLevel="1" x14ac:dyDescent="0.2">
      <c r="A48" s="242">
        <v>16</v>
      </c>
      <c r="B48" s="243" t="s">
        <v>164</v>
      </c>
      <c r="C48" s="256" t="s">
        <v>165</v>
      </c>
      <c r="D48" s="244" t="s">
        <v>125</v>
      </c>
      <c r="E48" s="245">
        <v>36.287999999999997</v>
      </c>
      <c r="F48" s="246"/>
      <c r="G48" s="247">
        <f>ROUND(E48*F48,2)</f>
        <v>0</v>
      </c>
      <c r="H48" s="246"/>
      <c r="I48" s="247">
        <f>ROUND(E48*H48,2)</f>
        <v>0</v>
      </c>
      <c r="J48" s="246"/>
      <c r="K48" s="247">
        <f>ROUND(E48*J48,2)</f>
        <v>0</v>
      </c>
      <c r="L48" s="247">
        <v>21</v>
      </c>
      <c r="M48" s="247">
        <f>G48*(1+L48/100)</f>
        <v>0</v>
      </c>
      <c r="N48" s="247">
        <v>0</v>
      </c>
      <c r="O48" s="247">
        <f>ROUND(E48*N48,2)</f>
        <v>0</v>
      </c>
      <c r="P48" s="247">
        <v>0</v>
      </c>
      <c r="Q48" s="247">
        <f>ROUND(E48*P48,2)</f>
        <v>0</v>
      </c>
      <c r="R48" s="247" t="s">
        <v>109</v>
      </c>
      <c r="S48" s="247" t="s">
        <v>110</v>
      </c>
      <c r="T48" s="248" t="s">
        <v>110</v>
      </c>
      <c r="U48" s="223">
        <v>1.7999999999999999E-2</v>
      </c>
      <c r="V48" s="223">
        <f>ROUND(E48*U48,2)</f>
        <v>0.65</v>
      </c>
      <c r="W48" s="223"/>
      <c r="X48" s="223" t="s">
        <v>111</v>
      </c>
      <c r="Y48" s="214"/>
      <c r="Z48" s="214"/>
      <c r="AA48" s="214"/>
      <c r="AB48" s="214"/>
      <c r="AC48" s="214"/>
      <c r="AD48" s="214"/>
      <c r="AE48" s="214"/>
      <c r="AF48" s="214"/>
      <c r="AG48" s="214" t="s">
        <v>112</v>
      </c>
      <c r="AH48" s="214"/>
      <c r="AI48" s="214"/>
      <c r="AJ48" s="214"/>
      <c r="AK48" s="214"/>
      <c r="AL48" s="214"/>
      <c r="AM48" s="214"/>
      <c r="AN48" s="214"/>
      <c r="AO48" s="214"/>
      <c r="AP48" s="214"/>
      <c r="AQ48" s="214"/>
      <c r="AR48" s="214"/>
      <c r="AS48" s="214"/>
      <c r="AT48" s="214"/>
      <c r="AU48" s="214"/>
      <c r="AV48" s="214"/>
      <c r="AW48" s="214"/>
      <c r="AX48" s="214"/>
      <c r="AY48" s="214"/>
      <c r="AZ48" s="214"/>
      <c r="BA48" s="214"/>
      <c r="BB48" s="214"/>
      <c r="BC48" s="214"/>
      <c r="BD48" s="214"/>
      <c r="BE48" s="214"/>
      <c r="BF48" s="214"/>
      <c r="BG48" s="214"/>
      <c r="BH48" s="214"/>
    </row>
    <row r="49" spans="1:60" ht="22.5" outlineLevel="1" x14ac:dyDescent="0.2">
      <c r="A49" s="233">
        <v>17</v>
      </c>
      <c r="B49" s="234" t="s">
        <v>166</v>
      </c>
      <c r="C49" s="253" t="s">
        <v>167</v>
      </c>
      <c r="D49" s="235" t="s">
        <v>125</v>
      </c>
      <c r="E49" s="236">
        <v>102.336</v>
      </c>
      <c r="F49" s="237"/>
      <c r="G49" s="238">
        <f>ROUND(E49*F49,2)</f>
        <v>0</v>
      </c>
      <c r="H49" s="237"/>
      <c r="I49" s="238">
        <f>ROUND(E49*H49,2)</f>
        <v>0</v>
      </c>
      <c r="J49" s="237"/>
      <c r="K49" s="238">
        <f>ROUND(E49*J49,2)</f>
        <v>0</v>
      </c>
      <c r="L49" s="238">
        <v>21</v>
      </c>
      <c r="M49" s="238">
        <f>G49*(1+L49/100)</f>
        <v>0</v>
      </c>
      <c r="N49" s="238">
        <v>0</v>
      </c>
      <c r="O49" s="238">
        <f>ROUND(E49*N49,2)</f>
        <v>0</v>
      </c>
      <c r="P49" s="238">
        <v>0</v>
      </c>
      <c r="Q49" s="238">
        <f>ROUND(E49*P49,2)</f>
        <v>0</v>
      </c>
      <c r="R49" s="238" t="s">
        <v>109</v>
      </c>
      <c r="S49" s="238" t="s">
        <v>110</v>
      </c>
      <c r="T49" s="239" t="s">
        <v>110</v>
      </c>
      <c r="U49" s="223">
        <v>0.40400000000000003</v>
      </c>
      <c r="V49" s="223">
        <f>ROUND(E49*U49,2)</f>
        <v>41.34</v>
      </c>
      <c r="W49" s="223"/>
      <c r="X49" s="223" t="s">
        <v>111</v>
      </c>
      <c r="Y49" s="214"/>
      <c r="Z49" s="214"/>
      <c r="AA49" s="214"/>
      <c r="AB49" s="214"/>
      <c r="AC49" s="214"/>
      <c r="AD49" s="214"/>
      <c r="AE49" s="214"/>
      <c r="AF49" s="214"/>
      <c r="AG49" s="214" t="s">
        <v>112</v>
      </c>
      <c r="AH49" s="214"/>
      <c r="AI49" s="214"/>
      <c r="AJ49" s="214"/>
      <c r="AK49" s="214"/>
      <c r="AL49" s="214"/>
      <c r="AM49" s="214"/>
      <c r="AN49" s="214"/>
      <c r="AO49" s="214"/>
      <c r="AP49" s="214"/>
      <c r="AQ49" s="214"/>
      <c r="AR49" s="214"/>
      <c r="AS49" s="214"/>
      <c r="AT49" s="214"/>
      <c r="AU49" s="214"/>
      <c r="AV49" s="214"/>
      <c r="AW49" s="214"/>
      <c r="AX49" s="214"/>
      <c r="AY49" s="214"/>
      <c r="AZ49" s="214"/>
      <c r="BA49" s="214"/>
      <c r="BB49" s="214"/>
      <c r="BC49" s="214"/>
      <c r="BD49" s="214"/>
      <c r="BE49" s="214"/>
      <c r="BF49" s="214"/>
      <c r="BG49" s="214"/>
      <c r="BH49" s="214"/>
    </row>
    <row r="50" spans="1:60" outlineLevel="1" x14ac:dyDescent="0.2">
      <c r="A50" s="221"/>
      <c r="B50" s="222"/>
      <c r="C50" s="254" t="s">
        <v>168</v>
      </c>
      <c r="D50" s="241"/>
      <c r="E50" s="241"/>
      <c r="F50" s="241"/>
      <c r="G50" s="241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14"/>
      <c r="Z50" s="214"/>
      <c r="AA50" s="214"/>
      <c r="AB50" s="214"/>
      <c r="AC50" s="214"/>
      <c r="AD50" s="214"/>
      <c r="AE50" s="214"/>
      <c r="AF50" s="214"/>
      <c r="AG50" s="214" t="s">
        <v>114</v>
      </c>
      <c r="AH50" s="214"/>
      <c r="AI50" s="214"/>
      <c r="AJ50" s="214"/>
      <c r="AK50" s="214"/>
      <c r="AL50" s="214"/>
      <c r="AM50" s="214"/>
      <c r="AN50" s="214"/>
      <c r="AO50" s="214"/>
      <c r="AP50" s="214"/>
      <c r="AQ50" s="214"/>
      <c r="AR50" s="214"/>
      <c r="AS50" s="214"/>
      <c r="AT50" s="214"/>
      <c r="AU50" s="214"/>
      <c r="AV50" s="214"/>
      <c r="AW50" s="214"/>
      <c r="AX50" s="214"/>
      <c r="AY50" s="214"/>
      <c r="AZ50" s="214"/>
      <c r="BA50" s="214"/>
      <c r="BB50" s="214"/>
      <c r="BC50" s="214"/>
      <c r="BD50" s="214"/>
      <c r="BE50" s="214"/>
      <c r="BF50" s="214"/>
      <c r="BG50" s="214"/>
      <c r="BH50" s="214"/>
    </row>
    <row r="51" spans="1:60" outlineLevel="1" x14ac:dyDescent="0.2">
      <c r="A51" s="221"/>
      <c r="B51" s="222"/>
      <c r="C51" s="257" t="s">
        <v>169</v>
      </c>
      <c r="D51" s="249"/>
      <c r="E51" s="249"/>
      <c r="F51" s="249"/>
      <c r="G51" s="249"/>
      <c r="H51" s="223"/>
      <c r="I51" s="223"/>
      <c r="J51" s="223"/>
      <c r="K51" s="223"/>
      <c r="L51" s="223"/>
      <c r="M51" s="223"/>
      <c r="N51" s="223"/>
      <c r="O51" s="223"/>
      <c r="P51" s="223"/>
      <c r="Q51" s="223"/>
      <c r="R51" s="223"/>
      <c r="S51" s="223"/>
      <c r="T51" s="223"/>
      <c r="U51" s="223"/>
      <c r="V51" s="223"/>
      <c r="W51" s="223"/>
      <c r="X51" s="223"/>
      <c r="Y51" s="214"/>
      <c r="Z51" s="214"/>
      <c r="AA51" s="214"/>
      <c r="AB51" s="214"/>
      <c r="AC51" s="214"/>
      <c r="AD51" s="214"/>
      <c r="AE51" s="214"/>
      <c r="AF51" s="214"/>
      <c r="AG51" s="214" t="s">
        <v>170</v>
      </c>
      <c r="AH51" s="214"/>
      <c r="AI51" s="214"/>
      <c r="AJ51" s="214"/>
      <c r="AK51" s="214"/>
      <c r="AL51" s="214"/>
      <c r="AM51" s="214"/>
      <c r="AN51" s="214"/>
      <c r="AO51" s="214"/>
      <c r="AP51" s="214"/>
      <c r="AQ51" s="214"/>
      <c r="AR51" s="214"/>
      <c r="AS51" s="214"/>
      <c r="AT51" s="214"/>
      <c r="AU51" s="214"/>
      <c r="AV51" s="214"/>
      <c r="AW51" s="214"/>
      <c r="AX51" s="214"/>
      <c r="AY51" s="214"/>
      <c r="AZ51" s="214"/>
      <c r="BA51" s="214"/>
      <c r="BB51" s="214"/>
      <c r="BC51" s="214"/>
      <c r="BD51" s="214"/>
      <c r="BE51" s="214"/>
      <c r="BF51" s="214"/>
      <c r="BG51" s="214"/>
      <c r="BH51" s="214"/>
    </row>
    <row r="52" spans="1:60" outlineLevel="1" x14ac:dyDescent="0.2">
      <c r="A52" s="221"/>
      <c r="B52" s="222"/>
      <c r="C52" s="255" t="s">
        <v>171</v>
      </c>
      <c r="D52" s="224"/>
      <c r="E52" s="225">
        <v>92.736000000000004</v>
      </c>
      <c r="F52" s="223"/>
      <c r="G52" s="223"/>
      <c r="H52" s="223"/>
      <c r="I52" s="223"/>
      <c r="J52" s="223"/>
      <c r="K52" s="223"/>
      <c r="L52" s="223"/>
      <c r="M52" s="223"/>
      <c r="N52" s="223"/>
      <c r="O52" s="223"/>
      <c r="P52" s="223"/>
      <c r="Q52" s="223"/>
      <c r="R52" s="223"/>
      <c r="S52" s="223"/>
      <c r="T52" s="223"/>
      <c r="U52" s="223"/>
      <c r="V52" s="223"/>
      <c r="W52" s="223"/>
      <c r="X52" s="223"/>
      <c r="Y52" s="214"/>
      <c r="Z52" s="214"/>
      <c r="AA52" s="214"/>
      <c r="AB52" s="214"/>
      <c r="AC52" s="214"/>
      <c r="AD52" s="214"/>
      <c r="AE52" s="214"/>
      <c r="AF52" s="214"/>
      <c r="AG52" s="214" t="s">
        <v>120</v>
      </c>
      <c r="AH52" s="214">
        <v>0</v>
      </c>
      <c r="AI52" s="214"/>
      <c r="AJ52" s="214"/>
      <c r="AK52" s="214"/>
      <c r="AL52" s="214"/>
      <c r="AM52" s="214"/>
      <c r="AN52" s="214"/>
      <c r="AO52" s="214"/>
      <c r="AP52" s="214"/>
      <c r="AQ52" s="214"/>
      <c r="AR52" s="214"/>
      <c r="AS52" s="214"/>
      <c r="AT52" s="214"/>
      <c r="AU52" s="214"/>
      <c r="AV52" s="214"/>
      <c r="AW52" s="214"/>
      <c r="AX52" s="214"/>
      <c r="AY52" s="214"/>
      <c r="AZ52" s="214"/>
      <c r="BA52" s="214"/>
      <c r="BB52" s="214"/>
      <c r="BC52" s="214"/>
      <c r="BD52" s="214"/>
      <c r="BE52" s="214"/>
      <c r="BF52" s="214"/>
      <c r="BG52" s="214"/>
      <c r="BH52" s="214"/>
    </row>
    <row r="53" spans="1:60" outlineLevel="1" x14ac:dyDescent="0.2">
      <c r="A53" s="221"/>
      <c r="B53" s="222"/>
      <c r="C53" s="255" t="s">
        <v>140</v>
      </c>
      <c r="D53" s="224"/>
      <c r="E53" s="225">
        <v>9.6</v>
      </c>
      <c r="F53" s="223"/>
      <c r="G53" s="223"/>
      <c r="H53" s="223"/>
      <c r="I53" s="223"/>
      <c r="J53" s="223"/>
      <c r="K53" s="223"/>
      <c r="L53" s="223"/>
      <c r="M53" s="223"/>
      <c r="N53" s="223"/>
      <c r="O53" s="223"/>
      <c r="P53" s="223"/>
      <c r="Q53" s="223"/>
      <c r="R53" s="223"/>
      <c r="S53" s="223"/>
      <c r="T53" s="223"/>
      <c r="U53" s="223"/>
      <c r="V53" s="223"/>
      <c r="W53" s="223"/>
      <c r="X53" s="223"/>
      <c r="Y53" s="214"/>
      <c r="Z53" s="214"/>
      <c r="AA53" s="214"/>
      <c r="AB53" s="214"/>
      <c r="AC53" s="214"/>
      <c r="AD53" s="214"/>
      <c r="AE53" s="214"/>
      <c r="AF53" s="214"/>
      <c r="AG53" s="214" t="s">
        <v>120</v>
      </c>
      <c r="AH53" s="214">
        <v>0</v>
      </c>
      <c r="AI53" s="214"/>
      <c r="AJ53" s="214"/>
      <c r="AK53" s="214"/>
      <c r="AL53" s="214"/>
      <c r="AM53" s="214"/>
      <c r="AN53" s="214"/>
      <c r="AO53" s="214"/>
      <c r="AP53" s="214"/>
      <c r="AQ53" s="214"/>
      <c r="AR53" s="214"/>
      <c r="AS53" s="214"/>
      <c r="AT53" s="214"/>
      <c r="AU53" s="214"/>
      <c r="AV53" s="214"/>
      <c r="AW53" s="214"/>
      <c r="AX53" s="214"/>
      <c r="AY53" s="214"/>
      <c r="AZ53" s="214"/>
      <c r="BA53" s="214"/>
      <c r="BB53" s="214"/>
      <c r="BC53" s="214"/>
      <c r="BD53" s="214"/>
      <c r="BE53" s="214"/>
      <c r="BF53" s="214"/>
      <c r="BG53" s="214"/>
      <c r="BH53" s="214"/>
    </row>
    <row r="54" spans="1:60" outlineLevel="1" x14ac:dyDescent="0.2">
      <c r="A54" s="233">
        <v>18</v>
      </c>
      <c r="B54" s="234" t="s">
        <v>172</v>
      </c>
      <c r="C54" s="253" t="s">
        <v>173</v>
      </c>
      <c r="D54" s="235" t="s">
        <v>125</v>
      </c>
      <c r="E54" s="236">
        <v>28.224</v>
      </c>
      <c r="F54" s="237"/>
      <c r="G54" s="238">
        <f>ROUND(E54*F54,2)</f>
        <v>0</v>
      </c>
      <c r="H54" s="237"/>
      <c r="I54" s="238">
        <f>ROUND(E54*H54,2)</f>
        <v>0</v>
      </c>
      <c r="J54" s="237"/>
      <c r="K54" s="238">
        <f>ROUND(E54*J54,2)</f>
        <v>0</v>
      </c>
      <c r="L54" s="238">
        <v>21</v>
      </c>
      <c r="M54" s="238">
        <f>G54*(1+L54/100)</f>
        <v>0</v>
      </c>
      <c r="N54" s="238">
        <v>1.7</v>
      </c>
      <c r="O54" s="238">
        <f>ROUND(E54*N54,2)</f>
        <v>47.98</v>
      </c>
      <c r="P54" s="238">
        <v>0</v>
      </c>
      <c r="Q54" s="238">
        <f>ROUND(E54*P54,2)</f>
        <v>0</v>
      </c>
      <c r="R54" s="238" t="s">
        <v>109</v>
      </c>
      <c r="S54" s="238" t="s">
        <v>110</v>
      </c>
      <c r="T54" s="239" t="s">
        <v>110</v>
      </c>
      <c r="U54" s="223">
        <v>1.587</v>
      </c>
      <c r="V54" s="223">
        <f>ROUND(E54*U54,2)</f>
        <v>44.79</v>
      </c>
      <c r="W54" s="223"/>
      <c r="X54" s="223" t="s">
        <v>111</v>
      </c>
      <c r="Y54" s="214"/>
      <c r="Z54" s="214"/>
      <c r="AA54" s="214"/>
      <c r="AB54" s="214"/>
      <c r="AC54" s="214"/>
      <c r="AD54" s="214"/>
      <c r="AE54" s="214"/>
      <c r="AF54" s="214"/>
      <c r="AG54" s="214" t="s">
        <v>112</v>
      </c>
      <c r="AH54" s="214"/>
      <c r="AI54" s="214"/>
      <c r="AJ54" s="214"/>
      <c r="AK54" s="214"/>
      <c r="AL54" s="214"/>
      <c r="AM54" s="214"/>
      <c r="AN54" s="214"/>
      <c r="AO54" s="214"/>
      <c r="AP54" s="214"/>
      <c r="AQ54" s="214"/>
      <c r="AR54" s="214"/>
      <c r="AS54" s="214"/>
      <c r="AT54" s="214"/>
      <c r="AU54" s="214"/>
      <c r="AV54" s="214"/>
      <c r="AW54" s="214"/>
      <c r="AX54" s="214"/>
      <c r="AY54" s="214"/>
      <c r="AZ54" s="214"/>
      <c r="BA54" s="214"/>
      <c r="BB54" s="214"/>
      <c r="BC54" s="214"/>
      <c r="BD54" s="214"/>
      <c r="BE54" s="214"/>
      <c r="BF54" s="214"/>
      <c r="BG54" s="214"/>
      <c r="BH54" s="214"/>
    </row>
    <row r="55" spans="1:60" ht="22.5" outlineLevel="1" x14ac:dyDescent="0.2">
      <c r="A55" s="221"/>
      <c r="B55" s="222"/>
      <c r="C55" s="254" t="s">
        <v>174</v>
      </c>
      <c r="D55" s="241"/>
      <c r="E55" s="241"/>
      <c r="F55" s="241"/>
      <c r="G55" s="241"/>
      <c r="H55" s="223"/>
      <c r="I55" s="223"/>
      <c r="J55" s="223"/>
      <c r="K55" s="223"/>
      <c r="L55" s="223"/>
      <c r="M55" s="223"/>
      <c r="N55" s="223"/>
      <c r="O55" s="223"/>
      <c r="P55" s="223"/>
      <c r="Q55" s="223"/>
      <c r="R55" s="223"/>
      <c r="S55" s="223"/>
      <c r="T55" s="223"/>
      <c r="U55" s="223"/>
      <c r="V55" s="223"/>
      <c r="W55" s="223"/>
      <c r="X55" s="223"/>
      <c r="Y55" s="214"/>
      <c r="Z55" s="214"/>
      <c r="AA55" s="214"/>
      <c r="AB55" s="214"/>
      <c r="AC55" s="214"/>
      <c r="AD55" s="214"/>
      <c r="AE55" s="214"/>
      <c r="AF55" s="214"/>
      <c r="AG55" s="214" t="s">
        <v>114</v>
      </c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214"/>
      <c r="AS55" s="214"/>
      <c r="AT55" s="214"/>
      <c r="AU55" s="214"/>
      <c r="AV55" s="214"/>
      <c r="AW55" s="214"/>
      <c r="AX55" s="214"/>
      <c r="AY55" s="214"/>
      <c r="AZ55" s="214"/>
      <c r="BA55" s="240" t="str">
        <f>C55</f>
        <v>sypaninou z vhodných hornin tř. 1 - 4 nebo materiálem připraveným podél výkopu ve vzdálenosti do 3 m od jeho kraje, pro jakoukoliv hloubku výkopu a jakoukoliv míru zhutnění,</v>
      </c>
      <c r="BB55" s="214"/>
      <c r="BC55" s="214"/>
      <c r="BD55" s="214"/>
      <c r="BE55" s="214"/>
      <c r="BF55" s="214"/>
      <c r="BG55" s="214"/>
      <c r="BH55" s="214"/>
    </row>
    <row r="56" spans="1:60" outlineLevel="1" x14ac:dyDescent="0.2">
      <c r="A56" s="221"/>
      <c r="B56" s="222"/>
      <c r="C56" s="255" t="s">
        <v>175</v>
      </c>
      <c r="D56" s="224"/>
      <c r="E56" s="225">
        <v>28.224</v>
      </c>
      <c r="F56" s="223"/>
      <c r="G56" s="223"/>
      <c r="H56" s="223"/>
      <c r="I56" s="223"/>
      <c r="J56" s="223"/>
      <c r="K56" s="223"/>
      <c r="L56" s="223"/>
      <c r="M56" s="223"/>
      <c r="N56" s="223"/>
      <c r="O56" s="223"/>
      <c r="P56" s="223"/>
      <c r="Q56" s="223"/>
      <c r="R56" s="223"/>
      <c r="S56" s="223"/>
      <c r="T56" s="223"/>
      <c r="U56" s="223"/>
      <c r="V56" s="223"/>
      <c r="W56" s="223"/>
      <c r="X56" s="223"/>
      <c r="Y56" s="214"/>
      <c r="Z56" s="214"/>
      <c r="AA56" s="214"/>
      <c r="AB56" s="214"/>
      <c r="AC56" s="214"/>
      <c r="AD56" s="214"/>
      <c r="AE56" s="214"/>
      <c r="AF56" s="214"/>
      <c r="AG56" s="214" t="s">
        <v>120</v>
      </c>
      <c r="AH56" s="214">
        <v>0</v>
      </c>
      <c r="AI56" s="214"/>
      <c r="AJ56" s="214"/>
      <c r="AK56" s="214"/>
      <c r="AL56" s="214"/>
      <c r="AM56" s="214"/>
      <c r="AN56" s="214"/>
      <c r="AO56" s="214"/>
      <c r="AP56" s="214"/>
      <c r="AQ56" s="214"/>
      <c r="AR56" s="214"/>
      <c r="AS56" s="214"/>
      <c r="AT56" s="214"/>
      <c r="AU56" s="214"/>
      <c r="AV56" s="214"/>
      <c r="AW56" s="214"/>
      <c r="AX56" s="214"/>
      <c r="AY56" s="214"/>
      <c r="AZ56" s="214"/>
      <c r="BA56" s="214"/>
      <c r="BB56" s="214"/>
      <c r="BC56" s="214"/>
      <c r="BD56" s="214"/>
      <c r="BE56" s="214"/>
      <c r="BF56" s="214"/>
      <c r="BG56" s="214"/>
      <c r="BH56" s="214"/>
    </row>
    <row r="57" spans="1:60" outlineLevel="1" x14ac:dyDescent="0.2">
      <c r="A57" s="242">
        <v>19</v>
      </c>
      <c r="B57" s="243" t="s">
        <v>176</v>
      </c>
      <c r="C57" s="256" t="s">
        <v>177</v>
      </c>
      <c r="D57" s="244" t="s">
        <v>125</v>
      </c>
      <c r="E57" s="245">
        <v>36.287999999999997</v>
      </c>
      <c r="F57" s="246"/>
      <c r="G57" s="247">
        <f>ROUND(E57*F57,2)</f>
        <v>0</v>
      </c>
      <c r="H57" s="246"/>
      <c r="I57" s="247">
        <f>ROUND(E57*H57,2)</f>
        <v>0</v>
      </c>
      <c r="J57" s="246"/>
      <c r="K57" s="247">
        <f>ROUND(E57*J57,2)</f>
        <v>0</v>
      </c>
      <c r="L57" s="247">
        <v>21</v>
      </c>
      <c r="M57" s="247">
        <f>G57*(1+L57/100)</f>
        <v>0</v>
      </c>
      <c r="N57" s="247">
        <v>0</v>
      </c>
      <c r="O57" s="247">
        <f>ROUND(E57*N57,2)</f>
        <v>0</v>
      </c>
      <c r="P57" s="247">
        <v>0</v>
      </c>
      <c r="Q57" s="247">
        <f>ROUND(E57*P57,2)</f>
        <v>0</v>
      </c>
      <c r="R57" s="247" t="s">
        <v>109</v>
      </c>
      <c r="S57" s="247" t="s">
        <v>110</v>
      </c>
      <c r="T57" s="248" t="s">
        <v>110</v>
      </c>
      <c r="U57" s="223">
        <v>0</v>
      </c>
      <c r="V57" s="223">
        <f>ROUND(E57*U57,2)</f>
        <v>0</v>
      </c>
      <c r="W57" s="223"/>
      <c r="X57" s="223" t="s">
        <v>111</v>
      </c>
      <c r="Y57" s="214"/>
      <c r="Z57" s="214"/>
      <c r="AA57" s="214"/>
      <c r="AB57" s="214"/>
      <c r="AC57" s="214"/>
      <c r="AD57" s="214"/>
      <c r="AE57" s="214"/>
      <c r="AF57" s="214"/>
      <c r="AG57" s="214" t="s">
        <v>112</v>
      </c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214"/>
      <c r="AS57" s="214"/>
      <c r="AT57" s="214"/>
      <c r="AU57" s="214"/>
      <c r="AV57" s="214"/>
      <c r="AW57" s="214"/>
      <c r="AX57" s="214"/>
      <c r="AY57" s="214"/>
      <c r="AZ57" s="214"/>
      <c r="BA57" s="214"/>
      <c r="BB57" s="214"/>
      <c r="BC57" s="214"/>
      <c r="BD57" s="214"/>
      <c r="BE57" s="214"/>
      <c r="BF57" s="214"/>
      <c r="BG57" s="214"/>
      <c r="BH57" s="214"/>
    </row>
    <row r="58" spans="1:60" x14ac:dyDescent="0.2">
      <c r="A58" s="227" t="s">
        <v>104</v>
      </c>
      <c r="B58" s="228" t="s">
        <v>65</v>
      </c>
      <c r="C58" s="252" t="s">
        <v>66</v>
      </c>
      <c r="D58" s="229"/>
      <c r="E58" s="230"/>
      <c r="F58" s="231"/>
      <c r="G58" s="231">
        <f>SUMIF(AG59:AG61,"&lt;&gt;NOR",G59:G61)</f>
        <v>0</v>
      </c>
      <c r="H58" s="231"/>
      <c r="I58" s="231">
        <f>SUM(I59:I61)</f>
        <v>0</v>
      </c>
      <c r="J58" s="231"/>
      <c r="K58" s="231">
        <f>SUM(K59:K61)</f>
        <v>0</v>
      </c>
      <c r="L58" s="231"/>
      <c r="M58" s="231">
        <f>SUM(M59:M61)</f>
        <v>0</v>
      </c>
      <c r="N58" s="231"/>
      <c r="O58" s="231">
        <f>SUM(O59:O61)</f>
        <v>15.25</v>
      </c>
      <c r="P58" s="231"/>
      <c r="Q58" s="231">
        <f>SUM(Q59:Q61)</f>
        <v>0</v>
      </c>
      <c r="R58" s="231"/>
      <c r="S58" s="231"/>
      <c r="T58" s="232"/>
      <c r="U58" s="226"/>
      <c r="V58" s="226">
        <f>SUM(V59:V61)</f>
        <v>13.67</v>
      </c>
      <c r="W58" s="226"/>
      <c r="X58" s="226"/>
      <c r="AG58" t="s">
        <v>105</v>
      </c>
    </row>
    <row r="59" spans="1:60" outlineLevel="1" x14ac:dyDescent="0.2">
      <c r="A59" s="233">
        <v>20</v>
      </c>
      <c r="B59" s="234" t="s">
        <v>178</v>
      </c>
      <c r="C59" s="253" t="s">
        <v>179</v>
      </c>
      <c r="D59" s="235" t="s">
        <v>125</v>
      </c>
      <c r="E59" s="236">
        <v>8.0640000000000001</v>
      </c>
      <c r="F59" s="237"/>
      <c r="G59" s="238">
        <f>ROUND(E59*F59,2)</f>
        <v>0</v>
      </c>
      <c r="H59" s="237"/>
      <c r="I59" s="238">
        <f>ROUND(E59*H59,2)</f>
        <v>0</v>
      </c>
      <c r="J59" s="237"/>
      <c r="K59" s="238">
        <f>ROUND(E59*J59,2)</f>
        <v>0</v>
      </c>
      <c r="L59" s="238">
        <v>21</v>
      </c>
      <c r="M59" s="238">
        <f>G59*(1+L59/100)</f>
        <v>0</v>
      </c>
      <c r="N59" s="238">
        <v>1.8907700000000001</v>
      </c>
      <c r="O59" s="238">
        <f>ROUND(E59*N59,2)</f>
        <v>15.25</v>
      </c>
      <c r="P59" s="238">
        <v>0</v>
      </c>
      <c r="Q59" s="238">
        <f>ROUND(E59*P59,2)</f>
        <v>0</v>
      </c>
      <c r="R59" s="238" t="s">
        <v>180</v>
      </c>
      <c r="S59" s="238" t="s">
        <v>110</v>
      </c>
      <c r="T59" s="239" t="s">
        <v>110</v>
      </c>
      <c r="U59" s="223">
        <v>1.6950000000000001</v>
      </c>
      <c r="V59" s="223">
        <f>ROUND(E59*U59,2)</f>
        <v>13.67</v>
      </c>
      <c r="W59" s="223"/>
      <c r="X59" s="223" t="s">
        <v>111</v>
      </c>
      <c r="Y59" s="214"/>
      <c r="Z59" s="214"/>
      <c r="AA59" s="214"/>
      <c r="AB59" s="214"/>
      <c r="AC59" s="214"/>
      <c r="AD59" s="214"/>
      <c r="AE59" s="214"/>
      <c r="AF59" s="214"/>
      <c r="AG59" s="214" t="s">
        <v>112</v>
      </c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214"/>
      <c r="AS59" s="214"/>
      <c r="AT59" s="214"/>
      <c r="AU59" s="214"/>
      <c r="AV59" s="214"/>
      <c r="AW59" s="214"/>
      <c r="AX59" s="214"/>
      <c r="AY59" s="214"/>
      <c r="AZ59" s="214"/>
      <c r="BA59" s="214"/>
      <c r="BB59" s="214"/>
      <c r="BC59" s="214"/>
      <c r="BD59" s="214"/>
      <c r="BE59" s="214"/>
      <c r="BF59" s="214"/>
      <c r="BG59" s="214"/>
      <c r="BH59" s="214"/>
    </row>
    <row r="60" spans="1:60" outlineLevel="1" x14ac:dyDescent="0.2">
      <c r="A60" s="221"/>
      <c r="B60" s="222"/>
      <c r="C60" s="254" t="s">
        <v>181</v>
      </c>
      <c r="D60" s="241"/>
      <c r="E60" s="241"/>
      <c r="F60" s="241"/>
      <c r="G60" s="241"/>
      <c r="H60" s="223"/>
      <c r="I60" s="223"/>
      <c r="J60" s="223"/>
      <c r="K60" s="223"/>
      <c r="L60" s="223"/>
      <c r="M60" s="223"/>
      <c r="N60" s="223"/>
      <c r="O60" s="223"/>
      <c r="P60" s="223"/>
      <c r="Q60" s="223"/>
      <c r="R60" s="223"/>
      <c r="S60" s="223"/>
      <c r="T60" s="223"/>
      <c r="U60" s="223"/>
      <c r="V60" s="223"/>
      <c r="W60" s="223"/>
      <c r="X60" s="223"/>
      <c r="Y60" s="214"/>
      <c r="Z60" s="214"/>
      <c r="AA60" s="214"/>
      <c r="AB60" s="214"/>
      <c r="AC60" s="214"/>
      <c r="AD60" s="214"/>
      <c r="AE60" s="214"/>
      <c r="AF60" s="214"/>
      <c r="AG60" s="214" t="s">
        <v>114</v>
      </c>
      <c r="AH60" s="214"/>
      <c r="AI60" s="214"/>
      <c r="AJ60" s="214"/>
      <c r="AK60" s="214"/>
      <c r="AL60" s="214"/>
      <c r="AM60" s="214"/>
      <c r="AN60" s="214"/>
      <c r="AO60" s="214"/>
      <c r="AP60" s="214"/>
      <c r="AQ60" s="214"/>
      <c r="AR60" s="214"/>
      <c r="AS60" s="214"/>
      <c r="AT60" s="214"/>
      <c r="AU60" s="214"/>
      <c r="AV60" s="214"/>
      <c r="AW60" s="214"/>
      <c r="AX60" s="214"/>
      <c r="AY60" s="214"/>
      <c r="AZ60" s="214"/>
      <c r="BA60" s="214"/>
      <c r="BB60" s="214"/>
      <c r="BC60" s="214"/>
      <c r="BD60" s="214"/>
      <c r="BE60" s="214"/>
      <c r="BF60" s="214"/>
      <c r="BG60" s="214"/>
      <c r="BH60" s="214"/>
    </row>
    <row r="61" spans="1:60" outlineLevel="1" x14ac:dyDescent="0.2">
      <c r="A61" s="221"/>
      <c r="B61" s="222"/>
      <c r="C61" s="255" t="s">
        <v>182</v>
      </c>
      <c r="D61" s="224"/>
      <c r="E61" s="225">
        <v>8.0640000000000001</v>
      </c>
      <c r="F61" s="223"/>
      <c r="G61" s="223"/>
      <c r="H61" s="223"/>
      <c r="I61" s="223"/>
      <c r="J61" s="223"/>
      <c r="K61" s="223"/>
      <c r="L61" s="223"/>
      <c r="M61" s="223"/>
      <c r="N61" s="223"/>
      <c r="O61" s="223"/>
      <c r="P61" s="223"/>
      <c r="Q61" s="223"/>
      <c r="R61" s="223"/>
      <c r="S61" s="223"/>
      <c r="T61" s="223"/>
      <c r="U61" s="223"/>
      <c r="V61" s="223"/>
      <c r="W61" s="223"/>
      <c r="X61" s="223"/>
      <c r="Y61" s="214"/>
      <c r="Z61" s="214"/>
      <c r="AA61" s="214"/>
      <c r="AB61" s="214"/>
      <c r="AC61" s="214"/>
      <c r="AD61" s="214"/>
      <c r="AE61" s="214"/>
      <c r="AF61" s="214"/>
      <c r="AG61" s="214" t="s">
        <v>120</v>
      </c>
      <c r="AH61" s="214">
        <v>0</v>
      </c>
      <c r="AI61" s="214"/>
      <c r="AJ61" s="214"/>
      <c r="AK61" s="214"/>
      <c r="AL61" s="214"/>
      <c r="AM61" s="214"/>
      <c r="AN61" s="214"/>
      <c r="AO61" s="214"/>
      <c r="AP61" s="214"/>
      <c r="AQ61" s="214"/>
      <c r="AR61" s="214"/>
      <c r="AS61" s="214"/>
      <c r="AT61" s="214"/>
      <c r="AU61" s="214"/>
      <c r="AV61" s="214"/>
      <c r="AW61" s="214"/>
      <c r="AX61" s="214"/>
      <c r="AY61" s="214"/>
      <c r="AZ61" s="214"/>
      <c r="BA61" s="214"/>
      <c r="BB61" s="214"/>
      <c r="BC61" s="214"/>
      <c r="BD61" s="214"/>
      <c r="BE61" s="214"/>
      <c r="BF61" s="214"/>
      <c r="BG61" s="214"/>
      <c r="BH61" s="214"/>
    </row>
    <row r="62" spans="1:60" x14ac:dyDescent="0.2">
      <c r="A62" s="227" t="s">
        <v>104</v>
      </c>
      <c r="B62" s="228" t="s">
        <v>67</v>
      </c>
      <c r="C62" s="252" t="s">
        <v>68</v>
      </c>
      <c r="D62" s="229"/>
      <c r="E62" s="230"/>
      <c r="F62" s="231"/>
      <c r="G62" s="231">
        <f>SUMIF(AG63:AG74,"&lt;&gt;NOR",G63:G74)</f>
        <v>0</v>
      </c>
      <c r="H62" s="231"/>
      <c r="I62" s="231">
        <f>SUM(I63:I74)</f>
        <v>0</v>
      </c>
      <c r="J62" s="231"/>
      <c r="K62" s="231">
        <f>SUM(K63:K74)</f>
        <v>0</v>
      </c>
      <c r="L62" s="231"/>
      <c r="M62" s="231">
        <f>SUM(M63:M74)</f>
        <v>0</v>
      </c>
      <c r="N62" s="231"/>
      <c r="O62" s="231">
        <f>SUM(O63:O74)</f>
        <v>21.29</v>
      </c>
      <c r="P62" s="231"/>
      <c r="Q62" s="231">
        <f>SUM(Q63:Q74)</f>
        <v>19.18</v>
      </c>
      <c r="R62" s="231"/>
      <c r="S62" s="231"/>
      <c r="T62" s="232"/>
      <c r="U62" s="226"/>
      <c r="V62" s="226">
        <f>SUM(V63:V74)</f>
        <v>56.79</v>
      </c>
      <c r="W62" s="226"/>
      <c r="X62" s="226"/>
      <c r="AG62" t="s">
        <v>105</v>
      </c>
    </row>
    <row r="63" spans="1:60" outlineLevel="1" x14ac:dyDescent="0.2">
      <c r="A63" s="242">
        <v>21</v>
      </c>
      <c r="B63" s="243" t="s">
        <v>183</v>
      </c>
      <c r="C63" s="256" t="s">
        <v>184</v>
      </c>
      <c r="D63" s="244" t="s">
        <v>108</v>
      </c>
      <c r="E63" s="245">
        <v>7</v>
      </c>
      <c r="F63" s="246"/>
      <c r="G63" s="247">
        <f>ROUND(E63*F63,2)</f>
        <v>0</v>
      </c>
      <c r="H63" s="246"/>
      <c r="I63" s="247">
        <f>ROUND(E63*H63,2)</f>
        <v>0</v>
      </c>
      <c r="J63" s="246"/>
      <c r="K63" s="247">
        <f>ROUND(E63*J63,2)</f>
        <v>0</v>
      </c>
      <c r="L63" s="247">
        <v>21</v>
      </c>
      <c r="M63" s="247">
        <f>G63*(1+L63/100)</f>
        <v>0</v>
      </c>
      <c r="N63" s="247">
        <v>1.4704999999999999</v>
      </c>
      <c r="O63" s="247">
        <f>ROUND(E63*N63,2)</f>
        <v>10.29</v>
      </c>
      <c r="P63" s="247">
        <v>1.452</v>
      </c>
      <c r="Q63" s="247">
        <f>ROUND(E63*P63,2)</f>
        <v>10.16</v>
      </c>
      <c r="R63" s="247"/>
      <c r="S63" s="247" t="s">
        <v>185</v>
      </c>
      <c r="T63" s="248" t="s">
        <v>185</v>
      </c>
      <c r="U63" s="223">
        <v>2.8047200000000001</v>
      </c>
      <c r="V63" s="223">
        <f>ROUND(E63*U63,2)</f>
        <v>19.63</v>
      </c>
      <c r="W63" s="223"/>
      <c r="X63" s="223" t="s">
        <v>186</v>
      </c>
      <c r="Y63" s="214"/>
      <c r="Z63" s="214"/>
      <c r="AA63" s="214"/>
      <c r="AB63" s="214"/>
      <c r="AC63" s="214"/>
      <c r="AD63" s="214"/>
      <c r="AE63" s="214"/>
      <c r="AF63" s="214"/>
      <c r="AG63" s="214" t="s">
        <v>187</v>
      </c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4"/>
      <c r="AT63" s="214"/>
      <c r="AU63" s="214"/>
      <c r="AV63" s="214"/>
      <c r="AW63" s="214"/>
      <c r="AX63" s="214"/>
      <c r="AY63" s="214"/>
      <c r="AZ63" s="214"/>
      <c r="BA63" s="214"/>
      <c r="BB63" s="214"/>
      <c r="BC63" s="214"/>
      <c r="BD63" s="214"/>
      <c r="BE63" s="214"/>
      <c r="BF63" s="214"/>
      <c r="BG63" s="214"/>
      <c r="BH63" s="214"/>
    </row>
    <row r="64" spans="1:60" ht="22.5" outlineLevel="1" x14ac:dyDescent="0.2">
      <c r="A64" s="233">
        <v>22</v>
      </c>
      <c r="B64" s="234" t="s">
        <v>188</v>
      </c>
      <c r="C64" s="253" t="s">
        <v>189</v>
      </c>
      <c r="D64" s="235" t="s">
        <v>108</v>
      </c>
      <c r="E64" s="236">
        <v>12</v>
      </c>
      <c r="F64" s="237"/>
      <c r="G64" s="238">
        <f>ROUND(E64*F64,2)</f>
        <v>0</v>
      </c>
      <c r="H64" s="237"/>
      <c r="I64" s="238">
        <f>ROUND(E64*H64,2)</f>
        <v>0</v>
      </c>
      <c r="J64" s="237"/>
      <c r="K64" s="238">
        <f>ROUND(E64*J64,2)</f>
        <v>0</v>
      </c>
      <c r="L64" s="238">
        <v>21</v>
      </c>
      <c r="M64" s="238">
        <f>G64*(1+L64/100)</f>
        <v>0</v>
      </c>
      <c r="N64" s="238">
        <v>0.22595000000000001</v>
      </c>
      <c r="O64" s="238">
        <f>ROUND(E64*N64,2)</f>
        <v>2.71</v>
      </c>
      <c r="P64" s="238">
        <v>0.28899999999999998</v>
      </c>
      <c r="Q64" s="238">
        <f>ROUND(E64*P64,2)</f>
        <v>3.47</v>
      </c>
      <c r="R64" s="238" t="s">
        <v>190</v>
      </c>
      <c r="S64" s="238" t="s">
        <v>110</v>
      </c>
      <c r="T64" s="239" t="s">
        <v>110</v>
      </c>
      <c r="U64" s="223">
        <v>0.84072999999999998</v>
      </c>
      <c r="V64" s="223">
        <f>ROUND(E64*U64,2)</f>
        <v>10.09</v>
      </c>
      <c r="W64" s="223"/>
      <c r="X64" s="223" t="s">
        <v>186</v>
      </c>
      <c r="Y64" s="214"/>
      <c r="Z64" s="214"/>
      <c r="AA64" s="214"/>
      <c r="AB64" s="214"/>
      <c r="AC64" s="214"/>
      <c r="AD64" s="214"/>
      <c r="AE64" s="214"/>
      <c r="AF64" s="214"/>
      <c r="AG64" s="214" t="s">
        <v>187</v>
      </c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4"/>
      <c r="AT64" s="214"/>
      <c r="AU64" s="214"/>
      <c r="AV64" s="214"/>
      <c r="AW64" s="214"/>
      <c r="AX64" s="214"/>
      <c r="AY64" s="214"/>
      <c r="AZ64" s="214"/>
      <c r="BA64" s="214"/>
      <c r="BB64" s="214"/>
      <c r="BC64" s="214"/>
      <c r="BD64" s="214"/>
      <c r="BE64" s="214"/>
      <c r="BF64" s="214"/>
      <c r="BG64" s="214"/>
      <c r="BH64" s="214"/>
    </row>
    <row r="65" spans="1:60" ht="33.75" outlineLevel="1" x14ac:dyDescent="0.2">
      <c r="A65" s="221"/>
      <c r="B65" s="222"/>
      <c r="C65" s="254" t="s">
        <v>191</v>
      </c>
      <c r="D65" s="241"/>
      <c r="E65" s="241"/>
      <c r="F65" s="241"/>
      <c r="G65" s="241"/>
      <c r="H65" s="223"/>
      <c r="I65" s="223"/>
      <c r="J65" s="223"/>
      <c r="K65" s="223"/>
      <c r="L65" s="223"/>
      <c r="M65" s="223"/>
      <c r="N65" s="223"/>
      <c r="O65" s="223"/>
      <c r="P65" s="223"/>
      <c r="Q65" s="223"/>
      <c r="R65" s="223"/>
      <c r="S65" s="223"/>
      <c r="T65" s="223"/>
      <c r="U65" s="223"/>
      <c r="V65" s="223"/>
      <c r="W65" s="223"/>
      <c r="X65" s="223"/>
      <c r="Y65" s="214"/>
      <c r="Z65" s="214"/>
      <c r="AA65" s="214"/>
      <c r="AB65" s="214"/>
      <c r="AC65" s="214"/>
      <c r="AD65" s="214"/>
      <c r="AE65" s="214"/>
      <c r="AF65" s="214"/>
      <c r="AG65" s="214" t="s">
        <v>114</v>
      </c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4"/>
      <c r="AT65" s="214"/>
      <c r="AU65" s="214"/>
      <c r="AV65" s="214"/>
      <c r="AW65" s="214"/>
      <c r="AX65" s="214"/>
      <c r="AY65" s="214"/>
      <c r="AZ65" s="214"/>
      <c r="BA65" s="240" t="str">
        <f>C65</f>
        <v>odstranění krytu vozovky nebo zpevněné plochy (chodníku) podle popisu, odstranění podkladu z kameniva, naložení suti. Vyspravení podkladu po překopech se zhutněním a vyspravení krytu po překopech, u dlažeb použití stávajících dlaždic nebo kostek. Podíl zemních prací v trase plynovodu ve vozovce je odečten.</v>
      </c>
      <c r="BB65" s="214"/>
      <c r="BC65" s="214"/>
      <c r="BD65" s="214"/>
      <c r="BE65" s="214"/>
      <c r="BF65" s="214"/>
      <c r="BG65" s="214"/>
      <c r="BH65" s="214"/>
    </row>
    <row r="66" spans="1:60" ht="22.5" outlineLevel="1" x14ac:dyDescent="0.2">
      <c r="A66" s="233">
        <v>23</v>
      </c>
      <c r="B66" s="234" t="s">
        <v>192</v>
      </c>
      <c r="C66" s="253" t="s">
        <v>193</v>
      </c>
      <c r="D66" s="235" t="s">
        <v>108</v>
      </c>
      <c r="E66" s="236">
        <v>12</v>
      </c>
      <c r="F66" s="237"/>
      <c r="G66" s="238">
        <f>ROUND(E66*F66,2)</f>
        <v>0</v>
      </c>
      <c r="H66" s="237"/>
      <c r="I66" s="238">
        <f>ROUND(E66*H66,2)</f>
        <v>0</v>
      </c>
      <c r="J66" s="237"/>
      <c r="K66" s="238">
        <f>ROUND(E66*J66,2)</f>
        <v>0</v>
      </c>
      <c r="L66" s="238">
        <v>21</v>
      </c>
      <c r="M66" s="238">
        <f>G66*(1+L66/100)</f>
        <v>0</v>
      </c>
      <c r="N66" s="238">
        <v>0.36152000000000001</v>
      </c>
      <c r="O66" s="238">
        <f>ROUND(E66*N66,2)</f>
        <v>4.34</v>
      </c>
      <c r="P66" s="238">
        <v>0.46239999999999998</v>
      </c>
      <c r="Q66" s="238">
        <f>ROUND(E66*P66,2)</f>
        <v>5.55</v>
      </c>
      <c r="R66" s="238" t="s">
        <v>190</v>
      </c>
      <c r="S66" s="238" t="s">
        <v>110</v>
      </c>
      <c r="T66" s="239" t="s">
        <v>110</v>
      </c>
      <c r="U66" s="223">
        <v>1.3451599999999999</v>
      </c>
      <c r="V66" s="223">
        <f>ROUND(E66*U66,2)</f>
        <v>16.14</v>
      </c>
      <c r="W66" s="223"/>
      <c r="X66" s="223" t="s">
        <v>186</v>
      </c>
      <c r="Y66" s="214"/>
      <c r="Z66" s="214"/>
      <c r="AA66" s="214"/>
      <c r="AB66" s="214"/>
      <c r="AC66" s="214"/>
      <c r="AD66" s="214"/>
      <c r="AE66" s="214"/>
      <c r="AF66" s="214"/>
      <c r="AG66" s="214" t="s">
        <v>187</v>
      </c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4"/>
      <c r="AT66" s="214"/>
      <c r="AU66" s="214"/>
      <c r="AV66" s="214"/>
      <c r="AW66" s="214"/>
      <c r="AX66" s="214"/>
      <c r="AY66" s="214"/>
      <c r="AZ66" s="214"/>
      <c r="BA66" s="214"/>
      <c r="BB66" s="214"/>
      <c r="BC66" s="214"/>
      <c r="BD66" s="214"/>
      <c r="BE66" s="214"/>
      <c r="BF66" s="214"/>
      <c r="BG66" s="214"/>
      <c r="BH66" s="214"/>
    </row>
    <row r="67" spans="1:60" ht="33.75" outlineLevel="1" x14ac:dyDescent="0.2">
      <c r="A67" s="221"/>
      <c r="B67" s="222"/>
      <c r="C67" s="254" t="s">
        <v>191</v>
      </c>
      <c r="D67" s="241"/>
      <c r="E67" s="241"/>
      <c r="F67" s="241"/>
      <c r="G67" s="241"/>
      <c r="H67" s="223"/>
      <c r="I67" s="223"/>
      <c r="J67" s="223"/>
      <c r="K67" s="223"/>
      <c r="L67" s="223"/>
      <c r="M67" s="223"/>
      <c r="N67" s="223"/>
      <c r="O67" s="223"/>
      <c r="P67" s="223"/>
      <c r="Q67" s="223"/>
      <c r="R67" s="223"/>
      <c r="S67" s="223"/>
      <c r="T67" s="223"/>
      <c r="U67" s="223"/>
      <c r="V67" s="223"/>
      <c r="W67" s="223"/>
      <c r="X67" s="223"/>
      <c r="Y67" s="214"/>
      <c r="Z67" s="214"/>
      <c r="AA67" s="214"/>
      <c r="AB67" s="214"/>
      <c r="AC67" s="214"/>
      <c r="AD67" s="214"/>
      <c r="AE67" s="214"/>
      <c r="AF67" s="214"/>
      <c r="AG67" s="214" t="s">
        <v>114</v>
      </c>
      <c r="AH67" s="214"/>
      <c r="AI67" s="214"/>
      <c r="AJ67" s="214"/>
      <c r="AK67" s="214"/>
      <c r="AL67" s="214"/>
      <c r="AM67" s="214"/>
      <c r="AN67" s="214"/>
      <c r="AO67" s="214"/>
      <c r="AP67" s="214"/>
      <c r="AQ67" s="214"/>
      <c r="AR67" s="214"/>
      <c r="AS67" s="214"/>
      <c r="AT67" s="214"/>
      <c r="AU67" s="214"/>
      <c r="AV67" s="214"/>
      <c r="AW67" s="214"/>
      <c r="AX67" s="214"/>
      <c r="AY67" s="214"/>
      <c r="AZ67" s="214"/>
      <c r="BA67" s="240" t="str">
        <f>C67</f>
        <v>odstranění krytu vozovky nebo zpevněné plochy (chodníku) podle popisu, odstranění podkladu z kameniva, naložení suti. Vyspravení podkladu po překopech se zhutněním a vyspravení krytu po překopech, u dlažeb použití stávajících dlaždic nebo kostek. Podíl zemních prací v trase plynovodu ve vozovce je odečten.</v>
      </c>
      <c r="BB67" s="214"/>
      <c r="BC67" s="214"/>
      <c r="BD67" s="214"/>
      <c r="BE67" s="214"/>
      <c r="BF67" s="214"/>
      <c r="BG67" s="214"/>
      <c r="BH67" s="214"/>
    </row>
    <row r="68" spans="1:60" outlineLevel="1" x14ac:dyDescent="0.2">
      <c r="A68" s="233">
        <v>24</v>
      </c>
      <c r="B68" s="234" t="s">
        <v>194</v>
      </c>
      <c r="C68" s="253" t="s">
        <v>195</v>
      </c>
      <c r="D68" s="235" t="s">
        <v>143</v>
      </c>
      <c r="E68" s="236">
        <v>12.5</v>
      </c>
      <c r="F68" s="237"/>
      <c r="G68" s="238">
        <f>ROUND(E68*F68,2)</f>
        <v>0</v>
      </c>
      <c r="H68" s="237"/>
      <c r="I68" s="238">
        <f>ROUND(E68*H68,2)</f>
        <v>0</v>
      </c>
      <c r="J68" s="237"/>
      <c r="K68" s="238">
        <f>ROUND(E68*J68,2)</f>
        <v>0</v>
      </c>
      <c r="L68" s="238">
        <v>21</v>
      </c>
      <c r="M68" s="238">
        <f>G68*(1+L68/100)</f>
        <v>0</v>
      </c>
      <c r="N68" s="238">
        <v>0.31579000000000002</v>
      </c>
      <c r="O68" s="238">
        <f>ROUND(E68*N68,2)</f>
        <v>3.95</v>
      </c>
      <c r="P68" s="238">
        <v>0</v>
      </c>
      <c r="Q68" s="238">
        <f>ROUND(E68*P68,2)</f>
        <v>0</v>
      </c>
      <c r="R68" s="238"/>
      <c r="S68" s="238" t="s">
        <v>196</v>
      </c>
      <c r="T68" s="239" t="s">
        <v>110</v>
      </c>
      <c r="U68" s="223">
        <v>0.87448000000000004</v>
      </c>
      <c r="V68" s="223">
        <f>ROUND(E68*U68,2)</f>
        <v>10.93</v>
      </c>
      <c r="W68" s="223"/>
      <c r="X68" s="223" t="s">
        <v>186</v>
      </c>
      <c r="Y68" s="214"/>
      <c r="Z68" s="214"/>
      <c r="AA68" s="214"/>
      <c r="AB68" s="214"/>
      <c r="AC68" s="214"/>
      <c r="AD68" s="214"/>
      <c r="AE68" s="214"/>
      <c r="AF68" s="214"/>
      <c r="AG68" s="214" t="s">
        <v>187</v>
      </c>
      <c r="AH68" s="214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14"/>
      <c r="AT68" s="214"/>
      <c r="AU68" s="214"/>
      <c r="AV68" s="214"/>
      <c r="AW68" s="214"/>
      <c r="AX68" s="214"/>
      <c r="AY68" s="214"/>
      <c r="AZ68" s="214"/>
      <c r="BA68" s="214"/>
      <c r="BB68" s="214"/>
      <c r="BC68" s="214"/>
      <c r="BD68" s="214"/>
      <c r="BE68" s="214"/>
      <c r="BF68" s="214"/>
      <c r="BG68" s="214"/>
      <c r="BH68" s="214"/>
    </row>
    <row r="69" spans="1:60" outlineLevel="1" x14ac:dyDescent="0.2">
      <c r="A69" s="221"/>
      <c r="B69" s="222"/>
      <c r="C69" s="258" t="s">
        <v>197</v>
      </c>
      <c r="D69" s="250"/>
      <c r="E69" s="250"/>
      <c r="F69" s="250"/>
      <c r="G69" s="250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3"/>
      <c r="S69" s="223"/>
      <c r="T69" s="223"/>
      <c r="U69" s="223"/>
      <c r="V69" s="223"/>
      <c r="W69" s="223"/>
      <c r="X69" s="223"/>
      <c r="Y69" s="214"/>
      <c r="Z69" s="214"/>
      <c r="AA69" s="214"/>
      <c r="AB69" s="214"/>
      <c r="AC69" s="214"/>
      <c r="AD69" s="214"/>
      <c r="AE69" s="214"/>
      <c r="AF69" s="214"/>
      <c r="AG69" s="214" t="s">
        <v>170</v>
      </c>
      <c r="AH69" s="214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14"/>
      <c r="AT69" s="214"/>
      <c r="AU69" s="214"/>
      <c r="AV69" s="214"/>
      <c r="AW69" s="214"/>
      <c r="AX69" s="214"/>
      <c r="AY69" s="214"/>
      <c r="AZ69" s="214"/>
      <c r="BA69" s="214"/>
      <c r="BB69" s="214"/>
      <c r="BC69" s="214"/>
      <c r="BD69" s="214"/>
      <c r="BE69" s="214"/>
      <c r="BF69" s="214"/>
      <c r="BG69" s="214"/>
      <c r="BH69" s="214"/>
    </row>
    <row r="70" spans="1:60" outlineLevel="1" x14ac:dyDescent="0.2">
      <c r="A70" s="221"/>
      <c r="B70" s="222"/>
      <c r="C70" s="257" t="s">
        <v>198</v>
      </c>
      <c r="D70" s="249"/>
      <c r="E70" s="249"/>
      <c r="F70" s="249"/>
      <c r="G70" s="249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S70" s="223"/>
      <c r="T70" s="223"/>
      <c r="U70" s="223"/>
      <c r="V70" s="223"/>
      <c r="W70" s="223"/>
      <c r="X70" s="223"/>
      <c r="Y70" s="214"/>
      <c r="Z70" s="214"/>
      <c r="AA70" s="214"/>
      <c r="AB70" s="214"/>
      <c r="AC70" s="214"/>
      <c r="AD70" s="214"/>
      <c r="AE70" s="214"/>
      <c r="AF70" s="214"/>
      <c r="AG70" s="214" t="s">
        <v>170</v>
      </c>
      <c r="AH70" s="214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14"/>
      <c r="AT70" s="214"/>
      <c r="AU70" s="214"/>
      <c r="AV70" s="214"/>
      <c r="AW70" s="214"/>
      <c r="AX70" s="214"/>
      <c r="AY70" s="214"/>
      <c r="AZ70" s="214"/>
      <c r="BA70" s="214"/>
      <c r="BB70" s="214"/>
      <c r="BC70" s="214"/>
      <c r="BD70" s="214"/>
      <c r="BE70" s="214"/>
      <c r="BF70" s="214"/>
      <c r="BG70" s="214"/>
      <c r="BH70" s="214"/>
    </row>
    <row r="71" spans="1:60" outlineLevel="1" x14ac:dyDescent="0.2">
      <c r="A71" s="221"/>
      <c r="B71" s="222"/>
      <c r="C71" s="257" t="s">
        <v>199</v>
      </c>
      <c r="D71" s="249"/>
      <c r="E71" s="249"/>
      <c r="F71" s="249"/>
      <c r="G71" s="249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S71" s="223"/>
      <c r="T71" s="223"/>
      <c r="U71" s="223"/>
      <c r="V71" s="223"/>
      <c r="W71" s="223"/>
      <c r="X71" s="223"/>
      <c r="Y71" s="214"/>
      <c r="Z71" s="214"/>
      <c r="AA71" s="214"/>
      <c r="AB71" s="214"/>
      <c r="AC71" s="214"/>
      <c r="AD71" s="214"/>
      <c r="AE71" s="214"/>
      <c r="AF71" s="214"/>
      <c r="AG71" s="214" t="s">
        <v>170</v>
      </c>
      <c r="AH71" s="214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14"/>
      <c r="AT71" s="214"/>
      <c r="AU71" s="214"/>
      <c r="AV71" s="214"/>
      <c r="AW71" s="214"/>
      <c r="AX71" s="214"/>
      <c r="AY71" s="214"/>
      <c r="AZ71" s="214"/>
      <c r="BA71" s="214"/>
      <c r="BB71" s="214"/>
      <c r="BC71" s="214"/>
      <c r="BD71" s="214"/>
      <c r="BE71" s="214"/>
      <c r="BF71" s="214"/>
      <c r="BG71" s="214"/>
      <c r="BH71" s="214"/>
    </row>
    <row r="72" spans="1:60" outlineLevel="1" x14ac:dyDescent="0.2">
      <c r="A72" s="221"/>
      <c r="B72" s="222"/>
      <c r="C72" s="257" t="s">
        <v>200</v>
      </c>
      <c r="D72" s="249"/>
      <c r="E72" s="249"/>
      <c r="F72" s="249"/>
      <c r="G72" s="249"/>
      <c r="H72" s="223"/>
      <c r="I72" s="223"/>
      <c r="J72" s="223"/>
      <c r="K72" s="223"/>
      <c r="L72" s="223"/>
      <c r="M72" s="223"/>
      <c r="N72" s="223"/>
      <c r="O72" s="223"/>
      <c r="P72" s="223"/>
      <c r="Q72" s="223"/>
      <c r="R72" s="223"/>
      <c r="S72" s="223"/>
      <c r="T72" s="223"/>
      <c r="U72" s="223"/>
      <c r="V72" s="223"/>
      <c r="W72" s="223"/>
      <c r="X72" s="223"/>
      <c r="Y72" s="214"/>
      <c r="Z72" s="214"/>
      <c r="AA72" s="214"/>
      <c r="AB72" s="214"/>
      <c r="AC72" s="214"/>
      <c r="AD72" s="214"/>
      <c r="AE72" s="214"/>
      <c r="AF72" s="214"/>
      <c r="AG72" s="214" t="s">
        <v>170</v>
      </c>
      <c r="AH72" s="214"/>
      <c r="AI72" s="214"/>
      <c r="AJ72" s="214"/>
      <c r="AK72" s="214"/>
      <c r="AL72" s="214"/>
      <c r="AM72" s="214"/>
      <c r="AN72" s="214"/>
      <c r="AO72" s="214"/>
      <c r="AP72" s="214"/>
      <c r="AQ72" s="214"/>
      <c r="AR72" s="214"/>
      <c r="AS72" s="214"/>
      <c r="AT72" s="214"/>
      <c r="AU72" s="214"/>
      <c r="AV72" s="214"/>
      <c r="AW72" s="214"/>
      <c r="AX72" s="214"/>
      <c r="AY72" s="214"/>
      <c r="AZ72" s="214"/>
      <c r="BA72" s="214"/>
      <c r="BB72" s="214"/>
      <c r="BC72" s="214"/>
      <c r="BD72" s="214"/>
      <c r="BE72" s="214"/>
      <c r="BF72" s="214"/>
      <c r="BG72" s="214"/>
      <c r="BH72" s="214"/>
    </row>
    <row r="73" spans="1:60" outlineLevel="1" x14ac:dyDescent="0.2">
      <c r="A73" s="221"/>
      <c r="B73" s="222"/>
      <c r="C73" s="257" t="s">
        <v>201</v>
      </c>
      <c r="D73" s="249"/>
      <c r="E73" s="249"/>
      <c r="F73" s="249"/>
      <c r="G73" s="249"/>
      <c r="H73" s="223"/>
      <c r="I73" s="223"/>
      <c r="J73" s="223"/>
      <c r="K73" s="223"/>
      <c r="L73" s="223"/>
      <c r="M73" s="223"/>
      <c r="N73" s="223"/>
      <c r="O73" s="223"/>
      <c r="P73" s="223"/>
      <c r="Q73" s="223"/>
      <c r="R73" s="223"/>
      <c r="S73" s="223"/>
      <c r="T73" s="223"/>
      <c r="U73" s="223"/>
      <c r="V73" s="223"/>
      <c r="W73" s="223"/>
      <c r="X73" s="223"/>
      <c r="Y73" s="214"/>
      <c r="Z73" s="214"/>
      <c r="AA73" s="214"/>
      <c r="AB73" s="214"/>
      <c r="AC73" s="214"/>
      <c r="AD73" s="214"/>
      <c r="AE73" s="214"/>
      <c r="AF73" s="214"/>
      <c r="AG73" s="214" t="s">
        <v>170</v>
      </c>
      <c r="AH73" s="214"/>
      <c r="AI73" s="214"/>
      <c r="AJ73" s="214"/>
      <c r="AK73" s="214"/>
      <c r="AL73" s="214"/>
      <c r="AM73" s="214"/>
      <c r="AN73" s="214"/>
      <c r="AO73" s="214"/>
      <c r="AP73" s="214"/>
      <c r="AQ73" s="214"/>
      <c r="AR73" s="214"/>
      <c r="AS73" s="214"/>
      <c r="AT73" s="214"/>
      <c r="AU73" s="214"/>
      <c r="AV73" s="214"/>
      <c r="AW73" s="214"/>
      <c r="AX73" s="214"/>
      <c r="AY73" s="214"/>
      <c r="AZ73" s="214"/>
      <c r="BA73" s="214"/>
      <c r="BB73" s="214"/>
      <c r="BC73" s="214"/>
      <c r="BD73" s="214"/>
      <c r="BE73" s="214"/>
      <c r="BF73" s="214"/>
      <c r="BG73" s="214"/>
      <c r="BH73" s="214"/>
    </row>
    <row r="74" spans="1:60" outlineLevel="1" x14ac:dyDescent="0.2">
      <c r="A74" s="221"/>
      <c r="B74" s="222"/>
      <c r="C74" s="255" t="s">
        <v>202</v>
      </c>
      <c r="D74" s="224"/>
      <c r="E74" s="225">
        <v>12.5</v>
      </c>
      <c r="F74" s="223"/>
      <c r="G74" s="223"/>
      <c r="H74" s="223"/>
      <c r="I74" s="223"/>
      <c r="J74" s="223"/>
      <c r="K74" s="223"/>
      <c r="L74" s="223"/>
      <c r="M74" s="223"/>
      <c r="N74" s="223"/>
      <c r="O74" s="223"/>
      <c r="P74" s="223"/>
      <c r="Q74" s="223"/>
      <c r="R74" s="223"/>
      <c r="S74" s="223"/>
      <c r="T74" s="223"/>
      <c r="U74" s="223"/>
      <c r="V74" s="223"/>
      <c r="W74" s="223"/>
      <c r="X74" s="223"/>
      <c r="Y74" s="214"/>
      <c r="Z74" s="214"/>
      <c r="AA74" s="214"/>
      <c r="AB74" s="214"/>
      <c r="AC74" s="214"/>
      <c r="AD74" s="214"/>
      <c r="AE74" s="214"/>
      <c r="AF74" s="214"/>
      <c r="AG74" s="214" t="s">
        <v>120</v>
      </c>
      <c r="AH74" s="214">
        <v>0</v>
      </c>
      <c r="AI74" s="214"/>
      <c r="AJ74" s="214"/>
      <c r="AK74" s="214"/>
      <c r="AL74" s="214"/>
      <c r="AM74" s="214"/>
      <c r="AN74" s="214"/>
      <c r="AO74" s="214"/>
      <c r="AP74" s="214"/>
      <c r="AQ74" s="214"/>
      <c r="AR74" s="214"/>
      <c r="AS74" s="214"/>
      <c r="AT74" s="214"/>
      <c r="AU74" s="214"/>
      <c r="AV74" s="214"/>
      <c r="AW74" s="214"/>
      <c r="AX74" s="214"/>
      <c r="AY74" s="214"/>
      <c r="AZ74" s="214"/>
      <c r="BA74" s="214"/>
      <c r="BB74" s="214"/>
      <c r="BC74" s="214"/>
      <c r="BD74" s="214"/>
      <c r="BE74" s="214"/>
      <c r="BF74" s="214"/>
      <c r="BG74" s="214"/>
      <c r="BH74" s="214"/>
    </row>
    <row r="75" spans="1:60" x14ac:dyDescent="0.2">
      <c r="A75" s="227" t="s">
        <v>104</v>
      </c>
      <c r="B75" s="228" t="s">
        <v>69</v>
      </c>
      <c r="C75" s="252" t="s">
        <v>70</v>
      </c>
      <c r="D75" s="229"/>
      <c r="E75" s="230"/>
      <c r="F75" s="231"/>
      <c r="G75" s="231">
        <f>SUMIF(AG76:AG85,"&lt;&gt;NOR",G76:G85)</f>
        <v>0</v>
      </c>
      <c r="H75" s="231"/>
      <c r="I75" s="231">
        <f>SUM(I76:I85)</f>
        <v>0</v>
      </c>
      <c r="J75" s="231"/>
      <c r="K75" s="231">
        <f>SUM(K76:K85)</f>
        <v>0</v>
      </c>
      <c r="L75" s="231"/>
      <c r="M75" s="231">
        <f>SUM(M76:M85)</f>
        <v>0</v>
      </c>
      <c r="N75" s="231"/>
      <c r="O75" s="231">
        <f>SUM(O76:O85)</f>
        <v>0.05</v>
      </c>
      <c r="P75" s="231"/>
      <c r="Q75" s="231">
        <f>SUM(Q76:Q85)</f>
        <v>0</v>
      </c>
      <c r="R75" s="231"/>
      <c r="S75" s="231"/>
      <c r="T75" s="232"/>
      <c r="U75" s="226"/>
      <c r="V75" s="226">
        <f>SUM(V76:V85)</f>
        <v>6.4499999999999993</v>
      </c>
      <c r="W75" s="226"/>
      <c r="X75" s="226"/>
      <c r="AG75" t="s">
        <v>105</v>
      </c>
    </row>
    <row r="76" spans="1:60" ht="22.5" outlineLevel="1" x14ac:dyDescent="0.2">
      <c r="A76" s="233">
        <v>25</v>
      </c>
      <c r="B76" s="234" t="s">
        <v>203</v>
      </c>
      <c r="C76" s="253" t="s">
        <v>204</v>
      </c>
      <c r="D76" s="235" t="s">
        <v>108</v>
      </c>
      <c r="E76" s="236">
        <v>67.5</v>
      </c>
      <c r="F76" s="237"/>
      <c r="G76" s="238">
        <f>ROUND(E76*F76,2)</f>
        <v>0</v>
      </c>
      <c r="H76" s="237"/>
      <c r="I76" s="238">
        <f>ROUND(E76*H76,2)</f>
        <v>0</v>
      </c>
      <c r="J76" s="237"/>
      <c r="K76" s="238">
        <f>ROUND(E76*J76,2)</f>
        <v>0</v>
      </c>
      <c r="L76" s="238">
        <v>21</v>
      </c>
      <c r="M76" s="238">
        <f>G76*(1+L76/100)</f>
        <v>0</v>
      </c>
      <c r="N76" s="238">
        <v>0</v>
      </c>
      <c r="O76" s="238">
        <f>ROUND(E76*N76,2)</f>
        <v>0</v>
      </c>
      <c r="P76" s="238">
        <v>0</v>
      </c>
      <c r="Q76" s="238">
        <f>ROUND(E76*P76,2)</f>
        <v>0</v>
      </c>
      <c r="R76" s="238" t="s">
        <v>180</v>
      </c>
      <c r="S76" s="238" t="s">
        <v>110</v>
      </c>
      <c r="T76" s="239" t="s">
        <v>110</v>
      </c>
      <c r="U76" s="223">
        <v>3.7999999999999999E-2</v>
      </c>
      <c r="V76" s="223">
        <f>ROUND(E76*U76,2)</f>
        <v>2.57</v>
      </c>
      <c r="W76" s="223"/>
      <c r="X76" s="223" t="s">
        <v>111</v>
      </c>
      <c r="Y76" s="214"/>
      <c r="Z76" s="214"/>
      <c r="AA76" s="214"/>
      <c r="AB76" s="214"/>
      <c r="AC76" s="214"/>
      <c r="AD76" s="214"/>
      <c r="AE76" s="214"/>
      <c r="AF76" s="214"/>
      <c r="AG76" s="214" t="s">
        <v>112</v>
      </c>
      <c r="AH76" s="214"/>
      <c r="AI76" s="214"/>
      <c r="AJ76" s="214"/>
      <c r="AK76" s="214"/>
      <c r="AL76" s="214"/>
      <c r="AM76" s="214"/>
      <c r="AN76" s="214"/>
      <c r="AO76" s="214"/>
      <c r="AP76" s="214"/>
      <c r="AQ76" s="214"/>
      <c r="AR76" s="214"/>
      <c r="AS76" s="214"/>
      <c r="AT76" s="214"/>
      <c r="AU76" s="214"/>
      <c r="AV76" s="214"/>
      <c r="AW76" s="214"/>
      <c r="AX76" s="214"/>
      <c r="AY76" s="214"/>
      <c r="AZ76" s="214"/>
      <c r="BA76" s="214"/>
      <c r="BB76" s="214"/>
      <c r="BC76" s="214"/>
      <c r="BD76" s="214"/>
      <c r="BE76" s="214"/>
      <c r="BF76" s="214"/>
      <c r="BG76" s="214"/>
      <c r="BH76" s="214"/>
    </row>
    <row r="77" spans="1:60" outlineLevel="1" x14ac:dyDescent="0.2">
      <c r="A77" s="221"/>
      <c r="B77" s="222"/>
      <c r="C77" s="254" t="s">
        <v>181</v>
      </c>
      <c r="D77" s="241"/>
      <c r="E77" s="241"/>
      <c r="F77" s="241"/>
      <c r="G77" s="241"/>
      <c r="H77" s="223"/>
      <c r="I77" s="223"/>
      <c r="J77" s="223"/>
      <c r="K77" s="223"/>
      <c r="L77" s="223"/>
      <c r="M77" s="223"/>
      <c r="N77" s="223"/>
      <c r="O77" s="223"/>
      <c r="P77" s="223"/>
      <c r="Q77" s="223"/>
      <c r="R77" s="223"/>
      <c r="S77" s="223"/>
      <c r="T77" s="223"/>
      <c r="U77" s="223"/>
      <c r="V77" s="223"/>
      <c r="W77" s="223"/>
      <c r="X77" s="223"/>
      <c r="Y77" s="214"/>
      <c r="Z77" s="214"/>
      <c r="AA77" s="214"/>
      <c r="AB77" s="214"/>
      <c r="AC77" s="214"/>
      <c r="AD77" s="214"/>
      <c r="AE77" s="214"/>
      <c r="AF77" s="214"/>
      <c r="AG77" s="214" t="s">
        <v>114</v>
      </c>
      <c r="AH77" s="214"/>
      <c r="AI77" s="214"/>
      <c r="AJ77" s="214"/>
      <c r="AK77" s="214"/>
      <c r="AL77" s="214"/>
      <c r="AM77" s="214"/>
      <c r="AN77" s="214"/>
      <c r="AO77" s="214"/>
      <c r="AP77" s="214"/>
      <c r="AQ77" s="214"/>
      <c r="AR77" s="214"/>
      <c r="AS77" s="214"/>
      <c r="AT77" s="214"/>
      <c r="AU77" s="214"/>
      <c r="AV77" s="214"/>
      <c r="AW77" s="214"/>
      <c r="AX77" s="214"/>
      <c r="AY77" s="214"/>
      <c r="AZ77" s="214"/>
      <c r="BA77" s="214"/>
      <c r="BB77" s="214"/>
      <c r="BC77" s="214"/>
      <c r="BD77" s="214"/>
      <c r="BE77" s="214"/>
      <c r="BF77" s="214"/>
      <c r="BG77" s="214"/>
      <c r="BH77" s="214"/>
    </row>
    <row r="78" spans="1:60" outlineLevel="1" x14ac:dyDescent="0.2">
      <c r="A78" s="233">
        <v>26</v>
      </c>
      <c r="B78" s="234" t="s">
        <v>205</v>
      </c>
      <c r="C78" s="253" t="s">
        <v>206</v>
      </c>
      <c r="D78" s="235" t="s">
        <v>207</v>
      </c>
      <c r="E78" s="236">
        <v>15</v>
      </c>
      <c r="F78" s="237"/>
      <c r="G78" s="238">
        <f>ROUND(E78*F78,2)</f>
        <v>0</v>
      </c>
      <c r="H78" s="237"/>
      <c r="I78" s="238">
        <f>ROUND(E78*H78,2)</f>
        <v>0</v>
      </c>
      <c r="J78" s="237"/>
      <c r="K78" s="238">
        <f>ROUND(E78*J78,2)</f>
        <v>0</v>
      </c>
      <c r="L78" s="238">
        <v>21</v>
      </c>
      <c r="M78" s="238">
        <f>G78*(1+L78/100)</f>
        <v>0</v>
      </c>
      <c r="N78" s="238">
        <v>0</v>
      </c>
      <c r="O78" s="238">
        <f>ROUND(E78*N78,2)</f>
        <v>0</v>
      </c>
      <c r="P78" s="238">
        <v>0</v>
      </c>
      <c r="Q78" s="238">
        <f>ROUND(E78*P78,2)</f>
        <v>0</v>
      </c>
      <c r="R78" s="238" t="s">
        <v>180</v>
      </c>
      <c r="S78" s="238" t="s">
        <v>110</v>
      </c>
      <c r="T78" s="239" t="s">
        <v>110</v>
      </c>
      <c r="U78" s="223">
        <v>0.19728000000000001</v>
      </c>
      <c r="V78" s="223">
        <f>ROUND(E78*U78,2)</f>
        <v>2.96</v>
      </c>
      <c r="W78" s="223"/>
      <c r="X78" s="223" t="s">
        <v>111</v>
      </c>
      <c r="Y78" s="214"/>
      <c r="Z78" s="214"/>
      <c r="AA78" s="214"/>
      <c r="AB78" s="214"/>
      <c r="AC78" s="214"/>
      <c r="AD78" s="214"/>
      <c r="AE78" s="214"/>
      <c r="AF78" s="214"/>
      <c r="AG78" s="214" t="s">
        <v>112</v>
      </c>
      <c r="AH78" s="214"/>
      <c r="AI78" s="214"/>
      <c r="AJ78" s="214"/>
      <c r="AK78" s="214"/>
      <c r="AL78" s="214"/>
      <c r="AM78" s="214"/>
      <c r="AN78" s="214"/>
      <c r="AO78" s="214"/>
      <c r="AP78" s="214"/>
      <c r="AQ78" s="214"/>
      <c r="AR78" s="214"/>
      <c r="AS78" s="214"/>
      <c r="AT78" s="214"/>
      <c r="AU78" s="214"/>
      <c r="AV78" s="214"/>
      <c r="AW78" s="214"/>
      <c r="AX78" s="214"/>
      <c r="AY78" s="214"/>
      <c r="AZ78" s="214"/>
      <c r="BA78" s="214"/>
      <c r="BB78" s="214"/>
      <c r="BC78" s="214"/>
      <c r="BD78" s="214"/>
      <c r="BE78" s="214"/>
      <c r="BF78" s="214"/>
      <c r="BG78" s="214"/>
      <c r="BH78" s="214"/>
    </row>
    <row r="79" spans="1:60" outlineLevel="1" x14ac:dyDescent="0.2">
      <c r="A79" s="221"/>
      <c r="B79" s="222"/>
      <c r="C79" s="254" t="s">
        <v>181</v>
      </c>
      <c r="D79" s="241"/>
      <c r="E79" s="241"/>
      <c r="F79" s="241"/>
      <c r="G79" s="241"/>
      <c r="H79" s="223"/>
      <c r="I79" s="223"/>
      <c r="J79" s="223"/>
      <c r="K79" s="223"/>
      <c r="L79" s="223"/>
      <c r="M79" s="223"/>
      <c r="N79" s="223"/>
      <c r="O79" s="223"/>
      <c r="P79" s="223"/>
      <c r="Q79" s="223"/>
      <c r="R79" s="223"/>
      <c r="S79" s="223"/>
      <c r="T79" s="223"/>
      <c r="U79" s="223"/>
      <c r="V79" s="223"/>
      <c r="W79" s="223"/>
      <c r="X79" s="223"/>
      <c r="Y79" s="214"/>
      <c r="Z79" s="214"/>
      <c r="AA79" s="214"/>
      <c r="AB79" s="214"/>
      <c r="AC79" s="214"/>
      <c r="AD79" s="214"/>
      <c r="AE79" s="214"/>
      <c r="AF79" s="214"/>
      <c r="AG79" s="214" t="s">
        <v>114</v>
      </c>
      <c r="AH79" s="214"/>
      <c r="AI79" s="214"/>
      <c r="AJ79" s="214"/>
      <c r="AK79" s="214"/>
      <c r="AL79" s="214"/>
      <c r="AM79" s="214"/>
      <c r="AN79" s="214"/>
      <c r="AO79" s="214"/>
      <c r="AP79" s="214"/>
      <c r="AQ79" s="214"/>
      <c r="AR79" s="214"/>
      <c r="AS79" s="214"/>
      <c r="AT79" s="214"/>
      <c r="AU79" s="214"/>
      <c r="AV79" s="214"/>
      <c r="AW79" s="214"/>
      <c r="AX79" s="214"/>
      <c r="AY79" s="214"/>
      <c r="AZ79" s="214"/>
      <c r="BA79" s="214"/>
      <c r="BB79" s="214"/>
      <c r="BC79" s="214"/>
      <c r="BD79" s="214"/>
      <c r="BE79" s="214"/>
      <c r="BF79" s="214"/>
      <c r="BG79" s="214"/>
      <c r="BH79" s="214"/>
    </row>
    <row r="80" spans="1:60" outlineLevel="1" x14ac:dyDescent="0.2">
      <c r="A80" s="242">
        <v>27</v>
      </c>
      <c r="B80" s="243" t="s">
        <v>208</v>
      </c>
      <c r="C80" s="256" t="s">
        <v>209</v>
      </c>
      <c r="D80" s="244" t="s">
        <v>207</v>
      </c>
      <c r="E80" s="245">
        <v>1</v>
      </c>
      <c r="F80" s="246"/>
      <c r="G80" s="247">
        <f>ROUND(E80*F80,2)</f>
        <v>0</v>
      </c>
      <c r="H80" s="246"/>
      <c r="I80" s="247">
        <f>ROUND(E80*H80,2)</f>
        <v>0</v>
      </c>
      <c r="J80" s="246"/>
      <c r="K80" s="247">
        <f>ROUND(E80*J80,2)</f>
        <v>0</v>
      </c>
      <c r="L80" s="247">
        <v>21</v>
      </c>
      <c r="M80" s="247">
        <f>G80*(1+L80/100)</f>
        <v>0</v>
      </c>
      <c r="N80" s="247">
        <v>8.0000000000000007E-5</v>
      </c>
      <c r="O80" s="247">
        <f>ROUND(E80*N80,2)</f>
        <v>0</v>
      </c>
      <c r="P80" s="247">
        <v>0</v>
      </c>
      <c r="Q80" s="247">
        <f>ROUND(E80*P80,2)</f>
        <v>0</v>
      </c>
      <c r="R80" s="247" t="s">
        <v>180</v>
      </c>
      <c r="S80" s="247" t="s">
        <v>110</v>
      </c>
      <c r="T80" s="248" t="s">
        <v>110</v>
      </c>
      <c r="U80" s="223">
        <v>0.92</v>
      </c>
      <c r="V80" s="223">
        <f>ROUND(E80*U80,2)</f>
        <v>0.92</v>
      </c>
      <c r="W80" s="223"/>
      <c r="X80" s="223" t="s">
        <v>111</v>
      </c>
      <c r="Y80" s="214"/>
      <c r="Z80" s="214"/>
      <c r="AA80" s="214"/>
      <c r="AB80" s="214"/>
      <c r="AC80" s="214"/>
      <c r="AD80" s="214"/>
      <c r="AE80" s="214"/>
      <c r="AF80" s="214"/>
      <c r="AG80" s="214" t="s">
        <v>112</v>
      </c>
      <c r="AH80" s="214"/>
      <c r="AI80" s="214"/>
      <c r="AJ80" s="214"/>
      <c r="AK80" s="214"/>
      <c r="AL80" s="214"/>
      <c r="AM80" s="214"/>
      <c r="AN80" s="214"/>
      <c r="AO80" s="214"/>
      <c r="AP80" s="214"/>
      <c r="AQ80" s="214"/>
      <c r="AR80" s="214"/>
      <c r="AS80" s="214"/>
      <c r="AT80" s="214"/>
      <c r="AU80" s="214"/>
      <c r="AV80" s="214"/>
      <c r="AW80" s="214"/>
      <c r="AX80" s="214"/>
      <c r="AY80" s="214"/>
      <c r="AZ80" s="214"/>
      <c r="BA80" s="214"/>
      <c r="BB80" s="214"/>
      <c r="BC80" s="214"/>
      <c r="BD80" s="214"/>
      <c r="BE80" s="214"/>
      <c r="BF80" s="214"/>
      <c r="BG80" s="214"/>
      <c r="BH80" s="214"/>
    </row>
    <row r="81" spans="1:60" outlineLevel="1" x14ac:dyDescent="0.2">
      <c r="A81" s="242">
        <v>28</v>
      </c>
      <c r="B81" s="243" t="s">
        <v>210</v>
      </c>
      <c r="C81" s="256" t="s">
        <v>211</v>
      </c>
      <c r="D81" s="244" t="s">
        <v>207</v>
      </c>
      <c r="E81" s="245">
        <v>3</v>
      </c>
      <c r="F81" s="246"/>
      <c r="G81" s="247">
        <f>ROUND(E81*F81,2)</f>
        <v>0</v>
      </c>
      <c r="H81" s="246"/>
      <c r="I81" s="247">
        <f>ROUND(E81*H81,2)</f>
        <v>0</v>
      </c>
      <c r="J81" s="246"/>
      <c r="K81" s="247">
        <f>ROUND(E81*J81,2)</f>
        <v>0</v>
      </c>
      <c r="L81" s="247">
        <v>21</v>
      </c>
      <c r="M81" s="247">
        <f>G81*(1+L81/100)</f>
        <v>0</v>
      </c>
      <c r="N81" s="247">
        <v>0</v>
      </c>
      <c r="O81" s="247">
        <f>ROUND(E81*N81,2)</f>
        <v>0</v>
      </c>
      <c r="P81" s="247">
        <v>0</v>
      </c>
      <c r="Q81" s="247">
        <f>ROUND(E81*P81,2)</f>
        <v>0</v>
      </c>
      <c r="R81" s="247" t="s">
        <v>212</v>
      </c>
      <c r="S81" s="247" t="s">
        <v>110</v>
      </c>
      <c r="T81" s="248" t="s">
        <v>110</v>
      </c>
      <c r="U81" s="223">
        <v>0</v>
      </c>
      <c r="V81" s="223">
        <f>ROUND(E81*U81,2)</f>
        <v>0</v>
      </c>
      <c r="W81" s="223"/>
      <c r="X81" s="223" t="s">
        <v>213</v>
      </c>
      <c r="Y81" s="214"/>
      <c r="Z81" s="214"/>
      <c r="AA81" s="214"/>
      <c r="AB81" s="214"/>
      <c r="AC81" s="214"/>
      <c r="AD81" s="214"/>
      <c r="AE81" s="214"/>
      <c r="AF81" s="214"/>
      <c r="AG81" s="214" t="s">
        <v>214</v>
      </c>
      <c r="AH81" s="214"/>
      <c r="AI81" s="214"/>
      <c r="AJ81" s="214"/>
      <c r="AK81" s="214"/>
      <c r="AL81" s="214"/>
      <c r="AM81" s="214"/>
      <c r="AN81" s="214"/>
      <c r="AO81" s="214"/>
      <c r="AP81" s="214"/>
      <c r="AQ81" s="214"/>
      <c r="AR81" s="214"/>
      <c r="AS81" s="214"/>
      <c r="AT81" s="214"/>
      <c r="AU81" s="214"/>
      <c r="AV81" s="214"/>
      <c r="AW81" s="214"/>
      <c r="AX81" s="214"/>
      <c r="AY81" s="214"/>
      <c r="AZ81" s="214"/>
      <c r="BA81" s="214"/>
      <c r="BB81" s="214"/>
      <c r="BC81" s="214"/>
      <c r="BD81" s="214"/>
      <c r="BE81" s="214"/>
      <c r="BF81" s="214"/>
      <c r="BG81" s="214"/>
      <c r="BH81" s="214"/>
    </row>
    <row r="82" spans="1:60" ht="22.5" outlineLevel="1" x14ac:dyDescent="0.2">
      <c r="A82" s="233">
        <v>29</v>
      </c>
      <c r="B82" s="234" t="s">
        <v>215</v>
      </c>
      <c r="C82" s="253" t="s">
        <v>216</v>
      </c>
      <c r="D82" s="235" t="s">
        <v>108</v>
      </c>
      <c r="E82" s="236">
        <v>68.512500000000003</v>
      </c>
      <c r="F82" s="237"/>
      <c r="G82" s="238">
        <f>ROUND(E82*F82,2)</f>
        <v>0</v>
      </c>
      <c r="H82" s="237"/>
      <c r="I82" s="238">
        <f>ROUND(E82*H82,2)</f>
        <v>0</v>
      </c>
      <c r="J82" s="237"/>
      <c r="K82" s="238">
        <f>ROUND(E82*J82,2)</f>
        <v>0</v>
      </c>
      <c r="L82" s="238">
        <v>21</v>
      </c>
      <c r="M82" s="238">
        <f>G82*(1+L82/100)</f>
        <v>0</v>
      </c>
      <c r="N82" s="238">
        <v>6.7000000000000002E-4</v>
      </c>
      <c r="O82" s="238">
        <f>ROUND(E82*N82,2)</f>
        <v>0.05</v>
      </c>
      <c r="P82" s="238">
        <v>0</v>
      </c>
      <c r="Q82" s="238">
        <f>ROUND(E82*P82,2)</f>
        <v>0</v>
      </c>
      <c r="R82" s="238" t="s">
        <v>212</v>
      </c>
      <c r="S82" s="238" t="s">
        <v>110</v>
      </c>
      <c r="T82" s="239" t="s">
        <v>110</v>
      </c>
      <c r="U82" s="223">
        <v>0</v>
      </c>
      <c r="V82" s="223">
        <f>ROUND(E82*U82,2)</f>
        <v>0</v>
      </c>
      <c r="W82" s="223"/>
      <c r="X82" s="223" t="s">
        <v>213</v>
      </c>
      <c r="Y82" s="214"/>
      <c r="Z82" s="214"/>
      <c r="AA82" s="214"/>
      <c r="AB82" s="214"/>
      <c r="AC82" s="214"/>
      <c r="AD82" s="214"/>
      <c r="AE82" s="214"/>
      <c r="AF82" s="214"/>
      <c r="AG82" s="214" t="s">
        <v>214</v>
      </c>
      <c r="AH82" s="214"/>
      <c r="AI82" s="214"/>
      <c r="AJ82" s="214"/>
      <c r="AK82" s="214"/>
      <c r="AL82" s="214"/>
      <c r="AM82" s="214"/>
      <c r="AN82" s="214"/>
      <c r="AO82" s="214"/>
      <c r="AP82" s="214"/>
      <c r="AQ82" s="214"/>
      <c r="AR82" s="214"/>
      <c r="AS82" s="214"/>
      <c r="AT82" s="214"/>
      <c r="AU82" s="214"/>
      <c r="AV82" s="214"/>
      <c r="AW82" s="214"/>
      <c r="AX82" s="214"/>
      <c r="AY82" s="214"/>
      <c r="AZ82" s="214"/>
      <c r="BA82" s="214"/>
      <c r="BB82" s="214"/>
      <c r="BC82" s="214"/>
      <c r="BD82" s="214"/>
      <c r="BE82" s="214"/>
      <c r="BF82" s="214"/>
      <c r="BG82" s="214"/>
      <c r="BH82" s="214"/>
    </row>
    <row r="83" spans="1:60" outlineLevel="1" x14ac:dyDescent="0.2">
      <c r="A83" s="221"/>
      <c r="B83" s="222"/>
      <c r="C83" s="255" t="s">
        <v>217</v>
      </c>
      <c r="D83" s="224"/>
      <c r="E83" s="225">
        <v>68.512500000000003</v>
      </c>
      <c r="F83" s="223"/>
      <c r="G83" s="223"/>
      <c r="H83" s="223"/>
      <c r="I83" s="223"/>
      <c r="J83" s="223"/>
      <c r="K83" s="223"/>
      <c r="L83" s="223"/>
      <c r="M83" s="223"/>
      <c r="N83" s="223"/>
      <c r="O83" s="223"/>
      <c r="P83" s="223"/>
      <c r="Q83" s="223"/>
      <c r="R83" s="223"/>
      <c r="S83" s="223"/>
      <c r="T83" s="223"/>
      <c r="U83" s="223"/>
      <c r="V83" s="223"/>
      <c r="W83" s="223"/>
      <c r="X83" s="223"/>
      <c r="Y83" s="214"/>
      <c r="Z83" s="214"/>
      <c r="AA83" s="214"/>
      <c r="AB83" s="214"/>
      <c r="AC83" s="214"/>
      <c r="AD83" s="214"/>
      <c r="AE83" s="214"/>
      <c r="AF83" s="214"/>
      <c r="AG83" s="214" t="s">
        <v>120</v>
      </c>
      <c r="AH83" s="214">
        <v>0</v>
      </c>
      <c r="AI83" s="214"/>
      <c r="AJ83" s="214"/>
      <c r="AK83" s="214"/>
      <c r="AL83" s="214"/>
      <c r="AM83" s="214"/>
      <c r="AN83" s="214"/>
      <c r="AO83" s="214"/>
      <c r="AP83" s="214"/>
      <c r="AQ83" s="214"/>
      <c r="AR83" s="214"/>
      <c r="AS83" s="214"/>
      <c r="AT83" s="214"/>
      <c r="AU83" s="214"/>
      <c r="AV83" s="214"/>
      <c r="AW83" s="214"/>
      <c r="AX83" s="214"/>
      <c r="AY83" s="214"/>
      <c r="AZ83" s="214"/>
      <c r="BA83" s="214"/>
      <c r="BB83" s="214"/>
      <c r="BC83" s="214"/>
      <c r="BD83" s="214"/>
      <c r="BE83" s="214"/>
      <c r="BF83" s="214"/>
      <c r="BG83" s="214"/>
      <c r="BH83" s="214"/>
    </row>
    <row r="84" spans="1:60" outlineLevel="1" x14ac:dyDescent="0.2">
      <c r="A84" s="242">
        <v>30</v>
      </c>
      <c r="B84" s="243" t="s">
        <v>218</v>
      </c>
      <c r="C84" s="256" t="s">
        <v>219</v>
      </c>
      <c r="D84" s="244" t="s">
        <v>207</v>
      </c>
      <c r="E84" s="245">
        <v>2</v>
      </c>
      <c r="F84" s="246"/>
      <c r="G84" s="247">
        <f>ROUND(E84*F84,2)</f>
        <v>0</v>
      </c>
      <c r="H84" s="246"/>
      <c r="I84" s="247">
        <f>ROUND(E84*H84,2)</f>
        <v>0</v>
      </c>
      <c r="J84" s="246"/>
      <c r="K84" s="247">
        <f>ROUND(E84*J84,2)</f>
        <v>0</v>
      </c>
      <c r="L84" s="247">
        <v>21</v>
      </c>
      <c r="M84" s="247">
        <f>G84*(1+L84/100)</f>
        <v>0</v>
      </c>
      <c r="N84" s="247">
        <v>2.2000000000000001E-4</v>
      </c>
      <c r="O84" s="247">
        <f>ROUND(E84*N84,2)</f>
        <v>0</v>
      </c>
      <c r="P84" s="247">
        <v>0</v>
      </c>
      <c r="Q84" s="247">
        <f>ROUND(E84*P84,2)</f>
        <v>0</v>
      </c>
      <c r="R84" s="247" t="s">
        <v>212</v>
      </c>
      <c r="S84" s="247" t="s">
        <v>110</v>
      </c>
      <c r="T84" s="248" t="s">
        <v>110</v>
      </c>
      <c r="U84" s="223">
        <v>0</v>
      </c>
      <c r="V84" s="223">
        <f>ROUND(E84*U84,2)</f>
        <v>0</v>
      </c>
      <c r="W84" s="223"/>
      <c r="X84" s="223" t="s">
        <v>213</v>
      </c>
      <c r="Y84" s="214"/>
      <c r="Z84" s="214"/>
      <c r="AA84" s="214"/>
      <c r="AB84" s="214"/>
      <c r="AC84" s="214"/>
      <c r="AD84" s="214"/>
      <c r="AE84" s="214"/>
      <c r="AF84" s="214"/>
      <c r="AG84" s="214" t="s">
        <v>214</v>
      </c>
      <c r="AH84" s="214"/>
      <c r="AI84" s="214"/>
      <c r="AJ84" s="214"/>
      <c r="AK84" s="214"/>
      <c r="AL84" s="214"/>
      <c r="AM84" s="214"/>
      <c r="AN84" s="214"/>
      <c r="AO84" s="214"/>
      <c r="AP84" s="214"/>
      <c r="AQ84" s="214"/>
      <c r="AR84" s="214"/>
      <c r="AS84" s="214"/>
      <c r="AT84" s="214"/>
      <c r="AU84" s="214"/>
      <c r="AV84" s="214"/>
      <c r="AW84" s="214"/>
      <c r="AX84" s="214"/>
      <c r="AY84" s="214"/>
      <c r="AZ84" s="214"/>
      <c r="BA84" s="214"/>
      <c r="BB84" s="214"/>
      <c r="BC84" s="214"/>
      <c r="BD84" s="214"/>
      <c r="BE84" s="214"/>
      <c r="BF84" s="214"/>
      <c r="BG84" s="214"/>
      <c r="BH84" s="214"/>
    </row>
    <row r="85" spans="1:60" outlineLevel="1" x14ac:dyDescent="0.2">
      <c r="A85" s="242">
        <v>31</v>
      </c>
      <c r="B85" s="243" t="s">
        <v>220</v>
      </c>
      <c r="C85" s="256" t="s">
        <v>221</v>
      </c>
      <c r="D85" s="244" t="s">
        <v>207</v>
      </c>
      <c r="E85" s="245">
        <v>4</v>
      </c>
      <c r="F85" s="246"/>
      <c r="G85" s="247">
        <f>ROUND(E85*F85,2)</f>
        <v>0</v>
      </c>
      <c r="H85" s="246"/>
      <c r="I85" s="247">
        <f>ROUND(E85*H85,2)</f>
        <v>0</v>
      </c>
      <c r="J85" s="246"/>
      <c r="K85" s="247">
        <f>ROUND(E85*J85,2)</f>
        <v>0</v>
      </c>
      <c r="L85" s="247">
        <v>21</v>
      </c>
      <c r="M85" s="247">
        <f>G85*(1+L85/100)</f>
        <v>0</v>
      </c>
      <c r="N85" s="247">
        <v>1.8000000000000001E-4</v>
      </c>
      <c r="O85" s="247">
        <f>ROUND(E85*N85,2)</f>
        <v>0</v>
      </c>
      <c r="P85" s="247">
        <v>0</v>
      </c>
      <c r="Q85" s="247">
        <f>ROUND(E85*P85,2)</f>
        <v>0</v>
      </c>
      <c r="R85" s="247" t="s">
        <v>212</v>
      </c>
      <c r="S85" s="247" t="s">
        <v>110</v>
      </c>
      <c r="T85" s="248" t="s">
        <v>110</v>
      </c>
      <c r="U85" s="223">
        <v>0</v>
      </c>
      <c r="V85" s="223">
        <f>ROUND(E85*U85,2)</f>
        <v>0</v>
      </c>
      <c r="W85" s="223"/>
      <c r="X85" s="223" t="s">
        <v>213</v>
      </c>
      <c r="Y85" s="214"/>
      <c r="Z85" s="214"/>
      <c r="AA85" s="214"/>
      <c r="AB85" s="214"/>
      <c r="AC85" s="214"/>
      <c r="AD85" s="214"/>
      <c r="AE85" s="214"/>
      <c r="AF85" s="214"/>
      <c r="AG85" s="214" t="s">
        <v>214</v>
      </c>
      <c r="AH85" s="214"/>
      <c r="AI85" s="214"/>
      <c r="AJ85" s="214"/>
      <c r="AK85" s="214"/>
      <c r="AL85" s="214"/>
      <c r="AM85" s="214"/>
      <c r="AN85" s="214"/>
      <c r="AO85" s="214"/>
      <c r="AP85" s="214"/>
      <c r="AQ85" s="214"/>
      <c r="AR85" s="214"/>
      <c r="AS85" s="214"/>
      <c r="AT85" s="214"/>
      <c r="AU85" s="214"/>
      <c r="AV85" s="214"/>
      <c r="AW85" s="214"/>
      <c r="AX85" s="214"/>
      <c r="AY85" s="214"/>
      <c r="AZ85" s="214"/>
      <c r="BA85" s="214"/>
      <c r="BB85" s="214"/>
      <c r="BC85" s="214"/>
      <c r="BD85" s="214"/>
      <c r="BE85" s="214"/>
      <c r="BF85" s="214"/>
      <c r="BG85" s="214"/>
      <c r="BH85" s="214"/>
    </row>
    <row r="86" spans="1:60" x14ac:dyDescent="0.2">
      <c r="A86" s="227" t="s">
        <v>104</v>
      </c>
      <c r="B86" s="228" t="s">
        <v>71</v>
      </c>
      <c r="C86" s="252" t="s">
        <v>72</v>
      </c>
      <c r="D86" s="229"/>
      <c r="E86" s="230"/>
      <c r="F86" s="231"/>
      <c r="G86" s="231">
        <f>SUMIF(AG87:AG94,"&lt;&gt;NOR",G87:G94)</f>
        <v>0</v>
      </c>
      <c r="H86" s="231"/>
      <c r="I86" s="231">
        <f>SUM(I87:I94)</f>
        <v>0</v>
      </c>
      <c r="J86" s="231"/>
      <c r="K86" s="231">
        <f>SUM(K87:K94)</f>
        <v>0</v>
      </c>
      <c r="L86" s="231"/>
      <c r="M86" s="231">
        <f>SUM(M87:M94)</f>
        <v>0</v>
      </c>
      <c r="N86" s="231"/>
      <c r="O86" s="231">
        <f>SUM(O87:O94)</f>
        <v>0</v>
      </c>
      <c r="P86" s="231"/>
      <c r="Q86" s="231">
        <f>SUM(Q87:Q94)</f>
        <v>0</v>
      </c>
      <c r="R86" s="231"/>
      <c r="S86" s="231"/>
      <c r="T86" s="232"/>
      <c r="U86" s="226"/>
      <c r="V86" s="226">
        <f>SUM(V87:V94)</f>
        <v>18.95</v>
      </c>
      <c r="W86" s="226"/>
      <c r="X86" s="226"/>
      <c r="AG86" t="s">
        <v>105</v>
      </c>
    </row>
    <row r="87" spans="1:60" outlineLevel="1" x14ac:dyDescent="0.2">
      <c r="A87" s="233">
        <v>32</v>
      </c>
      <c r="B87" s="234" t="s">
        <v>222</v>
      </c>
      <c r="C87" s="253" t="s">
        <v>223</v>
      </c>
      <c r="D87" s="235" t="s">
        <v>108</v>
      </c>
      <c r="E87" s="236">
        <v>67.5</v>
      </c>
      <c r="F87" s="237"/>
      <c r="G87" s="238">
        <f>ROUND(E87*F87,2)</f>
        <v>0</v>
      </c>
      <c r="H87" s="237"/>
      <c r="I87" s="238">
        <f>ROUND(E87*H87,2)</f>
        <v>0</v>
      </c>
      <c r="J87" s="237"/>
      <c r="K87" s="238">
        <f>ROUND(E87*J87,2)</f>
        <v>0</v>
      </c>
      <c r="L87" s="238">
        <v>21</v>
      </c>
      <c r="M87" s="238">
        <f>G87*(1+L87/100)</f>
        <v>0</v>
      </c>
      <c r="N87" s="238">
        <v>0</v>
      </c>
      <c r="O87" s="238">
        <f>ROUND(E87*N87,2)</f>
        <v>0</v>
      </c>
      <c r="P87" s="238">
        <v>0</v>
      </c>
      <c r="Q87" s="238">
        <f>ROUND(E87*P87,2)</f>
        <v>0</v>
      </c>
      <c r="R87" s="238" t="s">
        <v>180</v>
      </c>
      <c r="S87" s="238" t="s">
        <v>110</v>
      </c>
      <c r="T87" s="239" t="s">
        <v>110</v>
      </c>
      <c r="U87" s="223">
        <v>4.3999999999999997E-2</v>
      </c>
      <c r="V87" s="223">
        <f>ROUND(E87*U87,2)</f>
        <v>2.97</v>
      </c>
      <c r="W87" s="223"/>
      <c r="X87" s="223" t="s">
        <v>111</v>
      </c>
      <c r="Y87" s="214"/>
      <c r="Z87" s="214"/>
      <c r="AA87" s="214"/>
      <c r="AB87" s="214"/>
      <c r="AC87" s="214"/>
      <c r="AD87" s="214"/>
      <c r="AE87" s="214"/>
      <c r="AF87" s="214"/>
      <c r="AG87" s="214" t="s">
        <v>112</v>
      </c>
      <c r="AH87" s="214"/>
      <c r="AI87" s="214"/>
      <c r="AJ87" s="214"/>
      <c r="AK87" s="214"/>
      <c r="AL87" s="214"/>
      <c r="AM87" s="214"/>
      <c r="AN87" s="214"/>
      <c r="AO87" s="214"/>
      <c r="AP87" s="214"/>
      <c r="AQ87" s="214"/>
      <c r="AR87" s="214"/>
      <c r="AS87" s="214"/>
      <c r="AT87" s="214"/>
      <c r="AU87" s="214"/>
      <c r="AV87" s="214"/>
      <c r="AW87" s="214"/>
      <c r="AX87" s="214"/>
      <c r="AY87" s="214"/>
      <c r="AZ87" s="214"/>
      <c r="BA87" s="214"/>
      <c r="BB87" s="214"/>
      <c r="BC87" s="214"/>
      <c r="BD87" s="214"/>
      <c r="BE87" s="214"/>
      <c r="BF87" s="214"/>
      <c r="BG87" s="214"/>
      <c r="BH87" s="214"/>
    </row>
    <row r="88" spans="1:60" outlineLevel="1" x14ac:dyDescent="0.2">
      <c r="A88" s="221"/>
      <c r="B88" s="222"/>
      <c r="C88" s="254" t="s">
        <v>224</v>
      </c>
      <c r="D88" s="241"/>
      <c r="E88" s="241"/>
      <c r="F88" s="241"/>
      <c r="G88" s="241"/>
      <c r="H88" s="223"/>
      <c r="I88" s="223"/>
      <c r="J88" s="223"/>
      <c r="K88" s="223"/>
      <c r="L88" s="223"/>
      <c r="M88" s="223"/>
      <c r="N88" s="223"/>
      <c r="O88" s="223"/>
      <c r="P88" s="223"/>
      <c r="Q88" s="223"/>
      <c r="R88" s="223"/>
      <c r="S88" s="223"/>
      <c r="T88" s="223"/>
      <c r="U88" s="223"/>
      <c r="V88" s="223"/>
      <c r="W88" s="223"/>
      <c r="X88" s="223"/>
      <c r="Y88" s="214"/>
      <c r="Z88" s="214"/>
      <c r="AA88" s="214"/>
      <c r="AB88" s="214"/>
      <c r="AC88" s="214"/>
      <c r="AD88" s="214"/>
      <c r="AE88" s="214"/>
      <c r="AF88" s="214"/>
      <c r="AG88" s="214" t="s">
        <v>114</v>
      </c>
      <c r="AH88" s="214"/>
      <c r="AI88" s="214"/>
      <c r="AJ88" s="214"/>
      <c r="AK88" s="214"/>
      <c r="AL88" s="214"/>
      <c r="AM88" s="214"/>
      <c r="AN88" s="214"/>
      <c r="AO88" s="214"/>
      <c r="AP88" s="214"/>
      <c r="AQ88" s="214"/>
      <c r="AR88" s="214"/>
      <c r="AS88" s="214"/>
      <c r="AT88" s="214"/>
      <c r="AU88" s="214"/>
      <c r="AV88" s="214"/>
      <c r="AW88" s="214"/>
      <c r="AX88" s="214"/>
      <c r="AY88" s="214"/>
      <c r="AZ88" s="214"/>
      <c r="BA88" s="240" t="str">
        <f>C88</f>
        <v>přísun, montáže, demontáže a odsunu zkoušecího čerpadla, napuštění tlakovou vodou a dodání vody pro tlakovou zkoušku,</v>
      </c>
      <c r="BB88" s="214"/>
      <c r="BC88" s="214"/>
      <c r="BD88" s="214"/>
      <c r="BE88" s="214"/>
      <c r="BF88" s="214"/>
      <c r="BG88" s="214"/>
      <c r="BH88" s="214"/>
    </row>
    <row r="89" spans="1:60" outlineLevel="1" x14ac:dyDescent="0.2">
      <c r="A89" s="233">
        <v>33</v>
      </c>
      <c r="B89" s="234" t="s">
        <v>225</v>
      </c>
      <c r="C89" s="253" t="s">
        <v>226</v>
      </c>
      <c r="D89" s="235" t="s">
        <v>108</v>
      </c>
      <c r="E89" s="236">
        <v>67.5</v>
      </c>
      <c r="F89" s="237"/>
      <c r="G89" s="238">
        <f>ROUND(E89*F89,2)</f>
        <v>0</v>
      </c>
      <c r="H89" s="237"/>
      <c r="I89" s="238">
        <f>ROUND(E89*H89,2)</f>
        <v>0</v>
      </c>
      <c r="J89" s="237"/>
      <c r="K89" s="238">
        <f>ROUND(E89*J89,2)</f>
        <v>0</v>
      </c>
      <c r="L89" s="238">
        <v>21</v>
      </c>
      <c r="M89" s="238">
        <f>G89*(1+L89/100)</f>
        <v>0</v>
      </c>
      <c r="N89" s="238">
        <v>0</v>
      </c>
      <c r="O89" s="238">
        <f>ROUND(E89*N89,2)</f>
        <v>0</v>
      </c>
      <c r="P89" s="238">
        <v>0</v>
      </c>
      <c r="Q89" s="238">
        <f>ROUND(E89*P89,2)</f>
        <v>0</v>
      </c>
      <c r="R89" s="238" t="s">
        <v>180</v>
      </c>
      <c r="S89" s="238" t="s">
        <v>110</v>
      </c>
      <c r="T89" s="239" t="s">
        <v>110</v>
      </c>
      <c r="U89" s="223">
        <v>0.15</v>
      </c>
      <c r="V89" s="223">
        <f>ROUND(E89*U89,2)</f>
        <v>10.130000000000001</v>
      </c>
      <c r="W89" s="223"/>
      <c r="X89" s="223" t="s">
        <v>111</v>
      </c>
      <c r="Y89" s="214"/>
      <c r="Z89" s="214"/>
      <c r="AA89" s="214"/>
      <c r="AB89" s="214"/>
      <c r="AC89" s="214"/>
      <c r="AD89" s="214"/>
      <c r="AE89" s="214"/>
      <c r="AF89" s="214"/>
      <c r="AG89" s="214" t="s">
        <v>112</v>
      </c>
      <c r="AH89" s="214"/>
      <c r="AI89" s="214"/>
      <c r="AJ89" s="214"/>
      <c r="AK89" s="214"/>
      <c r="AL89" s="214"/>
      <c r="AM89" s="214"/>
      <c r="AN89" s="214"/>
      <c r="AO89" s="214"/>
      <c r="AP89" s="214"/>
      <c r="AQ89" s="214"/>
      <c r="AR89" s="214"/>
      <c r="AS89" s="214"/>
      <c r="AT89" s="214"/>
      <c r="AU89" s="214"/>
      <c r="AV89" s="214"/>
      <c r="AW89" s="214"/>
      <c r="AX89" s="214"/>
      <c r="AY89" s="214"/>
      <c r="AZ89" s="214"/>
      <c r="BA89" s="214"/>
      <c r="BB89" s="214"/>
      <c r="BC89" s="214"/>
      <c r="BD89" s="214"/>
      <c r="BE89" s="214"/>
      <c r="BF89" s="214"/>
      <c r="BG89" s="214"/>
      <c r="BH89" s="214"/>
    </row>
    <row r="90" spans="1:60" outlineLevel="1" x14ac:dyDescent="0.2">
      <c r="A90" s="221"/>
      <c r="B90" s="222"/>
      <c r="C90" s="254" t="s">
        <v>227</v>
      </c>
      <c r="D90" s="241"/>
      <c r="E90" s="241"/>
      <c r="F90" s="241"/>
      <c r="G90" s="241"/>
      <c r="H90" s="223"/>
      <c r="I90" s="223"/>
      <c r="J90" s="223"/>
      <c r="K90" s="223"/>
      <c r="L90" s="223"/>
      <c r="M90" s="223"/>
      <c r="N90" s="223"/>
      <c r="O90" s="223"/>
      <c r="P90" s="223"/>
      <c r="Q90" s="223"/>
      <c r="R90" s="223"/>
      <c r="S90" s="223"/>
      <c r="T90" s="223"/>
      <c r="U90" s="223"/>
      <c r="V90" s="223"/>
      <c r="W90" s="223"/>
      <c r="X90" s="223"/>
      <c r="Y90" s="214"/>
      <c r="Z90" s="214"/>
      <c r="AA90" s="214"/>
      <c r="AB90" s="214"/>
      <c r="AC90" s="214"/>
      <c r="AD90" s="214"/>
      <c r="AE90" s="214"/>
      <c r="AF90" s="214"/>
      <c r="AG90" s="214" t="s">
        <v>114</v>
      </c>
      <c r="AH90" s="214"/>
      <c r="AI90" s="214"/>
      <c r="AJ90" s="214"/>
      <c r="AK90" s="214"/>
      <c r="AL90" s="214"/>
      <c r="AM90" s="214"/>
      <c r="AN90" s="214"/>
      <c r="AO90" s="214"/>
      <c r="AP90" s="214"/>
      <c r="AQ90" s="214"/>
      <c r="AR90" s="214"/>
      <c r="AS90" s="214"/>
      <c r="AT90" s="214"/>
      <c r="AU90" s="214"/>
      <c r="AV90" s="214"/>
      <c r="AW90" s="214"/>
      <c r="AX90" s="214"/>
      <c r="AY90" s="214"/>
      <c r="AZ90" s="214"/>
      <c r="BA90" s="240" t="str">
        <f>C90</f>
        <v>napuštění a vypuštění vody, dodání vody a desinfekčního prostředku, náklady na bakteriologický rozbor vody,</v>
      </c>
      <c r="BB90" s="214"/>
      <c r="BC90" s="214"/>
      <c r="BD90" s="214"/>
      <c r="BE90" s="214"/>
      <c r="BF90" s="214"/>
      <c r="BG90" s="214"/>
      <c r="BH90" s="214"/>
    </row>
    <row r="91" spans="1:60" outlineLevel="1" x14ac:dyDescent="0.2">
      <c r="A91" s="242">
        <v>34</v>
      </c>
      <c r="B91" s="243" t="s">
        <v>228</v>
      </c>
      <c r="C91" s="256" t="s">
        <v>229</v>
      </c>
      <c r="D91" s="244" t="s">
        <v>108</v>
      </c>
      <c r="E91" s="245">
        <v>68</v>
      </c>
      <c r="F91" s="246"/>
      <c r="G91" s="247">
        <f>ROUND(E91*F91,2)</f>
        <v>0</v>
      </c>
      <c r="H91" s="246"/>
      <c r="I91" s="247">
        <f>ROUND(E91*H91,2)</f>
        <v>0</v>
      </c>
      <c r="J91" s="246"/>
      <c r="K91" s="247">
        <f>ROUND(E91*J91,2)</f>
        <v>0</v>
      </c>
      <c r="L91" s="247">
        <v>21</v>
      </c>
      <c r="M91" s="247">
        <f>G91*(1+L91/100)</f>
        <v>0</v>
      </c>
      <c r="N91" s="247">
        <v>0</v>
      </c>
      <c r="O91" s="247">
        <f>ROUND(E91*N91,2)</f>
        <v>0</v>
      </c>
      <c r="P91" s="247">
        <v>0</v>
      </c>
      <c r="Q91" s="247">
        <f>ROUND(E91*P91,2)</f>
        <v>0</v>
      </c>
      <c r="R91" s="247" t="s">
        <v>180</v>
      </c>
      <c r="S91" s="247" t="s">
        <v>110</v>
      </c>
      <c r="T91" s="248" t="s">
        <v>110</v>
      </c>
      <c r="U91" s="223">
        <v>2.5999999999999999E-2</v>
      </c>
      <c r="V91" s="223">
        <f>ROUND(E91*U91,2)</f>
        <v>1.77</v>
      </c>
      <c r="W91" s="223"/>
      <c r="X91" s="223" t="s">
        <v>111</v>
      </c>
      <c r="Y91" s="214"/>
      <c r="Z91" s="214"/>
      <c r="AA91" s="214"/>
      <c r="AB91" s="214"/>
      <c r="AC91" s="214"/>
      <c r="AD91" s="214"/>
      <c r="AE91" s="214"/>
      <c r="AF91" s="214"/>
      <c r="AG91" s="214" t="s">
        <v>112</v>
      </c>
      <c r="AH91" s="214"/>
      <c r="AI91" s="214"/>
      <c r="AJ91" s="214"/>
      <c r="AK91" s="214"/>
      <c r="AL91" s="214"/>
      <c r="AM91" s="214"/>
      <c r="AN91" s="214"/>
      <c r="AO91" s="214"/>
      <c r="AP91" s="214"/>
      <c r="AQ91" s="214"/>
      <c r="AR91" s="214"/>
      <c r="AS91" s="214"/>
      <c r="AT91" s="214"/>
      <c r="AU91" s="214"/>
      <c r="AV91" s="214"/>
      <c r="AW91" s="214"/>
      <c r="AX91" s="214"/>
      <c r="AY91" s="214"/>
      <c r="AZ91" s="214"/>
      <c r="BA91" s="214"/>
      <c r="BB91" s="214"/>
      <c r="BC91" s="214"/>
      <c r="BD91" s="214"/>
      <c r="BE91" s="214"/>
      <c r="BF91" s="214"/>
      <c r="BG91" s="214"/>
      <c r="BH91" s="214"/>
    </row>
    <row r="92" spans="1:60" outlineLevel="1" x14ac:dyDescent="0.2">
      <c r="A92" s="242">
        <v>35</v>
      </c>
      <c r="B92" s="243" t="s">
        <v>230</v>
      </c>
      <c r="C92" s="256" t="s">
        <v>231</v>
      </c>
      <c r="D92" s="244" t="s">
        <v>108</v>
      </c>
      <c r="E92" s="245">
        <v>70</v>
      </c>
      <c r="F92" s="246"/>
      <c r="G92" s="247">
        <f>ROUND(E92*F92,2)</f>
        <v>0</v>
      </c>
      <c r="H92" s="246"/>
      <c r="I92" s="247">
        <f>ROUND(E92*H92,2)</f>
        <v>0</v>
      </c>
      <c r="J92" s="246"/>
      <c r="K92" s="247">
        <f>ROUND(E92*J92,2)</f>
        <v>0</v>
      </c>
      <c r="L92" s="247">
        <v>21</v>
      </c>
      <c r="M92" s="247">
        <f>G92*(1+L92/100)</f>
        <v>0</v>
      </c>
      <c r="N92" s="247">
        <v>2.0000000000000002E-5</v>
      </c>
      <c r="O92" s="247">
        <f>ROUND(E92*N92,2)</f>
        <v>0</v>
      </c>
      <c r="P92" s="247">
        <v>0</v>
      </c>
      <c r="Q92" s="247">
        <f>ROUND(E92*P92,2)</f>
        <v>0</v>
      </c>
      <c r="R92" s="247" t="s">
        <v>180</v>
      </c>
      <c r="S92" s="247" t="s">
        <v>110</v>
      </c>
      <c r="T92" s="248" t="s">
        <v>110</v>
      </c>
      <c r="U92" s="223">
        <v>3.4000000000000002E-2</v>
      </c>
      <c r="V92" s="223">
        <f>ROUND(E92*U92,2)</f>
        <v>2.38</v>
      </c>
      <c r="W92" s="223"/>
      <c r="X92" s="223" t="s">
        <v>111</v>
      </c>
      <c r="Y92" s="214"/>
      <c r="Z92" s="214"/>
      <c r="AA92" s="214"/>
      <c r="AB92" s="214"/>
      <c r="AC92" s="214"/>
      <c r="AD92" s="214"/>
      <c r="AE92" s="214"/>
      <c r="AF92" s="214"/>
      <c r="AG92" s="214" t="s">
        <v>112</v>
      </c>
      <c r="AH92" s="214"/>
      <c r="AI92" s="214"/>
      <c r="AJ92" s="214"/>
      <c r="AK92" s="214"/>
      <c r="AL92" s="214"/>
      <c r="AM92" s="214"/>
      <c r="AN92" s="214"/>
      <c r="AO92" s="214"/>
      <c r="AP92" s="214"/>
      <c r="AQ92" s="214"/>
      <c r="AR92" s="214"/>
      <c r="AS92" s="214"/>
      <c r="AT92" s="214"/>
      <c r="AU92" s="214"/>
      <c r="AV92" s="214"/>
      <c r="AW92" s="214"/>
      <c r="AX92" s="214"/>
      <c r="AY92" s="214"/>
      <c r="AZ92" s="214"/>
      <c r="BA92" s="214"/>
      <c r="BB92" s="214"/>
      <c r="BC92" s="214"/>
      <c r="BD92" s="214"/>
      <c r="BE92" s="214"/>
      <c r="BF92" s="214"/>
      <c r="BG92" s="214"/>
      <c r="BH92" s="214"/>
    </row>
    <row r="93" spans="1:60" outlineLevel="1" x14ac:dyDescent="0.2">
      <c r="A93" s="242">
        <v>36</v>
      </c>
      <c r="B93" s="243" t="s">
        <v>232</v>
      </c>
      <c r="C93" s="256" t="s">
        <v>233</v>
      </c>
      <c r="D93" s="244" t="s">
        <v>207</v>
      </c>
      <c r="E93" s="245">
        <v>1</v>
      </c>
      <c r="F93" s="246"/>
      <c r="G93" s="247">
        <f>ROUND(E93*F93,2)</f>
        <v>0</v>
      </c>
      <c r="H93" s="246"/>
      <c r="I93" s="247">
        <f>ROUND(E93*H93,2)</f>
        <v>0</v>
      </c>
      <c r="J93" s="246"/>
      <c r="K93" s="247">
        <f>ROUND(E93*J93,2)</f>
        <v>0</v>
      </c>
      <c r="L93" s="247">
        <v>21</v>
      </c>
      <c r="M93" s="247">
        <f>G93*(1+L93/100)</f>
        <v>0</v>
      </c>
      <c r="N93" s="247">
        <v>1.47E-3</v>
      </c>
      <c r="O93" s="247">
        <f>ROUND(E93*N93,2)</f>
        <v>0</v>
      </c>
      <c r="P93" s="247">
        <v>0</v>
      </c>
      <c r="Q93" s="247">
        <f>ROUND(E93*P93,2)</f>
        <v>0</v>
      </c>
      <c r="R93" s="247" t="s">
        <v>234</v>
      </c>
      <c r="S93" s="247" t="s">
        <v>110</v>
      </c>
      <c r="T93" s="248" t="s">
        <v>110</v>
      </c>
      <c r="U93" s="223">
        <v>0.90600000000000003</v>
      </c>
      <c r="V93" s="223">
        <f>ROUND(E93*U93,2)</f>
        <v>0.91</v>
      </c>
      <c r="W93" s="223"/>
      <c r="X93" s="223" t="s">
        <v>111</v>
      </c>
      <c r="Y93" s="214"/>
      <c r="Z93" s="214"/>
      <c r="AA93" s="214"/>
      <c r="AB93" s="214"/>
      <c r="AC93" s="214"/>
      <c r="AD93" s="214"/>
      <c r="AE93" s="214"/>
      <c r="AF93" s="214"/>
      <c r="AG93" s="214" t="s">
        <v>112</v>
      </c>
      <c r="AH93" s="214"/>
      <c r="AI93" s="214"/>
      <c r="AJ93" s="214"/>
      <c r="AK93" s="214"/>
      <c r="AL93" s="214"/>
      <c r="AM93" s="214"/>
      <c r="AN93" s="214"/>
      <c r="AO93" s="214"/>
      <c r="AP93" s="214"/>
      <c r="AQ93" s="214"/>
      <c r="AR93" s="214"/>
      <c r="AS93" s="214"/>
      <c r="AT93" s="214"/>
      <c r="AU93" s="214"/>
      <c r="AV93" s="214"/>
      <c r="AW93" s="214"/>
      <c r="AX93" s="214"/>
      <c r="AY93" s="214"/>
      <c r="AZ93" s="214"/>
      <c r="BA93" s="214"/>
      <c r="BB93" s="214"/>
      <c r="BC93" s="214"/>
      <c r="BD93" s="214"/>
      <c r="BE93" s="214"/>
      <c r="BF93" s="214"/>
      <c r="BG93" s="214"/>
      <c r="BH93" s="214"/>
    </row>
    <row r="94" spans="1:60" outlineLevel="1" x14ac:dyDescent="0.2">
      <c r="A94" s="242">
        <v>37</v>
      </c>
      <c r="B94" s="243" t="s">
        <v>235</v>
      </c>
      <c r="C94" s="256" t="s">
        <v>236</v>
      </c>
      <c r="D94" s="244" t="s">
        <v>207</v>
      </c>
      <c r="E94" s="245">
        <v>1</v>
      </c>
      <c r="F94" s="246"/>
      <c r="G94" s="247">
        <f>ROUND(E94*F94,2)</f>
        <v>0</v>
      </c>
      <c r="H94" s="246"/>
      <c r="I94" s="247">
        <f>ROUND(E94*H94,2)</f>
        <v>0</v>
      </c>
      <c r="J94" s="246"/>
      <c r="K94" s="247">
        <f>ROUND(E94*J94,2)</f>
        <v>0</v>
      </c>
      <c r="L94" s="247">
        <v>21</v>
      </c>
      <c r="M94" s="247">
        <f>G94*(1+L94/100)</f>
        <v>0</v>
      </c>
      <c r="N94" s="247">
        <v>3.3999999999999998E-3</v>
      </c>
      <c r="O94" s="247">
        <f>ROUND(E94*N94,2)</f>
        <v>0</v>
      </c>
      <c r="P94" s="247">
        <v>0</v>
      </c>
      <c r="Q94" s="247">
        <f>ROUND(E94*P94,2)</f>
        <v>0</v>
      </c>
      <c r="R94" s="247" t="s">
        <v>234</v>
      </c>
      <c r="S94" s="247" t="s">
        <v>110</v>
      </c>
      <c r="T94" s="248" t="s">
        <v>110</v>
      </c>
      <c r="U94" s="223">
        <v>0.78600000000000003</v>
      </c>
      <c r="V94" s="223">
        <f>ROUND(E94*U94,2)</f>
        <v>0.79</v>
      </c>
      <c r="W94" s="223"/>
      <c r="X94" s="223" t="s">
        <v>111</v>
      </c>
      <c r="Y94" s="214"/>
      <c r="Z94" s="214"/>
      <c r="AA94" s="214"/>
      <c r="AB94" s="214"/>
      <c r="AC94" s="214"/>
      <c r="AD94" s="214"/>
      <c r="AE94" s="214"/>
      <c r="AF94" s="214"/>
      <c r="AG94" s="214" t="s">
        <v>112</v>
      </c>
      <c r="AH94" s="214"/>
      <c r="AI94" s="214"/>
      <c r="AJ94" s="214"/>
      <c r="AK94" s="214"/>
      <c r="AL94" s="214"/>
      <c r="AM94" s="214"/>
      <c r="AN94" s="214"/>
      <c r="AO94" s="214"/>
      <c r="AP94" s="214"/>
      <c r="AQ94" s="214"/>
      <c r="AR94" s="214"/>
      <c r="AS94" s="214"/>
      <c r="AT94" s="214"/>
      <c r="AU94" s="214"/>
      <c r="AV94" s="214"/>
      <c r="AW94" s="214"/>
      <c r="AX94" s="214"/>
      <c r="AY94" s="214"/>
      <c r="AZ94" s="214"/>
      <c r="BA94" s="214"/>
      <c r="BB94" s="214"/>
      <c r="BC94" s="214"/>
      <c r="BD94" s="214"/>
      <c r="BE94" s="214"/>
      <c r="BF94" s="214"/>
      <c r="BG94" s="214"/>
      <c r="BH94" s="214"/>
    </row>
    <row r="95" spans="1:60" x14ac:dyDescent="0.2">
      <c r="A95" s="227" t="s">
        <v>104</v>
      </c>
      <c r="B95" s="228" t="s">
        <v>73</v>
      </c>
      <c r="C95" s="252" t="s">
        <v>74</v>
      </c>
      <c r="D95" s="229"/>
      <c r="E95" s="230"/>
      <c r="F95" s="231"/>
      <c r="G95" s="231">
        <f>SUMIF(AG96:AG106,"&lt;&gt;NOR",G96:G106)</f>
        <v>0</v>
      </c>
      <c r="H95" s="231"/>
      <c r="I95" s="231">
        <f>SUM(I96:I106)</f>
        <v>0</v>
      </c>
      <c r="J95" s="231"/>
      <c r="K95" s="231">
        <f>SUM(K96:K106)</f>
        <v>0</v>
      </c>
      <c r="L95" s="231"/>
      <c r="M95" s="231">
        <f>SUM(M96:M106)</f>
        <v>0</v>
      </c>
      <c r="N95" s="231"/>
      <c r="O95" s="231">
        <f>SUM(O96:O106)</f>
        <v>0</v>
      </c>
      <c r="P95" s="231"/>
      <c r="Q95" s="231">
        <f>SUM(Q96:Q106)</f>
        <v>0.02</v>
      </c>
      <c r="R95" s="231"/>
      <c r="S95" s="231"/>
      <c r="T95" s="232"/>
      <c r="U95" s="226"/>
      <c r="V95" s="226">
        <f>SUM(V96:V106)</f>
        <v>21.450000000000003</v>
      </c>
      <c r="W95" s="226"/>
      <c r="X95" s="226"/>
      <c r="AG95" t="s">
        <v>105</v>
      </c>
    </row>
    <row r="96" spans="1:60" outlineLevel="1" x14ac:dyDescent="0.2">
      <c r="A96" s="233">
        <v>38</v>
      </c>
      <c r="B96" s="234" t="s">
        <v>237</v>
      </c>
      <c r="C96" s="253" t="s">
        <v>238</v>
      </c>
      <c r="D96" s="235" t="s">
        <v>108</v>
      </c>
      <c r="E96" s="236">
        <v>65</v>
      </c>
      <c r="F96" s="237"/>
      <c r="G96" s="238">
        <f>ROUND(E96*F96,2)</f>
        <v>0</v>
      </c>
      <c r="H96" s="237"/>
      <c r="I96" s="238">
        <f>ROUND(E96*H96,2)</f>
        <v>0</v>
      </c>
      <c r="J96" s="237"/>
      <c r="K96" s="238">
        <f>ROUND(E96*J96,2)</f>
        <v>0</v>
      </c>
      <c r="L96" s="238">
        <v>21</v>
      </c>
      <c r="M96" s="238">
        <f>G96*(1+L96/100)</f>
        <v>0</v>
      </c>
      <c r="N96" s="238">
        <v>0</v>
      </c>
      <c r="O96" s="238">
        <f>ROUND(E96*N96,2)</f>
        <v>0</v>
      </c>
      <c r="P96" s="238">
        <v>2.9E-4</v>
      </c>
      <c r="Q96" s="238">
        <f>ROUND(E96*P96,2)</f>
        <v>0.02</v>
      </c>
      <c r="R96" s="238" t="s">
        <v>234</v>
      </c>
      <c r="S96" s="238" t="s">
        <v>110</v>
      </c>
      <c r="T96" s="239" t="s">
        <v>110</v>
      </c>
      <c r="U96" s="223">
        <v>8.3000000000000004E-2</v>
      </c>
      <c r="V96" s="223">
        <f>ROUND(E96*U96,2)</f>
        <v>5.4</v>
      </c>
      <c r="W96" s="223"/>
      <c r="X96" s="223" t="s">
        <v>111</v>
      </c>
      <c r="Y96" s="214"/>
      <c r="Z96" s="214"/>
      <c r="AA96" s="214"/>
      <c r="AB96" s="214"/>
      <c r="AC96" s="214"/>
      <c r="AD96" s="214"/>
      <c r="AE96" s="214"/>
      <c r="AF96" s="214"/>
      <c r="AG96" s="214" t="s">
        <v>112</v>
      </c>
      <c r="AH96" s="214"/>
      <c r="AI96" s="214"/>
      <c r="AJ96" s="214"/>
      <c r="AK96" s="214"/>
      <c r="AL96" s="214"/>
      <c r="AM96" s="214"/>
      <c r="AN96" s="214"/>
      <c r="AO96" s="214"/>
      <c r="AP96" s="214"/>
      <c r="AQ96" s="214"/>
      <c r="AR96" s="214"/>
      <c r="AS96" s="214"/>
      <c r="AT96" s="214"/>
      <c r="AU96" s="214"/>
      <c r="AV96" s="214"/>
      <c r="AW96" s="214"/>
      <c r="AX96" s="214"/>
      <c r="AY96" s="214"/>
      <c r="AZ96" s="214"/>
      <c r="BA96" s="214"/>
      <c r="BB96" s="214"/>
      <c r="BC96" s="214"/>
      <c r="BD96" s="214"/>
      <c r="BE96" s="214"/>
      <c r="BF96" s="214"/>
      <c r="BG96" s="214"/>
      <c r="BH96" s="214"/>
    </row>
    <row r="97" spans="1:60" outlineLevel="1" x14ac:dyDescent="0.2">
      <c r="A97" s="221"/>
      <c r="B97" s="222"/>
      <c r="C97" s="255" t="s">
        <v>239</v>
      </c>
      <c r="D97" s="224"/>
      <c r="E97" s="225">
        <v>65</v>
      </c>
      <c r="F97" s="223"/>
      <c r="G97" s="223"/>
      <c r="H97" s="223"/>
      <c r="I97" s="223"/>
      <c r="J97" s="223"/>
      <c r="K97" s="223"/>
      <c r="L97" s="223"/>
      <c r="M97" s="223"/>
      <c r="N97" s="223"/>
      <c r="O97" s="223"/>
      <c r="P97" s="223"/>
      <c r="Q97" s="223"/>
      <c r="R97" s="223"/>
      <c r="S97" s="223"/>
      <c r="T97" s="223"/>
      <c r="U97" s="223"/>
      <c r="V97" s="223"/>
      <c r="W97" s="223"/>
      <c r="X97" s="223"/>
      <c r="Y97" s="214"/>
      <c r="Z97" s="214"/>
      <c r="AA97" s="214"/>
      <c r="AB97" s="214"/>
      <c r="AC97" s="214"/>
      <c r="AD97" s="214"/>
      <c r="AE97" s="214"/>
      <c r="AF97" s="214"/>
      <c r="AG97" s="214" t="s">
        <v>120</v>
      </c>
      <c r="AH97" s="214">
        <v>0</v>
      </c>
      <c r="AI97" s="214"/>
      <c r="AJ97" s="214"/>
      <c r="AK97" s="214"/>
      <c r="AL97" s="214"/>
      <c r="AM97" s="214"/>
      <c r="AN97" s="214"/>
      <c r="AO97" s="214"/>
      <c r="AP97" s="214"/>
      <c r="AQ97" s="214"/>
      <c r="AR97" s="214"/>
      <c r="AS97" s="214"/>
      <c r="AT97" s="214"/>
      <c r="AU97" s="214"/>
      <c r="AV97" s="214"/>
      <c r="AW97" s="214"/>
      <c r="AX97" s="214"/>
      <c r="AY97" s="214"/>
      <c r="AZ97" s="214"/>
      <c r="BA97" s="214"/>
      <c r="BB97" s="214"/>
      <c r="BC97" s="214"/>
      <c r="BD97" s="214"/>
      <c r="BE97" s="214"/>
      <c r="BF97" s="214"/>
      <c r="BG97" s="214"/>
      <c r="BH97" s="214"/>
    </row>
    <row r="98" spans="1:60" outlineLevel="1" x14ac:dyDescent="0.2">
      <c r="A98" s="242">
        <v>39</v>
      </c>
      <c r="B98" s="243" t="s">
        <v>240</v>
      </c>
      <c r="C98" s="256" t="s">
        <v>241</v>
      </c>
      <c r="D98" s="244" t="s">
        <v>242</v>
      </c>
      <c r="E98" s="245">
        <v>16</v>
      </c>
      <c r="F98" s="246"/>
      <c r="G98" s="247">
        <f>ROUND(E98*F98,2)</f>
        <v>0</v>
      </c>
      <c r="H98" s="246"/>
      <c r="I98" s="247">
        <f>ROUND(E98*H98,2)</f>
        <v>0</v>
      </c>
      <c r="J98" s="246"/>
      <c r="K98" s="247">
        <f>ROUND(E98*J98,2)</f>
        <v>0</v>
      </c>
      <c r="L98" s="247">
        <v>21</v>
      </c>
      <c r="M98" s="247">
        <f>G98*(1+L98/100)</f>
        <v>0</v>
      </c>
      <c r="N98" s="247">
        <v>0</v>
      </c>
      <c r="O98" s="247">
        <f>ROUND(E98*N98,2)</f>
        <v>0</v>
      </c>
      <c r="P98" s="247">
        <v>0</v>
      </c>
      <c r="Q98" s="247">
        <f>ROUND(E98*P98,2)</f>
        <v>0</v>
      </c>
      <c r="R98" s="247"/>
      <c r="S98" s="247" t="s">
        <v>196</v>
      </c>
      <c r="T98" s="248" t="s">
        <v>243</v>
      </c>
      <c r="U98" s="223">
        <v>1</v>
      </c>
      <c r="V98" s="223">
        <f>ROUND(E98*U98,2)</f>
        <v>16</v>
      </c>
      <c r="W98" s="223"/>
      <c r="X98" s="223" t="s">
        <v>111</v>
      </c>
      <c r="Y98" s="214"/>
      <c r="Z98" s="214"/>
      <c r="AA98" s="214"/>
      <c r="AB98" s="214"/>
      <c r="AC98" s="214"/>
      <c r="AD98" s="214"/>
      <c r="AE98" s="214"/>
      <c r="AF98" s="214"/>
      <c r="AG98" s="214" t="s">
        <v>112</v>
      </c>
      <c r="AH98" s="214"/>
      <c r="AI98" s="214"/>
      <c r="AJ98" s="214"/>
      <c r="AK98" s="214"/>
      <c r="AL98" s="214"/>
      <c r="AM98" s="214"/>
      <c r="AN98" s="214"/>
      <c r="AO98" s="214"/>
      <c r="AP98" s="214"/>
      <c r="AQ98" s="214"/>
      <c r="AR98" s="214"/>
      <c r="AS98" s="214"/>
      <c r="AT98" s="214"/>
      <c r="AU98" s="214"/>
      <c r="AV98" s="214"/>
      <c r="AW98" s="214"/>
      <c r="AX98" s="214"/>
      <c r="AY98" s="214"/>
      <c r="AZ98" s="214"/>
      <c r="BA98" s="214"/>
      <c r="BB98" s="214"/>
      <c r="BC98" s="214"/>
      <c r="BD98" s="214"/>
      <c r="BE98" s="214"/>
      <c r="BF98" s="214"/>
      <c r="BG98" s="214"/>
      <c r="BH98" s="214"/>
    </row>
    <row r="99" spans="1:60" outlineLevel="1" x14ac:dyDescent="0.2">
      <c r="A99" s="242">
        <v>40</v>
      </c>
      <c r="B99" s="243" t="s">
        <v>244</v>
      </c>
      <c r="C99" s="256" t="s">
        <v>245</v>
      </c>
      <c r="D99" s="244" t="s">
        <v>246</v>
      </c>
      <c r="E99" s="245">
        <v>1.8849999999999999E-2</v>
      </c>
      <c r="F99" s="246"/>
      <c r="G99" s="247">
        <f>ROUND(E99*F99,2)</f>
        <v>0</v>
      </c>
      <c r="H99" s="246"/>
      <c r="I99" s="247">
        <f>ROUND(E99*H99,2)</f>
        <v>0</v>
      </c>
      <c r="J99" s="246"/>
      <c r="K99" s="247">
        <f>ROUND(E99*J99,2)</f>
        <v>0</v>
      </c>
      <c r="L99" s="247">
        <v>21</v>
      </c>
      <c r="M99" s="247">
        <f>G99*(1+L99/100)</f>
        <v>0</v>
      </c>
      <c r="N99" s="247">
        <v>0</v>
      </c>
      <c r="O99" s="247">
        <f>ROUND(E99*N99,2)</f>
        <v>0</v>
      </c>
      <c r="P99" s="247">
        <v>0</v>
      </c>
      <c r="Q99" s="247">
        <f>ROUND(E99*P99,2)</f>
        <v>0</v>
      </c>
      <c r="R99" s="247" t="s">
        <v>180</v>
      </c>
      <c r="S99" s="247" t="s">
        <v>110</v>
      </c>
      <c r="T99" s="248" t="s">
        <v>110</v>
      </c>
      <c r="U99" s="223">
        <v>0.56399999999999995</v>
      </c>
      <c r="V99" s="223">
        <f>ROUND(E99*U99,2)</f>
        <v>0.01</v>
      </c>
      <c r="W99" s="223"/>
      <c r="X99" s="223" t="s">
        <v>247</v>
      </c>
      <c r="Y99" s="214"/>
      <c r="Z99" s="214"/>
      <c r="AA99" s="214"/>
      <c r="AB99" s="214"/>
      <c r="AC99" s="214"/>
      <c r="AD99" s="214"/>
      <c r="AE99" s="214"/>
      <c r="AF99" s="214"/>
      <c r="AG99" s="214" t="s">
        <v>248</v>
      </c>
      <c r="AH99" s="214"/>
      <c r="AI99" s="214"/>
      <c r="AJ99" s="214"/>
      <c r="AK99" s="214"/>
      <c r="AL99" s="214"/>
      <c r="AM99" s="214"/>
      <c r="AN99" s="214"/>
      <c r="AO99" s="214"/>
      <c r="AP99" s="214"/>
      <c r="AQ99" s="214"/>
      <c r="AR99" s="214"/>
      <c r="AS99" s="214"/>
      <c r="AT99" s="214"/>
      <c r="AU99" s="214"/>
      <c r="AV99" s="214"/>
      <c r="AW99" s="214"/>
      <c r="AX99" s="214"/>
      <c r="AY99" s="214"/>
      <c r="AZ99" s="214"/>
      <c r="BA99" s="214"/>
      <c r="BB99" s="214"/>
      <c r="BC99" s="214"/>
      <c r="BD99" s="214"/>
      <c r="BE99" s="214"/>
      <c r="BF99" s="214"/>
      <c r="BG99" s="214"/>
      <c r="BH99" s="214"/>
    </row>
    <row r="100" spans="1:60" outlineLevel="1" x14ac:dyDescent="0.2">
      <c r="A100" s="242">
        <v>41</v>
      </c>
      <c r="B100" s="243" t="s">
        <v>249</v>
      </c>
      <c r="C100" s="256" t="s">
        <v>250</v>
      </c>
      <c r="D100" s="244" t="s">
        <v>246</v>
      </c>
      <c r="E100" s="245">
        <v>1.8849999999999999E-2</v>
      </c>
      <c r="F100" s="246"/>
      <c r="G100" s="247">
        <f>ROUND(E100*F100,2)</f>
        <v>0</v>
      </c>
      <c r="H100" s="246"/>
      <c r="I100" s="247">
        <f>ROUND(E100*H100,2)</f>
        <v>0</v>
      </c>
      <c r="J100" s="246"/>
      <c r="K100" s="247">
        <f>ROUND(E100*J100,2)</f>
        <v>0</v>
      </c>
      <c r="L100" s="247">
        <v>21</v>
      </c>
      <c r="M100" s="247">
        <f>G100*(1+L100/100)</f>
        <v>0</v>
      </c>
      <c r="N100" s="247">
        <v>0</v>
      </c>
      <c r="O100" s="247">
        <f>ROUND(E100*N100,2)</f>
        <v>0</v>
      </c>
      <c r="P100" s="247">
        <v>0</v>
      </c>
      <c r="Q100" s="247">
        <f>ROUND(E100*P100,2)</f>
        <v>0</v>
      </c>
      <c r="R100" s="247" t="s">
        <v>251</v>
      </c>
      <c r="S100" s="247" t="s">
        <v>110</v>
      </c>
      <c r="T100" s="248" t="s">
        <v>110</v>
      </c>
      <c r="U100" s="223">
        <v>0.49</v>
      </c>
      <c r="V100" s="223">
        <f>ROUND(E100*U100,2)</f>
        <v>0.01</v>
      </c>
      <c r="W100" s="223"/>
      <c r="X100" s="223" t="s">
        <v>247</v>
      </c>
      <c r="Y100" s="214"/>
      <c r="Z100" s="214"/>
      <c r="AA100" s="214"/>
      <c r="AB100" s="214"/>
      <c r="AC100" s="214"/>
      <c r="AD100" s="214"/>
      <c r="AE100" s="214"/>
      <c r="AF100" s="214"/>
      <c r="AG100" s="214" t="s">
        <v>248</v>
      </c>
      <c r="AH100" s="214"/>
      <c r="AI100" s="214"/>
      <c r="AJ100" s="214"/>
      <c r="AK100" s="214"/>
      <c r="AL100" s="214"/>
      <c r="AM100" s="214"/>
      <c r="AN100" s="214"/>
      <c r="AO100" s="214"/>
      <c r="AP100" s="214"/>
      <c r="AQ100" s="214"/>
      <c r="AR100" s="214"/>
      <c r="AS100" s="214"/>
      <c r="AT100" s="214"/>
      <c r="AU100" s="214"/>
      <c r="AV100" s="214"/>
      <c r="AW100" s="214"/>
      <c r="AX100" s="214"/>
      <c r="AY100" s="214"/>
      <c r="AZ100" s="214"/>
      <c r="BA100" s="214"/>
      <c r="BB100" s="214"/>
      <c r="BC100" s="214"/>
      <c r="BD100" s="214"/>
      <c r="BE100" s="214"/>
      <c r="BF100" s="214"/>
      <c r="BG100" s="214"/>
      <c r="BH100" s="214"/>
    </row>
    <row r="101" spans="1:60" outlineLevel="1" x14ac:dyDescent="0.2">
      <c r="A101" s="242">
        <v>42</v>
      </c>
      <c r="B101" s="243" t="s">
        <v>252</v>
      </c>
      <c r="C101" s="256" t="s">
        <v>253</v>
      </c>
      <c r="D101" s="244" t="s">
        <v>246</v>
      </c>
      <c r="E101" s="245">
        <v>0.1885</v>
      </c>
      <c r="F101" s="246"/>
      <c r="G101" s="247">
        <f>ROUND(E101*F101,2)</f>
        <v>0</v>
      </c>
      <c r="H101" s="246"/>
      <c r="I101" s="247">
        <f>ROUND(E101*H101,2)</f>
        <v>0</v>
      </c>
      <c r="J101" s="246"/>
      <c r="K101" s="247">
        <f>ROUND(E101*J101,2)</f>
        <v>0</v>
      </c>
      <c r="L101" s="247">
        <v>21</v>
      </c>
      <c r="M101" s="247">
        <f>G101*(1+L101/100)</f>
        <v>0</v>
      </c>
      <c r="N101" s="247">
        <v>0</v>
      </c>
      <c r="O101" s="247">
        <f>ROUND(E101*N101,2)</f>
        <v>0</v>
      </c>
      <c r="P101" s="247">
        <v>0</v>
      </c>
      <c r="Q101" s="247">
        <f>ROUND(E101*P101,2)</f>
        <v>0</v>
      </c>
      <c r="R101" s="247" t="s">
        <v>251</v>
      </c>
      <c r="S101" s="247" t="s">
        <v>110</v>
      </c>
      <c r="T101" s="248" t="s">
        <v>110</v>
      </c>
      <c r="U101" s="223">
        <v>0</v>
      </c>
      <c r="V101" s="223">
        <f>ROUND(E101*U101,2)</f>
        <v>0</v>
      </c>
      <c r="W101" s="223"/>
      <c r="X101" s="223" t="s">
        <v>247</v>
      </c>
      <c r="Y101" s="214"/>
      <c r="Z101" s="214"/>
      <c r="AA101" s="214"/>
      <c r="AB101" s="214"/>
      <c r="AC101" s="214"/>
      <c r="AD101" s="214"/>
      <c r="AE101" s="214"/>
      <c r="AF101" s="214"/>
      <c r="AG101" s="214" t="s">
        <v>248</v>
      </c>
      <c r="AH101" s="214"/>
      <c r="AI101" s="214"/>
      <c r="AJ101" s="214"/>
      <c r="AK101" s="214"/>
      <c r="AL101" s="214"/>
      <c r="AM101" s="214"/>
      <c r="AN101" s="214"/>
      <c r="AO101" s="214"/>
      <c r="AP101" s="214"/>
      <c r="AQ101" s="214"/>
      <c r="AR101" s="214"/>
      <c r="AS101" s="214"/>
      <c r="AT101" s="214"/>
      <c r="AU101" s="214"/>
      <c r="AV101" s="214"/>
      <c r="AW101" s="214"/>
      <c r="AX101" s="214"/>
      <c r="AY101" s="214"/>
      <c r="AZ101" s="214"/>
      <c r="BA101" s="214"/>
      <c r="BB101" s="214"/>
      <c r="BC101" s="214"/>
      <c r="BD101" s="214"/>
      <c r="BE101" s="214"/>
      <c r="BF101" s="214"/>
      <c r="BG101" s="214"/>
      <c r="BH101" s="214"/>
    </row>
    <row r="102" spans="1:60" outlineLevel="1" x14ac:dyDescent="0.2">
      <c r="A102" s="242">
        <v>43</v>
      </c>
      <c r="B102" s="243" t="s">
        <v>254</v>
      </c>
      <c r="C102" s="256" t="s">
        <v>255</v>
      </c>
      <c r="D102" s="244" t="s">
        <v>246</v>
      </c>
      <c r="E102" s="245">
        <v>1.8849999999999999E-2</v>
      </c>
      <c r="F102" s="246"/>
      <c r="G102" s="247">
        <f>ROUND(E102*F102,2)</f>
        <v>0</v>
      </c>
      <c r="H102" s="246"/>
      <c r="I102" s="247">
        <f>ROUND(E102*H102,2)</f>
        <v>0</v>
      </c>
      <c r="J102" s="246"/>
      <c r="K102" s="247">
        <f>ROUND(E102*J102,2)</f>
        <v>0</v>
      </c>
      <c r="L102" s="247">
        <v>21</v>
      </c>
      <c r="M102" s="247">
        <f>G102*(1+L102/100)</f>
        <v>0</v>
      </c>
      <c r="N102" s="247">
        <v>0</v>
      </c>
      <c r="O102" s="247">
        <f>ROUND(E102*N102,2)</f>
        <v>0</v>
      </c>
      <c r="P102" s="247">
        <v>0</v>
      </c>
      <c r="Q102" s="247">
        <f>ROUND(E102*P102,2)</f>
        <v>0</v>
      </c>
      <c r="R102" s="247" t="s">
        <v>251</v>
      </c>
      <c r="S102" s="247" t="s">
        <v>110</v>
      </c>
      <c r="T102" s="248" t="s">
        <v>110</v>
      </c>
      <c r="U102" s="223">
        <v>0.94199999999999995</v>
      </c>
      <c r="V102" s="223">
        <f>ROUND(E102*U102,2)</f>
        <v>0.02</v>
      </c>
      <c r="W102" s="223"/>
      <c r="X102" s="223" t="s">
        <v>247</v>
      </c>
      <c r="Y102" s="214"/>
      <c r="Z102" s="214"/>
      <c r="AA102" s="214"/>
      <c r="AB102" s="214"/>
      <c r="AC102" s="214"/>
      <c r="AD102" s="214"/>
      <c r="AE102" s="214"/>
      <c r="AF102" s="214"/>
      <c r="AG102" s="214" t="s">
        <v>248</v>
      </c>
      <c r="AH102" s="214"/>
      <c r="AI102" s="214"/>
      <c r="AJ102" s="214"/>
      <c r="AK102" s="214"/>
      <c r="AL102" s="214"/>
      <c r="AM102" s="214"/>
      <c r="AN102" s="214"/>
      <c r="AO102" s="214"/>
      <c r="AP102" s="214"/>
      <c r="AQ102" s="214"/>
      <c r="AR102" s="214"/>
      <c r="AS102" s="214"/>
      <c r="AT102" s="214"/>
      <c r="AU102" s="214"/>
      <c r="AV102" s="214"/>
      <c r="AW102" s="214"/>
      <c r="AX102" s="214"/>
      <c r="AY102" s="214"/>
      <c r="AZ102" s="214"/>
      <c r="BA102" s="214"/>
      <c r="BB102" s="214"/>
      <c r="BC102" s="214"/>
      <c r="BD102" s="214"/>
      <c r="BE102" s="214"/>
      <c r="BF102" s="214"/>
      <c r="BG102" s="214"/>
      <c r="BH102" s="214"/>
    </row>
    <row r="103" spans="1:60" ht="22.5" outlineLevel="1" x14ac:dyDescent="0.2">
      <c r="A103" s="242">
        <v>44</v>
      </c>
      <c r="B103" s="243" t="s">
        <v>256</v>
      </c>
      <c r="C103" s="256" t="s">
        <v>257</v>
      </c>
      <c r="D103" s="244" t="s">
        <v>246</v>
      </c>
      <c r="E103" s="245">
        <v>7.5399999999999995E-2</v>
      </c>
      <c r="F103" s="246"/>
      <c r="G103" s="247">
        <f>ROUND(E103*F103,2)</f>
        <v>0</v>
      </c>
      <c r="H103" s="246"/>
      <c r="I103" s="247">
        <f>ROUND(E103*H103,2)</f>
        <v>0</v>
      </c>
      <c r="J103" s="246"/>
      <c r="K103" s="247">
        <f>ROUND(E103*J103,2)</f>
        <v>0</v>
      </c>
      <c r="L103" s="247">
        <v>21</v>
      </c>
      <c r="M103" s="247">
        <f>G103*(1+L103/100)</f>
        <v>0</v>
      </c>
      <c r="N103" s="247">
        <v>0</v>
      </c>
      <c r="O103" s="247">
        <f>ROUND(E103*N103,2)</f>
        <v>0</v>
      </c>
      <c r="P103" s="247">
        <v>0</v>
      </c>
      <c r="Q103" s="247">
        <f>ROUND(E103*P103,2)</f>
        <v>0</v>
      </c>
      <c r="R103" s="247" t="s">
        <v>251</v>
      </c>
      <c r="S103" s="247" t="s">
        <v>110</v>
      </c>
      <c r="T103" s="248" t="s">
        <v>110</v>
      </c>
      <c r="U103" s="223">
        <v>0.105</v>
      </c>
      <c r="V103" s="223">
        <f>ROUND(E103*U103,2)</f>
        <v>0.01</v>
      </c>
      <c r="W103" s="223"/>
      <c r="X103" s="223" t="s">
        <v>247</v>
      </c>
      <c r="Y103" s="214"/>
      <c r="Z103" s="214"/>
      <c r="AA103" s="214"/>
      <c r="AB103" s="214"/>
      <c r="AC103" s="214"/>
      <c r="AD103" s="214"/>
      <c r="AE103" s="214"/>
      <c r="AF103" s="214"/>
      <c r="AG103" s="214" t="s">
        <v>248</v>
      </c>
      <c r="AH103" s="214"/>
      <c r="AI103" s="214"/>
      <c r="AJ103" s="214"/>
      <c r="AK103" s="214"/>
      <c r="AL103" s="214"/>
      <c r="AM103" s="214"/>
      <c r="AN103" s="214"/>
      <c r="AO103" s="214"/>
      <c r="AP103" s="214"/>
      <c r="AQ103" s="214"/>
      <c r="AR103" s="214"/>
      <c r="AS103" s="214"/>
      <c r="AT103" s="214"/>
      <c r="AU103" s="214"/>
      <c r="AV103" s="214"/>
      <c r="AW103" s="214"/>
      <c r="AX103" s="214"/>
      <c r="AY103" s="214"/>
      <c r="AZ103" s="214"/>
      <c r="BA103" s="214"/>
      <c r="BB103" s="214"/>
      <c r="BC103" s="214"/>
      <c r="BD103" s="214"/>
      <c r="BE103" s="214"/>
      <c r="BF103" s="214"/>
      <c r="BG103" s="214"/>
      <c r="BH103" s="214"/>
    </row>
    <row r="104" spans="1:60" outlineLevel="1" x14ac:dyDescent="0.2">
      <c r="A104" s="242">
        <v>45</v>
      </c>
      <c r="B104" s="243" t="s">
        <v>258</v>
      </c>
      <c r="C104" s="256" t="s">
        <v>259</v>
      </c>
      <c r="D104" s="244" t="s">
        <v>246</v>
      </c>
      <c r="E104" s="245">
        <v>1.8849999999999999E-2</v>
      </c>
      <c r="F104" s="246"/>
      <c r="G104" s="247">
        <f>ROUND(E104*F104,2)</f>
        <v>0</v>
      </c>
      <c r="H104" s="246"/>
      <c r="I104" s="247">
        <f>ROUND(E104*H104,2)</f>
        <v>0</v>
      </c>
      <c r="J104" s="246"/>
      <c r="K104" s="247">
        <f>ROUND(E104*J104,2)</f>
        <v>0</v>
      </c>
      <c r="L104" s="247">
        <v>21</v>
      </c>
      <c r="M104" s="247">
        <f>G104*(1+L104/100)</f>
        <v>0</v>
      </c>
      <c r="N104" s="247">
        <v>0</v>
      </c>
      <c r="O104" s="247">
        <f>ROUND(E104*N104,2)</f>
        <v>0</v>
      </c>
      <c r="P104" s="247">
        <v>0</v>
      </c>
      <c r="Q104" s="247">
        <f>ROUND(E104*P104,2)</f>
        <v>0</v>
      </c>
      <c r="R104" s="247" t="s">
        <v>251</v>
      </c>
      <c r="S104" s="247" t="s">
        <v>110</v>
      </c>
      <c r="T104" s="248" t="s">
        <v>110</v>
      </c>
      <c r="U104" s="223">
        <v>0</v>
      </c>
      <c r="V104" s="223">
        <f>ROUND(E104*U104,2)</f>
        <v>0</v>
      </c>
      <c r="W104" s="223"/>
      <c r="X104" s="223" t="s">
        <v>247</v>
      </c>
      <c r="Y104" s="214"/>
      <c r="Z104" s="214"/>
      <c r="AA104" s="214"/>
      <c r="AB104" s="214"/>
      <c r="AC104" s="214"/>
      <c r="AD104" s="214"/>
      <c r="AE104" s="214"/>
      <c r="AF104" s="214"/>
      <c r="AG104" s="214" t="s">
        <v>248</v>
      </c>
      <c r="AH104" s="214"/>
      <c r="AI104" s="214"/>
      <c r="AJ104" s="214"/>
      <c r="AK104" s="214"/>
      <c r="AL104" s="214"/>
      <c r="AM104" s="214"/>
      <c r="AN104" s="214"/>
      <c r="AO104" s="214"/>
      <c r="AP104" s="214"/>
      <c r="AQ104" s="214"/>
      <c r="AR104" s="214"/>
      <c r="AS104" s="214"/>
      <c r="AT104" s="214"/>
      <c r="AU104" s="214"/>
      <c r="AV104" s="214"/>
      <c r="AW104" s="214"/>
      <c r="AX104" s="214"/>
      <c r="AY104" s="214"/>
      <c r="AZ104" s="214"/>
      <c r="BA104" s="214"/>
      <c r="BB104" s="214"/>
      <c r="BC104" s="214"/>
      <c r="BD104" s="214"/>
      <c r="BE104" s="214"/>
      <c r="BF104" s="214"/>
      <c r="BG104" s="214"/>
      <c r="BH104" s="214"/>
    </row>
    <row r="105" spans="1:60" outlineLevel="1" x14ac:dyDescent="0.2">
      <c r="A105" s="233">
        <v>46</v>
      </c>
      <c r="B105" s="234" t="s">
        <v>260</v>
      </c>
      <c r="C105" s="253" t="s">
        <v>261</v>
      </c>
      <c r="D105" s="235" t="s">
        <v>246</v>
      </c>
      <c r="E105" s="236">
        <v>1.8849999999999999E-2</v>
      </c>
      <c r="F105" s="237"/>
      <c r="G105" s="238">
        <f>ROUND(E105*F105,2)</f>
        <v>0</v>
      </c>
      <c r="H105" s="237"/>
      <c r="I105" s="238">
        <f>ROUND(E105*H105,2)</f>
        <v>0</v>
      </c>
      <c r="J105" s="237"/>
      <c r="K105" s="238">
        <f>ROUND(E105*J105,2)</f>
        <v>0</v>
      </c>
      <c r="L105" s="238">
        <v>21</v>
      </c>
      <c r="M105" s="238">
        <f>G105*(1+L105/100)</f>
        <v>0</v>
      </c>
      <c r="N105" s="238">
        <v>0</v>
      </c>
      <c r="O105" s="238">
        <f>ROUND(E105*N105,2)</f>
        <v>0</v>
      </c>
      <c r="P105" s="238">
        <v>0</v>
      </c>
      <c r="Q105" s="238">
        <f>ROUND(E105*P105,2)</f>
        <v>0</v>
      </c>
      <c r="R105" s="238" t="s">
        <v>262</v>
      </c>
      <c r="S105" s="238" t="s">
        <v>110</v>
      </c>
      <c r="T105" s="239" t="s">
        <v>110</v>
      </c>
      <c r="U105" s="223">
        <v>6.0000000000000001E-3</v>
      </c>
      <c r="V105" s="223">
        <f>ROUND(E105*U105,2)</f>
        <v>0</v>
      </c>
      <c r="W105" s="223"/>
      <c r="X105" s="223" t="s">
        <v>247</v>
      </c>
      <c r="Y105" s="214"/>
      <c r="Z105" s="214"/>
      <c r="AA105" s="214"/>
      <c r="AB105" s="214"/>
      <c r="AC105" s="214"/>
      <c r="AD105" s="214"/>
      <c r="AE105" s="214"/>
      <c r="AF105" s="214"/>
      <c r="AG105" s="214" t="s">
        <v>248</v>
      </c>
      <c r="AH105" s="214"/>
      <c r="AI105" s="214"/>
      <c r="AJ105" s="214"/>
      <c r="AK105" s="214"/>
      <c r="AL105" s="214"/>
      <c r="AM105" s="214"/>
      <c r="AN105" s="214"/>
      <c r="AO105" s="214"/>
      <c r="AP105" s="214"/>
      <c r="AQ105" s="214"/>
      <c r="AR105" s="214"/>
      <c r="AS105" s="214"/>
      <c r="AT105" s="214"/>
      <c r="AU105" s="214"/>
      <c r="AV105" s="214"/>
      <c r="AW105" s="214"/>
      <c r="AX105" s="214"/>
      <c r="AY105" s="214"/>
      <c r="AZ105" s="214"/>
      <c r="BA105" s="214"/>
      <c r="BB105" s="214"/>
      <c r="BC105" s="214"/>
      <c r="BD105" s="214"/>
      <c r="BE105" s="214"/>
      <c r="BF105" s="214"/>
      <c r="BG105" s="214"/>
      <c r="BH105" s="214"/>
    </row>
    <row r="106" spans="1:60" outlineLevel="1" x14ac:dyDescent="0.2">
      <c r="A106" s="221"/>
      <c r="B106" s="222"/>
      <c r="C106" s="254" t="s">
        <v>263</v>
      </c>
      <c r="D106" s="241"/>
      <c r="E106" s="241"/>
      <c r="F106" s="241"/>
      <c r="G106" s="241"/>
      <c r="H106" s="223"/>
      <c r="I106" s="223"/>
      <c r="J106" s="223"/>
      <c r="K106" s="223"/>
      <c r="L106" s="223"/>
      <c r="M106" s="223"/>
      <c r="N106" s="223"/>
      <c r="O106" s="223"/>
      <c r="P106" s="223"/>
      <c r="Q106" s="223"/>
      <c r="R106" s="223"/>
      <c r="S106" s="223"/>
      <c r="T106" s="223"/>
      <c r="U106" s="223"/>
      <c r="V106" s="223"/>
      <c r="W106" s="223"/>
      <c r="X106" s="223"/>
      <c r="Y106" s="214"/>
      <c r="Z106" s="214"/>
      <c r="AA106" s="214"/>
      <c r="AB106" s="214"/>
      <c r="AC106" s="214"/>
      <c r="AD106" s="214"/>
      <c r="AE106" s="214"/>
      <c r="AF106" s="214"/>
      <c r="AG106" s="214" t="s">
        <v>114</v>
      </c>
      <c r="AH106" s="214"/>
      <c r="AI106" s="214"/>
      <c r="AJ106" s="214"/>
      <c r="AK106" s="214"/>
      <c r="AL106" s="214"/>
      <c r="AM106" s="214"/>
      <c r="AN106" s="214"/>
      <c r="AO106" s="214"/>
      <c r="AP106" s="214"/>
      <c r="AQ106" s="214"/>
      <c r="AR106" s="214"/>
      <c r="AS106" s="214"/>
      <c r="AT106" s="214"/>
      <c r="AU106" s="214"/>
      <c r="AV106" s="214"/>
      <c r="AW106" s="214"/>
      <c r="AX106" s="214"/>
      <c r="AY106" s="214"/>
      <c r="AZ106" s="214"/>
      <c r="BA106" s="214"/>
      <c r="BB106" s="214"/>
      <c r="BC106" s="214"/>
      <c r="BD106" s="214"/>
      <c r="BE106" s="214"/>
      <c r="BF106" s="214"/>
      <c r="BG106" s="214"/>
      <c r="BH106" s="214"/>
    </row>
    <row r="107" spans="1:60" x14ac:dyDescent="0.2">
      <c r="A107" s="227" t="s">
        <v>104</v>
      </c>
      <c r="B107" s="228" t="s">
        <v>75</v>
      </c>
      <c r="C107" s="252" t="s">
        <v>27</v>
      </c>
      <c r="D107" s="229"/>
      <c r="E107" s="230"/>
      <c r="F107" s="231"/>
      <c r="G107" s="231">
        <f>SUMIF(AG108:AG114,"&lt;&gt;NOR",G108:G114)</f>
        <v>0</v>
      </c>
      <c r="H107" s="231"/>
      <c r="I107" s="231">
        <f>SUM(I108:I114)</f>
        <v>0</v>
      </c>
      <c r="J107" s="231"/>
      <c r="K107" s="231">
        <f>SUM(K108:K114)</f>
        <v>0</v>
      </c>
      <c r="L107" s="231"/>
      <c r="M107" s="231">
        <f>SUM(M108:M114)</f>
        <v>0</v>
      </c>
      <c r="N107" s="231"/>
      <c r="O107" s="231">
        <f>SUM(O108:O114)</f>
        <v>0</v>
      </c>
      <c r="P107" s="231"/>
      <c r="Q107" s="231">
        <f>SUM(Q108:Q114)</f>
        <v>0</v>
      </c>
      <c r="R107" s="231"/>
      <c r="S107" s="231"/>
      <c r="T107" s="232"/>
      <c r="U107" s="226"/>
      <c r="V107" s="226">
        <f>SUM(V108:V114)</f>
        <v>0</v>
      </c>
      <c r="W107" s="226"/>
      <c r="X107" s="226"/>
      <c r="AG107" t="s">
        <v>105</v>
      </c>
    </row>
    <row r="108" spans="1:60" outlineLevel="1" x14ac:dyDescent="0.2">
      <c r="A108" s="233">
        <v>47</v>
      </c>
      <c r="B108" s="234" t="s">
        <v>264</v>
      </c>
      <c r="C108" s="253" t="s">
        <v>265</v>
      </c>
      <c r="D108" s="235" t="s">
        <v>266</v>
      </c>
      <c r="E108" s="236">
        <v>1</v>
      </c>
      <c r="F108" s="237"/>
      <c r="G108" s="238">
        <f>ROUND(E108*F108,2)</f>
        <v>0</v>
      </c>
      <c r="H108" s="237"/>
      <c r="I108" s="238">
        <f>ROUND(E108*H108,2)</f>
        <v>0</v>
      </c>
      <c r="J108" s="237"/>
      <c r="K108" s="238">
        <f>ROUND(E108*J108,2)</f>
        <v>0</v>
      </c>
      <c r="L108" s="238">
        <v>21</v>
      </c>
      <c r="M108" s="238">
        <f>G108*(1+L108/100)</f>
        <v>0</v>
      </c>
      <c r="N108" s="238">
        <v>0</v>
      </c>
      <c r="O108" s="238">
        <f>ROUND(E108*N108,2)</f>
        <v>0</v>
      </c>
      <c r="P108" s="238">
        <v>0</v>
      </c>
      <c r="Q108" s="238">
        <f>ROUND(E108*P108,2)</f>
        <v>0</v>
      </c>
      <c r="R108" s="238"/>
      <c r="S108" s="238" t="s">
        <v>110</v>
      </c>
      <c r="T108" s="239" t="s">
        <v>267</v>
      </c>
      <c r="U108" s="223">
        <v>0</v>
      </c>
      <c r="V108" s="223">
        <f>ROUND(E108*U108,2)</f>
        <v>0</v>
      </c>
      <c r="W108" s="223"/>
      <c r="X108" s="223" t="s">
        <v>268</v>
      </c>
      <c r="Y108" s="214"/>
      <c r="Z108" s="214"/>
      <c r="AA108" s="214"/>
      <c r="AB108" s="214"/>
      <c r="AC108" s="214"/>
      <c r="AD108" s="214"/>
      <c r="AE108" s="214"/>
      <c r="AF108" s="214"/>
      <c r="AG108" s="214" t="s">
        <v>269</v>
      </c>
      <c r="AH108" s="214"/>
      <c r="AI108" s="214"/>
      <c r="AJ108" s="214"/>
      <c r="AK108" s="214"/>
      <c r="AL108" s="214"/>
      <c r="AM108" s="214"/>
      <c r="AN108" s="214"/>
      <c r="AO108" s="214"/>
      <c r="AP108" s="214"/>
      <c r="AQ108" s="214"/>
      <c r="AR108" s="214"/>
      <c r="AS108" s="214"/>
      <c r="AT108" s="214"/>
      <c r="AU108" s="214"/>
      <c r="AV108" s="214"/>
      <c r="AW108" s="214"/>
      <c r="AX108" s="214"/>
      <c r="AY108" s="214"/>
      <c r="AZ108" s="214"/>
      <c r="BA108" s="214"/>
      <c r="BB108" s="214"/>
      <c r="BC108" s="214"/>
      <c r="BD108" s="214"/>
      <c r="BE108" s="214"/>
      <c r="BF108" s="214"/>
      <c r="BG108" s="214"/>
      <c r="BH108" s="214"/>
    </row>
    <row r="109" spans="1:60" ht="45" outlineLevel="1" x14ac:dyDescent="0.2">
      <c r="A109" s="221"/>
      <c r="B109" s="222"/>
      <c r="C109" s="258" t="s">
        <v>270</v>
      </c>
      <c r="D109" s="250"/>
      <c r="E109" s="250"/>
      <c r="F109" s="250"/>
      <c r="G109" s="250"/>
      <c r="H109" s="223"/>
      <c r="I109" s="223"/>
      <c r="J109" s="223"/>
      <c r="K109" s="223"/>
      <c r="L109" s="223"/>
      <c r="M109" s="223"/>
      <c r="N109" s="223"/>
      <c r="O109" s="223"/>
      <c r="P109" s="223"/>
      <c r="Q109" s="223"/>
      <c r="R109" s="223"/>
      <c r="S109" s="223"/>
      <c r="T109" s="223"/>
      <c r="U109" s="223"/>
      <c r="V109" s="223"/>
      <c r="W109" s="223"/>
      <c r="X109" s="223"/>
      <c r="Y109" s="214"/>
      <c r="Z109" s="214"/>
      <c r="AA109" s="214"/>
      <c r="AB109" s="214"/>
      <c r="AC109" s="214"/>
      <c r="AD109" s="214"/>
      <c r="AE109" s="214"/>
      <c r="AF109" s="214"/>
      <c r="AG109" s="214" t="s">
        <v>170</v>
      </c>
      <c r="AH109" s="214"/>
      <c r="AI109" s="214"/>
      <c r="AJ109" s="214"/>
      <c r="AK109" s="214"/>
      <c r="AL109" s="214"/>
      <c r="AM109" s="214"/>
      <c r="AN109" s="214"/>
      <c r="AO109" s="214"/>
      <c r="AP109" s="214"/>
      <c r="AQ109" s="214"/>
      <c r="AR109" s="214"/>
      <c r="AS109" s="214"/>
      <c r="AT109" s="214"/>
      <c r="AU109" s="214"/>
      <c r="AV109" s="214"/>
      <c r="AW109" s="214"/>
      <c r="AX109" s="214"/>
      <c r="AY109" s="214"/>
      <c r="AZ109" s="214"/>
      <c r="BA109" s="240" t="str">
        <f>C109</f>
        <v>Náklady na provedení průzkumů nebo doplnění stávajících průzkumů, pokud je obchodní podmínky vyžadují a tyto průzkumy nejsou v dostatečném rozsahu součástí projektové dokumentace. Jedná se zejména o Geologický – inženýrsko-geologický / radonový / hydrogeologický / pedologický průzkum, botanický a zoologický průzkum, stavební průzkum – umělecko historický / stavebně statický a případný průzkum výskytu nebezpečných látek – odpadu / munice / výbušnin apod.</v>
      </c>
      <c r="BB109" s="214"/>
      <c r="BC109" s="214"/>
      <c r="BD109" s="214"/>
      <c r="BE109" s="214"/>
      <c r="BF109" s="214"/>
      <c r="BG109" s="214"/>
      <c r="BH109" s="214"/>
    </row>
    <row r="110" spans="1:60" outlineLevel="1" x14ac:dyDescent="0.2">
      <c r="A110" s="221"/>
      <c r="B110" s="222"/>
      <c r="C110" s="255" t="s">
        <v>271</v>
      </c>
      <c r="D110" s="224"/>
      <c r="E110" s="225">
        <v>1</v>
      </c>
      <c r="F110" s="223"/>
      <c r="G110" s="223"/>
      <c r="H110" s="223"/>
      <c r="I110" s="223"/>
      <c r="J110" s="223"/>
      <c r="K110" s="223"/>
      <c r="L110" s="223"/>
      <c r="M110" s="223"/>
      <c r="N110" s="223"/>
      <c r="O110" s="223"/>
      <c r="P110" s="223"/>
      <c r="Q110" s="223"/>
      <c r="R110" s="223"/>
      <c r="S110" s="223"/>
      <c r="T110" s="223"/>
      <c r="U110" s="223"/>
      <c r="V110" s="223"/>
      <c r="W110" s="223"/>
      <c r="X110" s="223"/>
      <c r="Y110" s="214"/>
      <c r="Z110" s="214"/>
      <c r="AA110" s="214"/>
      <c r="AB110" s="214"/>
      <c r="AC110" s="214"/>
      <c r="AD110" s="214"/>
      <c r="AE110" s="214"/>
      <c r="AF110" s="214"/>
      <c r="AG110" s="214" t="s">
        <v>120</v>
      </c>
      <c r="AH110" s="214">
        <v>0</v>
      </c>
      <c r="AI110" s="214"/>
      <c r="AJ110" s="214"/>
      <c r="AK110" s="214"/>
      <c r="AL110" s="214"/>
      <c r="AM110" s="214"/>
      <c r="AN110" s="214"/>
      <c r="AO110" s="214"/>
      <c r="AP110" s="214"/>
      <c r="AQ110" s="214"/>
      <c r="AR110" s="214"/>
      <c r="AS110" s="214"/>
      <c r="AT110" s="214"/>
      <c r="AU110" s="214"/>
      <c r="AV110" s="214"/>
      <c r="AW110" s="214"/>
      <c r="AX110" s="214"/>
      <c r="AY110" s="214"/>
      <c r="AZ110" s="214"/>
      <c r="BA110" s="214"/>
      <c r="BB110" s="214"/>
      <c r="BC110" s="214"/>
      <c r="BD110" s="214"/>
      <c r="BE110" s="214"/>
      <c r="BF110" s="214"/>
      <c r="BG110" s="214"/>
      <c r="BH110" s="214"/>
    </row>
    <row r="111" spans="1:60" outlineLevel="1" x14ac:dyDescent="0.2">
      <c r="A111" s="233">
        <v>48</v>
      </c>
      <c r="B111" s="234" t="s">
        <v>272</v>
      </c>
      <c r="C111" s="253" t="s">
        <v>273</v>
      </c>
      <c r="D111" s="235" t="s">
        <v>266</v>
      </c>
      <c r="E111" s="236">
        <v>1</v>
      </c>
      <c r="F111" s="237"/>
      <c r="G111" s="238">
        <f>ROUND(E111*F111,2)</f>
        <v>0</v>
      </c>
      <c r="H111" s="237"/>
      <c r="I111" s="238">
        <f>ROUND(E111*H111,2)</f>
        <v>0</v>
      </c>
      <c r="J111" s="237"/>
      <c r="K111" s="238">
        <f>ROUND(E111*J111,2)</f>
        <v>0</v>
      </c>
      <c r="L111" s="238">
        <v>21</v>
      </c>
      <c r="M111" s="238">
        <f>G111*(1+L111/100)</f>
        <v>0</v>
      </c>
      <c r="N111" s="238">
        <v>0</v>
      </c>
      <c r="O111" s="238">
        <f>ROUND(E111*N111,2)</f>
        <v>0</v>
      </c>
      <c r="P111" s="238">
        <v>0</v>
      </c>
      <c r="Q111" s="238">
        <f>ROUND(E111*P111,2)</f>
        <v>0</v>
      </c>
      <c r="R111" s="238"/>
      <c r="S111" s="238" t="s">
        <v>110</v>
      </c>
      <c r="T111" s="239" t="s">
        <v>267</v>
      </c>
      <c r="U111" s="223">
        <v>0</v>
      </c>
      <c r="V111" s="223">
        <f>ROUND(E111*U111,2)</f>
        <v>0</v>
      </c>
      <c r="W111" s="223"/>
      <c r="X111" s="223" t="s">
        <v>268</v>
      </c>
      <c r="Y111" s="214"/>
      <c r="Z111" s="214"/>
      <c r="AA111" s="214"/>
      <c r="AB111" s="214"/>
      <c r="AC111" s="214"/>
      <c r="AD111" s="214"/>
      <c r="AE111" s="214"/>
      <c r="AF111" s="214"/>
      <c r="AG111" s="214" t="s">
        <v>269</v>
      </c>
      <c r="AH111" s="214"/>
      <c r="AI111" s="214"/>
      <c r="AJ111" s="214"/>
      <c r="AK111" s="214"/>
      <c r="AL111" s="214"/>
      <c r="AM111" s="214"/>
      <c r="AN111" s="214"/>
      <c r="AO111" s="214"/>
      <c r="AP111" s="214"/>
      <c r="AQ111" s="214"/>
      <c r="AR111" s="214"/>
      <c r="AS111" s="214"/>
      <c r="AT111" s="214"/>
      <c r="AU111" s="214"/>
      <c r="AV111" s="214"/>
      <c r="AW111" s="214"/>
      <c r="AX111" s="214"/>
      <c r="AY111" s="214"/>
      <c r="AZ111" s="214"/>
      <c r="BA111" s="214"/>
      <c r="BB111" s="214"/>
      <c r="BC111" s="214"/>
      <c r="BD111" s="214"/>
      <c r="BE111" s="214"/>
      <c r="BF111" s="214"/>
      <c r="BG111" s="214"/>
      <c r="BH111" s="214"/>
    </row>
    <row r="112" spans="1:60" outlineLevel="1" x14ac:dyDescent="0.2">
      <c r="A112" s="221"/>
      <c r="B112" s="222"/>
      <c r="C112" s="258" t="s">
        <v>274</v>
      </c>
      <c r="D112" s="250"/>
      <c r="E112" s="250"/>
      <c r="F112" s="250"/>
      <c r="G112" s="250"/>
      <c r="H112" s="223"/>
      <c r="I112" s="223"/>
      <c r="J112" s="223"/>
      <c r="K112" s="223"/>
      <c r="L112" s="223"/>
      <c r="M112" s="223"/>
      <c r="N112" s="223"/>
      <c r="O112" s="223"/>
      <c r="P112" s="223"/>
      <c r="Q112" s="223"/>
      <c r="R112" s="223"/>
      <c r="S112" s="223"/>
      <c r="T112" s="223"/>
      <c r="U112" s="223"/>
      <c r="V112" s="223"/>
      <c r="W112" s="223"/>
      <c r="X112" s="223"/>
      <c r="Y112" s="214"/>
      <c r="Z112" s="214"/>
      <c r="AA112" s="214"/>
      <c r="AB112" s="214"/>
      <c r="AC112" s="214"/>
      <c r="AD112" s="214"/>
      <c r="AE112" s="214"/>
      <c r="AF112" s="214"/>
      <c r="AG112" s="214" t="s">
        <v>170</v>
      </c>
      <c r="AH112" s="214"/>
      <c r="AI112" s="214"/>
      <c r="AJ112" s="214"/>
      <c r="AK112" s="214"/>
      <c r="AL112" s="214"/>
      <c r="AM112" s="214"/>
      <c r="AN112" s="214"/>
      <c r="AO112" s="214"/>
      <c r="AP112" s="214"/>
      <c r="AQ112" s="214"/>
      <c r="AR112" s="214"/>
      <c r="AS112" s="214"/>
      <c r="AT112" s="214"/>
      <c r="AU112" s="214"/>
      <c r="AV112" s="214"/>
      <c r="AW112" s="214"/>
      <c r="AX112" s="214"/>
      <c r="AY112" s="214"/>
      <c r="AZ112" s="214"/>
      <c r="BA112" s="240" t="str">
        <f>C112</f>
        <v>Zaměření a vytýčení stávajících inženýrských sítí v místě stavby z hlediska jejich ochrany při provádění stavby.</v>
      </c>
      <c r="BB112" s="214"/>
      <c r="BC112" s="214"/>
      <c r="BD112" s="214"/>
      <c r="BE112" s="214"/>
      <c r="BF112" s="214"/>
      <c r="BG112" s="214"/>
      <c r="BH112" s="214"/>
    </row>
    <row r="113" spans="1:60" outlineLevel="1" x14ac:dyDescent="0.2">
      <c r="A113" s="233">
        <v>49</v>
      </c>
      <c r="B113" s="234" t="s">
        <v>275</v>
      </c>
      <c r="C113" s="253" t="s">
        <v>276</v>
      </c>
      <c r="D113" s="235" t="s">
        <v>266</v>
      </c>
      <c r="E113" s="236">
        <v>1</v>
      </c>
      <c r="F113" s="237"/>
      <c r="G113" s="238">
        <f>ROUND(E113*F113,2)</f>
        <v>0</v>
      </c>
      <c r="H113" s="237"/>
      <c r="I113" s="238">
        <f>ROUND(E113*H113,2)</f>
        <v>0</v>
      </c>
      <c r="J113" s="237"/>
      <c r="K113" s="238">
        <f>ROUND(E113*J113,2)</f>
        <v>0</v>
      </c>
      <c r="L113" s="238">
        <v>21</v>
      </c>
      <c r="M113" s="238">
        <f>G113*(1+L113/100)</f>
        <v>0</v>
      </c>
      <c r="N113" s="238">
        <v>0</v>
      </c>
      <c r="O113" s="238">
        <f>ROUND(E113*N113,2)</f>
        <v>0</v>
      </c>
      <c r="P113" s="238">
        <v>0</v>
      </c>
      <c r="Q113" s="238">
        <f>ROUND(E113*P113,2)</f>
        <v>0</v>
      </c>
      <c r="R113" s="238"/>
      <c r="S113" s="238" t="s">
        <v>110</v>
      </c>
      <c r="T113" s="239" t="s">
        <v>267</v>
      </c>
      <c r="U113" s="223">
        <v>0</v>
      </c>
      <c r="V113" s="223">
        <f>ROUND(E113*U113,2)</f>
        <v>0</v>
      </c>
      <c r="W113" s="223"/>
      <c r="X113" s="223" t="s">
        <v>268</v>
      </c>
      <c r="Y113" s="214"/>
      <c r="Z113" s="214"/>
      <c r="AA113" s="214"/>
      <c r="AB113" s="214"/>
      <c r="AC113" s="214"/>
      <c r="AD113" s="214"/>
      <c r="AE113" s="214"/>
      <c r="AF113" s="214"/>
      <c r="AG113" s="214" t="s">
        <v>277</v>
      </c>
      <c r="AH113" s="214"/>
      <c r="AI113" s="214"/>
      <c r="AJ113" s="214"/>
      <c r="AK113" s="214"/>
      <c r="AL113" s="214"/>
      <c r="AM113" s="214"/>
      <c r="AN113" s="214"/>
      <c r="AO113" s="214"/>
      <c r="AP113" s="214"/>
      <c r="AQ113" s="214"/>
      <c r="AR113" s="214"/>
      <c r="AS113" s="214"/>
      <c r="AT113" s="214"/>
      <c r="AU113" s="214"/>
      <c r="AV113" s="214"/>
      <c r="AW113" s="214"/>
      <c r="AX113" s="214"/>
      <c r="AY113" s="214"/>
      <c r="AZ113" s="214"/>
      <c r="BA113" s="214"/>
      <c r="BB113" s="214"/>
      <c r="BC113" s="214"/>
      <c r="BD113" s="214"/>
      <c r="BE113" s="214"/>
      <c r="BF113" s="214"/>
      <c r="BG113" s="214"/>
      <c r="BH113" s="214"/>
    </row>
    <row r="114" spans="1:60" outlineLevel="1" x14ac:dyDescent="0.2">
      <c r="A114" s="221"/>
      <c r="B114" s="222"/>
      <c r="C114" s="258" t="s">
        <v>278</v>
      </c>
      <c r="D114" s="250"/>
      <c r="E114" s="250"/>
      <c r="F114" s="250"/>
      <c r="G114" s="250"/>
      <c r="H114" s="223"/>
      <c r="I114" s="223"/>
      <c r="J114" s="223"/>
      <c r="K114" s="223"/>
      <c r="L114" s="223"/>
      <c r="M114" s="223"/>
      <c r="N114" s="223"/>
      <c r="O114" s="223"/>
      <c r="P114" s="223"/>
      <c r="Q114" s="223"/>
      <c r="R114" s="223"/>
      <c r="S114" s="223"/>
      <c r="T114" s="223"/>
      <c r="U114" s="223"/>
      <c r="V114" s="223"/>
      <c r="W114" s="223"/>
      <c r="X114" s="223"/>
      <c r="Y114" s="214"/>
      <c r="Z114" s="214"/>
      <c r="AA114" s="214"/>
      <c r="AB114" s="214"/>
      <c r="AC114" s="214"/>
      <c r="AD114" s="214"/>
      <c r="AE114" s="214"/>
      <c r="AF114" s="214"/>
      <c r="AG114" s="214" t="s">
        <v>170</v>
      </c>
      <c r="AH114" s="214"/>
      <c r="AI114" s="214"/>
      <c r="AJ114" s="214"/>
      <c r="AK114" s="214"/>
      <c r="AL114" s="214"/>
      <c r="AM114" s="214"/>
      <c r="AN114" s="214"/>
      <c r="AO114" s="214"/>
      <c r="AP114" s="214"/>
      <c r="AQ114" s="214"/>
      <c r="AR114" s="214"/>
      <c r="AS114" s="214"/>
      <c r="AT114" s="214"/>
      <c r="AU114" s="214"/>
      <c r="AV114" s="214"/>
      <c r="AW114" s="214"/>
      <c r="AX114" s="214"/>
      <c r="AY114" s="214"/>
      <c r="AZ114" s="214"/>
      <c r="BA114" s="214"/>
      <c r="BB114" s="214"/>
      <c r="BC114" s="214"/>
      <c r="BD114" s="214"/>
      <c r="BE114" s="214"/>
      <c r="BF114" s="214"/>
      <c r="BG114" s="214"/>
      <c r="BH114" s="214"/>
    </row>
    <row r="115" spans="1:60" x14ac:dyDescent="0.2">
      <c r="A115" s="227" t="s">
        <v>104</v>
      </c>
      <c r="B115" s="228" t="s">
        <v>76</v>
      </c>
      <c r="C115" s="252" t="s">
        <v>28</v>
      </c>
      <c r="D115" s="229"/>
      <c r="E115" s="230"/>
      <c r="F115" s="231"/>
      <c r="G115" s="231">
        <f>SUMIF(AG116:AG124,"&lt;&gt;NOR",G116:G124)</f>
        <v>0</v>
      </c>
      <c r="H115" s="231"/>
      <c r="I115" s="231">
        <f>SUM(I116:I124)</f>
        <v>0</v>
      </c>
      <c r="J115" s="231"/>
      <c r="K115" s="231">
        <f>SUM(K116:K124)</f>
        <v>0</v>
      </c>
      <c r="L115" s="231"/>
      <c r="M115" s="231">
        <f>SUM(M116:M124)</f>
        <v>0</v>
      </c>
      <c r="N115" s="231"/>
      <c r="O115" s="231">
        <f>SUM(O116:O124)</f>
        <v>0</v>
      </c>
      <c r="P115" s="231"/>
      <c r="Q115" s="231">
        <f>SUM(Q116:Q124)</f>
        <v>0</v>
      </c>
      <c r="R115" s="231"/>
      <c r="S115" s="231"/>
      <c r="T115" s="232"/>
      <c r="U115" s="226"/>
      <c r="V115" s="226">
        <f>SUM(V116:V124)</f>
        <v>0</v>
      </c>
      <c r="W115" s="226"/>
      <c r="X115" s="226"/>
      <c r="AG115" t="s">
        <v>105</v>
      </c>
    </row>
    <row r="116" spans="1:60" outlineLevel="1" x14ac:dyDescent="0.2">
      <c r="A116" s="233">
        <v>50</v>
      </c>
      <c r="B116" s="234" t="s">
        <v>279</v>
      </c>
      <c r="C116" s="253" t="s">
        <v>280</v>
      </c>
      <c r="D116" s="235" t="s">
        <v>266</v>
      </c>
      <c r="E116" s="236">
        <v>1</v>
      </c>
      <c r="F116" s="237"/>
      <c r="G116" s="238">
        <f>ROUND(E116*F116,2)</f>
        <v>0</v>
      </c>
      <c r="H116" s="237"/>
      <c r="I116" s="238">
        <f>ROUND(E116*H116,2)</f>
        <v>0</v>
      </c>
      <c r="J116" s="237"/>
      <c r="K116" s="238">
        <f>ROUND(E116*J116,2)</f>
        <v>0</v>
      </c>
      <c r="L116" s="238">
        <v>21</v>
      </c>
      <c r="M116" s="238">
        <f>G116*(1+L116/100)</f>
        <v>0</v>
      </c>
      <c r="N116" s="238">
        <v>0</v>
      </c>
      <c r="O116" s="238">
        <f>ROUND(E116*N116,2)</f>
        <v>0</v>
      </c>
      <c r="P116" s="238">
        <v>0</v>
      </c>
      <c r="Q116" s="238">
        <f>ROUND(E116*P116,2)</f>
        <v>0</v>
      </c>
      <c r="R116" s="238"/>
      <c r="S116" s="238" t="s">
        <v>110</v>
      </c>
      <c r="T116" s="239" t="s">
        <v>267</v>
      </c>
      <c r="U116" s="223">
        <v>0</v>
      </c>
      <c r="V116" s="223">
        <f>ROUND(E116*U116,2)</f>
        <v>0</v>
      </c>
      <c r="W116" s="223"/>
      <c r="X116" s="223" t="s">
        <v>268</v>
      </c>
      <c r="Y116" s="214"/>
      <c r="Z116" s="214"/>
      <c r="AA116" s="214"/>
      <c r="AB116" s="214"/>
      <c r="AC116" s="214"/>
      <c r="AD116" s="214"/>
      <c r="AE116" s="214"/>
      <c r="AF116" s="214"/>
      <c r="AG116" s="214" t="s">
        <v>269</v>
      </c>
      <c r="AH116" s="214"/>
      <c r="AI116" s="214"/>
      <c r="AJ116" s="214"/>
      <c r="AK116" s="214"/>
      <c r="AL116" s="214"/>
      <c r="AM116" s="214"/>
      <c r="AN116" s="214"/>
      <c r="AO116" s="214"/>
      <c r="AP116" s="214"/>
      <c r="AQ116" s="214"/>
      <c r="AR116" s="214"/>
      <c r="AS116" s="214"/>
      <c r="AT116" s="214"/>
      <c r="AU116" s="214"/>
      <c r="AV116" s="214"/>
      <c r="AW116" s="214"/>
      <c r="AX116" s="214"/>
      <c r="AY116" s="214"/>
      <c r="AZ116" s="214"/>
      <c r="BA116" s="214"/>
      <c r="BB116" s="214"/>
      <c r="BC116" s="214"/>
      <c r="BD116" s="214"/>
      <c r="BE116" s="214"/>
      <c r="BF116" s="214"/>
      <c r="BG116" s="214"/>
      <c r="BH116" s="214"/>
    </row>
    <row r="117" spans="1:60" ht="33.75" outlineLevel="1" x14ac:dyDescent="0.2">
      <c r="A117" s="221"/>
      <c r="B117" s="222"/>
      <c r="C117" s="258" t="s">
        <v>281</v>
      </c>
      <c r="D117" s="250"/>
      <c r="E117" s="250"/>
      <c r="F117" s="250"/>
      <c r="G117" s="250"/>
      <c r="H117" s="223"/>
      <c r="I117" s="223"/>
      <c r="J117" s="223"/>
      <c r="K117" s="223"/>
      <c r="L117" s="223"/>
      <c r="M117" s="223"/>
      <c r="N117" s="223"/>
      <c r="O117" s="223"/>
      <c r="P117" s="223"/>
      <c r="Q117" s="223"/>
      <c r="R117" s="223"/>
      <c r="S117" s="223"/>
      <c r="T117" s="223"/>
      <c r="U117" s="223"/>
      <c r="V117" s="223"/>
      <c r="W117" s="223"/>
      <c r="X117" s="223"/>
      <c r="Y117" s="214"/>
      <c r="Z117" s="214"/>
      <c r="AA117" s="214"/>
      <c r="AB117" s="214"/>
      <c r="AC117" s="214"/>
      <c r="AD117" s="214"/>
      <c r="AE117" s="214"/>
      <c r="AF117" s="214"/>
      <c r="AG117" s="214" t="s">
        <v>170</v>
      </c>
      <c r="AH117" s="214"/>
      <c r="AI117" s="214"/>
      <c r="AJ117" s="214"/>
      <c r="AK117" s="214"/>
      <c r="AL117" s="214"/>
      <c r="AM117" s="214"/>
      <c r="AN117" s="214"/>
      <c r="AO117" s="214"/>
      <c r="AP117" s="214"/>
      <c r="AQ117" s="214"/>
      <c r="AR117" s="214"/>
      <c r="AS117" s="214"/>
      <c r="AT117" s="214"/>
      <c r="AU117" s="214"/>
      <c r="AV117" s="214"/>
      <c r="AW117" s="214"/>
      <c r="AX117" s="214"/>
      <c r="AY117" s="214"/>
      <c r="AZ117" s="214"/>
      <c r="BA117" s="240" t="str">
        <f>C117</f>
        <v>Náklady na vyhotovení návrhu dočasného dopravního značení, jeho projednání s dotčenými orgány a organizacemi, dodání dopravních značek a světelné signalizace, jejich rozmístění a přemísťování a jejich údržba v průběhu výstavby včetně následného odstranění po ukončení stavebních prací.</v>
      </c>
      <c r="BB117" s="214"/>
      <c r="BC117" s="214"/>
      <c r="BD117" s="214"/>
      <c r="BE117" s="214"/>
      <c r="BF117" s="214"/>
      <c r="BG117" s="214"/>
      <c r="BH117" s="214"/>
    </row>
    <row r="118" spans="1:60" outlineLevel="1" x14ac:dyDescent="0.2">
      <c r="A118" s="233">
        <v>51</v>
      </c>
      <c r="B118" s="234" t="s">
        <v>282</v>
      </c>
      <c r="C118" s="253" t="s">
        <v>283</v>
      </c>
      <c r="D118" s="235" t="s">
        <v>266</v>
      </c>
      <c r="E118" s="236">
        <v>1</v>
      </c>
      <c r="F118" s="237"/>
      <c r="G118" s="238">
        <f>ROUND(E118*F118,2)</f>
        <v>0</v>
      </c>
      <c r="H118" s="237"/>
      <c r="I118" s="238">
        <f>ROUND(E118*H118,2)</f>
        <v>0</v>
      </c>
      <c r="J118" s="237"/>
      <c r="K118" s="238">
        <f>ROUND(E118*J118,2)</f>
        <v>0</v>
      </c>
      <c r="L118" s="238">
        <v>21</v>
      </c>
      <c r="M118" s="238">
        <f>G118*(1+L118/100)</f>
        <v>0</v>
      </c>
      <c r="N118" s="238">
        <v>0</v>
      </c>
      <c r="O118" s="238">
        <f>ROUND(E118*N118,2)</f>
        <v>0</v>
      </c>
      <c r="P118" s="238">
        <v>0</v>
      </c>
      <c r="Q118" s="238">
        <f>ROUND(E118*P118,2)</f>
        <v>0</v>
      </c>
      <c r="R118" s="238"/>
      <c r="S118" s="238" t="s">
        <v>110</v>
      </c>
      <c r="T118" s="239" t="s">
        <v>267</v>
      </c>
      <c r="U118" s="223">
        <v>0</v>
      </c>
      <c r="V118" s="223">
        <f>ROUND(E118*U118,2)</f>
        <v>0</v>
      </c>
      <c r="W118" s="223"/>
      <c r="X118" s="223" t="s">
        <v>268</v>
      </c>
      <c r="Y118" s="214"/>
      <c r="Z118" s="214"/>
      <c r="AA118" s="214"/>
      <c r="AB118" s="214"/>
      <c r="AC118" s="214"/>
      <c r="AD118" s="214"/>
      <c r="AE118" s="214"/>
      <c r="AF118" s="214"/>
      <c r="AG118" s="214" t="s">
        <v>269</v>
      </c>
      <c r="AH118" s="214"/>
      <c r="AI118" s="214"/>
      <c r="AJ118" s="214"/>
      <c r="AK118" s="214"/>
      <c r="AL118" s="214"/>
      <c r="AM118" s="214"/>
      <c r="AN118" s="214"/>
      <c r="AO118" s="214"/>
      <c r="AP118" s="214"/>
      <c r="AQ118" s="214"/>
      <c r="AR118" s="214"/>
      <c r="AS118" s="214"/>
      <c r="AT118" s="214"/>
      <c r="AU118" s="214"/>
      <c r="AV118" s="214"/>
      <c r="AW118" s="214"/>
      <c r="AX118" s="214"/>
      <c r="AY118" s="214"/>
      <c r="AZ118" s="214"/>
      <c r="BA118" s="214"/>
      <c r="BB118" s="214"/>
      <c r="BC118" s="214"/>
      <c r="BD118" s="214"/>
      <c r="BE118" s="214"/>
      <c r="BF118" s="214"/>
      <c r="BG118" s="214"/>
      <c r="BH118" s="214"/>
    </row>
    <row r="119" spans="1:60" ht="22.5" outlineLevel="1" x14ac:dyDescent="0.2">
      <c r="A119" s="221"/>
      <c r="B119" s="222"/>
      <c r="C119" s="258" t="s">
        <v>284</v>
      </c>
      <c r="D119" s="250"/>
      <c r="E119" s="250"/>
      <c r="F119" s="250"/>
      <c r="G119" s="250"/>
      <c r="H119" s="223"/>
      <c r="I119" s="223"/>
      <c r="J119" s="223"/>
      <c r="K119" s="223"/>
      <c r="L119" s="223"/>
      <c r="M119" s="223"/>
      <c r="N119" s="223"/>
      <c r="O119" s="223"/>
      <c r="P119" s="223"/>
      <c r="Q119" s="223"/>
      <c r="R119" s="223"/>
      <c r="S119" s="223"/>
      <c r="T119" s="223"/>
      <c r="U119" s="223"/>
      <c r="V119" s="223"/>
      <c r="W119" s="223"/>
      <c r="X119" s="223"/>
      <c r="Y119" s="214"/>
      <c r="Z119" s="214"/>
      <c r="AA119" s="214"/>
      <c r="AB119" s="214"/>
      <c r="AC119" s="214"/>
      <c r="AD119" s="214"/>
      <c r="AE119" s="214"/>
      <c r="AF119" s="214"/>
      <c r="AG119" s="214" t="s">
        <v>170</v>
      </c>
      <c r="AH119" s="214"/>
      <c r="AI119" s="214"/>
      <c r="AJ119" s="214"/>
      <c r="AK119" s="214"/>
      <c r="AL119" s="214"/>
      <c r="AM119" s="214"/>
      <c r="AN119" s="214"/>
      <c r="AO119" s="214"/>
      <c r="AP119" s="214"/>
      <c r="AQ119" s="214"/>
      <c r="AR119" s="214"/>
      <c r="AS119" s="214"/>
      <c r="AT119" s="214"/>
      <c r="AU119" s="214"/>
      <c r="AV119" s="214"/>
      <c r="AW119" s="214"/>
      <c r="AX119" s="214"/>
      <c r="AY119" s="214"/>
      <c r="AZ119" s="214"/>
      <c r="BA119" s="240" t="str">
        <f>C119</f>
        <v>Náklady a poplatky spojené s užíváním veřejných ploch a prostranství, pokud jsou stavebními pracemi nebo souvisejícími činnostmi dotčeny, a to včetně užívání ploch v souvislosti s uložením stavebního materiálu nebo stavebního odpadu.</v>
      </c>
      <c r="BB119" s="214"/>
      <c r="BC119" s="214"/>
      <c r="BD119" s="214"/>
      <c r="BE119" s="214"/>
      <c r="BF119" s="214"/>
      <c r="BG119" s="214"/>
      <c r="BH119" s="214"/>
    </row>
    <row r="120" spans="1:60" outlineLevel="1" x14ac:dyDescent="0.2">
      <c r="A120" s="233">
        <v>52</v>
      </c>
      <c r="B120" s="234" t="s">
        <v>285</v>
      </c>
      <c r="C120" s="253" t="s">
        <v>286</v>
      </c>
      <c r="D120" s="235" t="s">
        <v>266</v>
      </c>
      <c r="E120" s="236">
        <v>1</v>
      </c>
      <c r="F120" s="237"/>
      <c r="G120" s="238">
        <f>ROUND(E120*F120,2)</f>
        <v>0</v>
      </c>
      <c r="H120" s="237"/>
      <c r="I120" s="238">
        <f>ROUND(E120*H120,2)</f>
        <v>0</v>
      </c>
      <c r="J120" s="237"/>
      <c r="K120" s="238">
        <f>ROUND(E120*J120,2)</f>
        <v>0</v>
      </c>
      <c r="L120" s="238">
        <v>21</v>
      </c>
      <c r="M120" s="238">
        <f>G120*(1+L120/100)</f>
        <v>0</v>
      </c>
      <c r="N120" s="238">
        <v>0</v>
      </c>
      <c r="O120" s="238">
        <f>ROUND(E120*N120,2)</f>
        <v>0</v>
      </c>
      <c r="P120" s="238">
        <v>0</v>
      </c>
      <c r="Q120" s="238">
        <f>ROUND(E120*P120,2)</f>
        <v>0</v>
      </c>
      <c r="R120" s="238"/>
      <c r="S120" s="238" t="s">
        <v>110</v>
      </c>
      <c r="T120" s="239" t="s">
        <v>267</v>
      </c>
      <c r="U120" s="223">
        <v>0</v>
      </c>
      <c r="V120" s="223">
        <f>ROUND(E120*U120,2)</f>
        <v>0</v>
      </c>
      <c r="W120" s="223"/>
      <c r="X120" s="223" t="s">
        <v>268</v>
      </c>
      <c r="Y120" s="214"/>
      <c r="Z120" s="214"/>
      <c r="AA120" s="214"/>
      <c r="AB120" s="214"/>
      <c r="AC120" s="214"/>
      <c r="AD120" s="214"/>
      <c r="AE120" s="214"/>
      <c r="AF120" s="214"/>
      <c r="AG120" s="214" t="s">
        <v>269</v>
      </c>
      <c r="AH120" s="214"/>
      <c r="AI120" s="214"/>
      <c r="AJ120" s="214"/>
      <c r="AK120" s="214"/>
      <c r="AL120" s="214"/>
      <c r="AM120" s="214"/>
      <c r="AN120" s="214"/>
      <c r="AO120" s="214"/>
      <c r="AP120" s="214"/>
      <c r="AQ120" s="214"/>
      <c r="AR120" s="214"/>
      <c r="AS120" s="214"/>
      <c r="AT120" s="214"/>
      <c r="AU120" s="214"/>
      <c r="AV120" s="214"/>
      <c r="AW120" s="214"/>
      <c r="AX120" s="214"/>
      <c r="AY120" s="214"/>
      <c r="AZ120" s="214"/>
      <c r="BA120" s="214"/>
      <c r="BB120" s="214"/>
      <c r="BC120" s="214"/>
      <c r="BD120" s="214"/>
      <c r="BE120" s="214"/>
      <c r="BF120" s="214"/>
      <c r="BG120" s="214"/>
      <c r="BH120" s="214"/>
    </row>
    <row r="121" spans="1:60" ht="33.75" outlineLevel="1" x14ac:dyDescent="0.2">
      <c r="A121" s="221"/>
      <c r="B121" s="222"/>
      <c r="C121" s="258" t="s">
        <v>287</v>
      </c>
      <c r="D121" s="250"/>
      <c r="E121" s="250"/>
      <c r="F121" s="250"/>
      <c r="G121" s="250"/>
      <c r="H121" s="223"/>
      <c r="I121" s="223"/>
      <c r="J121" s="223"/>
      <c r="K121" s="223"/>
      <c r="L121" s="223"/>
      <c r="M121" s="223"/>
      <c r="N121" s="223"/>
      <c r="O121" s="223"/>
      <c r="P121" s="223"/>
      <c r="Q121" s="223"/>
      <c r="R121" s="223"/>
      <c r="S121" s="223"/>
      <c r="T121" s="223"/>
      <c r="U121" s="223"/>
      <c r="V121" s="223"/>
      <c r="W121" s="223"/>
      <c r="X121" s="223"/>
      <c r="Y121" s="214"/>
      <c r="Z121" s="214"/>
      <c r="AA121" s="214"/>
      <c r="AB121" s="214"/>
      <c r="AC121" s="214"/>
      <c r="AD121" s="214"/>
      <c r="AE121" s="214"/>
      <c r="AF121" s="214"/>
      <c r="AG121" s="214" t="s">
        <v>170</v>
      </c>
      <c r="AH121" s="214"/>
      <c r="AI121" s="214"/>
      <c r="AJ121" s="214"/>
      <c r="AK121" s="214"/>
      <c r="AL121" s="214"/>
      <c r="AM121" s="214"/>
      <c r="AN121" s="214"/>
      <c r="AO121" s="214"/>
      <c r="AP121" s="214"/>
      <c r="AQ121" s="214"/>
      <c r="AR121" s="214"/>
      <c r="AS121" s="214"/>
      <c r="AT121" s="214"/>
      <c r="AU121" s="214"/>
      <c r="AV121" s="214"/>
      <c r="AW121" s="214"/>
      <c r="AX121" s="214"/>
      <c r="AY121" s="214"/>
      <c r="AZ121" s="214"/>
      <c r="BA121" s="240" t="str">
        <f>C121</f>
        <v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</v>
      </c>
      <c r="BB121" s="214"/>
      <c r="BC121" s="214"/>
      <c r="BD121" s="214"/>
      <c r="BE121" s="214"/>
      <c r="BF121" s="214"/>
      <c r="BG121" s="214"/>
      <c r="BH121" s="214"/>
    </row>
    <row r="122" spans="1:60" outlineLevel="1" x14ac:dyDescent="0.2">
      <c r="A122" s="233">
        <v>53</v>
      </c>
      <c r="B122" s="234" t="s">
        <v>288</v>
      </c>
      <c r="C122" s="253" t="s">
        <v>289</v>
      </c>
      <c r="D122" s="235" t="s">
        <v>266</v>
      </c>
      <c r="E122" s="236">
        <v>1</v>
      </c>
      <c r="F122" s="237"/>
      <c r="G122" s="238">
        <f>ROUND(E122*F122,2)</f>
        <v>0</v>
      </c>
      <c r="H122" s="237"/>
      <c r="I122" s="238">
        <f>ROUND(E122*H122,2)</f>
        <v>0</v>
      </c>
      <c r="J122" s="237"/>
      <c r="K122" s="238">
        <f>ROUND(E122*J122,2)</f>
        <v>0</v>
      </c>
      <c r="L122" s="238">
        <v>21</v>
      </c>
      <c r="M122" s="238">
        <f>G122*(1+L122/100)</f>
        <v>0</v>
      </c>
      <c r="N122" s="238">
        <v>0</v>
      </c>
      <c r="O122" s="238">
        <f>ROUND(E122*N122,2)</f>
        <v>0</v>
      </c>
      <c r="P122" s="238">
        <v>0</v>
      </c>
      <c r="Q122" s="238">
        <f>ROUND(E122*P122,2)</f>
        <v>0</v>
      </c>
      <c r="R122" s="238"/>
      <c r="S122" s="238" t="s">
        <v>110</v>
      </c>
      <c r="T122" s="239" t="s">
        <v>267</v>
      </c>
      <c r="U122" s="223">
        <v>0</v>
      </c>
      <c r="V122" s="223">
        <f>ROUND(E122*U122,2)</f>
        <v>0</v>
      </c>
      <c r="W122" s="223"/>
      <c r="X122" s="223" t="s">
        <v>268</v>
      </c>
      <c r="Y122" s="214"/>
      <c r="Z122" s="214"/>
      <c r="AA122" s="214"/>
      <c r="AB122" s="214"/>
      <c r="AC122" s="214"/>
      <c r="AD122" s="214"/>
      <c r="AE122" s="214"/>
      <c r="AF122" s="214"/>
      <c r="AG122" s="214" t="s">
        <v>269</v>
      </c>
      <c r="AH122" s="214"/>
      <c r="AI122" s="214"/>
      <c r="AJ122" s="214"/>
      <c r="AK122" s="214"/>
      <c r="AL122" s="214"/>
      <c r="AM122" s="214"/>
      <c r="AN122" s="214"/>
      <c r="AO122" s="214"/>
      <c r="AP122" s="214"/>
      <c r="AQ122" s="214"/>
      <c r="AR122" s="214"/>
      <c r="AS122" s="214"/>
      <c r="AT122" s="214"/>
      <c r="AU122" s="214"/>
      <c r="AV122" s="214"/>
      <c r="AW122" s="214"/>
      <c r="AX122" s="214"/>
      <c r="AY122" s="214"/>
      <c r="AZ122" s="214"/>
      <c r="BA122" s="214"/>
      <c r="BB122" s="214"/>
      <c r="BC122" s="214"/>
      <c r="BD122" s="214"/>
      <c r="BE122" s="214"/>
      <c r="BF122" s="214"/>
      <c r="BG122" s="214"/>
      <c r="BH122" s="214"/>
    </row>
    <row r="123" spans="1:60" outlineLevel="1" x14ac:dyDescent="0.2">
      <c r="A123" s="221"/>
      <c r="B123" s="222"/>
      <c r="C123" s="258" t="s">
        <v>290</v>
      </c>
      <c r="D123" s="250"/>
      <c r="E123" s="250"/>
      <c r="F123" s="250"/>
      <c r="G123" s="250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  <c r="W123" s="223"/>
      <c r="X123" s="223"/>
      <c r="Y123" s="214"/>
      <c r="Z123" s="214"/>
      <c r="AA123" s="214"/>
      <c r="AB123" s="214"/>
      <c r="AC123" s="214"/>
      <c r="AD123" s="214"/>
      <c r="AE123" s="214"/>
      <c r="AF123" s="214"/>
      <c r="AG123" s="214" t="s">
        <v>170</v>
      </c>
      <c r="AH123" s="214"/>
      <c r="AI123" s="214"/>
      <c r="AJ123" s="214"/>
      <c r="AK123" s="214"/>
      <c r="AL123" s="214"/>
      <c r="AM123" s="214"/>
      <c r="AN123" s="214"/>
      <c r="AO123" s="214"/>
      <c r="AP123" s="214"/>
      <c r="AQ123" s="214"/>
      <c r="AR123" s="214"/>
      <c r="AS123" s="214"/>
      <c r="AT123" s="214"/>
      <c r="AU123" s="214"/>
      <c r="AV123" s="214"/>
      <c r="AW123" s="214"/>
      <c r="AX123" s="214"/>
      <c r="AY123" s="214"/>
      <c r="AZ123" s="214"/>
      <c r="BA123" s="240" t="str">
        <f>C123</f>
        <v>Náklady na provedení skutečného zaměření stavby v rozsahu nezbytném pro zápis změny do katastru nemovitostí.</v>
      </c>
      <c r="BB123" s="214"/>
      <c r="BC123" s="214"/>
      <c r="BD123" s="214"/>
      <c r="BE123" s="214"/>
      <c r="BF123" s="214"/>
      <c r="BG123" s="214"/>
      <c r="BH123" s="214"/>
    </row>
    <row r="124" spans="1:60" outlineLevel="1" x14ac:dyDescent="0.2">
      <c r="A124" s="233">
        <v>54</v>
      </c>
      <c r="B124" s="234" t="s">
        <v>291</v>
      </c>
      <c r="C124" s="253" t="s">
        <v>292</v>
      </c>
      <c r="D124" s="235" t="s">
        <v>266</v>
      </c>
      <c r="E124" s="236">
        <v>1</v>
      </c>
      <c r="F124" s="237"/>
      <c r="G124" s="238">
        <f>ROUND(E124*F124,2)</f>
        <v>0</v>
      </c>
      <c r="H124" s="237"/>
      <c r="I124" s="238">
        <f>ROUND(E124*H124,2)</f>
        <v>0</v>
      </c>
      <c r="J124" s="237"/>
      <c r="K124" s="238">
        <f>ROUND(E124*J124,2)</f>
        <v>0</v>
      </c>
      <c r="L124" s="238">
        <v>21</v>
      </c>
      <c r="M124" s="238">
        <f>G124*(1+L124/100)</f>
        <v>0</v>
      </c>
      <c r="N124" s="238">
        <v>0</v>
      </c>
      <c r="O124" s="238">
        <f>ROUND(E124*N124,2)</f>
        <v>0</v>
      </c>
      <c r="P124" s="238">
        <v>0</v>
      </c>
      <c r="Q124" s="238">
        <f>ROUND(E124*P124,2)</f>
        <v>0</v>
      </c>
      <c r="R124" s="238"/>
      <c r="S124" s="238" t="s">
        <v>196</v>
      </c>
      <c r="T124" s="239" t="s">
        <v>267</v>
      </c>
      <c r="U124" s="223">
        <v>0</v>
      </c>
      <c r="V124" s="223">
        <f>ROUND(E124*U124,2)</f>
        <v>0</v>
      </c>
      <c r="W124" s="223"/>
      <c r="X124" s="223" t="s">
        <v>268</v>
      </c>
      <c r="Y124" s="214"/>
      <c r="Z124" s="214"/>
      <c r="AA124" s="214"/>
      <c r="AB124" s="214"/>
      <c r="AC124" s="214"/>
      <c r="AD124" s="214"/>
      <c r="AE124" s="214"/>
      <c r="AF124" s="214"/>
      <c r="AG124" s="214" t="s">
        <v>269</v>
      </c>
      <c r="AH124" s="214"/>
      <c r="AI124" s="214"/>
      <c r="AJ124" s="214"/>
      <c r="AK124" s="214"/>
      <c r="AL124" s="214"/>
      <c r="AM124" s="214"/>
      <c r="AN124" s="214"/>
      <c r="AO124" s="214"/>
      <c r="AP124" s="214"/>
      <c r="AQ124" s="214"/>
      <c r="AR124" s="214"/>
      <c r="AS124" s="214"/>
      <c r="AT124" s="214"/>
      <c r="AU124" s="214"/>
      <c r="AV124" s="214"/>
      <c r="AW124" s="214"/>
      <c r="AX124" s="214"/>
      <c r="AY124" s="214"/>
      <c r="AZ124" s="214"/>
      <c r="BA124" s="214"/>
      <c r="BB124" s="214"/>
      <c r="BC124" s="214"/>
      <c r="BD124" s="214"/>
      <c r="BE124" s="214"/>
      <c r="BF124" s="214"/>
      <c r="BG124" s="214"/>
      <c r="BH124" s="214"/>
    </row>
    <row r="125" spans="1:60" x14ac:dyDescent="0.2">
      <c r="A125" s="3"/>
      <c r="B125" s="4"/>
      <c r="C125" s="259"/>
      <c r="D125" s="6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AE125">
        <v>15</v>
      </c>
      <c r="AF125">
        <v>21</v>
      </c>
      <c r="AG125" t="s">
        <v>91</v>
      </c>
    </row>
    <row r="126" spans="1:60" x14ac:dyDescent="0.2">
      <c r="A126" s="217"/>
      <c r="B126" s="218" t="s">
        <v>29</v>
      </c>
      <c r="C126" s="260"/>
      <c r="D126" s="219"/>
      <c r="E126" s="220"/>
      <c r="F126" s="220"/>
      <c r="G126" s="251">
        <f>G8+G58+G62+G75+G86+G95+G107+G115</f>
        <v>0</v>
      </c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AE126">
        <f>SUMIF(L7:L124,AE125,G7:G124)</f>
        <v>0</v>
      </c>
      <c r="AF126">
        <f>SUMIF(L7:L124,AF125,G7:G124)</f>
        <v>0</v>
      </c>
      <c r="AG126" t="s">
        <v>293</v>
      </c>
    </row>
    <row r="127" spans="1:60" x14ac:dyDescent="0.2">
      <c r="C127" s="261"/>
      <c r="D127" s="10"/>
      <c r="AG127" t="s">
        <v>294</v>
      </c>
    </row>
    <row r="128" spans="1:60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JCGjrsv6eJN6F15GEfmaCodWAHySlBViubb6SxW4giI+JQbM3Wg7dilOe6MPBKoDvGnrxkOpc/uUw89oEvR2Kg==" saltValue="nYMcE6yC4IBIWOnmf0CN7g==" spinCount="100000" sheet="1"/>
  <mergeCells count="41">
    <mergeCell ref="C114:G114"/>
    <mergeCell ref="C117:G117"/>
    <mergeCell ref="C119:G119"/>
    <mergeCell ref="C121:G121"/>
    <mergeCell ref="C123:G123"/>
    <mergeCell ref="C79:G79"/>
    <mergeCell ref="C88:G88"/>
    <mergeCell ref="C90:G90"/>
    <mergeCell ref="C106:G106"/>
    <mergeCell ref="C109:G109"/>
    <mergeCell ref="C112:G112"/>
    <mergeCell ref="C69:G69"/>
    <mergeCell ref="C70:G70"/>
    <mergeCell ref="C71:G71"/>
    <mergeCell ref="C72:G72"/>
    <mergeCell ref="C73:G73"/>
    <mergeCell ref="C77:G77"/>
    <mergeCell ref="C50:G50"/>
    <mergeCell ref="C51:G51"/>
    <mergeCell ref="C55:G55"/>
    <mergeCell ref="C60:G60"/>
    <mergeCell ref="C65:G65"/>
    <mergeCell ref="C67:G67"/>
    <mergeCell ref="C33:G33"/>
    <mergeCell ref="C36:G36"/>
    <mergeCell ref="C38:G38"/>
    <mergeCell ref="C40:G40"/>
    <mergeCell ref="C42:G42"/>
    <mergeCell ref="C46:G46"/>
    <mergeCell ref="C14:G14"/>
    <mergeCell ref="C17:G17"/>
    <mergeCell ref="C19:G19"/>
    <mergeCell ref="C23:G23"/>
    <mergeCell ref="C26:G26"/>
    <mergeCell ref="C30:G30"/>
    <mergeCell ref="A1:G1"/>
    <mergeCell ref="C2:G2"/>
    <mergeCell ref="C3:G3"/>
    <mergeCell ref="C4:G4"/>
    <mergeCell ref="C10:G10"/>
    <mergeCell ref="C12:G12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01 03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'01 03 Pol'!Názvy_tisku</vt:lpstr>
      <vt:lpstr>oadresa</vt:lpstr>
      <vt:lpstr>Stavba!Objednatel</vt:lpstr>
      <vt:lpstr>Stavba!Objekt</vt:lpstr>
      <vt:lpstr>'01 03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2019-03-19T12:27:02Z</cp:lastPrinted>
  <dcterms:created xsi:type="dcterms:W3CDTF">2009-04-08T07:15:50Z</dcterms:created>
  <dcterms:modified xsi:type="dcterms:W3CDTF">2020-07-09T06:28:00Z</dcterms:modified>
</cp:coreProperties>
</file>