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-120" yWindow="-120" windowWidth="25440" windowHeight="15390" activeTab="3"/>
  </bookViews>
  <sheets>
    <sheet name="Pokyny pro vyplnění" sheetId="11" r:id="rId1"/>
    <sheet name="Stavba" sheetId="1" r:id="rId2"/>
    <sheet name="VzorPolozky" sheetId="10" state="hidden" r:id="rId3"/>
    <sheet name="1 1 Pol" sheetId="12" r:id="rId4"/>
  </sheets>
  <externalReferences>
    <externalReference r:id="rId5"/>
  </externalReferences>
  <definedNames>
    <definedName name="CelkemDPHVypocet" localSheetId="1">Stavba!$H$43</definedName>
    <definedName name="CenaCelkem">Stavba!$G$29</definedName>
    <definedName name="CenaCelkemBezDPH">Stavba!$G$28</definedName>
    <definedName name="CenaCelkemVypocet" localSheetId="1">Stavba!$I$43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'1 1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'1 1 Pol'!$A$1:$X$138</definedName>
    <definedName name="_xlnm.Print_Area" localSheetId="1">Stavba!$A$1:$J$65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Stavba!$F$43</definedName>
    <definedName name="ZakladDPHZakl">Stavba!$G$25</definedName>
    <definedName name="ZakladDPHZaklVypocet" localSheetId="1">Stavba!$G$43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24519"/>
  <customWorkbookViews>
    <customWorkbookView name="Radim" guid="{B7E7C763-C459-487D-8ABA-5CFDDFBD5A84}" maximized="1" xWindow="-8" yWindow="-8" windowWidth="1296" windowHeight="1040" activeSheetId="1"/>
  </customWorkbookViews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64" i="1"/>
  <c r="I63"/>
  <c r="I62"/>
  <c r="I61"/>
  <c r="I60"/>
  <c r="I59"/>
  <c r="I58"/>
  <c r="I57"/>
  <c r="I56"/>
  <c r="I55"/>
  <c r="I16" s="1"/>
  <c r="I54"/>
  <c r="I53"/>
  <c r="I52"/>
  <c r="I65" s="1"/>
  <c r="I51"/>
  <c r="I50"/>
  <c r="G42"/>
  <c r="F42"/>
  <c r="G41"/>
  <c r="I41" s="1"/>
  <c r="F41"/>
  <c r="G39"/>
  <c r="F39"/>
  <c r="F43" s="1"/>
  <c r="G23" s="1"/>
  <c r="G137" i="12"/>
  <c r="BA37"/>
  <c r="BA34"/>
  <c r="BA29"/>
  <c r="G8"/>
  <c r="K8"/>
  <c r="O8"/>
  <c r="V8"/>
  <c r="G9"/>
  <c r="I9"/>
  <c r="I8" s="1"/>
  <c r="K9"/>
  <c r="M9"/>
  <c r="M8" s="1"/>
  <c r="O9"/>
  <c r="Q9"/>
  <c r="Q8" s="1"/>
  <c r="V9"/>
  <c r="G13"/>
  <c r="I13"/>
  <c r="I12" s="1"/>
  <c r="K13"/>
  <c r="M13"/>
  <c r="O13"/>
  <c r="Q13"/>
  <c r="Q12" s="1"/>
  <c r="V13"/>
  <c r="G15"/>
  <c r="M15" s="1"/>
  <c r="I15"/>
  <c r="K15"/>
  <c r="K12" s="1"/>
  <c r="O15"/>
  <c r="O12" s="1"/>
  <c r="Q15"/>
  <c r="V15"/>
  <c r="V12" s="1"/>
  <c r="G18"/>
  <c r="I18"/>
  <c r="K18"/>
  <c r="M18"/>
  <c r="O18"/>
  <c r="Q18"/>
  <c r="V18"/>
  <c r="G19"/>
  <c r="M19" s="1"/>
  <c r="I19"/>
  <c r="K19"/>
  <c r="O19"/>
  <c r="Q19"/>
  <c r="V19"/>
  <c r="I20"/>
  <c r="G21"/>
  <c r="G20" s="1"/>
  <c r="I21"/>
  <c r="K21"/>
  <c r="K20" s="1"/>
  <c r="O21"/>
  <c r="O20" s="1"/>
  <c r="Q21"/>
  <c r="Q20" s="1"/>
  <c r="V21"/>
  <c r="V20" s="1"/>
  <c r="G25"/>
  <c r="G24" s="1"/>
  <c r="I25"/>
  <c r="I24" s="1"/>
  <c r="K25"/>
  <c r="K24" s="1"/>
  <c r="M25"/>
  <c r="M24" s="1"/>
  <c r="O25"/>
  <c r="O24" s="1"/>
  <c r="Q25"/>
  <c r="Q24" s="1"/>
  <c r="V25"/>
  <c r="V24" s="1"/>
  <c r="G28"/>
  <c r="I28"/>
  <c r="I27" s="1"/>
  <c r="K28"/>
  <c r="M28"/>
  <c r="O28"/>
  <c r="Q28"/>
  <c r="Q27" s="1"/>
  <c r="V28"/>
  <c r="G33"/>
  <c r="G27" s="1"/>
  <c r="I33"/>
  <c r="K33"/>
  <c r="K27" s="1"/>
  <c r="O33"/>
  <c r="O27" s="1"/>
  <c r="Q33"/>
  <c r="V33"/>
  <c r="V27" s="1"/>
  <c r="G36"/>
  <c r="I36"/>
  <c r="K36"/>
  <c r="M36"/>
  <c r="O36"/>
  <c r="Q36"/>
  <c r="V36"/>
  <c r="G39"/>
  <c r="M39" s="1"/>
  <c r="I39"/>
  <c r="K39"/>
  <c r="O39"/>
  <c r="Q39"/>
  <c r="V39"/>
  <c r="G41"/>
  <c r="I41"/>
  <c r="K41"/>
  <c r="M41"/>
  <c r="O41"/>
  <c r="Q41"/>
  <c r="V41"/>
  <c r="G44"/>
  <c r="M44" s="1"/>
  <c r="I44"/>
  <c r="K44"/>
  <c r="O44"/>
  <c r="Q44"/>
  <c r="V44"/>
  <c r="I46"/>
  <c r="Q46"/>
  <c r="G47"/>
  <c r="G46" s="1"/>
  <c r="I47"/>
  <c r="K47"/>
  <c r="K46" s="1"/>
  <c r="O47"/>
  <c r="O46" s="1"/>
  <c r="Q47"/>
  <c r="V47"/>
  <c r="V46" s="1"/>
  <c r="G50"/>
  <c r="G49" s="1"/>
  <c r="I50"/>
  <c r="K50"/>
  <c r="K49" s="1"/>
  <c r="O50"/>
  <c r="O49" s="1"/>
  <c r="Q50"/>
  <c r="V50"/>
  <c r="V49" s="1"/>
  <c r="G54"/>
  <c r="I54"/>
  <c r="I49" s="1"/>
  <c r="K54"/>
  <c r="M54"/>
  <c r="O54"/>
  <c r="Q54"/>
  <c r="Q49" s="1"/>
  <c r="V54"/>
  <c r="G58"/>
  <c r="M58" s="1"/>
  <c r="I58"/>
  <c r="K58"/>
  <c r="O58"/>
  <c r="Q58"/>
  <c r="V58"/>
  <c r="G61"/>
  <c r="G60" s="1"/>
  <c r="I61"/>
  <c r="I60" s="1"/>
  <c r="K61"/>
  <c r="K60" s="1"/>
  <c r="O61"/>
  <c r="O60" s="1"/>
  <c r="Q61"/>
  <c r="Q60" s="1"/>
  <c r="V61"/>
  <c r="V60" s="1"/>
  <c r="G66"/>
  <c r="G65" s="1"/>
  <c r="I66"/>
  <c r="I65" s="1"/>
  <c r="K66"/>
  <c r="K65" s="1"/>
  <c r="M66"/>
  <c r="M65" s="1"/>
  <c r="O66"/>
  <c r="O65" s="1"/>
  <c r="Q66"/>
  <c r="Q65" s="1"/>
  <c r="V66"/>
  <c r="V65" s="1"/>
  <c r="G67"/>
  <c r="I67"/>
  <c r="K67"/>
  <c r="M67"/>
  <c r="O67"/>
  <c r="Q67"/>
  <c r="V67"/>
  <c r="G68"/>
  <c r="I68"/>
  <c r="K68"/>
  <c r="M68"/>
  <c r="O68"/>
  <c r="Q68"/>
  <c r="V68"/>
  <c r="G69"/>
  <c r="I69"/>
  <c r="K69"/>
  <c r="M69"/>
  <c r="O69"/>
  <c r="Q69"/>
  <c r="V69"/>
  <c r="G72"/>
  <c r="I72"/>
  <c r="K72"/>
  <c r="M72"/>
  <c r="O72"/>
  <c r="Q72"/>
  <c r="V72"/>
  <c r="G75"/>
  <c r="I75"/>
  <c r="K75"/>
  <c r="M75"/>
  <c r="O75"/>
  <c r="Q75"/>
  <c r="V75"/>
  <c r="G78"/>
  <c r="I78"/>
  <c r="K78"/>
  <c r="M78"/>
  <c r="O78"/>
  <c r="Q78"/>
  <c r="V78"/>
  <c r="G79"/>
  <c r="I79"/>
  <c r="K79"/>
  <c r="M79"/>
  <c r="O79"/>
  <c r="Q79"/>
  <c r="V79"/>
  <c r="G82"/>
  <c r="I82"/>
  <c r="K82"/>
  <c r="M82"/>
  <c r="O82"/>
  <c r="Q82"/>
  <c r="V82"/>
  <c r="G85"/>
  <c r="I85"/>
  <c r="K85"/>
  <c r="M85"/>
  <c r="O85"/>
  <c r="Q85"/>
  <c r="V85"/>
  <c r="G88"/>
  <c r="I88"/>
  <c r="K88"/>
  <c r="M88"/>
  <c r="O88"/>
  <c r="Q88"/>
  <c r="V88"/>
  <c r="G90"/>
  <c r="K90"/>
  <c r="O90"/>
  <c r="V90"/>
  <c r="G91"/>
  <c r="I91"/>
  <c r="I90" s="1"/>
  <c r="K91"/>
  <c r="M91"/>
  <c r="M90" s="1"/>
  <c r="O91"/>
  <c r="Q91"/>
  <c r="Q90" s="1"/>
  <c r="V91"/>
  <c r="G96"/>
  <c r="I96"/>
  <c r="I95" s="1"/>
  <c r="K96"/>
  <c r="M96"/>
  <c r="O96"/>
  <c r="Q96"/>
  <c r="Q95" s="1"/>
  <c r="V96"/>
  <c r="G100"/>
  <c r="M100" s="1"/>
  <c r="I100"/>
  <c r="K100"/>
  <c r="K95" s="1"/>
  <c r="O100"/>
  <c r="O95" s="1"/>
  <c r="Q100"/>
  <c r="V100"/>
  <c r="V95" s="1"/>
  <c r="G101"/>
  <c r="I101"/>
  <c r="K101"/>
  <c r="M101"/>
  <c r="O101"/>
  <c r="Q101"/>
  <c r="V101"/>
  <c r="G102"/>
  <c r="M102" s="1"/>
  <c r="I102"/>
  <c r="K102"/>
  <c r="O102"/>
  <c r="Q102"/>
  <c r="V102"/>
  <c r="I103"/>
  <c r="Q103"/>
  <c r="G104"/>
  <c r="G103" s="1"/>
  <c r="I104"/>
  <c r="K104"/>
  <c r="K103" s="1"/>
  <c r="O104"/>
  <c r="O103" s="1"/>
  <c r="Q104"/>
  <c r="V104"/>
  <c r="V103" s="1"/>
  <c r="G110"/>
  <c r="G109" s="1"/>
  <c r="I110"/>
  <c r="I109" s="1"/>
  <c r="K110"/>
  <c r="K109" s="1"/>
  <c r="O110"/>
  <c r="O109" s="1"/>
  <c r="Q110"/>
  <c r="Q109" s="1"/>
  <c r="V110"/>
  <c r="V109" s="1"/>
  <c r="G112"/>
  <c r="I112"/>
  <c r="K112"/>
  <c r="M112"/>
  <c r="O112"/>
  <c r="Q112"/>
  <c r="V112"/>
  <c r="G114"/>
  <c r="M114" s="1"/>
  <c r="I114"/>
  <c r="K114"/>
  <c r="O114"/>
  <c r="Q114"/>
  <c r="V114"/>
  <c r="G115"/>
  <c r="I115"/>
  <c r="K115"/>
  <c r="M115"/>
  <c r="O115"/>
  <c r="Q115"/>
  <c r="V115"/>
  <c r="G116"/>
  <c r="M116" s="1"/>
  <c r="I116"/>
  <c r="K116"/>
  <c r="O116"/>
  <c r="Q116"/>
  <c r="V116"/>
  <c r="G117"/>
  <c r="I117"/>
  <c r="K117"/>
  <c r="M117"/>
  <c r="O117"/>
  <c r="Q117"/>
  <c r="V117"/>
  <c r="G118"/>
  <c r="M118" s="1"/>
  <c r="I118"/>
  <c r="K118"/>
  <c r="O118"/>
  <c r="Q118"/>
  <c r="V118"/>
  <c r="G121"/>
  <c r="G120" s="1"/>
  <c r="I121"/>
  <c r="I120" s="1"/>
  <c r="K121"/>
  <c r="K120" s="1"/>
  <c r="M121"/>
  <c r="M120" s="1"/>
  <c r="O121"/>
  <c r="O120" s="1"/>
  <c r="Q121"/>
  <c r="Q120" s="1"/>
  <c r="V121"/>
  <c r="V120" s="1"/>
  <c r="G126"/>
  <c r="I126"/>
  <c r="I125" s="1"/>
  <c r="K126"/>
  <c r="M126"/>
  <c r="O126"/>
  <c r="Q126"/>
  <c r="Q125" s="1"/>
  <c r="V126"/>
  <c r="G129"/>
  <c r="G125" s="1"/>
  <c r="I129"/>
  <c r="K129"/>
  <c r="K125" s="1"/>
  <c r="O129"/>
  <c r="O125" s="1"/>
  <c r="Q129"/>
  <c r="V129"/>
  <c r="V125" s="1"/>
  <c r="G133"/>
  <c r="I133"/>
  <c r="K133"/>
  <c r="M133"/>
  <c r="O133"/>
  <c r="Q133"/>
  <c r="V133"/>
  <c r="AE137"/>
  <c r="AF137"/>
  <c r="I20" i="1"/>
  <c r="I19"/>
  <c r="I18"/>
  <c r="I17"/>
  <c r="G43"/>
  <c r="G25" s="1"/>
  <c r="H43"/>
  <c r="I42"/>
  <c r="I40"/>
  <c r="J64" l="1"/>
  <c r="J54"/>
  <c r="J58"/>
  <c r="J50"/>
  <c r="I39"/>
  <c r="I43" s="1"/>
  <c r="J52"/>
  <c r="J56"/>
  <c r="J51"/>
  <c r="J53"/>
  <c r="J55"/>
  <c r="J57"/>
  <c r="J59"/>
  <c r="J60"/>
  <c r="J61"/>
  <c r="J62"/>
  <c r="J63"/>
  <c r="J42"/>
  <c r="J41"/>
  <c r="J40"/>
  <c r="J39"/>
  <c r="J43" s="1"/>
  <c r="A27"/>
  <c r="M95" i="12"/>
  <c r="M12"/>
  <c r="M129"/>
  <c r="M125" s="1"/>
  <c r="G95"/>
  <c r="M61"/>
  <c r="M60" s="1"/>
  <c r="M50"/>
  <c r="M49" s="1"/>
  <c r="M47"/>
  <c r="M46" s="1"/>
  <c r="M33"/>
  <c r="M27" s="1"/>
  <c r="G12"/>
  <c r="M110"/>
  <c r="M109" s="1"/>
  <c r="M104"/>
  <c r="M103" s="1"/>
  <c r="M21"/>
  <c r="M20" s="1"/>
  <c r="I21" i="1"/>
  <c r="J28"/>
  <c r="J26"/>
  <c r="G38"/>
  <c r="F38"/>
  <c r="J23"/>
  <c r="J24"/>
  <c r="J25"/>
  <c r="J27"/>
  <c r="E24"/>
  <c r="G24"/>
  <c r="E26"/>
  <c r="G26"/>
  <c r="J65" l="1"/>
  <c r="G28"/>
  <c r="G27" s="1"/>
  <c r="G29" s="1"/>
  <c r="A28"/>
</calcChain>
</file>

<file path=xl/sharedStrings.xml><?xml version="1.0" encoding="utf-8"?>
<sst xmlns="http://schemas.openxmlformats.org/spreadsheetml/2006/main" count="719" uniqueCount="302">
  <si>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</si>
  <si>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</si>
  <si>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</si>
  <si>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</si>
  <si>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</si>
  <si>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</si>
  <si>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</si>
  <si>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</si>
  <si>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</si>
  <si>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</si>
  <si>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</si>
  <si>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</si>
  <si>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</si>
  <si>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</si>
  <si>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</si>
  <si>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</si>
  <si>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</si>
  <si>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</si>
  <si>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</si>
  <si>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</si>
  <si>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</si>
  <si>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</si>
  <si>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</si>
  <si>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</si>
  <si>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</si>
  <si>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</si>
  <si>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</si>
  <si>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</si>
  <si>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</si>
  <si>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</si>
  <si>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</si>
  <si>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</si>
  <si>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</si>
  <si>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</si>
  <si>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</si>
  <si>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</si>
  <si>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</si>
  <si>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</si>
  <si>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</si>
  <si>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</si>
  <si>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</si>
  <si>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</si>
  <si>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</si>
  <si>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1</t>
  </si>
  <si>
    <t>projektový</t>
  </si>
  <si>
    <t>Návrh řešení zvukové izolace</t>
  </si>
  <si>
    <t>Objekt:</t>
  </si>
  <si>
    <t>Rozpočet:</t>
  </si>
  <si>
    <t>SE 158</t>
  </si>
  <si>
    <t>ZUŠ Vranovská</t>
  </si>
  <si>
    <t>Stavba</t>
  </si>
  <si>
    <t>Stavební objekt</t>
  </si>
  <si>
    <t>Celkem za stavbu</t>
  </si>
  <si>
    <t>CZK</t>
  </si>
  <si>
    <t>Rekapitulace dílů</t>
  </si>
  <si>
    <t>Typ dílu</t>
  </si>
  <si>
    <t>3</t>
  </si>
  <si>
    <t>Svislé a kompletní konstrukce</t>
  </si>
  <si>
    <t>61</t>
  </si>
  <si>
    <t>Úpravy povrchů vnitřní</t>
  </si>
  <si>
    <t>63</t>
  </si>
  <si>
    <t>Podlahy a podlahové konstrukce</t>
  </si>
  <si>
    <t>94</t>
  </si>
  <si>
    <t>Lešení a stavební výtahy</t>
  </si>
  <si>
    <t>96</t>
  </si>
  <si>
    <t>Bourání konstrukcí</t>
  </si>
  <si>
    <t>99</t>
  </si>
  <si>
    <t>Staveništní přesun hmot</t>
  </si>
  <si>
    <t>714</t>
  </si>
  <si>
    <t>Izolace akustické a protiotřesové</t>
  </si>
  <si>
    <t>730</t>
  </si>
  <si>
    <t>Ústřední vytápění</t>
  </si>
  <si>
    <t>766</t>
  </si>
  <si>
    <t>Konstrukce truhlářské</t>
  </si>
  <si>
    <t>776</t>
  </si>
  <si>
    <t>Podlahy povlakové</t>
  </si>
  <si>
    <t>784</t>
  </si>
  <si>
    <t>Malby</t>
  </si>
  <si>
    <t>M21</t>
  </si>
  <si>
    <t>Elektromontáže</t>
  </si>
  <si>
    <t>D96</t>
  </si>
  <si>
    <t>Přesuny suti a vybouraných hmot</t>
  </si>
  <si>
    <t>PSU</t>
  </si>
  <si>
    <t>VN</t>
  </si>
  <si>
    <t>ON</t>
  </si>
  <si>
    <t>Položkový soupis prací a dodávek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</si>
  <si>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</si>
  <si>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</si>
  <si>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</si>
  <si>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</si>
  <si>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</si>
  <si>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</si>
  <si>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</si>
  <si>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</si>
  <si>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</si>
  <si>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</si>
  <si>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</si>
  <si>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</si>
  <si>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</si>
  <si>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</si>
  <si>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</si>
  <si>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</si>
  <si>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</si>
  <si>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</si>
  <si>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</si>
  <si>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</si>
  <si>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</si>
  <si>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</si>
  <si>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</si>
  <si>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</si>
  <si>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</si>
  <si>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</si>
  <si>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</si>
  <si>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342262111RX1</t>
  </si>
  <si>
    <t>Příčka sádrokart. dvoj. oc. kce, 3x opl. tl.180 mm, desky standard tl.12,5 mm, izol minerál tl. 2x4 cm</t>
  </si>
  <si>
    <t>m2</t>
  </si>
  <si>
    <t>Vlastní</t>
  </si>
  <si>
    <t>Indiv</t>
  </si>
  <si>
    <t>Práce</t>
  </si>
  <si>
    <t>POL1_</t>
  </si>
  <si>
    <t xml:space="preserve"> SDK příčka - m2 : 3,3*(4,13+2,58*2+1,16)+3,25*5,37+1*2,03</t>
  </si>
  <si>
    <t>VV</t>
  </si>
  <si>
    <t>odpočet otvorů - m2 : -1*(1,05*2,03*2)</t>
  </si>
  <si>
    <t>612409991RT2</t>
  </si>
  <si>
    <t>Začištění omítek kolem oken, dveří a obkladů apod. s použitím suché maltové směsi</t>
  </si>
  <si>
    <t>m</t>
  </si>
  <si>
    <t>801-4</t>
  </si>
  <si>
    <t>RTS 20/ I</t>
  </si>
  <si>
    <t>(1+1,97*2)*2+(1,1+2,03*2)*2+(0,81+1,397*2)*2</t>
  </si>
  <si>
    <t>610991111RX1</t>
  </si>
  <si>
    <t>Zakrývání výplní vnitřních otvorů, bez materiálu</t>
  </si>
  <si>
    <t>RTS 12/ I</t>
  </si>
  <si>
    <t>101 : 5,37*2,54</t>
  </si>
  <si>
    <t>103 : 2,58*4,13</t>
  </si>
  <si>
    <t>28329911R</t>
  </si>
  <si>
    <t>plachta LDPE; plošná hmotnost 80 g/m2; krycí, s oky; š = 4 000 mm; l = 5 000 mm; zelená/šedá; univerzální krycí plachta</t>
  </si>
  <si>
    <t>SPCM</t>
  </si>
  <si>
    <t>Specifikace</t>
  </si>
  <si>
    <t>POL3_</t>
  </si>
  <si>
    <t>28329921R</t>
  </si>
  <si>
    <t>plachta LDPE; plošná hmotnost 180 g/m2; krycí, s oky; š = 3 000 mm; l = 4 000 mm; zelená/stříbrná; univerzální krycí plachta</t>
  </si>
  <si>
    <t>631311131R00</t>
  </si>
  <si>
    <t>Doplnění mazanin betonem prostým o ploše jednotlivě do 1 m2 tloušťky přes 80 mm</t>
  </si>
  <si>
    <t>m3</t>
  </si>
  <si>
    <t>prostým betonem (s dodáním hmot) bez potěru,</t>
  </si>
  <si>
    <t>SPI</t>
  </si>
  <si>
    <t>po vybouraných příčkách : 0,1*(5,37+1+2,58)</t>
  </si>
  <si>
    <t>941955002R00</t>
  </si>
  <si>
    <t>Lešení lehké pracovní pomocné pomocné, o výšce lešeňové podlahy přes 1,2 do 1,9 m</t>
  </si>
  <si>
    <t>800-3</t>
  </si>
  <si>
    <t>pro bourací a nové práce : 28,3*2</t>
  </si>
  <si>
    <t>962031132R00</t>
  </si>
  <si>
    <t xml:space="preserve">Bourání příček </t>
  </si>
  <si>
    <t>801-3</t>
  </si>
  <si>
    <t>RTS 17/ I</t>
  </si>
  <si>
    <t>nebo vybourání otvorů průřezové plochy přes 4 m2 v příčkách, včetně pomocného lešení o výšce podlahy do 1900 mm a pro zatížení do 1,5 kPa  (150 kg/m2),</t>
  </si>
  <si>
    <t>3,3*(5,47+2,66)+1*2,03</t>
  </si>
  <si>
    <t>odpočet otvorů-dveře : -1*1,97</t>
  </si>
  <si>
    <t>skleněné tvárnice : -2,4*0,6</t>
  </si>
  <si>
    <t>962081131R00</t>
  </si>
  <si>
    <t>Bourání zdiva příček ze skleněných tvárnic, tloušťky do 100 mm</t>
  </si>
  <si>
    <t>nebo vybourání otvorů jakýchkoliv rozměrů, včetně pomocného lešení o výšce podlahy do 1900 mm a pro zatížení do 1,5 kPa  (150 kg/m2),</t>
  </si>
  <si>
    <t>2,4*0,6</t>
  </si>
  <si>
    <t>967031732R00</t>
  </si>
  <si>
    <t>Přisekání plošné zdiva cihelného na jakoukoliv maltu vápennou nebo vépenocementovou, tloušťky do 100 mm</t>
  </si>
  <si>
    <t>z jakýchkoliv cihel pálených, včetně pomocného lešení o výšce podlahy do 1900 mm a pro zatížení do 1,5 kPa  (150 kg/m2),</t>
  </si>
  <si>
    <t>vysekání ozubu pro osazení rámové zárubně : 0,1*(0,81+2,03*2)</t>
  </si>
  <si>
    <t>968061125R00</t>
  </si>
  <si>
    <t>Vyvěšení nebo zavěšení dřevěných křídel dveří, plochy do 2 m2</t>
  </si>
  <si>
    <t>kus</t>
  </si>
  <si>
    <t>oken, dveří a vrat, s uložením a opětovným zavěšením po provedení stavebních změn,</t>
  </si>
  <si>
    <t>968062455R00</t>
  </si>
  <si>
    <t>Vybourání dřevěných rámů dveřních zárubní, plochy do 2 m2</t>
  </si>
  <si>
    <t>včetně pomocného lešení o výšce podlahy do 1900 mm a pro zatížení do 1,5 kPa  (150 kg/m2),</t>
  </si>
  <si>
    <t>0,95*2</t>
  </si>
  <si>
    <t>968072455R00</t>
  </si>
  <si>
    <t>Vybourání a vyjmutí kovových rámů a rolet rámů, včetně pomocného lešení o výšce podlahy do 1900 mm a pro zatížení do 1,5 kPa  (150 kg/m2) dveřních zárubní, plochy do 2 m2</t>
  </si>
  <si>
    <t>1*1,97</t>
  </si>
  <si>
    <t>999281108R00</t>
  </si>
  <si>
    <t xml:space="preserve">Přesun hmot pro opravy a údržbu objektů pro opravy a údržbu dosavadních objektů včetně vnějších plášťů_x000D_
 výšky do 12 m,  </t>
  </si>
  <si>
    <t>t</t>
  </si>
  <si>
    <t>Přesun hmot</t>
  </si>
  <si>
    <t>POL7_</t>
  </si>
  <si>
    <t>oborů 801, 803, 811 a 812</t>
  </si>
  <si>
    <t>714183002R00</t>
  </si>
  <si>
    <t>Montáž pohltivých a konstrukčních součástí izolačních vložek izolačních desek na sraz volným uložením stropů nebo stěn</t>
  </si>
  <si>
    <t>800-714</t>
  </si>
  <si>
    <t>102 : 3,25*(5,37+2,54*2)</t>
  </si>
  <si>
    <t>odpočet otvorů : -1*(1*3,03+1,2*2,1)</t>
  </si>
  <si>
    <t>strop : 2,54*5,37</t>
  </si>
  <si>
    <t>714001PC1</t>
  </si>
  <si>
    <t>Samolepící akustická pěna tl.50 mm</t>
  </si>
  <si>
    <t xml:space="preserve">m2    </t>
  </si>
  <si>
    <t>998714201R00</t>
  </si>
  <si>
    <t>Přesun hmot v objektech výšky do 6 m</t>
  </si>
  <si>
    <t>50 m vodorovně měřeno od těžiště půdorysné plochy skládky do těžiště půdorysné plochy objektu</t>
  </si>
  <si>
    <t>730001</t>
  </si>
  <si>
    <t>Dodávka a montáž ÚT dfle projektu</t>
  </si>
  <si>
    <t>kpl.</t>
  </si>
  <si>
    <t xml:space="preserve">trubní rozvody Cu : </t>
  </si>
  <si>
    <t xml:space="preserve">2x otopná tělesa a ventily,šroubení dle projektu : </t>
  </si>
  <si>
    <t>kpl. : 1</t>
  </si>
  <si>
    <t>766662112R00</t>
  </si>
  <si>
    <t>Montáž dveřních křídel kompletizovaných otevíravých ,  , do zazděné rámové zárubně, jednokřídlových, šířky do 800 mm</t>
  </si>
  <si>
    <t>800-766</t>
  </si>
  <si>
    <t>766670011R00</t>
  </si>
  <si>
    <t>Montáž obložkové zárubně a dveřního křídla jednokřídlového</t>
  </si>
  <si>
    <t>766825111R00</t>
  </si>
  <si>
    <t>Montáž nábytku vestavěného skříně jednokřídlové šatní policové</t>
  </si>
  <si>
    <t>611601PC 3</t>
  </si>
  <si>
    <t>2/T - Dveře vnitřní hladké plné 1.kříd. 80/197 folie</t>
  </si>
  <si>
    <t xml:space="preserve">ks    </t>
  </si>
  <si>
    <t xml:space="preserve">osazení do rámové zárubně, Rw&gt; 42 dB : </t>
  </si>
  <si>
    <t>ks : 1</t>
  </si>
  <si>
    <t>611601PC 1</t>
  </si>
  <si>
    <t>1/T - Dveře vnitřní hladké plné 1. kříd. 100x197 folie</t>
  </si>
  <si>
    <t xml:space="preserve">dveře plné protihlukové do obložkové zárubně Rw 42 dB : </t>
  </si>
  <si>
    <t>611601PC 2</t>
  </si>
  <si>
    <t>3/T - Dveře vnitřní hladké plné 1.kříd. 90x197 folie</t>
  </si>
  <si>
    <t xml:space="preserve">osazení do obložkové zárubně,Rw &gt; 42 dB : </t>
  </si>
  <si>
    <t>61181321.MR</t>
  </si>
  <si>
    <t>zárubeň dřevěná rámová; pro dveře jednokřídlové; š průchodu 800 mm; h průchodu 1 970 mm; dýha, lakovaná</t>
  </si>
  <si>
    <t>611813PC1</t>
  </si>
  <si>
    <t>1/T - Obkladová zárubeň 1000x1970 mm folie</t>
  </si>
  <si>
    <t xml:space="preserve">protihluková úprava Rw &gt; 42 dB : </t>
  </si>
  <si>
    <t>611813PC2</t>
  </si>
  <si>
    <t>2/T - Obkladová zárubeň 800x1970 mm folie</t>
  </si>
  <si>
    <t xml:space="preserve">protihluková úprava Rw&gt; 42 dB : </t>
  </si>
  <si>
    <t>6152902PC1</t>
  </si>
  <si>
    <t>Skříňka vysoká policová  bílá, bez dveří</t>
  </si>
  <si>
    <t xml:space="preserve">rozměr dle otvoru niky-pozn.1 : </t>
  </si>
  <si>
    <t>998766201R00</t>
  </si>
  <si>
    <t>Přesun hmot pro konstrukce truhlářské v objektech výšky do 6 m</t>
  </si>
  <si>
    <t>50 m vodorovně</t>
  </si>
  <si>
    <t>776431010R00</t>
  </si>
  <si>
    <t>Montáž, lepení podlah. soklíků z kobercových pásů včetně dodávky kobercové lišty</t>
  </si>
  <si>
    <t>800-775</t>
  </si>
  <si>
    <t>včetně soklové lišty.</t>
  </si>
  <si>
    <t>POP</t>
  </si>
  <si>
    <t>5,37*2+2,54*2+0,47*2-1</t>
  </si>
  <si>
    <t>4,13*2+2,58*2-1,1</t>
  </si>
  <si>
    <t>784402801R00</t>
  </si>
  <si>
    <t>Odstranění maleb oškrabáním, v místnostech do 3,8 m</t>
  </si>
  <si>
    <t>800-784</t>
  </si>
  <si>
    <t>102 : 3,25*(5,37*2+2,54*2)+2,54*5,37+0,47*(1+2,03*2)</t>
  </si>
  <si>
    <t>103 : 3,3*(2,58*2+4,13*2)+2,58*4,13</t>
  </si>
  <si>
    <t>101 : 3,3*(1,16*2+2,58*2)+1,16*2,58</t>
  </si>
  <si>
    <t>784403801R00</t>
  </si>
  <si>
    <t>Odstranění maleb úplným omytím na sádrové omítce, v místnostech do 3,8 m</t>
  </si>
  <si>
    <t>784171201R00</t>
  </si>
  <si>
    <t>Příprava povrchu Penetrace (napouštění) podkladu akrylát, jednonásobná</t>
  </si>
  <si>
    <t>784176612R00</t>
  </si>
  <si>
    <t>Malby z malířských směsí otěruvzdorných,  , bílé, dvojnásobné</t>
  </si>
  <si>
    <t>RTS 15/ II</t>
  </si>
  <si>
    <t>210001</t>
  </si>
  <si>
    <t>Demontáže původních rozvodů el.instalace a svítidel a montáž nových dle PD</t>
  </si>
  <si>
    <t xml:space="preserve">nové-3x dvojzásuvka,1x dvojzásuvka : </t>
  </si>
  <si>
    <t xml:space="preserve">1x vypínač : </t>
  </si>
  <si>
    <t xml:space="preserve">svítidla původní : </t>
  </si>
  <si>
    <t>979087212R00</t>
  </si>
  <si>
    <t>Nakládání na dopravní prostředky suti</t>
  </si>
  <si>
    <t>822-1</t>
  </si>
  <si>
    <t>Přesun suti</t>
  </si>
  <si>
    <t>POL8_</t>
  </si>
  <si>
    <t>pro vodorovnou dopravu</t>
  </si>
  <si>
    <t>979081111R00</t>
  </si>
  <si>
    <t>Odvoz suti a vybouraných hmot na skládku do 1 km</t>
  </si>
  <si>
    <t>Včetně naložení na dopravní prostředek a složení na skládku, bez poplatku za skládku.</t>
  </si>
  <si>
    <t>979081121R00</t>
  </si>
  <si>
    <t>Odvoz suti a vybouraných hmot na skládku příplatek za každý další 1 km</t>
  </si>
  <si>
    <t>979082111R00</t>
  </si>
  <si>
    <t>Vnitrostaveništní doprava suti a vybouraných hmot do 10 m</t>
  </si>
  <si>
    <t>979082121R00</t>
  </si>
  <si>
    <t>Vnitrostaveništní doprava suti a vybouraných hmot příplatek k ceně za každých dalších 5 m</t>
  </si>
  <si>
    <t>979999999R00</t>
  </si>
  <si>
    <t xml:space="preserve">Poplatek za skládku suti s 10 % příměsí - DUFONEV Brno,  </t>
  </si>
  <si>
    <t>979093111R00</t>
  </si>
  <si>
    <t>Uložení suti na skládku bez zhutnění</t>
  </si>
  <si>
    <t>800-6</t>
  </si>
  <si>
    <t>s hrubým urovnáním,</t>
  </si>
  <si>
    <t>Pol.6</t>
  </si>
  <si>
    <t>Celkový úklid objektu po provedení stavebních prací</t>
  </si>
  <si>
    <t xml:space="preserve">náklady na úklidové práce v objektu po provedení stavebních prací : </t>
  </si>
  <si>
    <t xml:space="preserve">globální úklid všech dotčených ploch : </t>
  </si>
  <si>
    <t>Pol.13</t>
  </si>
  <si>
    <t>Technická pomoc projektanta</t>
  </si>
  <si>
    <t xml:space="preserve">zpracování návrhů řešení detailů po odkrytí při rekonstrukci : </t>
  </si>
  <si>
    <t>Pol.14</t>
  </si>
  <si>
    <t>Revizní zprávy a revize</t>
  </si>
  <si>
    <t xml:space="preserve">zařízení elektroinstalace silnoproudu : </t>
  </si>
  <si>
    <t xml:space="preserve">talkovézkoušky ÚT : </t>
  </si>
  <si>
    <t>Pol.17</t>
  </si>
  <si>
    <t>Dokladová část</t>
  </si>
  <si>
    <t xml:space="preserve">vypracování provozních řádů,návodů na provoz a údržbu : </t>
  </si>
  <si>
    <t>SUM</t>
  </si>
  <si>
    <t>END</t>
  </si>
  <si>
    <t>Základní umělecká škola Brno, Vranovská, příspěvková organizace</t>
  </si>
  <si>
    <t>Pam Arch s.r.o.</t>
  </si>
  <si>
    <t>Vránova 1241/3, 621 00 Brno</t>
  </si>
  <si>
    <t>CZ26289491</t>
  </si>
  <si>
    <t>robert.sevcik@pamarch.cz</t>
  </si>
  <si>
    <t>Zdeněk Šiler</t>
  </si>
</sst>
</file>

<file path=xl/styles.xml><?xml version="1.0" encoding="utf-8"?>
<styleSheet xmlns="http://schemas.openxmlformats.org/spreadsheetml/2006/main">
  <numFmts count="1">
    <numFmt numFmtId="164" formatCode="#,##0.00000"/>
  </numFmts>
  <fonts count="2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10"/>
      <color rgb="FFD6E1EE"/>
      <name val="Arial CE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  <font>
      <sz val="8"/>
      <color indexed="17"/>
      <name val="Arial CE"/>
      <charset val="238"/>
    </font>
    <font>
      <sz val="8"/>
      <color indexed="9"/>
      <name val="Arial CE"/>
      <charset val="238"/>
    </font>
    <font>
      <u/>
      <sz val="10"/>
      <color theme="10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0" fillId="0" borderId="0" applyNumberFormat="0" applyFill="0" applyBorder="0" applyAlignment="0" applyProtection="0">
      <alignment vertical="top"/>
      <protection locked="0"/>
    </xf>
  </cellStyleXfs>
  <cellXfs count="267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8" fillId="0" borderId="0" xfId="0" applyFont="1" applyAlignment="1">
      <alignment horizontal="left" vertical="center" wrapText="1"/>
    </xf>
    <xf numFmtId="0" fontId="0" fillId="0" borderId="6" xfId="0" applyBorder="1" applyAlignment="1">
      <alignment vertical="center" wrapText="1"/>
    </xf>
    <xf numFmtId="4" fontId="0" fillId="0" borderId="1" xfId="0" applyNumberFormat="1" applyBorder="1"/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0" fontId="0" fillId="3" borderId="1" xfId="0" applyFill="1" applyBorder="1" applyAlignment="1">
      <alignment horizontal="left" vertical="center" inden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28" xfId="0" applyNumberFormat="1" applyFont="1" applyFill="1" applyBorder="1" applyAlignment="1">
      <alignment vertical="center"/>
    </xf>
    <xf numFmtId="4" fontId="7" fillId="5" borderId="29" xfId="0" applyNumberFormat="1" applyFont="1" applyFill="1" applyBorder="1" applyAlignment="1">
      <alignment vertical="center" wrapText="1"/>
    </xf>
    <xf numFmtId="4" fontId="10" fillId="5" borderId="30" xfId="0" applyNumberFormat="1" applyFont="1" applyFill="1" applyBorder="1" applyAlignment="1">
      <alignment horizontal="center" vertical="center" wrapText="1" shrinkToFit="1"/>
    </xf>
    <xf numFmtId="4" fontId="7" fillId="5" borderId="28" xfId="0" applyNumberFormat="1" applyFont="1" applyFill="1" applyBorder="1" applyAlignment="1">
      <alignment horizontal="center" vertical="center" wrapText="1" shrinkToFit="1"/>
    </xf>
    <xf numFmtId="4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4" fontId="0" fillId="0" borderId="31" xfId="0" applyNumberFormat="1" applyBorder="1" applyAlignment="1">
      <alignment vertical="center"/>
    </xf>
    <xf numFmtId="4" fontId="3" fillId="0" borderId="32" xfId="0" applyNumberFormat="1" applyFont="1" applyBorder="1" applyAlignment="1">
      <alignment horizontal="right" vertical="center" wrapText="1" shrinkToFit="1"/>
    </xf>
    <xf numFmtId="4" fontId="3" fillId="0" borderId="32" xfId="0" applyNumberFormat="1" applyFont="1" applyBorder="1" applyAlignment="1">
      <alignment horizontal="right" vertical="center" shrinkToFit="1"/>
    </xf>
    <xf numFmtId="4" fontId="0" fillId="0" borderId="32" xfId="0" applyNumberFormat="1" applyBorder="1" applyAlignment="1">
      <alignment vertical="center" shrinkToFit="1"/>
    </xf>
    <xf numFmtId="4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4" fontId="8" fillId="0" borderId="31" xfId="0" applyNumberFormat="1" applyFont="1" applyBorder="1" applyAlignment="1">
      <alignment vertical="center"/>
    </xf>
    <xf numFmtId="4" fontId="8" fillId="0" borderId="32" xfId="0" applyNumberFormat="1" applyFont="1" applyBorder="1" applyAlignment="1">
      <alignment vertical="center" wrapText="1" shrinkToFit="1"/>
    </xf>
    <xf numFmtId="4" fontId="8" fillId="0" borderId="32" xfId="0" applyNumberFormat="1" applyFont="1" applyBorder="1" applyAlignment="1">
      <alignment vertical="center" shrinkToFit="1"/>
    </xf>
    <xf numFmtId="4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4" fontId="0" fillId="0" borderId="31" xfId="0" applyNumberFormat="1" applyBorder="1" applyAlignment="1">
      <alignment horizontal="left" vertical="center"/>
    </xf>
    <xf numFmtId="4" fontId="0" fillId="0" borderId="32" xfId="0" applyNumberFormat="1" applyBorder="1" applyAlignment="1">
      <alignment vertical="center" wrapText="1" shrinkToFit="1"/>
    </xf>
    <xf numFmtId="4" fontId="14" fillId="3" borderId="35" xfId="0" applyNumberFormat="1" applyFont="1" applyFill="1" applyBorder="1" applyAlignment="1">
      <alignment vertical="center" wrapText="1" shrinkToFit="1"/>
    </xf>
    <xf numFmtId="4" fontId="14" fillId="3" borderId="35" xfId="0" applyNumberFormat="1" applyFont="1" applyFill="1" applyBorder="1" applyAlignment="1">
      <alignment vertical="center" shrinkToFit="1"/>
    </xf>
    <xf numFmtId="4" fontId="0" fillId="3" borderId="36" xfId="0" applyNumberFormat="1" applyFill="1" applyBorder="1" applyAlignment="1">
      <alignment vertical="center" shrinkToFit="1"/>
    </xf>
    <xf numFmtId="3" fontId="0" fillId="3" borderId="36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5" borderId="28" xfId="0" applyFont="1" applyFill="1" applyBorder="1" applyAlignment="1">
      <alignment horizontal="center" vertical="center" wrapText="1"/>
    </xf>
    <xf numFmtId="0" fontId="15" fillId="5" borderId="29" xfId="0" applyFont="1" applyFill="1" applyBorder="1" applyAlignment="1">
      <alignment horizontal="center" vertical="center" wrapText="1"/>
    </xf>
    <xf numFmtId="0" fontId="15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0" fontId="7" fillId="3" borderId="34" xfId="0" applyFont="1" applyFill="1" applyBorder="1" applyAlignment="1">
      <alignment vertical="center"/>
    </xf>
    <xf numFmtId="0" fontId="7" fillId="3" borderId="34" xfId="0" applyFont="1" applyFill="1" applyBorder="1" applyAlignment="1">
      <alignment vertical="center" wrapText="1"/>
    </xf>
    <xf numFmtId="0" fontId="7" fillId="3" borderId="35" xfId="0" applyFont="1" applyFill="1" applyBorder="1" applyAlignment="1">
      <alignment vertical="center" wrapText="1"/>
    </xf>
    <xf numFmtId="3" fontId="7" fillId="0" borderId="33" xfId="0" applyNumberFormat="1" applyFont="1" applyBorder="1" applyAlignment="1">
      <alignment vertical="center"/>
    </xf>
    <xf numFmtId="3" fontId="7" fillId="3" borderId="36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3" borderId="36" xfId="0" applyNumberFormat="1" applyFont="1" applyFill="1" applyBorder="1" applyAlignment="1">
      <alignment horizontal="center" vertical="center"/>
    </xf>
    <xf numFmtId="4" fontId="7" fillId="3" borderId="36" xfId="0" applyNumberFormat="1" applyFont="1" applyFill="1" applyBorder="1" applyAlignment="1">
      <alignment vertical="center"/>
    </xf>
    <xf numFmtId="49" fontId="0" fillId="0" borderId="1" xfId="0" applyNumberFormat="1" applyBorder="1"/>
    <xf numFmtId="0" fontId="0" fillId="0" borderId="21" xfId="0" applyFon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0" fontId="16" fillId="0" borderId="0" xfId="0" applyFont="1" applyBorder="1" applyAlignment="1">
      <alignment horizontal="center" vertical="top" shrinkToFit="1"/>
    </xf>
    <xf numFmtId="4" fontId="16" fillId="0" borderId="0" xfId="0" applyNumberFormat="1" applyFont="1" applyBorder="1" applyAlignment="1">
      <alignment vertical="top" shrinkToFit="1"/>
    </xf>
    <xf numFmtId="4" fontId="16" fillId="4" borderId="0" xfId="0" applyNumberFormat="1" applyFont="1" applyFill="1" applyBorder="1" applyAlignment="1" applyProtection="1">
      <alignment vertical="top" shrinkToFit="1"/>
      <protection locked="0"/>
    </xf>
    <xf numFmtId="164" fontId="17" fillId="0" borderId="0" xfId="0" applyNumberFormat="1" applyFont="1" applyBorder="1" applyAlignment="1">
      <alignment horizontal="center" vertical="top" wrapText="1" shrinkToFit="1"/>
    </xf>
    <xf numFmtId="164" fontId="17" fillId="0" borderId="0" xfId="0" applyNumberFormat="1" applyFont="1" applyBorder="1" applyAlignment="1">
      <alignment vertical="top" wrapText="1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7" xfId="0" applyNumberFormat="1" applyFont="1" applyFill="1" applyBorder="1" applyAlignment="1">
      <alignment vertical="top" shrinkToFit="1"/>
    </xf>
    <xf numFmtId="0" fontId="16" fillId="0" borderId="38" xfId="0" applyFont="1" applyBorder="1" applyAlignment="1">
      <alignment vertical="top"/>
    </xf>
    <xf numFmtId="49" fontId="16" fillId="0" borderId="39" xfId="0" applyNumberFormat="1" applyFont="1" applyBorder="1" applyAlignment="1">
      <alignment vertical="top"/>
    </xf>
    <xf numFmtId="0" fontId="16" fillId="0" borderId="39" xfId="0" applyFont="1" applyBorder="1" applyAlignment="1">
      <alignment horizontal="center" vertical="top" shrinkToFit="1"/>
    </xf>
    <xf numFmtId="164" fontId="16" fillId="0" borderId="39" xfId="0" applyNumberFormat="1" applyFont="1" applyBorder="1" applyAlignment="1">
      <alignment vertical="top" shrinkToFit="1"/>
    </xf>
    <xf numFmtId="4" fontId="16" fillId="4" borderId="39" xfId="0" applyNumberFormat="1" applyFont="1" applyFill="1" applyBorder="1" applyAlignment="1" applyProtection="1">
      <alignment vertical="top" shrinkToFit="1"/>
      <protection locked="0"/>
    </xf>
    <xf numFmtId="4" fontId="16" fillId="0" borderId="39" xfId="0" applyNumberFormat="1" applyFont="1" applyBorder="1" applyAlignment="1">
      <alignment vertical="top" shrinkToFit="1"/>
    </xf>
    <xf numFmtId="4" fontId="16" fillId="0" borderId="40" xfId="0" applyNumberFormat="1" applyFont="1" applyBorder="1" applyAlignment="1">
      <alignment vertical="top" shrinkToFit="1"/>
    </xf>
    <xf numFmtId="0" fontId="16" fillId="0" borderId="41" xfId="0" applyFont="1" applyBorder="1" applyAlignment="1">
      <alignment vertical="top"/>
    </xf>
    <xf numFmtId="49" fontId="16" fillId="0" borderId="42" xfId="0" applyNumberFormat="1" applyFont="1" applyBorder="1" applyAlignment="1">
      <alignment vertical="top"/>
    </xf>
    <xf numFmtId="0" fontId="16" fillId="0" borderId="42" xfId="0" applyFont="1" applyBorder="1" applyAlignment="1">
      <alignment horizontal="center" vertical="top" shrinkToFit="1"/>
    </xf>
    <xf numFmtId="164" fontId="16" fillId="0" borderId="42" xfId="0" applyNumberFormat="1" applyFont="1" applyBorder="1" applyAlignment="1">
      <alignment vertical="top" shrinkToFit="1"/>
    </xf>
    <xf numFmtId="4" fontId="16" fillId="4" borderId="42" xfId="0" applyNumberFormat="1" applyFont="1" applyFill="1" applyBorder="1" applyAlignment="1" applyProtection="1">
      <alignment vertical="top" shrinkToFit="1"/>
      <protection locked="0"/>
    </xf>
    <xf numFmtId="4" fontId="16" fillId="0" borderId="42" xfId="0" applyNumberFormat="1" applyFont="1" applyBorder="1" applyAlignment="1">
      <alignment vertical="top" shrinkToFit="1"/>
    </xf>
    <xf numFmtId="4" fontId="16" fillId="0" borderId="43" xfId="0" applyNumberFormat="1" applyFont="1" applyBorder="1" applyAlignment="1">
      <alignment vertical="top" shrinkToFit="1"/>
    </xf>
    <xf numFmtId="0" fontId="19" fillId="0" borderId="0" xfId="0" applyNumberFormat="1" applyFont="1" applyAlignment="1">
      <alignment wrapText="1"/>
    </xf>
    <xf numFmtId="164" fontId="16" fillId="4" borderId="0" xfId="0" applyNumberFormat="1" applyFont="1" applyFill="1" applyBorder="1" applyAlignment="1" applyProtection="1">
      <alignment vertical="top" shrinkToFit="1"/>
      <protection locked="0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6" fillId="0" borderId="39" xfId="0" applyNumberFormat="1" applyFont="1" applyBorder="1" applyAlignment="1">
      <alignment horizontal="left" vertical="top" wrapText="1"/>
    </xf>
    <xf numFmtId="164" fontId="17" fillId="0" borderId="0" xfId="0" quotePrefix="1" applyNumberFormat="1" applyFont="1" applyBorder="1" applyAlignment="1">
      <alignment horizontal="left" vertical="top" wrapText="1"/>
    </xf>
    <xf numFmtId="49" fontId="16" fillId="0" borderId="42" xfId="0" applyNumberFormat="1" applyFont="1" applyBorder="1" applyAlignment="1">
      <alignment horizontal="left" vertical="top" wrapText="1"/>
    </xf>
    <xf numFmtId="49" fontId="16" fillId="0" borderId="0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0" fontId="3" fillId="2" borderId="0" xfId="0" applyFont="1" applyFill="1" applyAlignment="1">
      <alignment horizontal="left" wrapText="1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4" fontId="0" fillId="0" borderId="32" xfId="0" applyNumberFormat="1" applyBorder="1" applyAlignment="1">
      <alignment vertical="center" wrapText="1"/>
    </xf>
    <xf numFmtId="4" fontId="8" fillId="0" borderId="32" xfId="0" applyNumberFormat="1" applyFont="1" applyBorder="1" applyAlignment="1">
      <alignment vertical="center" wrapText="1"/>
    </xf>
    <xf numFmtId="4" fontId="0" fillId="3" borderId="34" xfId="0" applyNumberFormat="1" applyFill="1" applyBorder="1" applyAlignment="1">
      <alignment vertical="center"/>
    </xf>
    <xf numFmtId="4" fontId="0" fillId="3" borderId="35" xfId="0" applyNumberFormat="1" applyFill="1" applyBorder="1" applyAlignment="1">
      <alignment vertical="center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16" xfId="0" applyNumberFormat="1" applyFont="1" applyBorder="1" applyAlignment="1">
      <alignment horizontal="right" vertical="center" indent="1"/>
    </xf>
    <xf numFmtId="4" fontId="12" fillId="3" borderId="7" xfId="0" applyNumberFormat="1" applyFont="1" applyFill="1" applyBorder="1" applyAlignment="1">
      <alignment horizontal="right" vertical="center"/>
    </xf>
    <xf numFmtId="2" fontId="12" fillId="3" borderId="7" xfId="0" applyNumberFormat="1" applyFont="1" applyFill="1" applyBorder="1" applyAlignment="1">
      <alignment horizontal="right" vertical="center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4" borderId="0" xfId="0" applyFont="1" applyFill="1" applyAlignment="1" applyProtection="1">
      <alignment horizontal="left" vertical="center"/>
      <protection locked="0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0" fillId="4" borderId="6" xfId="0" applyFill="1" applyBorder="1" applyAlignment="1" applyProtection="1">
      <alignment horizontal="left" vertical="center"/>
      <protection locked="0"/>
    </xf>
    <xf numFmtId="0" fontId="8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1" fontId="0" fillId="0" borderId="6" xfId="0" applyNumberFormat="1" applyBorder="1" applyAlignment="1">
      <alignment horizontal="right" inden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22" xfId="0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16" fillId="0" borderId="0" xfId="0" applyNumberFormat="1" applyFont="1" applyBorder="1" applyAlignment="1">
      <alignment horizontal="left" vertical="top" wrapText="1"/>
    </xf>
    <xf numFmtId="0" fontId="16" fillId="0" borderId="0" xfId="0" applyNumberFormat="1" applyFont="1" applyBorder="1" applyAlignment="1">
      <alignment vertical="top" wrapText="1"/>
    </xf>
    <xf numFmtId="0" fontId="18" fillId="0" borderId="18" xfId="0" applyNumberFormat="1" applyFont="1" applyBorder="1" applyAlignment="1">
      <alignment horizontal="left" vertical="top" wrapText="1"/>
    </xf>
    <xf numFmtId="0" fontId="18" fillId="0" borderId="18" xfId="0" applyNumberFormat="1" applyFont="1" applyBorder="1" applyAlignment="1">
      <alignment vertical="top" wrapText="1"/>
    </xf>
    <xf numFmtId="0" fontId="16" fillId="0" borderId="18" xfId="0" applyNumberFormat="1" applyFont="1" applyBorder="1" applyAlignment="1">
      <alignment horizontal="left" vertical="top" wrapText="1"/>
    </xf>
    <xf numFmtId="0" fontId="16" fillId="0" borderId="18" xfId="0" applyNumberFormat="1" applyFont="1" applyBorder="1" applyAlignment="1">
      <alignment vertical="top" wrapText="1"/>
    </xf>
    <xf numFmtId="0" fontId="6" fillId="0" borderId="0" xfId="0" applyFont="1" applyAlignment="1">
      <alignment horizontal="center"/>
    </xf>
    <xf numFmtId="49" fontId="0" fillId="0" borderId="12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3" fontId="8" fillId="4" borderId="6" xfId="0" applyNumberFormat="1" applyFont="1" applyFill="1" applyBorder="1" applyAlignment="1" applyProtection="1">
      <alignment horizontal="left" vertical="center" wrapText="1"/>
      <protection locked="0"/>
    </xf>
    <xf numFmtId="0" fontId="20" fillId="4" borderId="6" xfId="2" applyFill="1" applyBorder="1" applyAlignment="1" applyProtection="1">
      <alignment horizontal="left" vertical="center"/>
      <protection locked="0"/>
    </xf>
  </cellXfs>
  <cellStyles count="3">
    <cellStyle name="Hypertextový odkaz" xfId="2" builtinId="8"/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-PC\BUILDpowerS\Templates\Rozpocty\Sablon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robert.sevcik@pamarch.cz" TargetMode="Externa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A1:G2"/>
  <sheetViews>
    <sheetView workbookViewId="0">
      <selection activeCell="A2" sqref="A2:G2"/>
    </sheetView>
  </sheetViews>
  <sheetFormatPr defaultRowHeight="12.75"/>
  <sheetData>
    <row r="1" spans="1:7">
      <c r="A1" s="21" t="s">
        <v>38</v>
      </c>
    </row>
    <row r="2" spans="1:7" ht="57.75" customHeight="1">
      <c r="A2" s="197" t="s">
        <v>39</v>
      </c>
      <c r="B2" s="197"/>
      <c r="C2" s="197"/>
      <c r="D2" s="197"/>
      <c r="E2" s="197"/>
      <c r="F2" s="197"/>
      <c r="G2" s="197"/>
    </row>
  </sheetData>
  <sheetProtection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List5112">
    <tabColor rgb="FF66FF66"/>
  </sheetPr>
  <dimension ref="A1:O68"/>
  <sheetViews>
    <sheetView showGridLines="0" topLeftCell="B1" zoomScaleSheetLayoutView="75" workbookViewId="0">
      <selection activeCell="G15" sqref="G15:H15"/>
    </sheetView>
  </sheetViews>
  <sheetFormatPr defaultColWidth="9" defaultRowHeight="12.75"/>
  <cols>
    <col min="1" max="1" width="8.42578125" hidden="1" customWidth="1"/>
    <col min="2" max="2" width="13.42578125" customWidth="1"/>
    <col min="3" max="3" width="7.42578125" style="51" customWidth="1"/>
    <col min="4" max="4" width="13" style="51" customWidth="1"/>
    <col min="5" max="5" width="9.7109375" style="51" customWidth="1"/>
    <col min="6" max="6" width="11.7109375" customWidth="1"/>
    <col min="7" max="9" width="13" customWidth="1"/>
    <col min="10" max="10" width="5.5703125" customWidth="1"/>
    <col min="11" max="11" width="4.28515625" customWidth="1"/>
    <col min="12" max="15" width="10.7109375" customWidth="1"/>
  </cols>
  <sheetData>
    <row r="1" spans="1:15" ht="33.75" customHeight="1">
      <c r="A1" s="47" t="s">
        <v>36</v>
      </c>
      <c r="B1" s="231" t="s">
        <v>41</v>
      </c>
      <c r="C1" s="232"/>
      <c r="D1" s="232"/>
      <c r="E1" s="232"/>
      <c r="F1" s="232"/>
      <c r="G1" s="232"/>
      <c r="H1" s="232"/>
      <c r="I1" s="232"/>
      <c r="J1" s="233"/>
    </row>
    <row r="2" spans="1:15" ht="36" customHeight="1">
      <c r="A2" s="2"/>
      <c r="B2" s="77" t="s">
        <v>22</v>
      </c>
      <c r="C2" s="78"/>
      <c r="D2" s="79" t="s">
        <v>48</v>
      </c>
      <c r="E2" s="237" t="s">
        <v>49</v>
      </c>
      <c r="F2" s="238"/>
      <c r="G2" s="238"/>
      <c r="H2" s="238"/>
      <c r="I2" s="238"/>
      <c r="J2" s="239"/>
      <c r="O2" s="1"/>
    </row>
    <row r="3" spans="1:15" ht="27" customHeight="1">
      <c r="A3" s="2"/>
      <c r="B3" s="80" t="s">
        <v>46</v>
      </c>
      <c r="C3" s="78"/>
      <c r="D3" s="81" t="s">
        <v>43</v>
      </c>
      <c r="E3" s="240" t="s">
        <v>45</v>
      </c>
      <c r="F3" s="241"/>
      <c r="G3" s="241"/>
      <c r="H3" s="241"/>
      <c r="I3" s="241"/>
      <c r="J3" s="242"/>
    </row>
    <row r="4" spans="1:15" ht="23.25" customHeight="1">
      <c r="A4" s="76">
        <v>904</v>
      </c>
      <c r="B4" s="82" t="s">
        <v>47</v>
      </c>
      <c r="C4" s="83"/>
      <c r="D4" s="84" t="s">
        <v>43</v>
      </c>
      <c r="E4" s="221" t="s">
        <v>44</v>
      </c>
      <c r="F4" s="222"/>
      <c r="G4" s="222"/>
      <c r="H4" s="222"/>
      <c r="I4" s="222"/>
      <c r="J4" s="223"/>
    </row>
    <row r="5" spans="1:15" ht="24" customHeight="1">
      <c r="A5" s="2"/>
      <c r="B5" s="31" t="s">
        <v>42</v>
      </c>
      <c r="D5" s="225" t="s">
        <v>296</v>
      </c>
      <c r="E5" s="226"/>
      <c r="F5" s="226"/>
      <c r="G5" s="226"/>
      <c r="H5" s="18" t="s">
        <v>40</v>
      </c>
      <c r="I5" s="22">
        <v>62156756</v>
      </c>
      <c r="J5" s="8"/>
    </row>
    <row r="6" spans="1:15" ht="15.75" customHeight="1">
      <c r="A6" s="2"/>
      <c r="B6" s="28"/>
      <c r="C6" s="54"/>
      <c r="D6" s="227"/>
      <c r="E6" s="228"/>
      <c r="F6" s="228"/>
      <c r="G6" s="228"/>
      <c r="H6" s="18" t="s">
        <v>34</v>
      </c>
      <c r="I6" s="22"/>
      <c r="J6" s="8"/>
    </row>
    <row r="7" spans="1:15" ht="15.75" customHeight="1">
      <c r="A7" s="2"/>
      <c r="B7" s="29"/>
      <c r="C7" s="55"/>
      <c r="D7" s="52"/>
      <c r="E7" s="229"/>
      <c r="F7" s="230"/>
      <c r="G7" s="230"/>
      <c r="H7" s="24"/>
      <c r="I7" s="23"/>
      <c r="J7" s="34"/>
    </row>
    <row r="8" spans="1:15" ht="24" hidden="1" customHeight="1">
      <c r="A8" s="2"/>
      <c r="B8" s="31" t="s">
        <v>20</v>
      </c>
      <c r="D8" s="74"/>
      <c r="H8" s="18" t="s">
        <v>40</v>
      </c>
      <c r="I8" s="22"/>
      <c r="J8" s="8"/>
    </row>
    <row r="9" spans="1:15" ht="15.75" hidden="1" customHeight="1">
      <c r="A9" s="2"/>
      <c r="B9" s="2"/>
      <c r="D9" s="74"/>
      <c r="H9" s="18" t="s">
        <v>34</v>
      </c>
      <c r="I9" s="22"/>
      <c r="J9" s="8"/>
    </row>
    <row r="10" spans="1:15" ht="15.75" hidden="1" customHeight="1">
      <c r="A10" s="2"/>
      <c r="B10" s="35"/>
      <c r="C10" s="55"/>
      <c r="D10" s="52"/>
      <c r="E10" s="75"/>
      <c r="F10" s="24"/>
      <c r="G10" s="14"/>
      <c r="H10" s="14"/>
      <c r="I10" s="36"/>
      <c r="J10" s="34"/>
    </row>
    <row r="11" spans="1:15" ht="24" customHeight="1">
      <c r="A11" s="2"/>
      <c r="B11" s="31" t="s">
        <v>19</v>
      </c>
      <c r="D11" s="244" t="s">
        <v>297</v>
      </c>
      <c r="E11" s="244"/>
      <c r="F11" s="244"/>
      <c r="G11" s="244"/>
      <c r="H11" s="18" t="s">
        <v>40</v>
      </c>
      <c r="I11" s="85">
        <v>26289491</v>
      </c>
      <c r="J11" s="8"/>
    </row>
    <row r="12" spans="1:15" ht="15.75" customHeight="1">
      <c r="A12" s="2"/>
      <c r="B12" s="28"/>
      <c r="C12" s="54"/>
      <c r="D12" s="220" t="s">
        <v>298</v>
      </c>
      <c r="E12" s="220"/>
      <c r="F12" s="220"/>
      <c r="G12" s="220"/>
      <c r="H12" s="18" t="s">
        <v>34</v>
      </c>
      <c r="I12" s="85" t="s">
        <v>299</v>
      </c>
      <c r="J12" s="8"/>
    </row>
    <row r="13" spans="1:15" ht="15.75" customHeight="1">
      <c r="A13" s="2"/>
      <c r="B13" s="29"/>
      <c r="C13" s="55"/>
      <c r="D13" s="265">
        <v>777872493</v>
      </c>
      <c r="E13" s="266" t="s">
        <v>300</v>
      </c>
      <c r="F13" s="224"/>
      <c r="G13" s="224"/>
      <c r="H13" s="19"/>
      <c r="I13" s="23"/>
      <c r="J13" s="34"/>
    </row>
    <row r="14" spans="1:15" ht="24" customHeight="1">
      <c r="A14" s="2"/>
      <c r="B14" s="43" t="s">
        <v>21</v>
      </c>
      <c r="C14" s="56"/>
      <c r="D14" s="57" t="s">
        <v>301</v>
      </c>
      <c r="E14" s="58"/>
      <c r="F14" s="44"/>
      <c r="G14" s="44"/>
      <c r="H14" s="45"/>
      <c r="I14" s="44"/>
      <c r="J14" s="46"/>
    </row>
    <row r="15" spans="1:15" ht="32.25" customHeight="1">
      <c r="A15" s="2"/>
      <c r="B15" s="35" t="s">
        <v>32</v>
      </c>
      <c r="C15" s="59"/>
      <c r="D15" s="53"/>
      <c r="E15" s="243"/>
      <c r="F15" s="243"/>
      <c r="G15" s="245"/>
      <c r="H15" s="245"/>
      <c r="I15" s="245" t="s">
        <v>29</v>
      </c>
      <c r="J15" s="246"/>
    </row>
    <row r="16" spans="1:15" ht="23.25" customHeight="1">
      <c r="A16" s="142" t="s">
        <v>24</v>
      </c>
      <c r="B16" s="38" t="s">
        <v>24</v>
      </c>
      <c r="C16" s="60"/>
      <c r="D16" s="61"/>
      <c r="E16" s="209"/>
      <c r="F16" s="210"/>
      <c r="G16" s="209"/>
      <c r="H16" s="210"/>
      <c r="I16" s="209">
        <f>SUMIF(F50:F64,A16,I50:I64)+SUMIF(F50:F64,"PSU",I50:I64)</f>
        <v>0</v>
      </c>
      <c r="J16" s="211"/>
    </row>
    <row r="17" spans="1:10" ht="23.25" customHeight="1">
      <c r="A17" s="142" t="s">
        <v>25</v>
      </c>
      <c r="B17" s="38" t="s">
        <v>25</v>
      </c>
      <c r="C17" s="60"/>
      <c r="D17" s="61"/>
      <c r="E17" s="209"/>
      <c r="F17" s="210"/>
      <c r="G17" s="209"/>
      <c r="H17" s="210"/>
      <c r="I17" s="209">
        <f>SUMIF(F50:F64,A17,I50:I64)</f>
        <v>0</v>
      </c>
      <c r="J17" s="211"/>
    </row>
    <row r="18" spans="1:10" ht="23.25" customHeight="1">
      <c r="A18" s="142" t="s">
        <v>26</v>
      </c>
      <c r="B18" s="38" t="s">
        <v>26</v>
      </c>
      <c r="C18" s="60"/>
      <c r="D18" s="61"/>
      <c r="E18" s="209"/>
      <c r="F18" s="210"/>
      <c r="G18" s="209"/>
      <c r="H18" s="210"/>
      <c r="I18" s="209">
        <f>SUMIF(F50:F64,A18,I50:I64)</f>
        <v>0</v>
      </c>
      <c r="J18" s="211"/>
    </row>
    <row r="19" spans="1:10" ht="23.25" customHeight="1">
      <c r="A19" s="142" t="s">
        <v>83</v>
      </c>
      <c r="B19" s="38" t="s">
        <v>27</v>
      </c>
      <c r="C19" s="60"/>
      <c r="D19" s="61"/>
      <c r="E19" s="209"/>
      <c r="F19" s="210"/>
      <c r="G19" s="209"/>
      <c r="H19" s="210"/>
      <c r="I19" s="209">
        <f>SUMIF(F50:F64,A19,I50:I64)</f>
        <v>0</v>
      </c>
      <c r="J19" s="211"/>
    </row>
    <row r="20" spans="1:10" ht="23.25" customHeight="1">
      <c r="A20" s="142" t="s">
        <v>84</v>
      </c>
      <c r="B20" s="38" t="s">
        <v>28</v>
      </c>
      <c r="C20" s="60"/>
      <c r="D20" s="61"/>
      <c r="E20" s="209"/>
      <c r="F20" s="210"/>
      <c r="G20" s="209"/>
      <c r="H20" s="210"/>
      <c r="I20" s="209">
        <f>SUMIF(F50:F64,A20,I50:I64)</f>
        <v>0</v>
      </c>
      <c r="J20" s="211"/>
    </row>
    <row r="21" spans="1:10" ht="23.25" customHeight="1">
      <c r="A21" s="2"/>
      <c r="B21" s="48" t="s">
        <v>29</v>
      </c>
      <c r="C21" s="62"/>
      <c r="D21" s="63"/>
      <c r="E21" s="212"/>
      <c r="F21" s="247"/>
      <c r="G21" s="212"/>
      <c r="H21" s="247"/>
      <c r="I21" s="212">
        <f>SUM(I16:J20)</f>
        <v>0</v>
      </c>
      <c r="J21" s="213"/>
    </row>
    <row r="22" spans="1:10" ht="33" customHeight="1">
      <c r="A22" s="2"/>
      <c r="B22" s="42" t="s">
        <v>33</v>
      </c>
      <c r="C22" s="60"/>
      <c r="D22" s="61"/>
      <c r="E22" s="64"/>
      <c r="F22" s="39"/>
      <c r="G22" s="33"/>
      <c r="H22" s="33"/>
      <c r="I22" s="33"/>
      <c r="J22" s="40"/>
    </row>
    <row r="23" spans="1:10" ht="23.25" customHeight="1">
      <c r="A23" s="2"/>
      <c r="B23" s="38" t="s">
        <v>12</v>
      </c>
      <c r="C23" s="60"/>
      <c r="D23" s="61"/>
      <c r="E23" s="65">
        <v>15</v>
      </c>
      <c r="F23" s="39" t="s">
        <v>0</v>
      </c>
      <c r="G23" s="207">
        <f>ZakladDPHSniVypocet</f>
        <v>0</v>
      </c>
      <c r="H23" s="208"/>
      <c r="I23" s="208"/>
      <c r="J23" s="40" t="str">
        <f t="shared" ref="J23:J28" si="0">Mena</f>
        <v>CZK</v>
      </c>
    </row>
    <row r="24" spans="1:10" ht="23.25" hidden="1" customHeight="1">
      <c r="A24" s="2"/>
      <c r="B24" s="38" t="s">
        <v>13</v>
      </c>
      <c r="C24" s="60"/>
      <c r="D24" s="61"/>
      <c r="E24" s="65">
        <f>SazbaDPH1</f>
        <v>15</v>
      </c>
      <c r="F24" s="39" t="s">
        <v>0</v>
      </c>
      <c r="G24" s="205">
        <f>I23*E23/100</f>
        <v>0</v>
      </c>
      <c r="H24" s="206"/>
      <c r="I24" s="206"/>
      <c r="J24" s="40" t="str">
        <f t="shared" si="0"/>
        <v>CZK</v>
      </c>
    </row>
    <row r="25" spans="1:10" ht="23.25" customHeight="1">
      <c r="A25" s="2"/>
      <c r="B25" s="38" t="s">
        <v>14</v>
      </c>
      <c r="C25" s="60"/>
      <c r="D25" s="61"/>
      <c r="E25" s="65">
        <v>21</v>
      </c>
      <c r="F25" s="39" t="s">
        <v>0</v>
      </c>
      <c r="G25" s="207">
        <f>ZakladDPHZaklVypocet</f>
        <v>0</v>
      </c>
      <c r="H25" s="208"/>
      <c r="I25" s="208"/>
      <c r="J25" s="40" t="str">
        <f t="shared" si="0"/>
        <v>CZK</v>
      </c>
    </row>
    <row r="26" spans="1:10" ht="23.25" hidden="1" customHeight="1">
      <c r="A26" s="2"/>
      <c r="B26" s="32" t="s">
        <v>15</v>
      </c>
      <c r="C26" s="66"/>
      <c r="D26" s="53"/>
      <c r="E26" s="67">
        <f>SazbaDPH2</f>
        <v>21</v>
      </c>
      <c r="F26" s="30" t="s">
        <v>0</v>
      </c>
      <c r="G26" s="234">
        <f>I25*E25/100</f>
        <v>0</v>
      </c>
      <c r="H26" s="235"/>
      <c r="I26" s="235"/>
      <c r="J26" s="37" t="str">
        <f t="shared" si="0"/>
        <v>CZK</v>
      </c>
    </row>
    <row r="27" spans="1:10" ht="23.25" customHeight="1" thickBot="1">
      <c r="A27" s="2">
        <f>ZakladDPHSni+ZakladDPHZakl</f>
        <v>0</v>
      </c>
      <c r="B27" s="31" t="s">
        <v>4</v>
      </c>
      <c r="C27" s="68"/>
      <c r="D27" s="69"/>
      <c r="E27" s="68"/>
      <c r="F27" s="16"/>
      <c r="G27" s="236">
        <f>CenaCelkemBezDPH-(ZakladDPHSni+ZakladDPHZakl)</f>
        <v>0</v>
      </c>
      <c r="H27" s="236"/>
      <c r="I27" s="236"/>
      <c r="J27" s="41" t="str">
        <f t="shared" si="0"/>
        <v>CZK</v>
      </c>
    </row>
    <row r="28" spans="1:10" ht="27.75" customHeight="1" thickBot="1">
      <c r="A28" s="2">
        <f>(A27-INT(A27))*100</f>
        <v>0</v>
      </c>
      <c r="B28" s="116" t="s">
        <v>23</v>
      </c>
      <c r="C28" s="117"/>
      <c r="D28" s="117"/>
      <c r="E28" s="118"/>
      <c r="F28" s="119"/>
      <c r="G28" s="215">
        <f>A27</f>
        <v>0</v>
      </c>
      <c r="H28" s="215"/>
      <c r="I28" s="215"/>
      <c r="J28" s="120" t="str">
        <f t="shared" si="0"/>
        <v>CZK</v>
      </c>
    </row>
    <row r="29" spans="1:10" ht="27.75" hidden="1" customHeight="1" thickBot="1">
      <c r="A29" s="2"/>
      <c r="B29" s="116" t="s">
        <v>35</v>
      </c>
      <c r="C29" s="121"/>
      <c r="D29" s="121"/>
      <c r="E29" s="121"/>
      <c r="F29" s="122"/>
      <c r="G29" s="214">
        <f>ZakladDPHSni+DPHSni+ZakladDPHZakl+DPHZakl+Zaokrouhleni</f>
        <v>0</v>
      </c>
      <c r="H29" s="214"/>
      <c r="I29" s="214"/>
      <c r="J29" s="123" t="s">
        <v>53</v>
      </c>
    </row>
    <row r="30" spans="1:10" ht="12.75" customHeight="1">
      <c r="A30" s="2"/>
      <c r="B30" s="2"/>
      <c r="J30" s="9"/>
    </row>
    <row r="31" spans="1:10" ht="30" customHeight="1">
      <c r="A31" s="2"/>
      <c r="B31" s="2"/>
      <c r="J31" s="9"/>
    </row>
    <row r="32" spans="1:10" ht="18.75" customHeight="1">
      <c r="A32" s="2"/>
      <c r="B32" s="17"/>
      <c r="C32" s="70" t="s">
        <v>11</v>
      </c>
      <c r="D32" s="71"/>
      <c r="E32" s="71"/>
      <c r="F32" s="15" t="s">
        <v>10</v>
      </c>
      <c r="G32" s="26"/>
      <c r="H32" s="27"/>
      <c r="I32" s="26"/>
      <c r="J32" s="9"/>
    </row>
    <row r="33" spans="1:10" ht="47.25" customHeight="1">
      <c r="A33" s="2"/>
      <c r="B33" s="2"/>
      <c r="J33" s="9"/>
    </row>
    <row r="34" spans="1:10" s="21" customFormat="1" ht="18.75" customHeight="1">
      <c r="A34" s="20"/>
      <c r="B34" s="20"/>
      <c r="C34" s="72"/>
      <c r="D34" s="216"/>
      <c r="E34" s="217"/>
      <c r="G34" s="218"/>
      <c r="H34" s="219"/>
      <c r="I34" s="219"/>
      <c r="J34" s="25"/>
    </row>
    <row r="35" spans="1:10" ht="12.75" customHeight="1">
      <c r="A35" s="2"/>
      <c r="B35" s="2"/>
      <c r="D35" s="204" t="s">
        <v>2</v>
      </c>
      <c r="E35" s="204"/>
      <c r="H35" s="10" t="s">
        <v>3</v>
      </c>
      <c r="J35" s="9"/>
    </row>
    <row r="36" spans="1:10" ht="13.5" customHeight="1" thickBot="1">
      <c r="A36" s="11"/>
      <c r="B36" s="11"/>
      <c r="C36" s="73"/>
      <c r="D36" s="73"/>
      <c r="E36" s="73"/>
      <c r="F36" s="12"/>
      <c r="G36" s="12"/>
      <c r="H36" s="12"/>
      <c r="I36" s="12"/>
      <c r="J36" s="13"/>
    </row>
    <row r="37" spans="1:10" ht="27" hidden="1" customHeight="1">
      <c r="B37" s="89" t="s">
        <v>16</v>
      </c>
      <c r="C37" s="90"/>
      <c r="D37" s="90"/>
      <c r="E37" s="90"/>
      <c r="F37" s="91"/>
      <c r="G37" s="91"/>
      <c r="H37" s="91"/>
      <c r="I37" s="91"/>
      <c r="J37" s="92"/>
    </row>
    <row r="38" spans="1:10" ht="25.5" hidden="1" customHeight="1">
      <c r="A38" s="88" t="s">
        <v>37</v>
      </c>
      <c r="B38" s="93" t="s">
        <v>17</v>
      </c>
      <c r="C38" s="94" t="s">
        <v>5</v>
      </c>
      <c r="D38" s="94"/>
      <c r="E38" s="94"/>
      <c r="F38" s="95" t="str">
        <f>B23</f>
        <v>Základ pro sníženou DPH</v>
      </c>
      <c r="G38" s="95" t="str">
        <f>B25</f>
        <v>Základ pro základní DPH</v>
      </c>
      <c r="H38" s="96" t="s">
        <v>18</v>
      </c>
      <c r="I38" s="97" t="s">
        <v>1</v>
      </c>
      <c r="J38" s="98" t="s">
        <v>0</v>
      </c>
    </row>
    <row r="39" spans="1:10" ht="25.5" hidden="1" customHeight="1">
      <c r="A39" s="88">
        <v>1</v>
      </c>
      <c r="B39" s="99" t="s">
        <v>50</v>
      </c>
      <c r="C39" s="200"/>
      <c r="D39" s="200"/>
      <c r="E39" s="200"/>
      <c r="F39" s="100">
        <f>'1 1 Pol'!AE137</f>
        <v>0</v>
      </c>
      <c r="G39" s="101">
        <f>'1 1 Pol'!AF137</f>
        <v>0</v>
      </c>
      <c r="H39" s="102"/>
      <c r="I39" s="103">
        <f>F39+G39+H39</f>
        <v>0</v>
      </c>
      <c r="J39" s="104" t="str">
        <f>IF(CenaCelkemVypocet=0,"",I39/CenaCelkemVypocet*100)</f>
        <v/>
      </c>
    </row>
    <row r="40" spans="1:10" ht="25.5" hidden="1" customHeight="1">
      <c r="A40" s="88">
        <v>2</v>
      </c>
      <c r="B40" s="105"/>
      <c r="C40" s="201" t="s">
        <v>51</v>
      </c>
      <c r="D40" s="201"/>
      <c r="E40" s="201"/>
      <c r="F40" s="106"/>
      <c r="G40" s="107"/>
      <c r="H40" s="107"/>
      <c r="I40" s="108">
        <f>F40+G40+H40</f>
        <v>0</v>
      </c>
      <c r="J40" s="109" t="str">
        <f>IF(CenaCelkemVypocet=0,"",I40/CenaCelkemVypocet*100)</f>
        <v/>
      </c>
    </row>
    <row r="41" spans="1:10" ht="25.5" hidden="1" customHeight="1">
      <c r="A41" s="88">
        <v>2</v>
      </c>
      <c r="B41" s="105" t="s">
        <v>43</v>
      </c>
      <c r="C41" s="201" t="s">
        <v>45</v>
      </c>
      <c r="D41" s="201"/>
      <c r="E41" s="201"/>
      <c r="F41" s="106">
        <f>'1 1 Pol'!AE137</f>
        <v>0</v>
      </c>
      <c r="G41" s="107">
        <f>'1 1 Pol'!AF137</f>
        <v>0</v>
      </c>
      <c r="H41" s="107"/>
      <c r="I41" s="108">
        <f>F41+G41+H41</f>
        <v>0</v>
      </c>
      <c r="J41" s="109" t="str">
        <f>IF(CenaCelkemVypocet=0,"",I41/CenaCelkemVypocet*100)</f>
        <v/>
      </c>
    </row>
    <row r="42" spans="1:10" ht="25.5" hidden="1" customHeight="1">
      <c r="A42" s="88">
        <v>3</v>
      </c>
      <c r="B42" s="110" t="s">
        <v>43</v>
      </c>
      <c r="C42" s="200" t="s">
        <v>44</v>
      </c>
      <c r="D42" s="200"/>
      <c r="E42" s="200"/>
      <c r="F42" s="111">
        <f>'1 1 Pol'!AE137</f>
        <v>0</v>
      </c>
      <c r="G42" s="102">
        <f>'1 1 Pol'!AF137</f>
        <v>0</v>
      </c>
      <c r="H42" s="102"/>
      <c r="I42" s="103">
        <f>F42+G42+H42</f>
        <v>0</v>
      </c>
      <c r="J42" s="104" t="str">
        <f>IF(CenaCelkemVypocet=0,"",I42/CenaCelkemVypocet*100)</f>
        <v/>
      </c>
    </row>
    <row r="43" spans="1:10" ht="25.5" hidden="1" customHeight="1">
      <c r="A43" s="88"/>
      <c r="B43" s="202" t="s">
        <v>52</v>
      </c>
      <c r="C43" s="203"/>
      <c r="D43" s="203"/>
      <c r="E43" s="203"/>
      <c r="F43" s="112">
        <f>SUMIF(A39:A42,"=1",F39:F42)</f>
        <v>0</v>
      </c>
      <c r="G43" s="113">
        <f>SUMIF(A39:A42,"=1",G39:G42)</f>
        <v>0</v>
      </c>
      <c r="H43" s="113">
        <f>SUMIF(A39:A42,"=1",H39:H42)</f>
        <v>0</v>
      </c>
      <c r="I43" s="114">
        <f>SUMIF(A39:A42,"=1",I39:I42)</f>
        <v>0</v>
      </c>
      <c r="J43" s="115">
        <f>SUMIF(A39:A42,"=1",J39:J42)</f>
        <v>0</v>
      </c>
    </row>
    <row r="47" spans="1:10" ht="15.75">
      <c r="B47" s="124" t="s">
        <v>54</v>
      </c>
    </row>
    <row r="49" spans="1:10" ht="25.5" customHeight="1">
      <c r="A49" s="126"/>
      <c r="B49" s="129" t="s">
        <v>17</v>
      </c>
      <c r="C49" s="129" t="s">
        <v>5</v>
      </c>
      <c r="D49" s="130"/>
      <c r="E49" s="130"/>
      <c r="F49" s="131" t="s">
        <v>55</v>
      </c>
      <c r="G49" s="131"/>
      <c r="H49" s="131"/>
      <c r="I49" s="131" t="s">
        <v>29</v>
      </c>
      <c r="J49" s="131" t="s">
        <v>0</v>
      </c>
    </row>
    <row r="50" spans="1:10" ht="36.75" customHeight="1">
      <c r="A50" s="127"/>
      <c r="B50" s="132" t="s">
        <v>56</v>
      </c>
      <c r="C50" s="198" t="s">
        <v>57</v>
      </c>
      <c r="D50" s="199"/>
      <c r="E50" s="199"/>
      <c r="F50" s="138" t="s">
        <v>24</v>
      </c>
      <c r="G50" s="139"/>
      <c r="H50" s="139"/>
      <c r="I50" s="139">
        <f>'1 1 Pol'!G8</f>
        <v>0</v>
      </c>
      <c r="J50" s="136" t="str">
        <f>IF(I65=0,"",I50/I65*100)</f>
        <v/>
      </c>
    </row>
    <row r="51" spans="1:10" ht="36.75" customHeight="1">
      <c r="A51" s="127"/>
      <c r="B51" s="132" t="s">
        <v>58</v>
      </c>
      <c r="C51" s="198" t="s">
        <v>59</v>
      </c>
      <c r="D51" s="199"/>
      <c r="E51" s="199"/>
      <c r="F51" s="138" t="s">
        <v>24</v>
      </c>
      <c r="G51" s="139"/>
      <c r="H51" s="139"/>
      <c r="I51" s="139">
        <f>'1 1 Pol'!G12</f>
        <v>0</v>
      </c>
      <c r="J51" s="136" t="str">
        <f>IF(I65=0,"",I51/I65*100)</f>
        <v/>
      </c>
    </row>
    <row r="52" spans="1:10" ht="36.75" customHeight="1">
      <c r="A52" s="127"/>
      <c r="B52" s="132" t="s">
        <v>60</v>
      </c>
      <c r="C52" s="198" t="s">
        <v>61</v>
      </c>
      <c r="D52" s="199"/>
      <c r="E52" s="199"/>
      <c r="F52" s="138" t="s">
        <v>24</v>
      </c>
      <c r="G52" s="139"/>
      <c r="H52" s="139"/>
      <c r="I52" s="139">
        <f>'1 1 Pol'!G20</f>
        <v>0</v>
      </c>
      <c r="J52" s="136" t="str">
        <f>IF(I65=0,"",I52/I65*100)</f>
        <v/>
      </c>
    </row>
    <row r="53" spans="1:10" ht="36.75" customHeight="1">
      <c r="A53" s="127"/>
      <c r="B53" s="132" t="s">
        <v>62</v>
      </c>
      <c r="C53" s="198" t="s">
        <v>63</v>
      </c>
      <c r="D53" s="199"/>
      <c r="E53" s="199"/>
      <c r="F53" s="138" t="s">
        <v>24</v>
      </c>
      <c r="G53" s="139"/>
      <c r="H53" s="139"/>
      <c r="I53" s="139">
        <f>'1 1 Pol'!G24</f>
        <v>0</v>
      </c>
      <c r="J53" s="136" t="str">
        <f>IF(I65=0,"",I53/I65*100)</f>
        <v/>
      </c>
    </row>
    <row r="54" spans="1:10" ht="36.75" customHeight="1">
      <c r="A54" s="127"/>
      <c r="B54" s="132" t="s">
        <v>64</v>
      </c>
      <c r="C54" s="198" t="s">
        <v>65</v>
      </c>
      <c r="D54" s="199"/>
      <c r="E54" s="199"/>
      <c r="F54" s="138" t="s">
        <v>24</v>
      </c>
      <c r="G54" s="139"/>
      <c r="H54" s="139"/>
      <c r="I54" s="139">
        <f>'1 1 Pol'!G27</f>
        <v>0</v>
      </c>
      <c r="J54" s="136" t="str">
        <f>IF(I65=0,"",I54/I65*100)</f>
        <v/>
      </c>
    </row>
    <row r="55" spans="1:10" ht="36.75" customHeight="1">
      <c r="A55" s="127"/>
      <c r="B55" s="132" t="s">
        <v>66</v>
      </c>
      <c r="C55" s="198" t="s">
        <v>67</v>
      </c>
      <c r="D55" s="199"/>
      <c r="E55" s="199"/>
      <c r="F55" s="138" t="s">
        <v>24</v>
      </c>
      <c r="G55" s="139"/>
      <c r="H55" s="139"/>
      <c r="I55" s="139">
        <f>'1 1 Pol'!G46</f>
        <v>0</v>
      </c>
      <c r="J55" s="136" t="str">
        <f>IF(I65=0,"",I55/I65*100)</f>
        <v/>
      </c>
    </row>
    <row r="56" spans="1:10" ht="36.75" customHeight="1">
      <c r="A56" s="127"/>
      <c r="B56" s="132" t="s">
        <v>68</v>
      </c>
      <c r="C56" s="198" t="s">
        <v>69</v>
      </c>
      <c r="D56" s="199"/>
      <c r="E56" s="199"/>
      <c r="F56" s="138" t="s">
        <v>25</v>
      </c>
      <c r="G56" s="139"/>
      <c r="H56" s="139"/>
      <c r="I56" s="139">
        <f>'1 1 Pol'!G49</f>
        <v>0</v>
      </c>
      <c r="J56" s="136" t="str">
        <f>IF(I65=0,"",I56/I65*100)</f>
        <v/>
      </c>
    </row>
    <row r="57" spans="1:10" ht="36.75" customHeight="1">
      <c r="A57" s="127"/>
      <c r="B57" s="132" t="s">
        <v>70</v>
      </c>
      <c r="C57" s="198" t="s">
        <v>71</v>
      </c>
      <c r="D57" s="199"/>
      <c r="E57" s="199"/>
      <c r="F57" s="138" t="s">
        <v>25</v>
      </c>
      <c r="G57" s="139"/>
      <c r="H57" s="139"/>
      <c r="I57" s="139">
        <f>'1 1 Pol'!G60</f>
        <v>0</v>
      </c>
      <c r="J57" s="136" t="str">
        <f>IF(I65=0,"",I57/I65*100)</f>
        <v/>
      </c>
    </row>
    <row r="58" spans="1:10" ht="36.75" customHeight="1">
      <c r="A58" s="127"/>
      <c r="B58" s="132" t="s">
        <v>72</v>
      </c>
      <c r="C58" s="198" t="s">
        <v>73</v>
      </c>
      <c r="D58" s="199"/>
      <c r="E58" s="199"/>
      <c r="F58" s="138" t="s">
        <v>25</v>
      </c>
      <c r="G58" s="139"/>
      <c r="H58" s="139"/>
      <c r="I58" s="139">
        <f>'1 1 Pol'!G65</f>
        <v>0</v>
      </c>
      <c r="J58" s="136" t="str">
        <f>IF(I65=0,"",I58/I65*100)</f>
        <v/>
      </c>
    </row>
    <row r="59" spans="1:10" ht="36.75" customHeight="1">
      <c r="A59" s="127"/>
      <c r="B59" s="132" t="s">
        <v>74</v>
      </c>
      <c r="C59" s="198" t="s">
        <v>75</v>
      </c>
      <c r="D59" s="199"/>
      <c r="E59" s="199"/>
      <c r="F59" s="138" t="s">
        <v>25</v>
      </c>
      <c r="G59" s="139"/>
      <c r="H59" s="139"/>
      <c r="I59" s="139">
        <f>'1 1 Pol'!G90</f>
        <v>0</v>
      </c>
      <c r="J59" s="136" t="str">
        <f>IF(I65=0,"",I59/I65*100)</f>
        <v/>
      </c>
    </row>
    <row r="60" spans="1:10" ht="36.75" customHeight="1">
      <c r="A60" s="127"/>
      <c r="B60" s="132" t="s">
        <v>76</v>
      </c>
      <c r="C60" s="198" t="s">
        <v>77</v>
      </c>
      <c r="D60" s="199"/>
      <c r="E60" s="199"/>
      <c r="F60" s="138" t="s">
        <v>25</v>
      </c>
      <c r="G60" s="139"/>
      <c r="H60" s="139"/>
      <c r="I60" s="139">
        <f>'1 1 Pol'!G95</f>
        <v>0</v>
      </c>
      <c r="J60" s="136" t="str">
        <f>IF(I65=0,"",I60/I65*100)</f>
        <v/>
      </c>
    </row>
    <row r="61" spans="1:10" ht="36.75" customHeight="1">
      <c r="A61" s="127"/>
      <c r="B61" s="132" t="s">
        <v>78</v>
      </c>
      <c r="C61" s="198" t="s">
        <v>79</v>
      </c>
      <c r="D61" s="199"/>
      <c r="E61" s="199"/>
      <c r="F61" s="138" t="s">
        <v>26</v>
      </c>
      <c r="G61" s="139"/>
      <c r="H61" s="139"/>
      <c r="I61" s="139">
        <f>'1 1 Pol'!G103</f>
        <v>0</v>
      </c>
      <c r="J61" s="136" t="str">
        <f>IF(I65=0,"",I61/I65*100)</f>
        <v/>
      </c>
    </row>
    <row r="62" spans="1:10" ht="36.75" customHeight="1">
      <c r="A62" s="127"/>
      <c r="B62" s="132" t="s">
        <v>80</v>
      </c>
      <c r="C62" s="198" t="s">
        <v>81</v>
      </c>
      <c r="D62" s="199"/>
      <c r="E62" s="199"/>
      <c r="F62" s="138" t="s">
        <v>82</v>
      </c>
      <c r="G62" s="139"/>
      <c r="H62" s="139"/>
      <c r="I62" s="139">
        <f>'1 1 Pol'!G109</f>
        <v>0</v>
      </c>
      <c r="J62" s="136" t="str">
        <f>IF(I65=0,"",I62/I65*100)</f>
        <v/>
      </c>
    </row>
    <row r="63" spans="1:10" ht="36.75" customHeight="1">
      <c r="A63" s="127"/>
      <c r="B63" s="132" t="s">
        <v>83</v>
      </c>
      <c r="C63" s="198" t="s">
        <v>27</v>
      </c>
      <c r="D63" s="199"/>
      <c r="E63" s="199"/>
      <c r="F63" s="138" t="s">
        <v>83</v>
      </c>
      <c r="G63" s="139"/>
      <c r="H63" s="139"/>
      <c r="I63" s="139">
        <f>'1 1 Pol'!G120</f>
        <v>0</v>
      </c>
      <c r="J63" s="136" t="str">
        <f>IF(I65=0,"",I63/I65*100)</f>
        <v/>
      </c>
    </row>
    <row r="64" spans="1:10" ht="36.75" customHeight="1">
      <c r="A64" s="127"/>
      <c r="B64" s="132" t="s">
        <v>84</v>
      </c>
      <c r="C64" s="198" t="s">
        <v>28</v>
      </c>
      <c r="D64" s="199"/>
      <c r="E64" s="199"/>
      <c r="F64" s="138" t="s">
        <v>84</v>
      </c>
      <c r="G64" s="139"/>
      <c r="H64" s="139"/>
      <c r="I64" s="139">
        <f>'1 1 Pol'!G125</f>
        <v>0</v>
      </c>
      <c r="J64" s="136" t="str">
        <f>IF(I65=0,"",I64/I65*100)</f>
        <v/>
      </c>
    </row>
    <row r="65" spans="1:10" ht="25.5" customHeight="1">
      <c r="A65" s="128"/>
      <c r="B65" s="133" t="s">
        <v>1</v>
      </c>
      <c r="C65" s="134"/>
      <c r="D65" s="135"/>
      <c r="E65" s="135"/>
      <c r="F65" s="140"/>
      <c r="G65" s="141"/>
      <c r="H65" s="141"/>
      <c r="I65" s="141">
        <f>SUM(I50:I64)</f>
        <v>0</v>
      </c>
      <c r="J65" s="137">
        <f>SUM(J50:J64)</f>
        <v>0</v>
      </c>
    </row>
    <row r="66" spans="1:10">
      <c r="F66" s="86"/>
      <c r="G66" s="86"/>
      <c r="H66" s="86"/>
      <c r="I66" s="86"/>
      <c r="J66" s="87"/>
    </row>
    <row r="67" spans="1:10">
      <c r="F67" s="86"/>
      <c r="G67" s="86"/>
      <c r="H67" s="86"/>
      <c r="I67" s="86"/>
      <c r="J67" s="87"/>
    </row>
    <row r="68" spans="1:10">
      <c r="F68" s="86"/>
      <c r="G68" s="86"/>
      <c r="H68" s="86"/>
      <c r="I68" s="86"/>
      <c r="J68" s="87"/>
    </row>
  </sheetData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61"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C39:E39"/>
    <mergeCell ref="C40:E40"/>
    <mergeCell ref="C41:E41"/>
    <mergeCell ref="C42:E42"/>
    <mergeCell ref="B43:E43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</mergeCells>
  <phoneticPr fontId="0" type="noConversion"/>
  <hyperlinks>
    <hyperlink ref="E13" r:id="rId2"/>
  </hyperlinks>
  <pageMargins left="0.39370078740157483" right="0.19685039370078741" top="0.59055118110236227" bottom="0.39370078740157483" header="0" footer="0.19685039370078741"/>
  <pageSetup paperSize="9" fitToHeight="9999" orientation="portrait" r:id="rId3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RowHeight="12.75"/>
  <cols>
    <col min="1" max="1" width="4.28515625" style="3" customWidth="1"/>
    <col min="2" max="2" width="14.42578125" style="3" customWidth="1"/>
    <col min="3" max="3" width="38.28515625" style="7" customWidth="1"/>
    <col min="4" max="4" width="4.5703125" style="3" customWidth="1"/>
    <col min="5" max="5" width="10.5703125" style="3" customWidth="1"/>
    <col min="6" max="6" width="9.85546875" style="3" customWidth="1"/>
    <col min="7" max="7" width="12.7109375" style="3" customWidth="1"/>
    <col min="8" max="16384" width="9.140625" style="3"/>
  </cols>
  <sheetData>
    <row r="1" spans="1:7" ht="15.75">
      <c r="A1" s="248" t="s">
        <v>6</v>
      </c>
      <c r="B1" s="248"/>
      <c r="C1" s="249"/>
      <c r="D1" s="248"/>
      <c r="E1" s="248"/>
      <c r="F1" s="248"/>
      <c r="G1" s="248"/>
    </row>
    <row r="2" spans="1:7" ht="24.95" customHeight="1">
      <c r="A2" s="50" t="s">
        <v>7</v>
      </c>
      <c r="B2" s="49"/>
      <c r="C2" s="250"/>
      <c r="D2" s="250"/>
      <c r="E2" s="250"/>
      <c r="F2" s="250"/>
      <c r="G2" s="251"/>
    </row>
    <row r="3" spans="1:7" ht="24.95" customHeight="1">
      <c r="A3" s="50" t="s">
        <v>8</v>
      </c>
      <c r="B3" s="49"/>
      <c r="C3" s="250"/>
      <c r="D3" s="250"/>
      <c r="E3" s="250"/>
      <c r="F3" s="250"/>
      <c r="G3" s="251"/>
    </row>
    <row r="4" spans="1:7" ht="24.95" customHeight="1">
      <c r="A4" s="50" t="s">
        <v>9</v>
      </c>
      <c r="B4" s="49"/>
      <c r="C4" s="250"/>
      <c r="D4" s="250"/>
      <c r="E4" s="250"/>
      <c r="F4" s="250"/>
      <c r="G4" s="251"/>
    </row>
    <row r="5" spans="1:7">
      <c r="B5" s="4"/>
      <c r="C5" s="5"/>
      <c r="D5" s="6"/>
    </row>
  </sheetData>
  <sheetProtection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H5000"/>
  <sheetViews>
    <sheetView tabSelected="1" workbookViewId="0">
      <pane ySplit="7" topLeftCell="A8" activePane="bottomLeft" state="frozen"/>
      <selection pane="bottomLeft" sqref="A1:G1"/>
    </sheetView>
  </sheetViews>
  <sheetFormatPr defaultRowHeight="12.75" outlineLevelRow="1"/>
  <cols>
    <col min="1" max="1" width="3.42578125" customWidth="1"/>
    <col min="2" max="2" width="12.5703125" style="125" customWidth="1"/>
    <col min="3" max="3" width="63.28515625" style="125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1" width="0" hidden="1" customWidth="1"/>
    <col min="14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>
      <c r="A1" s="258" t="s">
        <v>85</v>
      </c>
      <c r="B1" s="258"/>
      <c r="C1" s="258"/>
      <c r="D1" s="258"/>
      <c r="E1" s="258"/>
      <c r="F1" s="258"/>
      <c r="G1" s="258"/>
      <c r="AG1" t="s">
        <v>86</v>
      </c>
    </row>
    <row r="2" spans="1:60" ht="24.95" customHeight="1">
      <c r="A2" s="143" t="s">
        <v>7</v>
      </c>
      <c r="B2" s="49" t="s">
        <v>48</v>
      </c>
      <c r="C2" s="259" t="s">
        <v>49</v>
      </c>
      <c r="D2" s="260"/>
      <c r="E2" s="260"/>
      <c r="F2" s="260"/>
      <c r="G2" s="261"/>
      <c r="AG2" t="s">
        <v>87</v>
      </c>
    </row>
    <row r="3" spans="1:60" ht="24.95" customHeight="1">
      <c r="A3" s="143" t="s">
        <v>8</v>
      </c>
      <c r="B3" s="49" t="s">
        <v>43</v>
      </c>
      <c r="C3" s="259" t="s">
        <v>45</v>
      </c>
      <c r="D3" s="260"/>
      <c r="E3" s="260"/>
      <c r="F3" s="260"/>
      <c r="G3" s="261"/>
      <c r="AC3" s="125" t="s">
        <v>87</v>
      </c>
      <c r="AG3" t="s">
        <v>88</v>
      </c>
    </row>
    <row r="4" spans="1:60" ht="24.95" customHeight="1">
      <c r="A4" s="144" t="s">
        <v>9</v>
      </c>
      <c r="B4" s="145" t="s">
        <v>43</v>
      </c>
      <c r="C4" s="262" t="s">
        <v>44</v>
      </c>
      <c r="D4" s="263"/>
      <c r="E4" s="263"/>
      <c r="F4" s="263"/>
      <c r="G4" s="264"/>
      <c r="AG4" t="s">
        <v>89</v>
      </c>
    </row>
    <row r="5" spans="1:60">
      <c r="D5" s="10"/>
    </row>
    <row r="6" spans="1:60" ht="38.25">
      <c r="A6" s="147" t="s">
        <v>90</v>
      </c>
      <c r="B6" s="149" t="s">
        <v>91</v>
      </c>
      <c r="C6" s="149" t="s">
        <v>92</v>
      </c>
      <c r="D6" s="148" t="s">
        <v>93</v>
      </c>
      <c r="E6" s="147" t="s">
        <v>94</v>
      </c>
      <c r="F6" s="146" t="s">
        <v>95</v>
      </c>
      <c r="G6" s="147" t="s">
        <v>29</v>
      </c>
      <c r="H6" s="150" t="s">
        <v>30</v>
      </c>
      <c r="I6" s="150" t="s">
        <v>96</v>
      </c>
      <c r="J6" s="150" t="s">
        <v>31</v>
      </c>
      <c r="K6" s="150" t="s">
        <v>97</v>
      </c>
      <c r="L6" s="150" t="s">
        <v>98</v>
      </c>
      <c r="M6" s="150" t="s">
        <v>99</v>
      </c>
      <c r="N6" s="150" t="s">
        <v>100</v>
      </c>
      <c r="O6" s="150" t="s">
        <v>101</v>
      </c>
      <c r="P6" s="150" t="s">
        <v>102</v>
      </c>
      <c r="Q6" s="150" t="s">
        <v>103</v>
      </c>
      <c r="R6" s="150" t="s">
        <v>104</v>
      </c>
      <c r="S6" s="150" t="s">
        <v>105</v>
      </c>
      <c r="T6" s="150" t="s">
        <v>106</v>
      </c>
      <c r="U6" s="150" t="s">
        <v>107</v>
      </c>
      <c r="V6" s="150" t="s">
        <v>108</v>
      </c>
      <c r="W6" s="150" t="s">
        <v>109</v>
      </c>
      <c r="X6" s="150" t="s">
        <v>110</v>
      </c>
    </row>
    <row r="7" spans="1:60" hidden="1">
      <c r="A7" s="3"/>
      <c r="B7" s="4"/>
      <c r="C7" s="4"/>
      <c r="D7" s="6"/>
      <c r="E7" s="152"/>
      <c r="F7" s="153"/>
      <c r="G7" s="153"/>
      <c r="H7" s="153"/>
      <c r="I7" s="153"/>
      <c r="J7" s="153"/>
      <c r="K7" s="153"/>
      <c r="L7" s="153"/>
      <c r="M7" s="153"/>
      <c r="N7" s="153"/>
      <c r="O7" s="153"/>
      <c r="P7" s="153"/>
      <c r="Q7" s="153"/>
      <c r="R7" s="153"/>
      <c r="S7" s="153"/>
      <c r="T7" s="153"/>
      <c r="U7" s="153"/>
      <c r="V7" s="153"/>
      <c r="W7" s="153"/>
      <c r="X7" s="153"/>
    </row>
    <row r="8" spans="1:60">
      <c r="A8" s="166" t="s">
        <v>111</v>
      </c>
      <c r="B8" s="167" t="s">
        <v>56</v>
      </c>
      <c r="C8" s="189" t="s">
        <v>57</v>
      </c>
      <c r="D8" s="168"/>
      <c r="E8" s="169"/>
      <c r="F8" s="170"/>
      <c r="G8" s="170">
        <f>SUMIF(AG9:AG11,"&lt;&gt;NOR",G9:G11)</f>
        <v>0</v>
      </c>
      <c r="H8" s="170"/>
      <c r="I8" s="170">
        <f>SUM(I9:I11)</f>
        <v>0</v>
      </c>
      <c r="J8" s="170"/>
      <c r="K8" s="170">
        <f>SUM(K9:K11)</f>
        <v>0</v>
      </c>
      <c r="L8" s="170"/>
      <c r="M8" s="170">
        <f>SUM(M9:M11)</f>
        <v>0</v>
      </c>
      <c r="N8" s="170"/>
      <c r="O8" s="170">
        <f>SUM(O9:O11)</f>
        <v>2.2200000000000002</v>
      </c>
      <c r="P8" s="170"/>
      <c r="Q8" s="170">
        <f>SUM(Q9:Q11)</f>
        <v>0</v>
      </c>
      <c r="R8" s="170"/>
      <c r="S8" s="170"/>
      <c r="T8" s="171"/>
      <c r="U8" s="165"/>
      <c r="V8" s="165">
        <f>SUM(V9:V11)</f>
        <v>98.41</v>
      </c>
      <c r="W8" s="165"/>
      <c r="X8" s="165"/>
      <c r="AG8" t="s">
        <v>112</v>
      </c>
    </row>
    <row r="9" spans="1:60" ht="22.5" outlineLevel="1">
      <c r="A9" s="172">
        <v>1</v>
      </c>
      <c r="B9" s="173" t="s">
        <v>113</v>
      </c>
      <c r="C9" s="190" t="s">
        <v>114</v>
      </c>
      <c r="D9" s="174" t="s">
        <v>115</v>
      </c>
      <c r="E9" s="175">
        <v>49.704500000000003</v>
      </c>
      <c r="F9" s="176"/>
      <c r="G9" s="177">
        <f>ROUND(E9*F9,2)</f>
        <v>0</v>
      </c>
      <c r="H9" s="176"/>
      <c r="I9" s="177">
        <f>ROUND(E9*H9,2)</f>
        <v>0</v>
      </c>
      <c r="J9" s="176"/>
      <c r="K9" s="177">
        <f>ROUND(E9*J9,2)</f>
        <v>0</v>
      </c>
      <c r="L9" s="177">
        <v>21</v>
      </c>
      <c r="M9" s="177">
        <f>G9*(1+L9/100)</f>
        <v>0</v>
      </c>
      <c r="N9" s="177">
        <v>4.471E-2</v>
      </c>
      <c r="O9" s="177">
        <f>ROUND(E9*N9,2)</f>
        <v>2.2200000000000002</v>
      </c>
      <c r="P9" s="177">
        <v>0</v>
      </c>
      <c r="Q9" s="177">
        <f>ROUND(E9*P9,2)</f>
        <v>0</v>
      </c>
      <c r="R9" s="177"/>
      <c r="S9" s="177" t="s">
        <v>116</v>
      </c>
      <c r="T9" s="178" t="s">
        <v>117</v>
      </c>
      <c r="U9" s="161">
        <v>1.98</v>
      </c>
      <c r="V9" s="161">
        <f>ROUND(E9*U9,2)</f>
        <v>98.41</v>
      </c>
      <c r="W9" s="161"/>
      <c r="X9" s="161" t="s">
        <v>118</v>
      </c>
      <c r="Y9" s="151"/>
      <c r="Z9" s="151"/>
      <c r="AA9" s="151"/>
      <c r="AB9" s="151"/>
      <c r="AC9" s="151"/>
      <c r="AD9" s="151"/>
      <c r="AE9" s="151"/>
      <c r="AF9" s="151"/>
      <c r="AG9" s="151" t="s">
        <v>119</v>
      </c>
      <c r="AH9" s="151"/>
      <c r="AI9" s="151"/>
      <c r="AJ9" s="151"/>
      <c r="AK9" s="151"/>
      <c r="AL9" s="151"/>
      <c r="AM9" s="151"/>
      <c r="AN9" s="151"/>
      <c r="AO9" s="151"/>
      <c r="AP9" s="151"/>
      <c r="AQ9" s="151"/>
      <c r="AR9" s="151"/>
      <c r="AS9" s="151"/>
      <c r="AT9" s="151"/>
      <c r="AU9" s="151"/>
      <c r="AV9" s="151"/>
      <c r="AW9" s="151"/>
      <c r="AX9" s="151"/>
      <c r="AY9" s="151"/>
      <c r="AZ9" s="151"/>
      <c r="BA9" s="151"/>
      <c r="BB9" s="151"/>
      <c r="BC9" s="151"/>
      <c r="BD9" s="151"/>
      <c r="BE9" s="151"/>
      <c r="BF9" s="151"/>
      <c r="BG9" s="151"/>
      <c r="BH9" s="151"/>
    </row>
    <row r="10" spans="1:60" outlineLevel="1">
      <c r="A10" s="158"/>
      <c r="B10" s="159"/>
      <c r="C10" s="191" t="s">
        <v>120</v>
      </c>
      <c r="D10" s="163"/>
      <c r="E10" s="164">
        <v>53.967500000000001</v>
      </c>
      <c r="F10" s="161"/>
      <c r="G10" s="161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61"/>
      <c r="Y10" s="151"/>
      <c r="Z10" s="151"/>
      <c r="AA10" s="151"/>
      <c r="AB10" s="151"/>
      <c r="AC10" s="151"/>
      <c r="AD10" s="151"/>
      <c r="AE10" s="151"/>
      <c r="AF10" s="151"/>
      <c r="AG10" s="151" t="s">
        <v>121</v>
      </c>
      <c r="AH10" s="151">
        <v>0</v>
      </c>
      <c r="AI10" s="151"/>
      <c r="AJ10" s="151"/>
      <c r="AK10" s="151"/>
      <c r="AL10" s="151"/>
      <c r="AM10" s="151"/>
      <c r="AN10" s="151"/>
      <c r="AO10" s="151"/>
      <c r="AP10" s="151"/>
      <c r="AQ10" s="151"/>
      <c r="AR10" s="151"/>
      <c r="AS10" s="151"/>
      <c r="AT10" s="151"/>
      <c r="AU10" s="151"/>
      <c r="AV10" s="151"/>
      <c r="AW10" s="151"/>
      <c r="AX10" s="151"/>
      <c r="AY10" s="151"/>
      <c r="AZ10" s="151"/>
      <c r="BA10" s="151"/>
      <c r="BB10" s="151"/>
      <c r="BC10" s="151"/>
      <c r="BD10" s="151"/>
      <c r="BE10" s="151"/>
      <c r="BF10" s="151"/>
      <c r="BG10" s="151"/>
      <c r="BH10" s="151"/>
    </row>
    <row r="11" spans="1:60" outlineLevel="1">
      <c r="A11" s="158"/>
      <c r="B11" s="159"/>
      <c r="C11" s="191" t="s">
        <v>122</v>
      </c>
      <c r="D11" s="163"/>
      <c r="E11" s="164">
        <v>-4.2629999999999999</v>
      </c>
      <c r="F11" s="161"/>
      <c r="G11" s="161"/>
      <c r="H11" s="161"/>
      <c r="I11" s="161"/>
      <c r="J11" s="161"/>
      <c r="K11" s="161"/>
      <c r="L11" s="161"/>
      <c r="M11" s="161"/>
      <c r="N11" s="161"/>
      <c r="O11" s="161"/>
      <c r="P11" s="161"/>
      <c r="Q11" s="161"/>
      <c r="R11" s="161"/>
      <c r="S11" s="161"/>
      <c r="T11" s="161"/>
      <c r="U11" s="161"/>
      <c r="V11" s="161"/>
      <c r="W11" s="161"/>
      <c r="X11" s="161"/>
      <c r="Y11" s="151"/>
      <c r="Z11" s="151"/>
      <c r="AA11" s="151"/>
      <c r="AB11" s="151"/>
      <c r="AC11" s="151"/>
      <c r="AD11" s="151"/>
      <c r="AE11" s="151"/>
      <c r="AF11" s="151"/>
      <c r="AG11" s="151" t="s">
        <v>121</v>
      </c>
      <c r="AH11" s="151">
        <v>0</v>
      </c>
      <c r="AI11" s="151"/>
      <c r="AJ11" s="151"/>
      <c r="AK11" s="151"/>
      <c r="AL11" s="151"/>
      <c r="AM11" s="151"/>
      <c r="AN11" s="151"/>
      <c r="AO11" s="151"/>
      <c r="AP11" s="151"/>
      <c r="AQ11" s="151"/>
      <c r="AR11" s="151"/>
      <c r="AS11" s="151"/>
      <c r="AT11" s="151"/>
      <c r="AU11" s="151"/>
      <c r="AV11" s="151"/>
      <c r="AW11" s="151"/>
      <c r="AX11" s="151"/>
      <c r="AY11" s="151"/>
      <c r="AZ11" s="151"/>
      <c r="BA11" s="151"/>
      <c r="BB11" s="151"/>
      <c r="BC11" s="151"/>
      <c r="BD11" s="151"/>
      <c r="BE11" s="151"/>
      <c r="BF11" s="151"/>
      <c r="BG11" s="151"/>
      <c r="BH11" s="151"/>
    </row>
    <row r="12" spans="1:60">
      <c r="A12" s="166" t="s">
        <v>111</v>
      </c>
      <c r="B12" s="167" t="s">
        <v>58</v>
      </c>
      <c r="C12" s="189" t="s">
        <v>59</v>
      </c>
      <c r="D12" s="168"/>
      <c r="E12" s="169"/>
      <c r="F12" s="170"/>
      <c r="G12" s="170">
        <f>SUMIF(AG13:AG19,"&lt;&gt;NOR",G13:G19)</f>
        <v>0</v>
      </c>
      <c r="H12" s="170"/>
      <c r="I12" s="170">
        <f>SUM(I13:I19)</f>
        <v>0</v>
      </c>
      <c r="J12" s="170"/>
      <c r="K12" s="170">
        <f>SUM(K13:K19)</f>
        <v>0</v>
      </c>
      <c r="L12" s="170"/>
      <c r="M12" s="170">
        <f>SUM(M13:M19)</f>
        <v>0</v>
      </c>
      <c r="N12" s="170"/>
      <c r="O12" s="170">
        <f>SUM(O13:O19)</f>
        <v>7.0000000000000007E-2</v>
      </c>
      <c r="P12" s="170"/>
      <c r="Q12" s="170">
        <f>SUM(Q13:Q19)</f>
        <v>0</v>
      </c>
      <c r="R12" s="170"/>
      <c r="S12" s="170"/>
      <c r="T12" s="171"/>
      <c r="U12" s="165"/>
      <c r="V12" s="165">
        <f>SUM(V13:V19)</f>
        <v>6.9</v>
      </c>
      <c r="W12" s="165"/>
      <c r="X12" s="165"/>
      <c r="AG12" t="s">
        <v>112</v>
      </c>
    </row>
    <row r="13" spans="1:60" outlineLevel="1">
      <c r="A13" s="172">
        <v>2</v>
      </c>
      <c r="B13" s="173" t="s">
        <v>123</v>
      </c>
      <c r="C13" s="190" t="s">
        <v>124</v>
      </c>
      <c r="D13" s="174" t="s">
        <v>125</v>
      </c>
      <c r="E13" s="175">
        <v>27.408000000000001</v>
      </c>
      <c r="F13" s="176"/>
      <c r="G13" s="177">
        <f>ROUND(E13*F13,2)</f>
        <v>0</v>
      </c>
      <c r="H13" s="176"/>
      <c r="I13" s="177">
        <f>ROUND(E13*H13,2)</f>
        <v>0</v>
      </c>
      <c r="J13" s="176"/>
      <c r="K13" s="177">
        <f>ROUND(E13*J13,2)</f>
        <v>0</v>
      </c>
      <c r="L13" s="177">
        <v>21</v>
      </c>
      <c r="M13" s="177">
        <f>G13*(1+L13/100)</f>
        <v>0</v>
      </c>
      <c r="N13" s="177">
        <v>2.3800000000000002E-3</v>
      </c>
      <c r="O13" s="177">
        <f>ROUND(E13*N13,2)</f>
        <v>7.0000000000000007E-2</v>
      </c>
      <c r="P13" s="177">
        <v>0</v>
      </c>
      <c r="Q13" s="177">
        <f>ROUND(E13*P13,2)</f>
        <v>0</v>
      </c>
      <c r="R13" s="177" t="s">
        <v>126</v>
      </c>
      <c r="S13" s="177" t="s">
        <v>127</v>
      </c>
      <c r="T13" s="178" t="s">
        <v>127</v>
      </c>
      <c r="U13" s="161">
        <v>0.18232999999999999</v>
      </c>
      <c r="V13" s="161">
        <f>ROUND(E13*U13,2)</f>
        <v>5</v>
      </c>
      <c r="W13" s="161"/>
      <c r="X13" s="161" t="s">
        <v>118</v>
      </c>
      <c r="Y13" s="151"/>
      <c r="Z13" s="151"/>
      <c r="AA13" s="151"/>
      <c r="AB13" s="151"/>
      <c r="AC13" s="151"/>
      <c r="AD13" s="151"/>
      <c r="AE13" s="151"/>
      <c r="AF13" s="151"/>
      <c r="AG13" s="151" t="s">
        <v>119</v>
      </c>
      <c r="AH13" s="151"/>
      <c r="AI13" s="151"/>
      <c r="AJ13" s="151"/>
      <c r="AK13" s="151"/>
      <c r="AL13" s="151"/>
      <c r="AM13" s="151"/>
      <c r="AN13" s="151"/>
      <c r="AO13" s="151"/>
      <c r="AP13" s="151"/>
      <c r="AQ13" s="151"/>
      <c r="AR13" s="151"/>
      <c r="AS13" s="151"/>
      <c r="AT13" s="151"/>
      <c r="AU13" s="151"/>
      <c r="AV13" s="151"/>
      <c r="AW13" s="151"/>
      <c r="AX13" s="151"/>
      <c r="AY13" s="151"/>
      <c r="AZ13" s="151"/>
      <c r="BA13" s="151"/>
      <c r="BB13" s="151"/>
      <c r="BC13" s="151"/>
      <c r="BD13" s="151"/>
      <c r="BE13" s="151"/>
      <c r="BF13" s="151"/>
      <c r="BG13" s="151"/>
      <c r="BH13" s="151"/>
    </row>
    <row r="14" spans="1:60" outlineLevel="1">
      <c r="A14" s="158"/>
      <c r="B14" s="159"/>
      <c r="C14" s="191" t="s">
        <v>128</v>
      </c>
      <c r="D14" s="163"/>
      <c r="E14" s="164">
        <v>27.408000000000001</v>
      </c>
      <c r="F14" s="161"/>
      <c r="G14" s="161"/>
      <c r="H14" s="161"/>
      <c r="I14" s="161"/>
      <c r="J14" s="161"/>
      <c r="K14" s="161"/>
      <c r="L14" s="161"/>
      <c r="M14" s="161"/>
      <c r="N14" s="161"/>
      <c r="O14" s="161"/>
      <c r="P14" s="161"/>
      <c r="Q14" s="161"/>
      <c r="R14" s="161"/>
      <c r="S14" s="161"/>
      <c r="T14" s="161"/>
      <c r="U14" s="161"/>
      <c r="V14" s="161"/>
      <c r="W14" s="161"/>
      <c r="X14" s="161"/>
      <c r="Y14" s="151"/>
      <c r="Z14" s="151"/>
      <c r="AA14" s="151"/>
      <c r="AB14" s="151"/>
      <c r="AC14" s="151"/>
      <c r="AD14" s="151"/>
      <c r="AE14" s="151"/>
      <c r="AF14" s="151"/>
      <c r="AG14" s="151" t="s">
        <v>121</v>
      </c>
      <c r="AH14" s="151">
        <v>0</v>
      </c>
      <c r="AI14" s="151"/>
      <c r="AJ14" s="151"/>
      <c r="AK14" s="151"/>
      <c r="AL14" s="151"/>
      <c r="AM14" s="151"/>
      <c r="AN14" s="151"/>
      <c r="AO14" s="151"/>
      <c r="AP14" s="151"/>
      <c r="AQ14" s="151"/>
      <c r="AR14" s="151"/>
      <c r="AS14" s="151"/>
      <c r="AT14" s="151"/>
      <c r="AU14" s="151"/>
      <c r="AV14" s="151"/>
      <c r="AW14" s="151"/>
      <c r="AX14" s="151"/>
      <c r="AY14" s="151"/>
      <c r="AZ14" s="151"/>
      <c r="BA14" s="151"/>
      <c r="BB14" s="151"/>
      <c r="BC14" s="151"/>
      <c r="BD14" s="151"/>
      <c r="BE14" s="151"/>
      <c r="BF14" s="151"/>
      <c r="BG14" s="151"/>
      <c r="BH14" s="151"/>
    </row>
    <row r="15" spans="1:60" outlineLevel="1">
      <c r="A15" s="172">
        <v>3</v>
      </c>
      <c r="B15" s="173" t="s">
        <v>129</v>
      </c>
      <c r="C15" s="190" t="s">
        <v>130</v>
      </c>
      <c r="D15" s="174" t="s">
        <v>115</v>
      </c>
      <c r="E15" s="175">
        <v>24.295200000000001</v>
      </c>
      <c r="F15" s="176"/>
      <c r="G15" s="177">
        <f>ROUND(E15*F15,2)</f>
        <v>0</v>
      </c>
      <c r="H15" s="176"/>
      <c r="I15" s="177">
        <f>ROUND(E15*H15,2)</f>
        <v>0</v>
      </c>
      <c r="J15" s="176"/>
      <c r="K15" s="177">
        <f>ROUND(E15*J15,2)</f>
        <v>0</v>
      </c>
      <c r="L15" s="177">
        <v>21</v>
      </c>
      <c r="M15" s="177">
        <f>G15*(1+L15/100)</f>
        <v>0</v>
      </c>
      <c r="N15" s="177">
        <v>0</v>
      </c>
      <c r="O15" s="177">
        <f>ROUND(E15*N15,2)</f>
        <v>0</v>
      </c>
      <c r="P15" s="177">
        <v>0</v>
      </c>
      <c r="Q15" s="177">
        <f>ROUND(E15*P15,2)</f>
        <v>0</v>
      </c>
      <c r="R15" s="177"/>
      <c r="S15" s="177" t="s">
        <v>131</v>
      </c>
      <c r="T15" s="178" t="s">
        <v>131</v>
      </c>
      <c r="U15" s="161">
        <v>7.8E-2</v>
      </c>
      <c r="V15" s="161">
        <f>ROUND(E15*U15,2)</f>
        <v>1.9</v>
      </c>
      <c r="W15" s="161"/>
      <c r="X15" s="161" t="s">
        <v>118</v>
      </c>
      <c r="Y15" s="151"/>
      <c r="Z15" s="151"/>
      <c r="AA15" s="151"/>
      <c r="AB15" s="151"/>
      <c r="AC15" s="151"/>
      <c r="AD15" s="151"/>
      <c r="AE15" s="151"/>
      <c r="AF15" s="151"/>
      <c r="AG15" s="151" t="s">
        <v>119</v>
      </c>
      <c r="AH15" s="151"/>
      <c r="AI15" s="151"/>
      <c r="AJ15" s="151"/>
      <c r="AK15" s="151"/>
      <c r="AL15" s="151"/>
      <c r="AM15" s="151"/>
      <c r="AN15" s="151"/>
      <c r="AO15" s="151"/>
      <c r="AP15" s="151"/>
      <c r="AQ15" s="151"/>
      <c r="AR15" s="151"/>
      <c r="AS15" s="151"/>
      <c r="AT15" s="151"/>
      <c r="AU15" s="151"/>
      <c r="AV15" s="151"/>
      <c r="AW15" s="151"/>
      <c r="AX15" s="151"/>
      <c r="AY15" s="151"/>
      <c r="AZ15" s="151"/>
      <c r="BA15" s="151"/>
      <c r="BB15" s="151"/>
      <c r="BC15" s="151"/>
      <c r="BD15" s="151"/>
      <c r="BE15" s="151"/>
      <c r="BF15" s="151"/>
      <c r="BG15" s="151"/>
      <c r="BH15" s="151"/>
    </row>
    <row r="16" spans="1:60" outlineLevel="1">
      <c r="A16" s="158"/>
      <c r="B16" s="159"/>
      <c r="C16" s="191" t="s">
        <v>132</v>
      </c>
      <c r="D16" s="163"/>
      <c r="E16" s="164">
        <v>13.639799999999999</v>
      </c>
      <c r="F16" s="161"/>
      <c r="G16" s="161"/>
      <c r="H16" s="161"/>
      <c r="I16" s="161"/>
      <c r="J16" s="161"/>
      <c r="K16" s="161"/>
      <c r="L16" s="161"/>
      <c r="M16" s="161"/>
      <c r="N16" s="161"/>
      <c r="O16" s="161"/>
      <c r="P16" s="161"/>
      <c r="Q16" s="161"/>
      <c r="R16" s="161"/>
      <c r="S16" s="161"/>
      <c r="T16" s="161"/>
      <c r="U16" s="161"/>
      <c r="V16" s="161"/>
      <c r="W16" s="161"/>
      <c r="X16" s="161"/>
      <c r="Y16" s="151"/>
      <c r="Z16" s="151"/>
      <c r="AA16" s="151"/>
      <c r="AB16" s="151"/>
      <c r="AC16" s="151"/>
      <c r="AD16" s="151"/>
      <c r="AE16" s="151"/>
      <c r="AF16" s="151"/>
      <c r="AG16" s="151" t="s">
        <v>121</v>
      </c>
      <c r="AH16" s="151">
        <v>0</v>
      </c>
      <c r="AI16" s="151"/>
      <c r="AJ16" s="151"/>
      <c r="AK16" s="151"/>
      <c r="AL16" s="151"/>
      <c r="AM16" s="151"/>
      <c r="AN16" s="151"/>
      <c r="AO16" s="151"/>
      <c r="AP16" s="151"/>
      <c r="AQ16" s="151"/>
      <c r="AR16" s="151"/>
      <c r="AS16" s="151"/>
      <c r="AT16" s="151"/>
      <c r="AU16" s="151"/>
      <c r="AV16" s="151"/>
      <c r="AW16" s="151"/>
      <c r="AX16" s="151"/>
      <c r="AY16" s="151"/>
      <c r="AZ16" s="151"/>
      <c r="BA16" s="151"/>
      <c r="BB16" s="151"/>
      <c r="BC16" s="151"/>
      <c r="BD16" s="151"/>
      <c r="BE16" s="151"/>
      <c r="BF16" s="151"/>
      <c r="BG16" s="151"/>
      <c r="BH16" s="151"/>
    </row>
    <row r="17" spans="1:60" outlineLevel="1">
      <c r="A17" s="158"/>
      <c r="B17" s="159"/>
      <c r="C17" s="191" t="s">
        <v>133</v>
      </c>
      <c r="D17" s="163"/>
      <c r="E17" s="164">
        <v>10.6554</v>
      </c>
      <c r="F17" s="161"/>
      <c r="G17" s="161"/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1"/>
      <c r="S17" s="161"/>
      <c r="T17" s="161"/>
      <c r="U17" s="161"/>
      <c r="V17" s="161"/>
      <c r="W17" s="161"/>
      <c r="X17" s="161"/>
      <c r="Y17" s="151"/>
      <c r="Z17" s="151"/>
      <c r="AA17" s="151"/>
      <c r="AB17" s="151"/>
      <c r="AC17" s="151"/>
      <c r="AD17" s="151"/>
      <c r="AE17" s="151"/>
      <c r="AF17" s="151"/>
      <c r="AG17" s="151" t="s">
        <v>121</v>
      </c>
      <c r="AH17" s="151">
        <v>0</v>
      </c>
      <c r="AI17" s="151"/>
      <c r="AJ17" s="151"/>
      <c r="AK17" s="151"/>
      <c r="AL17" s="151"/>
      <c r="AM17" s="151"/>
      <c r="AN17" s="151"/>
      <c r="AO17" s="151"/>
      <c r="AP17" s="151"/>
      <c r="AQ17" s="151"/>
      <c r="AR17" s="151"/>
      <c r="AS17" s="151"/>
      <c r="AT17" s="151"/>
      <c r="AU17" s="151"/>
      <c r="AV17" s="151"/>
      <c r="AW17" s="151"/>
      <c r="AX17" s="151"/>
      <c r="AY17" s="151"/>
      <c r="AZ17" s="151"/>
      <c r="BA17" s="151"/>
      <c r="BB17" s="151"/>
      <c r="BC17" s="151"/>
      <c r="BD17" s="151"/>
      <c r="BE17" s="151"/>
      <c r="BF17" s="151"/>
      <c r="BG17" s="151"/>
      <c r="BH17" s="151"/>
    </row>
    <row r="18" spans="1:60" ht="22.5" outlineLevel="1">
      <c r="A18" s="179">
        <v>4</v>
      </c>
      <c r="B18" s="180" t="s">
        <v>134</v>
      </c>
      <c r="C18" s="192" t="s">
        <v>135</v>
      </c>
      <c r="D18" s="181" t="s">
        <v>115</v>
      </c>
      <c r="E18" s="182">
        <v>20</v>
      </c>
      <c r="F18" s="183"/>
      <c r="G18" s="184">
        <f>ROUND(E18*F18,2)</f>
        <v>0</v>
      </c>
      <c r="H18" s="183"/>
      <c r="I18" s="184">
        <f>ROUND(E18*H18,2)</f>
        <v>0</v>
      </c>
      <c r="J18" s="183"/>
      <c r="K18" s="184">
        <f>ROUND(E18*J18,2)</f>
        <v>0</v>
      </c>
      <c r="L18" s="184">
        <v>21</v>
      </c>
      <c r="M18" s="184">
        <f>G18*(1+L18/100)</f>
        <v>0</v>
      </c>
      <c r="N18" s="184">
        <v>8.0000000000000007E-5</v>
      </c>
      <c r="O18" s="184">
        <f>ROUND(E18*N18,2)</f>
        <v>0</v>
      </c>
      <c r="P18" s="184">
        <v>0</v>
      </c>
      <c r="Q18" s="184">
        <f>ROUND(E18*P18,2)</f>
        <v>0</v>
      </c>
      <c r="R18" s="184" t="s">
        <v>136</v>
      </c>
      <c r="S18" s="184" t="s">
        <v>127</v>
      </c>
      <c r="T18" s="185" t="s">
        <v>127</v>
      </c>
      <c r="U18" s="161">
        <v>0</v>
      </c>
      <c r="V18" s="161">
        <f>ROUND(E18*U18,2)</f>
        <v>0</v>
      </c>
      <c r="W18" s="161"/>
      <c r="X18" s="161" t="s">
        <v>137</v>
      </c>
      <c r="Y18" s="151"/>
      <c r="Z18" s="151"/>
      <c r="AA18" s="151"/>
      <c r="AB18" s="151"/>
      <c r="AC18" s="151"/>
      <c r="AD18" s="151"/>
      <c r="AE18" s="151"/>
      <c r="AF18" s="151"/>
      <c r="AG18" s="151" t="s">
        <v>138</v>
      </c>
      <c r="AH18" s="151"/>
      <c r="AI18" s="151"/>
      <c r="AJ18" s="151"/>
      <c r="AK18" s="151"/>
      <c r="AL18" s="151"/>
      <c r="AM18" s="151"/>
      <c r="AN18" s="151"/>
      <c r="AO18" s="151"/>
      <c r="AP18" s="151"/>
      <c r="AQ18" s="151"/>
      <c r="AR18" s="151"/>
      <c r="AS18" s="151"/>
      <c r="AT18" s="151"/>
      <c r="AU18" s="151"/>
      <c r="AV18" s="151"/>
      <c r="AW18" s="151"/>
      <c r="AX18" s="151"/>
      <c r="AY18" s="151"/>
      <c r="AZ18" s="151"/>
      <c r="BA18" s="151"/>
      <c r="BB18" s="151"/>
      <c r="BC18" s="151"/>
      <c r="BD18" s="151"/>
      <c r="BE18" s="151"/>
      <c r="BF18" s="151"/>
      <c r="BG18" s="151"/>
      <c r="BH18" s="151"/>
    </row>
    <row r="19" spans="1:60" ht="22.5" outlineLevel="1">
      <c r="A19" s="179">
        <v>5</v>
      </c>
      <c r="B19" s="180" t="s">
        <v>139</v>
      </c>
      <c r="C19" s="192" t="s">
        <v>140</v>
      </c>
      <c r="D19" s="181" t="s">
        <v>115</v>
      </c>
      <c r="E19" s="182">
        <v>12</v>
      </c>
      <c r="F19" s="183"/>
      <c r="G19" s="184">
        <f>ROUND(E19*F19,2)</f>
        <v>0</v>
      </c>
      <c r="H19" s="183"/>
      <c r="I19" s="184">
        <f>ROUND(E19*H19,2)</f>
        <v>0</v>
      </c>
      <c r="J19" s="183"/>
      <c r="K19" s="184">
        <f>ROUND(E19*J19,2)</f>
        <v>0</v>
      </c>
      <c r="L19" s="184">
        <v>21</v>
      </c>
      <c r="M19" s="184">
        <f>G19*(1+L19/100)</f>
        <v>0</v>
      </c>
      <c r="N19" s="184">
        <v>1.8000000000000001E-4</v>
      </c>
      <c r="O19" s="184">
        <f>ROUND(E19*N19,2)</f>
        <v>0</v>
      </c>
      <c r="P19" s="184">
        <v>0</v>
      </c>
      <c r="Q19" s="184">
        <f>ROUND(E19*P19,2)</f>
        <v>0</v>
      </c>
      <c r="R19" s="184" t="s">
        <v>136</v>
      </c>
      <c r="S19" s="184" t="s">
        <v>127</v>
      </c>
      <c r="T19" s="185" t="s">
        <v>127</v>
      </c>
      <c r="U19" s="161">
        <v>0</v>
      </c>
      <c r="V19" s="161">
        <f>ROUND(E19*U19,2)</f>
        <v>0</v>
      </c>
      <c r="W19" s="161"/>
      <c r="X19" s="161" t="s">
        <v>137</v>
      </c>
      <c r="Y19" s="151"/>
      <c r="Z19" s="151"/>
      <c r="AA19" s="151"/>
      <c r="AB19" s="151"/>
      <c r="AC19" s="151"/>
      <c r="AD19" s="151"/>
      <c r="AE19" s="151"/>
      <c r="AF19" s="151"/>
      <c r="AG19" s="151" t="s">
        <v>138</v>
      </c>
      <c r="AH19" s="151"/>
      <c r="AI19" s="151"/>
      <c r="AJ19" s="151"/>
      <c r="AK19" s="151"/>
      <c r="AL19" s="151"/>
      <c r="AM19" s="151"/>
      <c r="AN19" s="151"/>
      <c r="AO19" s="151"/>
      <c r="AP19" s="151"/>
      <c r="AQ19" s="151"/>
      <c r="AR19" s="151"/>
      <c r="AS19" s="151"/>
      <c r="AT19" s="151"/>
      <c r="AU19" s="151"/>
      <c r="AV19" s="151"/>
      <c r="AW19" s="151"/>
      <c r="AX19" s="151"/>
      <c r="AY19" s="151"/>
      <c r="AZ19" s="151"/>
      <c r="BA19" s="151"/>
      <c r="BB19" s="151"/>
      <c r="BC19" s="151"/>
      <c r="BD19" s="151"/>
      <c r="BE19" s="151"/>
      <c r="BF19" s="151"/>
      <c r="BG19" s="151"/>
      <c r="BH19" s="151"/>
    </row>
    <row r="20" spans="1:60">
      <c r="A20" s="166" t="s">
        <v>111</v>
      </c>
      <c r="B20" s="167" t="s">
        <v>60</v>
      </c>
      <c r="C20" s="189" t="s">
        <v>61</v>
      </c>
      <c r="D20" s="168"/>
      <c r="E20" s="169"/>
      <c r="F20" s="170"/>
      <c r="G20" s="170">
        <f>SUMIF(AG21:AG23,"&lt;&gt;NOR",G21:G23)</f>
        <v>0</v>
      </c>
      <c r="H20" s="170"/>
      <c r="I20" s="170">
        <f>SUM(I21:I23)</f>
        <v>0</v>
      </c>
      <c r="J20" s="170"/>
      <c r="K20" s="170">
        <f>SUM(K21:K23)</f>
        <v>0</v>
      </c>
      <c r="L20" s="170"/>
      <c r="M20" s="170">
        <f>SUM(M21:M23)</f>
        <v>0</v>
      </c>
      <c r="N20" s="170"/>
      <c r="O20" s="170">
        <f>SUM(O21:O23)</f>
        <v>2.2400000000000002</v>
      </c>
      <c r="P20" s="170"/>
      <c r="Q20" s="170">
        <f>SUM(Q21:Q23)</f>
        <v>0</v>
      </c>
      <c r="R20" s="170"/>
      <c r="S20" s="170"/>
      <c r="T20" s="171"/>
      <c r="U20" s="165"/>
      <c r="V20" s="165">
        <f>SUM(V21:V23)</f>
        <v>3.94</v>
      </c>
      <c r="W20" s="165"/>
      <c r="X20" s="165"/>
      <c r="AG20" t="s">
        <v>112</v>
      </c>
    </row>
    <row r="21" spans="1:60" outlineLevel="1">
      <c r="A21" s="172">
        <v>6</v>
      </c>
      <c r="B21" s="173" t="s">
        <v>141</v>
      </c>
      <c r="C21" s="190" t="s">
        <v>142</v>
      </c>
      <c r="D21" s="174" t="s">
        <v>143</v>
      </c>
      <c r="E21" s="175">
        <v>0.89500000000000002</v>
      </c>
      <c r="F21" s="176"/>
      <c r="G21" s="177">
        <f>ROUND(E21*F21,2)</f>
        <v>0</v>
      </c>
      <c r="H21" s="176"/>
      <c r="I21" s="177">
        <f>ROUND(E21*H21,2)</f>
        <v>0</v>
      </c>
      <c r="J21" s="176"/>
      <c r="K21" s="177">
        <f>ROUND(E21*J21,2)</f>
        <v>0</v>
      </c>
      <c r="L21" s="177">
        <v>21</v>
      </c>
      <c r="M21" s="177">
        <f>G21*(1+L21/100)</f>
        <v>0</v>
      </c>
      <c r="N21" s="177">
        <v>2.5</v>
      </c>
      <c r="O21" s="177">
        <f>ROUND(E21*N21,2)</f>
        <v>2.2400000000000002</v>
      </c>
      <c r="P21" s="177">
        <v>0</v>
      </c>
      <c r="Q21" s="177">
        <f>ROUND(E21*P21,2)</f>
        <v>0</v>
      </c>
      <c r="R21" s="177" t="s">
        <v>126</v>
      </c>
      <c r="S21" s="177" t="s">
        <v>127</v>
      </c>
      <c r="T21" s="178" t="s">
        <v>127</v>
      </c>
      <c r="U21" s="161">
        <v>4.4000000000000004</v>
      </c>
      <c r="V21" s="161">
        <f>ROUND(E21*U21,2)</f>
        <v>3.94</v>
      </c>
      <c r="W21" s="161"/>
      <c r="X21" s="161" t="s">
        <v>118</v>
      </c>
      <c r="Y21" s="151"/>
      <c r="Z21" s="151"/>
      <c r="AA21" s="151"/>
      <c r="AB21" s="151"/>
      <c r="AC21" s="151"/>
      <c r="AD21" s="151"/>
      <c r="AE21" s="151"/>
      <c r="AF21" s="151"/>
      <c r="AG21" s="151" t="s">
        <v>119</v>
      </c>
      <c r="AH21" s="151"/>
      <c r="AI21" s="151"/>
      <c r="AJ21" s="151"/>
      <c r="AK21" s="151"/>
      <c r="AL21" s="151"/>
      <c r="AM21" s="151"/>
      <c r="AN21" s="151"/>
      <c r="AO21" s="151"/>
      <c r="AP21" s="151"/>
      <c r="AQ21" s="151"/>
      <c r="AR21" s="151"/>
      <c r="AS21" s="151"/>
      <c r="AT21" s="151"/>
      <c r="AU21" s="151"/>
      <c r="AV21" s="151"/>
      <c r="AW21" s="151"/>
      <c r="AX21" s="151"/>
      <c r="AY21" s="151"/>
      <c r="AZ21" s="151"/>
      <c r="BA21" s="151"/>
      <c r="BB21" s="151"/>
      <c r="BC21" s="151"/>
      <c r="BD21" s="151"/>
      <c r="BE21" s="151"/>
      <c r="BF21" s="151"/>
      <c r="BG21" s="151"/>
      <c r="BH21" s="151"/>
    </row>
    <row r="22" spans="1:60" outlineLevel="1">
      <c r="A22" s="158"/>
      <c r="B22" s="159"/>
      <c r="C22" s="256" t="s">
        <v>144</v>
      </c>
      <c r="D22" s="257"/>
      <c r="E22" s="257"/>
      <c r="F22" s="257"/>
      <c r="G22" s="257"/>
      <c r="H22" s="161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51"/>
      <c r="Z22" s="151"/>
      <c r="AA22" s="151"/>
      <c r="AB22" s="151"/>
      <c r="AC22" s="151"/>
      <c r="AD22" s="151"/>
      <c r="AE22" s="151"/>
      <c r="AF22" s="151"/>
      <c r="AG22" s="151" t="s">
        <v>145</v>
      </c>
      <c r="AH22" s="151"/>
      <c r="AI22" s="151"/>
      <c r="AJ22" s="151"/>
      <c r="AK22" s="151"/>
      <c r="AL22" s="151"/>
      <c r="AM22" s="151"/>
      <c r="AN22" s="151"/>
      <c r="AO22" s="151"/>
      <c r="AP22" s="151"/>
      <c r="AQ22" s="151"/>
      <c r="AR22" s="151"/>
      <c r="AS22" s="151"/>
      <c r="AT22" s="151"/>
      <c r="AU22" s="151"/>
      <c r="AV22" s="151"/>
      <c r="AW22" s="151"/>
      <c r="AX22" s="151"/>
      <c r="AY22" s="151"/>
      <c r="AZ22" s="151"/>
      <c r="BA22" s="151"/>
      <c r="BB22" s="151"/>
      <c r="BC22" s="151"/>
      <c r="BD22" s="151"/>
      <c r="BE22" s="151"/>
      <c r="BF22" s="151"/>
      <c r="BG22" s="151"/>
      <c r="BH22" s="151"/>
    </row>
    <row r="23" spans="1:60" outlineLevel="1">
      <c r="A23" s="158"/>
      <c r="B23" s="159"/>
      <c r="C23" s="191" t="s">
        <v>146</v>
      </c>
      <c r="D23" s="163"/>
      <c r="E23" s="164">
        <v>0.89500000000000002</v>
      </c>
      <c r="F23" s="161"/>
      <c r="G23" s="161"/>
      <c r="H23" s="161"/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51"/>
      <c r="Z23" s="151"/>
      <c r="AA23" s="151"/>
      <c r="AB23" s="151"/>
      <c r="AC23" s="151"/>
      <c r="AD23" s="151"/>
      <c r="AE23" s="151"/>
      <c r="AF23" s="151"/>
      <c r="AG23" s="151" t="s">
        <v>121</v>
      </c>
      <c r="AH23" s="151">
        <v>0</v>
      </c>
      <c r="AI23" s="151"/>
      <c r="AJ23" s="151"/>
      <c r="AK23" s="151"/>
      <c r="AL23" s="151"/>
      <c r="AM23" s="151"/>
      <c r="AN23" s="151"/>
      <c r="AO23" s="151"/>
      <c r="AP23" s="151"/>
      <c r="AQ23" s="151"/>
      <c r="AR23" s="151"/>
      <c r="AS23" s="151"/>
      <c r="AT23" s="151"/>
      <c r="AU23" s="151"/>
      <c r="AV23" s="151"/>
      <c r="AW23" s="151"/>
      <c r="AX23" s="151"/>
      <c r="AY23" s="151"/>
      <c r="AZ23" s="151"/>
      <c r="BA23" s="151"/>
      <c r="BB23" s="151"/>
      <c r="BC23" s="151"/>
      <c r="BD23" s="151"/>
      <c r="BE23" s="151"/>
      <c r="BF23" s="151"/>
      <c r="BG23" s="151"/>
      <c r="BH23" s="151"/>
    </row>
    <row r="24" spans="1:60">
      <c r="A24" s="166" t="s">
        <v>111</v>
      </c>
      <c r="B24" s="167" t="s">
        <v>62</v>
      </c>
      <c r="C24" s="189" t="s">
        <v>63</v>
      </c>
      <c r="D24" s="168"/>
      <c r="E24" s="169"/>
      <c r="F24" s="170"/>
      <c r="G24" s="170">
        <f>SUMIF(AG25:AG26,"&lt;&gt;NOR",G25:G26)</f>
        <v>0</v>
      </c>
      <c r="H24" s="170"/>
      <c r="I24" s="170">
        <f>SUM(I25:I26)</f>
        <v>0</v>
      </c>
      <c r="J24" s="170"/>
      <c r="K24" s="170">
        <f>SUM(K25:K26)</f>
        <v>0</v>
      </c>
      <c r="L24" s="170"/>
      <c r="M24" s="170">
        <f>SUM(M25:M26)</f>
        <v>0</v>
      </c>
      <c r="N24" s="170"/>
      <c r="O24" s="170">
        <f>SUM(O25:O26)</f>
        <v>0.09</v>
      </c>
      <c r="P24" s="170"/>
      <c r="Q24" s="170">
        <f>SUM(Q25:Q26)</f>
        <v>0</v>
      </c>
      <c r="R24" s="170"/>
      <c r="S24" s="170"/>
      <c r="T24" s="171"/>
      <c r="U24" s="165"/>
      <c r="V24" s="165">
        <f>SUM(V25:V26)</f>
        <v>12.11</v>
      </c>
      <c r="W24" s="165"/>
      <c r="X24" s="165"/>
      <c r="AG24" t="s">
        <v>112</v>
      </c>
    </row>
    <row r="25" spans="1:60" outlineLevel="1">
      <c r="A25" s="172">
        <v>7</v>
      </c>
      <c r="B25" s="173" t="s">
        <v>147</v>
      </c>
      <c r="C25" s="190" t="s">
        <v>148</v>
      </c>
      <c r="D25" s="174" t="s">
        <v>115</v>
      </c>
      <c r="E25" s="175">
        <v>56.6</v>
      </c>
      <c r="F25" s="176"/>
      <c r="G25" s="177">
        <f>ROUND(E25*F25,2)</f>
        <v>0</v>
      </c>
      <c r="H25" s="176"/>
      <c r="I25" s="177">
        <f>ROUND(E25*H25,2)</f>
        <v>0</v>
      </c>
      <c r="J25" s="176"/>
      <c r="K25" s="177">
        <f>ROUND(E25*J25,2)</f>
        <v>0</v>
      </c>
      <c r="L25" s="177">
        <v>21</v>
      </c>
      <c r="M25" s="177">
        <f>G25*(1+L25/100)</f>
        <v>0</v>
      </c>
      <c r="N25" s="177">
        <v>1.58E-3</v>
      </c>
      <c r="O25" s="177">
        <f>ROUND(E25*N25,2)</f>
        <v>0.09</v>
      </c>
      <c r="P25" s="177">
        <v>0</v>
      </c>
      <c r="Q25" s="177">
        <f>ROUND(E25*P25,2)</f>
        <v>0</v>
      </c>
      <c r="R25" s="177" t="s">
        <v>149</v>
      </c>
      <c r="S25" s="177" t="s">
        <v>127</v>
      </c>
      <c r="T25" s="178" t="s">
        <v>127</v>
      </c>
      <c r="U25" s="161">
        <v>0.214</v>
      </c>
      <c r="V25" s="161">
        <f>ROUND(E25*U25,2)</f>
        <v>12.11</v>
      </c>
      <c r="W25" s="161"/>
      <c r="X25" s="161" t="s">
        <v>118</v>
      </c>
      <c r="Y25" s="151"/>
      <c r="Z25" s="151"/>
      <c r="AA25" s="151"/>
      <c r="AB25" s="151"/>
      <c r="AC25" s="151"/>
      <c r="AD25" s="151"/>
      <c r="AE25" s="151"/>
      <c r="AF25" s="151"/>
      <c r="AG25" s="151" t="s">
        <v>119</v>
      </c>
      <c r="AH25" s="151"/>
      <c r="AI25" s="151"/>
      <c r="AJ25" s="151"/>
      <c r="AK25" s="151"/>
      <c r="AL25" s="151"/>
      <c r="AM25" s="151"/>
      <c r="AN25" s="151"/>
      <c r="AO25" s="151"/>
      <c r="AP25" s="151"/>
      <c r="AQ25" s="151"/>
      <c r="AR25" s="151"/>
      <c r="AS25" s="151"/>
      <c r="AT25" s="151"/>
      <c r="AU25" s="151"/>
      <c r="AV25" s="151"/>
      <c r="AW25" s="151"/>
      <c r="AX25" s="151"/>
      <c r="AY25" s="151"/>
      <c r="AZ25" s="151"/>
      <c r="BA25" s="151"/>
      <c r="BB25" s="151"/>
      <c r="BC25" s="151"/>
      <c r="BD25" s="151"/>
      <c r="BE25" s="151"/>
      <c r="BF25" s="151"/>
      <c r="BG25" s="151"/>
      <c r="BH25" s="151"/>
    </row>
    <row r="26" spans="1:60" outlineLevel="1">
      <c r="A26" s="158"/>
      <c r="B26" s="159"/>
      <c r="C26" s="191" t="s">
        <v>150</v>
      </c>
      <c r="D26" s="163"/>
      <c r="E26" s="164">
        <v>56.6</v>
      </c>
      <c r="F26" s="161"/>
      <c r="G26" s="161"/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51"/>
      <c r="Z26" s="151"/>
      <c r="AA26" s="151"/>
      <c r="AB26" s="151"/>
      <c r="AC26" s="151"/>
      <c r="AD26" s="151"/>
      <c r="AE26" s="151"/>
      <c r="AF26" s="151"/>
      <c r="AG26" s="151" t="s">
        <v>121</v>
      </c>
      <c r="AH26" s="151">
        <v>0</v>
      </c>
      <c r="AI26" s="151"/>
      <c r="AJ26" s="151"/>
      <c r="AK26" s="151"/>
      <c r="AL26" s="151"/>
      <c r="AM26" s="151"/>
      <c r="AN26" s="151"/>
      <c r="AO26" s="151"/>
      <c r="AP26" s="151"/>
      <c r="AQ26" s="151"/>
      <c r="AR26" s="151"/>
      <c r="AS26" s="151"/>
      <c r="AT26" s="151"/>
      <c r="AU26" s="151"/>
      <c r="AV26" s="151"/>
      <c r="AW26" s="151"/>
      <c r="AX26" s="151"/>
      <c r="AY26" s="151"/>
      <c r="AZ26" s="151"/>
      <c r="BA26" s="151"/>
      <c r="BB26" s="151"/>
      <c r="BC26" s="151"/>
      <c r="BD26" s="151"/>
      <c r="BE26" s="151"/>
      <c r="BF26" s="151"/>
      <c r="BG26" s="151"/>
      <c r="BH26" s="151"/>
    </row>
    <row r="27" spans="1:60">
      <c r="A27" s="166" t="s">
        <v>111</v>
      </c>
      <c r="B27" s="167" t="s">
        <v>64</v>
      </c>
      <c r="C27" s="189" t="s">
        <v>65</v>
      </c>
      <c r="D27" s="168"/>
      <c r="E27" s="169"/>
      <c r="F27" s="170"/>
      <c r="G27" s="170">
        <f>SUMIF(AG28:AG45,"&lt;&gt;NOR",G28:G45)</f>
        <v>0</v>
      </c>
      <c r="H27" s="170"/>
      <c r="I27" s="170">
        <f>SUM(I28:I45)</f>
        <v>0</v>
      </c>
      <c r="J27" s="170"/>
      <c r="K27" s="170">
        <f>SUM(K28:K45)</f>
        <v>0</v>
      </c>
      <c r="L27" s="170"/>
      <c r="M27" s="170">
        <f>SUM(M28:M45)</f>
        <v>0</v>
      </c>
      <c r="N27" s="170"/>
      <c r="O27" s="170">
        <f>SUM(O28:O45)</f>
        <v>0.02</v>
      </c>
      <c r="P27" s="170"/>
      <c r="Q27" s="170">
        <f>SUM(Q28:Q45)</f>
        <v>3.82</v>
      </c>
      <c r="R27" s="170"/>
      <c r="S27" s="170"/>
      <c r="T27" s="171"/>
      <c r="U27" s="165"/>
      <c r="V27" s="165">
        <f>SUM(V28:V45)</f>
        <v>9.1399999999999988</v>
      </c>
      <c r="W27" s="165"/>
      <c r="X27" s="165"/>
      <c r="AG27" t="s">
        <v>112</v>
      </c>
    </row>
    <row r="28" spans="1:60" outlineLevel="1">
      <c r="A28" s="172">
        <v>8</v>
      </c>
      <c r="B28" s="173" t="s">
        <v>151</v>
      </c>
      <c r="C28" s="190" t="s">
        <v>152</v>
      </c>
      <c r="D28" s="174" t="s">
        <v>115</v>
      </c>
      <c r="E28" s="175">
        <v>25.449000000000002</v>
      </c>
      <c r="F28" s="176"/>
      <c r="G28" s="177">
        <f>ROUND(E28*F28,2)</f>
        <v>0</v>
      </c>
      <c r="H28" s="176"/>
      <c r="I28" s="177">
        <f>ROUND(E28*H28,2)</f>
        <v>0</v>
      </c>
      <c r="J28" s="176"/>
      <c r="K28" s="177">
        <f>ROUND(E28*J28,2)</f>
        <v>0</v>
      </c>
      <c r="L28" s="177">
        <v>21</v>
      </c>
      <c r="M28" s="177">
        <f>G28*(1+L28/100)</f>
        <v>0</v>
      </c>
      <c r="N28" s="177">
        <v>6.7000000000000002E-4</v>
      </c>
      <c r="O28" s="177">
        <f>ROUND(E28*N28,2)</f>
        <v>0.02</v>
      </c>
      <c r="P28" s="177">
        <v>0.13100000000000001</v>
      </c>
      <c r="Q28" s="177">
        <f>ROUND(E28*P28,2)</f>
        <v>3.33</v>
      </c>
      <c r="R28" s="177" t="s">
        <v>153</v>
      </c>
      <c r="S28" s="177" t="s">
        <v>154</v>
      </c>
      <c r="T28" s="178" t="s">
        <v>154</v>
      </c>
      <c r="U28" s="161">
        <v>0.21</v>
      </c>
      <c r="V28" s="161">
        <f>ROUND(E28*U28,2)</f>
        <v>5.34</v>
      </c>
      <c r="W28" s="161"/>
      <c r="X28" s="161" t="s">
        <v>118</v>
      </c>
      <c r="Y28" s="151"/>
      <c r="Z28" s="151"/>
      <c r="AA28" s="151"/>
      <c r="AB28" s="151"/>
      <c r="AC28" s="151"/>
      <c r="AD28" s="151"/>
      <c r="AE28" s="151"/>
      <c r="AF28" s="151"/>
      <c r="AG28" s="151" t="s">
        <v>119</v>
      </c>
      <c r="AH28" s="151"/>
      <c r="AI28" s="151"/>
      <c r="AJ28" s="151"/>
      <c r="AK28" s="151"/>
      <c r="AL28" s="151"/>
      <c r="AM28" s="151"/>
      <c r="AN28" s="151"/>
      <c r="AO28" s="151"/>
      <c r="AP28" s="151"/>
      <c r="AQ28" s="151"/>
      <c r="AR28" s="151"/>
      <c r="AS28" s="151"/>
      <c r="AT28" s="151"/>
      <c r="AU28" s="151"/>
      <c r="AV28" s="151"/>
      <c r="AW28" s="151"/>
      <c r="AX28" s="151"/>
      <c r="AY28" s="151"/>
      <c r="AZ28" s="151"/>
      <c r="BA28" s="151"/>
      <c r="BB28" s="151"/>
      <c r="BC28" s="151"/>
      <c r="BD28" s="151"/>
      <c r="BE28" s="151"/>
      <c r="BF28" s="151"/>
      <c r="BG28" s="151"/>
      <c r="BH28" s="151"/>
    </row>
    <row r="29" spans="1:60" ht="22.5" outlineLevel="1">
      <c r="A29" s="158"/>
      <c r="B29" s="159"/>
      <c r="C29" s="256" t="s">
        <v>155</v>
      </c>
      <c r="D29" s="257"/>
      <c r="E29" s="257"/>
      <c r="F29" s="257"/>
      <c r="G29" s="257"/>
      <c r="H29" s="161"/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51"/>
      <c r="Z29" s="151"/>
      <c r="AA29" s="151"/>
      <c r="AB29" s="151"/>
      <c r="AC29" s="151"/>
      <c r="AD29" s="151"/>
      <c r="AE29" s="151"/>
      <c r="AF29" s="151"/>
      <c r="AG29" s="151" t="s">
        <v>145</v>
      </c>
      <c r="AH29" s="151"/>
      <c r="AI29" s="151"/>
      <c r="AJ29" s="151"/>
      <c r="AK29" s="151"/>
      <c r="AL29" s="151"/>
      <c r="AM29" s="151"/>
      <c r="AN29" s="151"/>
      <c r="AO29" s="151"/>
      <c r="AP29" s="151"/>
      <c r="AQ29" s="151"/>
      <c r="AR29" s="151"/>
      <c r="AS29" s="151"/>
      <c r="AT29" s="151"/>
      <c r="AU29" s="151"/>
      <c r="AV29" s="151"/>
      <c r="AW29" s="151"/>
      <c r="AX29" s="151"/>
      <c r="AY29" s="151"/>
      <c r="AZ29" s="151"/>
      <c r="BA29" s="186" t="str">
        <f>C29</f>
        <v>nebo vybourání otvorů průřezové plochy přes 4 m2 v příčkách, včetně pomocného lešení o výšce podlahy do 1900 mm a pro zatížení do 1,5 kPa  (150 kg/m2),</v>
      </c>
      <c r="BB29" s="151"/>
      <c r="BC29" s="151"/>
      <c r="BD29" s="151"/>
      <c r="BE29" s="151"/>
      <c r="BF29" s="151"/>
      <c r="BG29" s="151"/>
      <c r="BH29" s="151"/>
    </row>
    <row r="30" spans="1:60" outlineLevel="1">
      <c r="A30" s="158"/>
      <c r="B30" s="159"/>
      <c r="C30" s="191" t="s">
        <v>156</v>
      </c>
      <c r="D30" s="163"/>
      <c r="E30" s="164">
        <v>28.859000000000002</v>
      </c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1"/>
      <c r="T30" s="161"/>
      <c r="U30" s="161"/>
      <c r="V30" s="161"/>
      <c r="W30" s="161"/>
      <c r="X30" s="161"/>
      <c r="Y30" s="151"/>
      <c r="Z30" s="151"/>
      <c r="AA30" s="151"/>
      <c r="AB30" s="151"/>
      <c r="AC30" s="151"/>
      <c r="AD30" s="151"/>
      <c r="AE30" s="151"/>
      <c r="AF30" s="151"/>
      <c r="AG30" s="151" t="s">
        <v>121</v>
      </c>
      <c r="AH30" s="151">
        <v>0</v>
      </c>
      <c r="AI30" s="151"/>
      <c r="AJ30" s="151"/>
      <c r="AK30" s="151"/>
      <c r="AL30" s="151"/>
      <c r="AM30" s="151"/>
      <c r="AN30" s="151"/>
      <c r="AO30" s="151"/>
      <c r="AP30" s="151"/>
      <c r="AQ30" s="151"/>
      <c r="AR30" s="151"/>
      <c r="AS30" s="151"/>
      <c r="AT30" s="151"/>
      <c r="AU30" s="151"/>
      <c r="AV30" s="151"/>
      <c r="AW30" s="151"/>
      <c r="AX30" s="151"/>
      <c r="AY30" s="151"/>
      <c r="AZ30" s="151"/>
      <c r="BA30" s="151"/>
      <c r="BB30" s="151"/>
      <c r="BC30" s="151"/>
      <c r="BD30" s="151"/>
      <c r="BE30" s="151"/>
      <c r="BF30" s="151"/>
      <c r="BG30" s="151"/>
      <c r="BH30" s="151"/>
    </row>
    <row r="31" spans="1:60" outlineLevel="1">
      <c r="A31" s="158"/>
      <c r="B31" s="159"/>
      <c r="C31" s="191" t="s">
        <v>157</v>
      </c>
      <c r="D31" s="163"/>
      <c r="E31" s="164">
        <v>-1.97</v>
      </c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1"/>
      <c r="T31" s="161"/>
      <c r="U31" s="161"/>
      <c r="V31" s="161"/>
      <c r="W31" s="161"/>
      <c r="X31" s="161"/>
      <c r="Y31" s="151"/>
      <c r="Z31" s="151"/>
      <c r="AA31" s="151"/>
      <c r="AB31" s="151"/>
      <c r="AC31" s="151"/>
      <c r="AD31" s="151"/>
      <c r="AE31" s="151"/>
      <c r="AF31" s="151"/>
      <c r="AG31" s="151" t="s">
        <v>121</v>
      </c>
      <c r="AH31" s="151">
        <v>0</v>
      </c>
      <c r="AI31" s="151"/>
      <c r="AJ31" s="151"/>
      <c r="AK31" s="151"/>
      <c r="AL31" s="151"/>
      <c r="AM31" s="151"/>
      <c r="AN31" s="151"/>
      <c r="AO31" s="151"/>
      <c r="AP31" s="151"/>
      <c r="AQ31" s="151"/>
      <c r="AR31" s="151"/>
      <c r="AS31" s="151"/>
      <c r="AT31" s="151"/>
      <c r="AU31" s="151"/>
      <c r="AV31" s="151"/>
      <c r="AW31" s="151"/>
      <c r="AX31" s="151"/>
      <c r="AY31" s="151"/>
      <c r="AZ31" s="151"/>
      <c r="BA31" s="151"/>
      <c r="BB31" s="151"/>
      <c r="BC31" s="151"/>
      <c r="BD31" s="151"/>
      <c r="BE31" s="151"/>
      <c r="BF31" s="151"/>
      <c r="BG31" s="151"/>
      <c r="BH31" s="151"/>
    </row>
    <row r="32" spans="1:60" outlineLevel="1">
      <c r="A32" s="158"/>
      <c r="B32" s="159"/>
      <c r="C32" s="191" t="s">
        <v>158</v>
      </c>
      <c r="D32" s="163"/>
      <c r="E32" s="164">
        <v>-1.44</v>
      </c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51"/>
      <c r="Z32" s="151"/>
      <c r="AA32" s="151"/>
      <c r="AB32" s="151"/>
      <c r="AC32" s="151"/>
      <c r="AD32" s="151"/>
      <c r="AE32" s="151"/>
      <c r="AF32" s="151"/>
      <c r="AG32" s="151" t="s">
        <v>121</v>
      </c>
      <c r="AH32" s="151">
        <v>0</v>
      </c>
      <c r="AI32" s="151"/>
      <c r="AJ32" s="151"/>
      <c r="AK32" s="151"/>
      <c r="AL32" s="151"/>
      <c r="AM32" s="151"/>
      <c r="AN32" s="151"/>
      <c r="AO32" s="151"/>
      <c r="AP32" s="151"/>
      <c r="AQ32" s="151"/>
      <c r="AR32" s="151"/>
      <c r="AS32" s="151"/>
      <c r="AT32" s="151"/>
      <c r="AU32" s="151"/>
      <c r="AV32" s="151"/>
      <c r="AW32" s="151"/>
      <c r="AX32" s="151"/>
      <c r="AY32" s="151"/>
      <c r="AZ32" s="151"/>
      <c r="BA32" s="151"/>
      <c r="BB32" s="151"/>
      <c r="BC32" s="151"/>
      <c r="BD32" s="151"/>
      <c r="BE32" s="151"/>
      <c r="BF32" s="151"/>
      <c r="BG32" s="151"/>
      <c r="BH32" s="151"/>
    </row>
    <row r="33" spans="1:60" outlineLevel="1">
      <c r="A33" s="172">
        <v>9</v>
      </c>
      <c r="B33" s="173" t="s">
        <v>159</v>
      </c>
      <c r="C33" s="190" t="s">
        <v>160</v>
      </c>
      <c r="D33" s="174" t="s">
        <v>115</v>
      </c>
      <c r="E33" s="175">
        <v>1.44</v>
      </c>
      <c r="F33" s="176"/>
      <c r="G33" s="177">
        <f>ROUND(E33*F33,2)</f>
        <v>0</v>
      </c>
      <c r="H33" s="176"/>
      <c r="I33" s="177">
        <f>ROUND(E33*H33,2)</f>
        <v>0</v>
      </c>
      <c r="J33" s="176"/>
      <c r="K33" s="177">
        <f>ROUND(E33*J33,2)</f>
        <v>0</v>
      </c>
      <c r="L33" s="177">
        <v>21</v>
      </c>
      <c r="M33" s="177">
        <f>G33*(1+L33/100)</f>
        <v>0</v>
      </c>
      <c r="N33" s="177">
        <v>6.7000000000000002E-4</v>
      </c>
      <c r="O33" s="177">
        <f>ROUND(E33*N33,2)</f>
        <v>0</v>
      </c>
      <c r="P33" s="177">
        <v>5.5E-2</v>
      </c>
      <c r="Q33" s="177">
        <f>ROUND(E33*P33,2)</f>
        <v>0.08</v>
      </c>
      <c r="R33" s="177" t="s">
        <v>153</v>
      </c>
      <c r="S33" s="177" t="s">
        <v>127</v>
      </c>
      <c r="T33" s="178" t="s">
        <v>127</v>
      </c>
      <c r="U33" s="161">
        <v>0.38100000000000001</v>
      </c>
      <c r="V33" s="161">
        <f>ROUND(E33*U33,2)</f>
        <v>0.55000000000000004</v>
      </c>
      <c r="W33" s="161"/>
      <c r="X33" s="161" t="s">
        <v>118</v>
      </c>
      <c r="Y33" s="151"/>
      <c r="Z33" s="151"/>
      <c r="AA33" s="151"/>
      <c r="AB33" s="151"/>
      <c r="AC33" s="151"/>
      <c r="AD33" s="151"/>
      <c r="AE33" s="151"/>
      <c r="AF33" s="151"/>
      <c r="AG33" s="151" t="s">
        <v>119</v>
      </c>
      <c r="AH33" s="151"/>
      <c r="AI33" s="151"/>
      <c r="AJ33" s="151"/>
      <c r="AK33" s="151"/>
      <c r="AL33" s="151"/>
      <c r="AM33" s="151"/>
      <c r="AN33" s="151"/>
      <c r="AO33" s="151"/>
      <c r="AP33" s="151"/>
      <c r="AQ33" s="151"/>
      <c r="AR33" s="151"/>
      <c r="AS33" s="151"/>
      <c r="AT33" s="151"/>
      <c r="AU33" s="151"/>
      <c r="AV33" s="151"/>
      <c r="AW33" s="151"/>
      <c r="AX33" s="151"/>
      <c r="AY33" s="151"/>
      <c r="AZ33" s="151"/>
      <c r="BA33" s="151"/>
      <c r="BB33" s="151"/>
      <c r="BC33" s="151"/>
      <c r="BD33" s="151"/>
      <c r="BE33" s="151"/>
      <c r="BF33" s="151"/>
      <c r="BG33" s="151"/>
      <c r="BH33" s="151"/>
    </row>
    <row r="34" spans="1:60" ht="22.5" outlineLevel="1">
      <c r="A34" s="158"/>
      <c r="B34" s="159"/>
      <c r="C34" s="256" t="s">
        <v>161</v>
      </c>
      <c r="D34" s="257"/>
      <c r="E34" s="257"/>
      <c r="F34" s="257"/>
      <c r="G34" s="257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51"/>
      <c r="Z34" s="151"/>
      <c r="AA34" s="151"/>
      <c r="AB34" s="151"/>
      <c r="AC34" s="151"/>
      <c r="AD34" s="151"/>
      <c r="AE34" s="151"/>
      <c r="AF34" s="151"/>
      <c r="AG34" s="151" t="s">
        <v>145</v>
      </c>
      <c r="AH34" s="151"/>
      <c r="AI34" s="151"/>
      <c r="AJ34" s="151"/>
      <c r="AK34" s="151"/>
      <c r="AL34" s="151"/>
      <c r="AM34" s="151"/>
      <c r="AN34" s="151"/>
      <c r="AO34" s="151"/>
      <c r="AP34" s="151"/>
      <c r="AQ34" s="151"/>
      <c r="AR34" s="151"/>
      <c r="AS34" s="151"/>
      <c r="AT34" s="151"/>
      <c r="AU34" s="151"/>
      <c r="AV34" s="151"/>
      <c r="AW34" s="151"/>
      <c r="AX34" s="151"/>
      <c r="AY34" s="151"/>
      <c r="AZ34" s="151"/>
      <c r="BA34" s="186" t="str">
        <f>C34</f>
        <v>nebo vybourání otvorů jakýchkoliv rozměrů, včetně pomocného lešení o výšce podlahy do 1900 mm a pro zatížení do 1,5 kPa  (150 kg/m2),</v>
      </c>
      <c r="BB34" s="151"/>
      <c r="BC34" s="151"/>
      <c r="BD34" s="151"/>
      <c r="BE34" s="151"/>
      <c r="BF34" s="151"/>
      <c r="BG34" s="151"/>
      <c r="BH34" s="151"/>
    </row>
    <row r="35" spans="1:60" outlineLevel="1">
      <c r="A35" s="158"/>
      <c r="B35" s="159"/>
      <c r="C35" s="191" t="s">
        <v>162</v>
      </c>
      <c r="D35" s="163"/>
      <c r="E35" s="164">
        <v>1.44</v>
      </c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61"/>
      <c r="Y35" s="151"/>
      <c r="Z35" s="151"/>
      <c r="AA35" s="151"/>
      <c r="AB35" s="151"/>
      <c r="AC35" s="151"/>
      <c r="AD35" s="151"/>
      <c r="AE35" s="151"/>
      <c r="AF35" s="151"/>
      <c r="AG35" s="151" t="s">
        <v>121</v>
      </c>
      <c r="AH35" s="151">
        <v>0</v>
      </c>
      <c r="AI35" s="151"/>
      <c r="AJ35" s="151"/>
      <c r="AK35" s="151"/>
      <c r="AL35" s="151"/>
      <c r="AM35" s="151"/>
      <c r="AN35" s="151"/>
      <c r="AO35" s="151"/>
      <c r="AP35" s="151"/>
      <c r="AQ35" s="151"/>
      <c r="AR35" s="151"/>
      <c r="AS35" s="151"/>
      <c r="AT35" s="151"/>
      <c r="AU35" s="151"/>
      <c r="AV35" s="151"/>
      <c r="AW35" s="151"/>
      <c r="AX35" s="151"/>
      <c r="AY35" s="151"/>
      <c r="AZ35" s="151"/>
      <c r="BA35" s="151"/>
      <c r="BB35" s="151"/>
      <c r="BC35" s="151"/>
      <c r="BD35" s="151"/>
      <c r="BE35" s="151"/>
      <c r="BF35" s="151"/>
      <c r="BG35" s="151"/>
      <c r="BH35" s="151"/>
    </row>
    <row r="36" spans="1:60" ht="22.5" outlineLevel="1">
      <c r="A36" s="172">
        <v>10</v>
      </c>
      <c r="B36" s="173" t="s">
        <v>163</v>
      </c>
      <c r="C36" s="190" t="s">
        <v>164</v>
      </c>
      <c r="D36" s="174" t="s">
        <v>115</v>
      </c>
      <c r="E36" s="175">
        <v>0.48699999999999999</v>
      </c>
      <c r="F36" s="176"/>
      <c r="G36" s="177">
        <f>ROUND(E36*F36,2)</f>
        <v>0</v>
      </c>
      <c r="H36" s="176"/>
      <c r="I36" s="177">
        <f>ROUND(E36*H36,2)</f>
        <v>0</v>
      </c>
      <c r="J36" s="176"/>
      <c r="K36" s="177">
        <f>ROUND(E36*J36,2)</f>
        <v>0</v>
      </c>
      <c r="L36" s="177">
        <v>21</v>
      </c>
      <c r="M36" s="177">
        <f>G36*(1+L36/100)</f>
        <v>0</v>
      </c>
      <c r="N36" s="177">
        <v>3.4000000000000002E-4</v>
      </c>
      <c r="O36" s="177">
        <f>ROUND(E36*N36,2)</f>
        <v>0</v>
      </c>
      <c r="P36" s="177">
        <v>0.183</v>
      </c>
      <c r="Q36" s="177">
        <f>ROUND(E36*P36,2)</f>
        <v>0.09</v>
      </c>
      <c r="R36" s="177" t="s">
        <v>153</v>
      </c>
      <c r="S36" s="177" t="s">
        <v>127</v>
      </c>
      <c r="T36" s="178" t="s">
        <v>127</v>
      </c>
      <c r="U36" s="161">
        <v>0.5</v>
      </c>
      <c r="V36" s="161">
        <f>ROUND(E36*U36,2)</f>
        <v>0.24</v>
      </c>
      <c r="W36" s="161"/>
      <c r="X36" s="161" t="s">
        <v>118</v>
      </c>
      <c r="Y36" s="151"/>
      <c r="Z36" s="151"/>
      <c r="AA36" s="151"/>
      <c r="AB36" s="151"/>
      <c r="AC36" s="151"/>
      <c r="AD36" s="151"/>
      <c r="AE36" s="151"/>
      <c r="AF36" s="151"/>
      <c r="AG36" s="151" t="s">
        <v>119</v>
      </c>
      <c r="AH36" s="151"/>
      <c r="AI36" s="151"/>
      <c r="AJ36" s="151"/>
      <c r="AK36" s="151"/>
      <c r="AL36" s="151"/>
      <c r="AM36" s="151"/>
      <c r="AN36" s="151"/>
      <c r="AO36" s="151"/>
      <c r="AP36" s="151"/>
      <c r="AQ36" s="151"/>
      <c r="AR36" s="151"/>
      <c r="AS36" s="151"/>
      <c r="AT36" s="151"/>
      <c r="AU36" s="151"/>
      <c r="AV36" s="151"/>
      <c r="AW36" s="151"/>
      <c r="AX36" s="151"/>
      <c r="AY36" s="151"/>
      <c r="AZ36" s="151"/>
      <c r="BA36" s="151"/>
      <c r="BB36" s="151"/>
      <c r="BC36" s="151"/>
      <c r="BD36" s="151"/>
      <c r="BE36" s="151"/>
      <c r="BF36" s="151"/>
      <c r="BG36" s="151"/>
      <c r="BH36" s="151"/>
    </row>
    <row r="37" spans="1:60" outlineLevel="1">
      <c r="A37" s="158"/>
      <c r="B37" s="159"/>
      <c r="C37" s="256" t="s">
        <v>165</v>
      </c>
      <c r="D37" s="257"/>
      <c r="E37" s="257"/>
      <c r="F37" s="257"/>
      <c r="G37" s="257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1"/>
      <c r="T37" s="161"/>
      <c r="U37" s="161"/>
      <c r="V37" s="161"/>
      <c r="W37" s="161"/>
      <c r="X37" s="161"/>
      <c r="Y37" s="151"/>
      <c r="Z37" s="151"/>
      <c r="AA37" s="151"/>
      <c r="AB37" s="151"/>
      <c r="AC37" s="151"/>
      <c r="AD37" s="151"/>
      <c r="AE37" s="151"/>
      <c r="AF37" s="151"/>
      <c r="AG37" s="151" t="s">
        <v>145</v>
      </c>
      <c r="AH37" s="151"/>
      <c r="AI37" s="151"/>
      <c r="AJ37" s="151"/>
      <c r="AK37" s="151"/>
      <c r="AL37" s="151"/>
      <c r="AM37" s="151"/>
      <c r="AN37" s="151"/>
      <c r="AO37" s="151"/>
      <c r="AP37" s="151"/>
      <c r="AQ37" s="151"/>
      <c r="AR37" s="151"/>
      <c r="AS37" s="151"/>
      <c r="AT37" s="151"/>
      <c r="AU37" s="151"/>
      <c r="AV37" s="151"/>
      <c r="AW37" s="151"/>
      <c r="AX37" s="151"/>
      <c r="AY37" s="151"/>
      <c r="AZ37" s="151"/>
      <c r="BA37" s="186" t="str">
        <f>C37</f>
        <v>z jakýchkoliv cihel pálených, včetně pomocného lešení o výšce podlahy do 1900 mm a pro zatížení do 1,5 kPa  (150 kg/m2),</v>
      </c>
      <c r="BB37" s="151"/>
      <c r="BC37" s="151"/>
      <c r="BD37" s="151"/>
      <c r="BE37" s="151"/>
      <c r="BF37" s="151"/>
      <c r="BG37" s="151"/>
      <c r="BH37" s="151"/>
    </row>
    <row r="38" spans="1:60" outlineLevel="1">
      <c r="A38" s="158"/>
      <c r="B38" s="159"/>
      <c r="C38" s="191" t="s">
        <v>166</v>
      </c>
      <c r="D38" s="163"/>
      <c r="E38" s="164">
        <v>0.48699999999999999</v>
      </c>
      <c r="F38" s="161"/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161"/>
      <c r="R38" s="161"/>
      <c r="S38" s="161"/>
      <c r="T38" s="161"/>
      <c r="U38" s="161"/>
      <c r="V38" s="161"/>
      <c r="W38" s="161"/>
      <c r="X38" s="161"/>
      <c r="Y38" s="151"/>
      <c r="Z38" s="151"/>
      <c r="AA38" s="151"/>
      <c r="AB38" s="151"/>
      <c r="AC38" s="151"/>
      <c r="AD38" s="151"/>
      <c r="AE38" s="151"/>
      <c r="AF38" s="151"/>
      <c r="AG38" s="151" t="s">
        <v>121</v>
      </c>
      <c r="AH38" s="151">
        <v>0</v>
      </c>
      <c r="AI38" s="151"/>
      <c r="AJ38" s="151"/>
      <c r="AK38" s="151"/>
      <c r="AL38" s="151"/>
      <c r="AM38" s="151"/>
      <c r="AN38" s="151"/>
      <c r="AO38" s="151"/>
      <c r="AP38" s="151"/>
      <c r="AQ38" s="151"/>
      <c r="AR38" s="151"/>
      <c r="AS38" s="151"/>
      <c r="AT38" s="151"/>
      <c r="AU38" s="151"/>
      <c r="AV38" s="151"/>
      <c r="AW38" s="151"/>
      <c r="AX38" s="151"/>
      <c r="AY38" s="151"/>
      <c r="AZ38" s="151"/>
      <c r="BA38" s="151"/>
      <c r="BB38" s="151"/>
      <c r="BC38" s="151"/>
      <c r="BD38" s="151"/>
      <c r="BE38" s="151"/>
      <c r="BF38" s="151"/>
      <c r="BG38" s="151"/>
      <c r="BH38" s="151"/>
    </row>
    <row r="39" spans="1:60" outlineLevel="1">
      <c r="A39" s="172">
        <v>11</v>
      </c>
      <c r="B39" s="173" t="s">
        <v>167</v>
      </c>
      <c r="C39" s="190" t="s">
        <v>168</v>
      </c>
      <c r="D39" s="174" t="s">
        <v>169</v>
      </c>
      <c r="E39" s="175">
        <v>2</v>
      </c>
      <c r="F39" s="176"/>
      <c r="G39" s="177">
        <f>ROUND(E39*F39,2)</f>
        <v>0</v>
      </c>
      <c r="H39" s="176"/>
      <c r="I39" s="177">
        <f>ROUND(E39*H39,2)</f>
        <v>0</v>
      </c>
      <c r="J39" s="176"/>
      <c r="K39" s="177">
        <f>ROUND(E39*J39,2)</f>
        <v>0</v>
      </c>
      <c r="L39" s="177">
        <v>21</v>
      </c>
      <c r="M39" s="177">
        <f>G39*(1+L39/100)</f>
        <v>0</v>
      </c>
      <c r="N39" s="177">
        <v>0</v>
      </c>
      <c r="O39" s="177">
        <f>ROUND(E39*N39,2)</f>
        <v>0</v>
      </c>
      <c r="P39" s="177">
        <v>0</v>
      </c>
      <c r="Q39" s="177">
        <f>ROUND(E39*P39,2)</f>
        <v>0</v>
      </c>
      <c r="R39" s="177" t="s">
        <v>153</v>
      </c>
      <c r="S39" s="177" t="s">
        <v>127</v>
      </c>
      <c r="T39" s="178" t="s">
        <v>127</v>
      </c>
      <c r="U39" s="161">
        <v>0.05</v>
      </c>
      <c r="V39" s="161">
        <f>ROUND(E39*U39,2)</f>
        <v>0.1</v>
      </c>
      <c r="W39" s="161"/>
      <c r="X39" s="161" t="s">
        <v>118</v>
      </c>
      <c r="Y39" s="151"/>
      <c r="Z39" s="151"/>
      <c r="AA39" s="151"/>
      <c r="AB39" s="151"/>
      <c r="AC39" s="151"/>
      <c r="AD39" s="151"/>
      <c r="AE39" s="151"/>
      <c r="AF39" s="151"/>
      <c r="AG39" s="151" t="s">
        <v>119</v>
      </c>
      <c r="AH39" s="151"/>
      <c r="AI39" s="151"/>
      <c r="AJ39" s="151"/>
      <c r="AK39" s="151"/>
      <c r="AL39" s="151"/>
      <c r="AM39" s="151"/>
      <c r="AN39" s="151"/>
      <c r="AO39" s="151"/>
      <c r="AP39" s="151"/>
      <c r="AQ39" s="151"/>
      <c r="AR39" s="151"/>
      <c r="AS39" s="151"/>
      <c r="AT39" s="151"/>
      <c r="AU39" s="151"/>
      <c r="AV39" s="151"/>
      <c r="AW39" s="151"/>
      <c r="AX39" s="151"/>
      <c r="AY39" s="151"/>
      <c r="AZ39" s="151"/>
      <c r="BA39" s="151"/>
      <c r="BB39" s="151"/>
      <c r="BC39" s="151"/>
      <c r="BD39" s="151"/>
      <c r="BE39" s="151"/>
      <c r="BF39" s="151"/>
      <c r="BG39" s="151"/>
      <c r="BH39" s="151"/>
    </row>
    <row r="40" spans="1:60" outlineLevel="1">
      <c r="A40" s="158"/>
      <c r="B40" s="159"/>
      <c r="C40" s="256" t="s">
        <v>170</v>
      </c>
      <c r="D40" s="257"/>
      <c r="E40" s="257"/>
      <c r="F40" s="257"/>
      <c r="G40" s="257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1"/>
      <c r="T40" s="161"/>
      <c r="U40" s="161"/>
      <c r="V40" s="161"/>
      <c r="W40" s="161"/>
      <c r="X40" s="161"/>
      <c r="Y40" s="151"/>
      <c r="Z40" s="151"/>
      <c r="AA40" s="151"/>
      <c r="AB40" s="151"/>
      <c r="AC40" s="151"/>
      <c r="AD40" s="151"/>
      <c r="AE40" s="151"/>
      <c r="AF40" s="151"/>
      <c r="AG40" s="151" t="s">
        <v>145</v>
      </c>
      <c r="AH40" s="151"/>
      <c r="AI40" s="151"/>
      <c r="AJ40" s="151"/>
      <c r="AK40" s="151"/>
      <c r="AL40" s="151"/>
      <c r="AM40" s="151"/>
      <c r="AN40" s="151"/>
      <c r="AO40" s="151"/>
      <c r="AP40" s="151"/>
      <c r="AQ40" s="151"/>
      <c r="AR40" s="151"/>
      <c r="AS40" s="151"/>
      <c r="AT40" s="151"/>
      <c r="AU40" s="151"/>
      <c r="AV40" s="151"/>
      <c r="AW40" s="151"/>
      <c r="AX40" s="151"/>
      <c r="AY40" s="151"/>
      <c r="AZ40" s="151"/>
      <c r="BA40" s="151"/>
      <c r="BB40" s="151"/>
      <c r="BC40" s="151"/>
      <c r="BD40" s="151"/>
      <c r="BE40" s="151"/>
      <c r="BF40" s="151"/>
      <c r="BG40" s="151"/>
      <c r="BH40" s="151"/>
    </row>
    <row r="41" spans="1:60" outlineLevel="1">
      <c r="A41" s="172">
        <v>12</v>
      </c>
      <c r="B41" s="173" t="s">
        <v>171</v>
      </c>
      <c r="C41" s="190" t="s">
        <v>172</v>
      </c>
      <c r="D41" s="174" t="s">
        <v>115</v>
      </c>
      <c r="E41" s="175">
        <v>1.9</v>
      </c>
      <c r="F41" s="176"/>
      <c r="G41" s="177">
        <f>ROUND(E41*F41,2)</f>
        <v>0</v>
      </c>
      <c r="H41" s="176"/>
      <c r="I41" s="177">
        <f>ROUND(E41*H41,2)</f>
        <v>0</v>
      </c>
      <c r="J41" s="176"/>
      <c r="K41" s="177">
        <f>ROUND(E41*J41,2)</f>
        <v>0</v>
      </c>
      <c r="L41" s="177">
        <v>21</v>
      </c>
      <c r="M41" s="177">
        <f>G41*(1+L41/100)</f>
        <v>0</v>
      </c>
      <c r="N41" s="177">
        <v>1.17E-3</v>
      </c>
      <c r="O41" s="177">
        <f>ROUND(E41*N41,2)</f>
        <v>0</v>
      </c>
      <c r="P41" s="177">
        <v>8.7999999999999995E-2</v>
      </c>
      <c r="Q41" s="177">
        <f>ROUND(E41*P41,2)</f>
        <v>0.17</v>
      </c>
      <c r="R41" s="177" t="s">
        <v>153</v>
      </c>
      <c r="S41" s="177" t="s">
        <v>127</v>
      </c>
      <c r="T41" s="178" t="s">
        <v>127</v>
      </c>
      <c r="U41" s="161">
        <v>0.55600000000000005</v>
      </c>
      <c r="V41" s="161">
        <f>ROUND(E41*U41,2)</f>
        <v>1.06</v>
      </c>
      <c r="W41" s="161"/>
      <c r="X41" s="161" t="s">
        <v>118</v>
      </c>
      <c r="Y41" s="151"/>
      <c r="Z41" s="151"/>
      <c r="AA41" s="151"/>
      <c r="AB41" s="151"/>
      <c r="AC41" s="151"/>
      <c r="AD41" s="151"/>
      <c r="AE41" s="151"/>
      <c r="AF41" s="151"/>
      <c r="AG41" s="151" t="s">
        <v>119</v>
      </c>
      <c r="AH41" s="151"/>
      <c r="AI41" s="151"/>
      <c r="AJ41" s="151"/>
      <c r="AK41" s="151"/>
      <c r="AL41" s="151"/>
      <c r="AM41" s="151"/>
      <c r="AN41" s="151"/>
      <c r="AO41" s="151"/>
      <c r="AP41" s="151"/>
      <c r="AQ41" s="151"/>
      <c r="AR41" s="151"/>
      <c r="AS41" s="151"/>
      <c r="AT41" s="151"/>
      <c r="AU41" s="151"/>
      <c r="AV41" s="151"/>
      <c r="AW41" s="151"/>
      <c r="AX41" s="151"/>
      <c r="AY41" s="151"/>
      <c r="AZ41" s="151"/>
      <c r="BA41" s="151"/>
      <c r="BB41" s="151"/>
      <c r="BC41" s="151"/>
      <c r="BD41" s="151"/>
      <c r="BE41" s="151"/>
      <c r="BF41" s="151"/>
      <c r="BG41" s="151"/>
      <c r="BH41" s="151"/>
    </row>
    <row r="42" spans="1:60" outlineLevel="1">
      <c r="A42" s="158"/>
      <c r="B42" s="159"/>
      <c r="C42" s="256" t="s">
        <v>173</v>
      </c>
      <c r="D42" s="257"/>
      <c r="E42" s="257"/>
      <c r="F42" s="257"/>
      <c r="G42" s="257"/>
      <c r="H42" s="161"/>
      <c r="I42" s="161"/>
      <c r="J42" s="161"/>
      <c r="K42" s="161"/>
      <c r="L42" s="161"/>
      <c r="M42" s="161"/>
      <c r="N42" s="161"/>
      <c r="O42" s="161"/>
      <c r="P42" s="161"/>
      <c r="Q42" s="161"/>
      <c r="R42" s="161"/>
      <c r="S42" s="161"/>
      <c r="T42" s="161"/>
      <c r="U42" s="161"/>
      <c r="V42" s="161"/>
      <c r="W42" s="161"/>
      <c r="X42" s="161"/>
      <c r="Y42" s="151"/>
      <c r="Z42" s="151"/>
      <c r="AA42" s="151"/>
      <c r="AB42" s="151"/>
      <c r="AC42" s="151"/>
      <c r="AD42" s="151"/>
      <c r="AE42" s="151"/>
      <c r="AF42" s="151"/>
      <c r="AG42" s="151" t="s">
        <v>145</v>
      </c>
      <c r="AH42" s="151"/>
      <c r="AI42" s="151"/>
      <c r="AJ42" s="151"/>
      <c r="AK42" s="151"/>
      <c r="AL42" s="151"/>
      <c r="AM42" s="151"/>
      <c r="AN42" s="151"/>
      <c r="AO42" s="151"/>
      <c r="AP42" s="151"/>
      <c r="AQ42" s="151"/>
      <c r="AR42" s="151"/>
      <c r="AS42" s="151"/>
      <c r="AT42" s="151"/>
      <c r="AU42" s="151"/>
      <c r="AV42" s="151"/>
      <c r="AW42" s="151"/>
      <c r="AX42" s="151"/>
      <c r="AY42" s="151"/>
      <c r="AZ42" s="151"/>
      <c r="BA42" s="151"/>
      <c r="BB42" s="151"/>
      <c r="BC42" s="151"/>
      <c r="BD42" s="151"/>
      <c r="BE42" s="151"/>
      <c r="BF42" s="151"/>
      <c r="BG42" s="151"/>
      <c r="BH42" s="151"/>
    </row>
    <row r="43" spans="1:60" outlineLevel="1">
      <c r="A43" s="158"/>
      <c r="B43" s="159"/>
      <c r="C43" s="191" t="s">
        <v>174</v>
      </c>
      <c r="D43" s="163"/>
      <c r="E43" s="164">
        <v>1.9</v>
      </c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51"/>
      <c r="Z43" s="151"/>
      <c r="AA43" s="151"/>
      <c r="AB43" s="151"/>
      <c r="AC43" s="151"/>
      <c r="AD43" s="151"/>
      <c r="AE43" s="151"/>
      <c r="AF43" s="151"/>
      <c r="AG43" s="151" t="s">
        <v>121</v>
      </c>
      <c r="AH43" s="151">
        <v>0</v>
      </c>
      <c r="AI43" s="151"/>
      <c r="AJ43" s="151"/>
      <c r="AK43" s="151"/>
      <c r="AL43" s="151"/>
      <c r="AM43" s="151"/>
      <c r="AN43" s="151"/>
      <c r="AO43" s="151"/>
      <c r="AP43" s="151"/>
      <c r="AQ43" s="151"/>
      <c r="AR43" s="151"/>
      <c r="AS43" s="151"/>
      <c r="AT43" s="151"/>
      <c r="AU43" s="151"/>
      <c r="AV43" s="151"/>
      <c r="AW43" s="151"/>
      <c r="AX43" s="151"/>
      <c r="AY43" s="151"/>
      <c r="AZ43" s="151"/>
      <c r="BA43" s="151"/>
      <c r="BB43" s="151"/>
      <c r="BC43" s="151"/>
      <c r="BD43" s="151"/>
      <c r="BE43" s="151"/>
      <c r="BF43" s="151"/>
      <c r="BG43" s="151"/>
      <c r="BH43" s="151"/>
    </row>
    <row r="44" spans="1:60" ht="33.75" outlineLevel="1">
      <c r="A44" s="172">
        <v>13</v>
      </c>
      <c r="B44" s="173" t="s">
        <v>175</v>
      </c>
      <c r="C44" s="190" t="s">
        <v>176</v>
      </c>
      <c r="D44" s="174" t="s">
        <v>115</v>
      </c>
      <c r="E44" s="175">
        <v>1.97</v>
      </c>
      <c r="F44" s="176"/>
      <c r="G44" s="177">
        <f>ROUND(E44*F44,2)</f>
        <v>0</v>
      </c>
      <c r="H44" s="176"/>
      <c r="I44" s="177">
        <f>ROUND(E44*H44,2)</f>
        <v>0</v>
      </c>
      <c r="J44" s="176"/>
      <c r="K44" s="177">
        <f>ROUND(E44*J44,2)</f>
        <v>0</v>
      </c>
      <c r="L44" s="177">
        <v>21</v>
      </c>
      <c r="M44" s="177">
        <f>G44*(1+L44/100)</f>
        <v>0</v>
      </c>
      <c r="N44" s="177">
        <v>1.17E-3</v>
      </c>
      <c r="O44" s="177">
        <f>ROUND(E44*N44,2)</f>
        <v>0</v>
      </c>
      <c r="P44" s="177">
        <v>7.5999999999999998E-2</v>
      </c>
      <c r="Q44" s="177">
        <f>ROUND(E44*P44,2)</f>
        <v>0.15</v>
      </c>
      <c r="R44" s="177" t="s">
        <v>153</v>
      </c>
      <c r="S44" s="177" t="s">
        <v>127</v>
      </c>
      <c r="T44" s="178" t="s">
        <v>127</v>
      </c>
      <c r="U44" s="161">
        <v>0.93899999999999995</v>
      </c>
      <c r="V44" s="161">
        <f>ROUND(E44*U44,2)</f>
        <v>1.85</v>
      </c>
      <c r="W44" s="161"/>
      <c r="X44" s="161" t="s">
        <v>118</v>
      </c>
      <c r="Y44" s="151"/>
      <c r="Z44" s="151"/>
      <c r="AA44" s="151"/>
      <c r="AB44" s="151"/>
      <c r="AC44" s="151"/>
      <c r="AD44" s="151"/>
      <c r="AE44" s="151"/>
      <c r="AF44" s="151"/>
      <c r="AG44" s="151" t="s">
        <v>119</v>
      </c>
      <c r="AH44" s="151"/>
      <c r="AI44" s="151"/>
      <c r="AJ44" s="151"/>
      <c r="AK44" s="151"/>
      <c r="AL44" s="151"/>
      <c r="AM44" s="151"/>
      <c r="AN44" s="151"/>
      <c r="AO44" s="151"/>
      <c r="AP44" s="151"/>
      <c r="AQ44" s="151"/>
      <c r="AR44" s="151"/>
      <c r="AS44" s="151"/>
      <c r="AT44" s="151"/>
      <c r="AU44" s="151"/>
      <c r="AV44" s="151"/>
      <c r="AW44" s="151"/>
      <c r="AX44" s="151"/>
      <c r="AY44" s="151"/>
      <c r="AZ44" s="151"/>
      <c r="BA44" s="151"/>
      <c r="BB44" s="151"/>
      <c r="BC44" s="151"/>
      <c r="BD44" s="151"/>
      <c r="BE44" s="151"/>
      <c r="BF44" s="151"/>
      <c r="BG44" s="151"/>
      <c r="BH44" s="151"/>
    </row>
    <row r="45" spans="1:60" outlineLevel="1">
      <c r="A45" s="158"/>
      <c r="B45" s="159"/>
      <c r="C45" s="191" t="s">
        <v>177</v>
      </c>
      <c r="D45" s="163"/>
      <c r="E45" s="164">
        <v>1.97</v>
      </c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1"/>
      <c r="Q45" s="161"/>
      <c r="R45" s="161"/>
      <c r="S45" s="161"/>
      <c r="T45" s="161"/>
      <c r="U45" s="161"/>
      <c r="V45" s="161"/>
      <c r="W45" s="161"/>
      <c r="X45" s="161"/>
      <c r="Y45" s="151"/>
      <c r="Z45" s="151"/>
      <c r="AA45" s="151"/>
      <c r="AB45" s="151"/>
      <c r="AC45" s="151"/>
      <c r="AD45" s="151"/>
      <c r="AE45" s="151"/>
      <c r="AF45" s="151"/>
      <c r="AG45" s="151" t="s">
        <v>121</v>
      </c>
      <c r="AH45" s="151">
        <v>0</v>
      </c>
      <c r="AI45" s="151"/>
      <c r="AJ45" s="151"/>
      <c r="AK45" s="151"/>
      <c r="AL45" s="151"/>
      <c r="AM45" s="151"/>
      <c r="AN45" s="151"/>
      <c r="AO45" s="151"/>
      <c r="AP45" s="151"/>
      <c r="AQ45" s="151"/>
      <c r="AR45" s="151"/>
      <c r="AS45" s="151"/>
      <c r="AT45" s="151"/>
      <c r="AU45" s="151"/>
      <c r="AV45" s="151"/>
      <c r="AW45" s="151"/>
      <c r="AX45" s="151"/>
      <c r="AY45" s="151"/>
      <c r="AZ45" s="151"/>
      <c r="BA45" s="151"/>
      <c r="BB45" s="151"/>
      <c r="BC45" s="151"/>
      <c r="BD45" s="151"/>
      <c r="BE45" s="151"/>
      <c r="BF45" s="151"/>
      <c r="BG45" s="151"/>
      <c r="BH45" s="151"/>
    </row>
    <row r="46" spans="1:60">
      <c r="A46" s="166" t="s">
        <v>111</v>
      </c>
      <c r="B46" s="167" t="s">
        <v>66</v>
      </c>
      <c r="C46" s="189" t="s">
        <v>67</v>
      </c>
      <c r="D46" s="168"/>
      <c r="E46" s="169"/>
      <c r="F46" s="170"/>
      <c r="G46" s="170">
        <f>SUMIF(AG47:AG48,"&lt;&gt;NOR",G47:G48)</f>
        <v>0</v>
      </c>
      <c r="H46" s="170"/>
      <c r="I46" s="170">
        <f>SUM(I47:I48)</f>
        <v>0</v>
      </c>
      <c r="J46" s="170"/>
      <c r="K46" s="170">
        <f>SUM(K47:K48)</f>
        <v>0</v>
      </c>
      <c r="L46" s="170"/>
      <c r="M46" s="170">
        <f>SUM(M47:M48)</f>
        <v>0</v>
      </c>
      <c r="N46" s="170"/>
      <c r="O46" s="170">
        <f>SUM(O47:O48)</f>
        <v>0</v>
      </c>
      <c r="P46" s="170"/>
      <c r="Q46" s="170">
        <f>SUM(Q47:Q48)</f>
        <v>0</v>
      </c>
      <c r="R46" s="170"/>
      <c r="S46" s="170"/>
      <c r="T46" s="171"/>
      <c r="U46" s="165"/>
      <c r="V46" s="165">
        <f>SUM(V47:V48)</f>
        <v>8.7799999999999994</v>
      </c>
      <c r="W46" s="165"/>
      <c r="X46" s="165"/>
      <c r="AG46" t="s">
        <v>112</v>
      </c>
    </row>
    <row r="47" spans="1:60" ht="33.75" outlineLevel="1">
      <c r="A47" s="172">
        <v>14</v>
      </c>
      <c r="B47" s="173" t="s">
        <v>178</v>
      </c>
      <c r="C47" s="190" t="s">
        <v>179</v>
      </c>
      <c r="D47" s="174" t="s">
        <v>180</v>
      </c>
      <c r="E47" s="175">
        <v>4.6409200000000004</v>
      </c>
      <c r="F47" s="176"/>
      <c r="G47" s="177">
        <f>ROUND(E47*F47,2)</f>
        <v>0</v>
      </c>
      <c r="H47" s="176"/>
      <c r="I47" s="177">
        <f>ROUND(E47*H47,2)</f>
        <v>0</v>
      </c>
      <c r="J47" s="176"/>
      <c r="K47" s="177">
        <f>ROUND(E47*J47,2)</f>
        <v>0</v>
      </c>
      <c r="L47" s="177">
        <v>21</v>
      </c>
      <c r="M47" s="177">
        <f>G47*(1+L47/100)</f>
        <v>0</v>
      </c>
      <c r="N47" s="177">
        <v>0</v>
      </c>
      <c r="O47" s="177">
        <f>ROUND(E47*N47,2)</f>
        <v>0</v>
      </c>
      <c r="P47" s="177">
        <v>0</v>
      </c>
      <c r="Q47" s="177">
        <f>ROUND(E47*P47,2)</f>
        <v>0</v>
      </c>
      <c r="R47" s="177" t="s">
        <v>126</v>
      </c>
      <c r="S47" s="177" t="s">
        <v>127</v>
      </c>
      <c r="T47" s="178" t="s">
        <v>127</v>
      </c>
      <c r="U47" s="161">
        <v>1.8919999999999999</v>
      </c>
      <c r="V47" s="161">
        <f>ROUND(E47*U47,2)</f>
        <v>8.7799999999999994</v>
      </c>
      <c r="W47" s="161"/>
      <c r="X47" s="161" t="s">
        <v>181</v>
      </c>
      <c r="Y47" s="151"/>
      <c r="Z47" s="151"/>
      <c r="AA47" s="151"/>
      <c r="AB47" s="151"/>
      <c r="AC47" s="151"/>
      <c r="AD47" s="151"/>
      <c r="AE47" s="151"/>
      <c r="AF47" s="151"/>
      <c r="AG47" s="151" t="s">
        <v>182</v>
      </c>
      <c r="AH47" s="151"/>
      <c r="AI47" s="151"/>
      <c r="AJ47" s="151"/>
      <c r="AK47" s="151"/>
      <c r="AL47" s="151"/>
      <c r="AM47" s="151"/>
      <c r="AN47" s="151"/>
      <c r="AO47" s="151"/>
      <c r="AP47" s="151"/>
      <c r="AQ47" s="151"/>
      <c r="AR47" s="151"/>
      <c r="AS47" s="151"/>
      <c r="AT47" s="151"/>
      <c r="AU47" s="151"/>
      <c r="AV47" s="151"/>
      <c r="AW47" s="151"/>
      <c r="AX47" s="151"/>
      <c r="AY47" s="151"/>
      <c r="AZ47" s="151"/>
      <c r="BA47" s="151"/>
      <c r="BB47" s="151"/>
      <c r="BC47" s="151"/>
      <c r="BD47" s="151"/>
      <c r="BE47" s="151"/>
      <c r="BF47" s="151"/>
      <c r="BG47" s="151"/>
      <c r="BH47" s="151"/>
    </row>
    <row r="48" spans="1:60" outlineLevel="1">
      <c r="A48" s="158"/>
      <c r="B48" s="159"/>
      <c r="C48" s="256" t="s">
        <v>183</v>
      </c>
      <c r="D48" s="257"/>
      <c r="E48" s="257"/>
      <c r="F48" s="257"/>
      <c r="G48" s="257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  <c r="T48" s="161"/>
      <c r="U48" s="161"/>
      <c r="V48" s="161"/>
      <c r="W48" s="161"/>
      <c r="X48" s="161"/>
      <c r="Y48" s="151"/>
      <c r="Z48" s="151"/>
      <c r="AA48" s="151"/>
      <c r="AB48" s="151"/>
      <c r="AC48" s="151"/>
      <c r="AD48" s="151"/>
      <c r="AE48" s="151"/>
      <c r="AF48" s="151"/>
      <c r="AG48" s="151" t="s">
        <v>145</v>
      </c>
      <c r="AH48" s="151"/>
      <c r="AI48" s="151"/>
      <c r="AJ48" s="151"/>
      <c r="AK48" s="151"/>
      <c r="AL48" s="151"/>
      <c r="AM48" s="151"/>
      <c r="AN48" s="151"/>
      <c r="AO48" s="151"/>
      <c r="AP48" s="151"/>
      <c r="AQ48" s="151"/>
      <c r="AR48" s="151"/>
      <c r="AS48" s="151"/>
      <c r="AT48" s="151"/>
      <c r="AU48" s="151"/>
      <c r="AV48" s="151"/>
      <c r="AW48" s="151"/>
      <c r="AX48" s="151"/>
      <c r="AY48" s="151"/>
      <c r="AZ48" s="151"/>
      <c r="BA48" s="151"/>
      <c r="BB48" s="151"/>
      <c r="BC48" s="151"/>
      <c r="BD48" s="151"/>
      <c r="BE48" s="151"/>
      <c r="BF48" s="151"/>
      <c r="BG48" s="151"/>
      <c r="BH48" s="151"/>
    </row>
    <row r="49" spans="1:60">
      <c r="A49" s="166" t="s">
        <v>111</v>
      </c>
      <c r="B49" s="167" t="s">
        <v>68</v>
      </c>
      <c r="C49" s="189" t="s">
        <v>69</v>
      </c>
      <c r="D49" s="168"/>
      <c r="E49" s="169"/>
      <c r="F49" s="170"/>
      <c r="G49" s="170">
        <f>SUMIF(AG50:AG59,"&lt;&gt;NOR",G50:G59)</f>
        <v>0</v>
      </c>
      <c r="H49" s="170"/>
      <c r="I49" s="170">
        <f>SUM(I50:I59)</f>
        <v>0</v>
      </c>
      <c r="J49" s="170"/>
      <c r="K49" s="170">
        <f>SUM(K50:K59)</f>
        <v>0</v>
      </c>
      <c r="L49" s="170"/>
      <c r="M49" s="170">
        <f>SUM(M50:M59)</f>
        <v>0</v>
      </c>
      <c r="N49" s="170"/>
      <c r="O49" s="170">
        <f>SUM(O50:O59)</f>
        <v>0</v>
      </c>
      <c r="P49" s="170"/>
      <c r="Q49" s="170">
        <f>SUM(Q50:Q59)</f>
        <v>0</v>
      </c>
      <c r="R49" s="170"/>
      <c r="S49" s="170"/>
      <c r="T49" s="171"/>
      <c r="U49" s="165"/>
      <c r="V49" s="165">
        <f>SUM(V50:V59)</f>
        <v>5.05</v>
      </c>
      <c r="W49" s="165"/>
      <c r="X49" s="165"/>
      <c r="AG49" t="s">
        <v>112</v>
      </c>
    </row>
    <row r="50" spans="1:60" ht="22.5" outlineLevel="1">
      <c r="A50" s="172">
        <v>15</v>
      </c>
      <c r="B50" s="173" t="s">
        <v>184</v>
      </c>
      <c r="C50" s="190" t="s">
        <v>185</v>
      </c>
      <c r="D50" s="174" t="s">
        <v>115</v>
      </c>
      <c r="E50" s="175">
        <v>42.052300000000002</v>
      </c>
      <c r="F50" s="176"/>
      <c r="G50" s="177">
        <f>ROUND(E50*F50,2)</f>
        <v>0</v>
      </c>
      <c r="H50" s="176"/>
      <c r="I50" s="177">
        <f>ROUND(E50*H50,2)</f>
        <v>0</v>
      </c>
      <c r="J50" s="176"/>
      <c r="K50" s="177">
        <f>ROUND(E50*J50,2)</f>
        <v>0</v>
      </c>
      <c r="L50" s="177">
        <v>21</v>
      </c>
      <c r="M50" s="177">
        <f>G50*(1+L50/100)</f>
        <v>0</v>
      </c>
      <c r="N50" s="177">
        <v>0</v>
      </c>
      <c r="O50" s="177">
        <f>ROUND(E50*N50,2)</f>
        <v>0</v>
      </c>
      <c r="P50" s="177">
        <v>0</v>
      </c>
      <c r="Q50" s="177">
        <f>ROUND(E50*P50,2)</f>
        <v>0</v>
      </c>
      <c r="R50" s="177" t="s">
        <v>186</v>
      </c>
      <c r="S50" s="177" t="s">
        <v>127</v>
      </c>
      <c r="T50" s="178" t="s">
        <v>127</v>
      </c>
      <c r="U50" s="161">
        <v>0.12</v>
      </c>
      <c r="V50" s="161">
        <f>ROUND(E50*U50,2)</f>
        <v>5.05</v>
      </c>
      <c r="W50" s="161"/>
      <c r="X50" s="161" t="s">
        <v>118</v>
      </c>
      <c r="Y50" s="151"/>
      <c r="Z50" s="151"/>
      <c r="AA50" s="151"/>
      <c r="AB50" s="151"/>
      <c r="AC50" s="151"/>
      <c r="AD50" s="151"/>
      <c r="AE50" s="151"/>
      <c r="AF50" s="151"/>
      <c r="AG50" s="151" t="s">
        <v>119</v>
      </c>
      <c r="AH50" s="151"/>
      <c r="AI50" s="151"/>
      <c r="AJ50" s="151"/>
      <c r="AK50" s="151"/>
      <c r="AL50" s="151"/>
      <c r="AM50" s="151"/>
      <c r="AN50" s="151"/>
      <c r="AO50" s="151"/>
      <c r="AP50" s="151"/>
      <c r="AQ50" s="151"/>
      <c r="AR50" s="151"/>
      <c r="AS50" s="151"/>
      <c r="AT50" s="151"/>
      <c r="AU50" s="151"/>
      <c r="AV50" s="151"/>
      <c r="AW50" s="151"/>
      <c r="AX50" s="151"/>
      <c r="AY50" s="151"/>
      <c r="AZ50" s="151"/>
      <c r="BA50" s="151"/>
      <c r="BB50" s="151"/>
      <c r="BC50" s="151"/>
      <c r="BD50" s="151"/>
      <c r="BE50" s="151"/>
      <c r="BF50" s="151"/>
      <c r="BG50" s="151"/>
      <c r="BH50" s="151"/>
    </row>
    <row r="51" spans="1:60" outlineLevel="1">
      <c r="A51" s="158"/>
      <c r="B51" s="159"/>
      <c r="C51" s="191" t="s">
        <v>187</v>
      </c>
      <c r="D51" s="163"/>
      <c r="E51" s="164">
        <v>33.962499999999999</v>
      </c>
      <c r="F51" s="161"/>
      <c r="G51" s="161"/>
      <c r="H51" s="161"/>
      <c r="I51" s="161"/>
      <c r="J51" s="161"/>
      <c r="K51" s="161"/>
      <c r="L51" s="161"/>
      <c r="M51" s="161"/>
      <c r="N51" s="161"/>
      <c r="O51" s="161"/>
      <c r="P51" s="161"/>
      <c r="Q51" s="161"/>
      <c r="R51" s="161"/>
      <c r="S51" s="161"/>
      <c r="T51" s="161"/>
      <c r="U51" s="161"/>
      <c r="V51" s="161"/>
      <c r="W51" s="161"/>
      <c r="X51" s="161"/>
      <c r="Y51" s="151"/>
      <c r="Z51" s="151"/>
      <c r="AA51" s="151"/>
      <c r="AB51" s="151"/>
      <c r="AC51" s="151"/>
      <c r="AD51" s="151"/>
      <c r="AE51" s="151"/>
      <c r="AF51" s="151"/>
      <c r="AG51" s="151" t="s">
        <v>121</v>
      </c>
      <c r="AH51" s="151">
        <v>0</v>
      </c>
      <c r="AI51" s="151"/>
      <c r="AJ51" s="151"/>
      <c r="AK51" s="151"/>
      <c r="AL51" s="151"/>
      <c r="AM51" s="151"/>
      <c r="AN51" s="151"/>
      <c r="AO51" s="151"/>
      <c r="AP51" s="151"/>
      <c r="AQ51" s="151"/>
      <c r="AR51" s="151"/>
      <c r="AS51" s="151"/>
      <c r="AT51" s="151"/>
      <c r="AU51" s="151"/>
      <c r="AV51" s="151"/>
      <c r="AW51" s="151"/>
      <c r="AX51" s="151"/>
      <c r="AY51" s="151"/>
      <c r="AZ51" s="151"/>
      <c r="BA51" s="151"/>
      <c r="BB51" s="151"/>
      <c r="BC51" s="151"/>
      <c r="BD51" s="151"/>
      <c r="BE51" s="151"/>
      <c r="BF51" s="151"/>
      <c r="BG51" s="151"/>
      <c r="BH51" s="151"/>
    </row>
    <row r="52" spans="1:60" outlineLevel="1">
      <c r="A52" s="158"/>
      <c r="B52" s="159"/>
      <c r="C52" s="191" t="s">
        <v>188</v>
      </c>
      <c r="D52" s="163"/>
      <c r="E52" s="164">
        <v>-5.55</v>
      </c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51"/>
      <c r="Z52" s="151"/>
      <c r="AA52" s="151"/>
      <c r="AB52" s="151"/>
      <c r="AC52" s="151"/>
      <c r="AD52" s="151"/>
      <c r="AE52" s="151"/>
      <c r="AF52" s="151"/>
      <c r="AG52" s="151" t="s">
        <v>121</v>
      </c>
      <c r="AH52" s="151">
        <v>0</v>
      </c>
      <c r="AI52" s="151"/>
      <c r="AJ52" s="151"/>
      <c r="AK52" s="151"/>
      <c r="AL52" s="151"/>
      <c r="AM52" s="151"/>
      <c r="AN52" s="151"/>
      <c r="AO52" s="151"/>
      <c r="AP52" s="151"/>
      <c r="AQ52" s="151"/>
      <c r="AR52" s="151"/>
      <c r="AS52" s="151"/>
      <c r="AT52" s="151"/>
      <c r="AU52" s="151"/>
      <c r="AV52" s="151"/>
      <c r="AW52" s="151"/>
      <c r="AX52" s="151"/>
      <c r="AY52" s="151"/>
      <c r="AZ52" s="151"/>
      <c r="BA52" s="151"/>
      <c r="BB52" s="151"/>
      <c r="BC52" s="151"/>
      <c r="BD52" s="151"/>
      <c r="BE52" s="151"/>
      <c r="BF52" s="151"/>
      <c r="BG52" s="151"/>
      <c r="BH52" s="151"/>
    </row>
    <row r="53" spans="1:60" outlineLevel="1">
      <c r="A53" s="158"/>
      <c r="B53" s="159"/>
      <c r="C53" s="191" t="s">
        <v>189</v>
      </c>
      <c r="D53" s="163"/>
      <c r="E53" s="164">
        <v>13.639799999999999</v>
      </c>
      <c r="F53" s="161"/>
      <c r="G53" s="161"/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1"/>
      <c r="S53" s="161"/>
      <c r="T53" s="161"/>
      <c r="U53" s="161"/>
      <c r="V53" s="161"/>
      <c r="W53" s="161"/>
      <c r="X53" s="161"/>
      <c r="Y53" s="151"/>
      <c r="Z53" s="151"/>
      <c r="AA53" s="151"/>
      <c r="AB53" s="151"/>
      <c r="AC53" s="151"/>
      <c r="AD53" s="151"/>
      <c r="AE53" s="151"/>
      <c r="AF53" s="151"/>
      <c r="AG53" s="151" t="s">
        <v>121</v>
      </c>
      <c r="AH53" s="151">
        <v>0</v>
      </c>
      <c r="AI53" s="151"/>
      <c r="AJ53" s="151"/>
      <c r="AK53" s="151"/>
      <c r="AL53" s="151"/>
      <c r="AM53" s="151"/>
      <c r="AN53" s="151"/>
      <c r="AO53" s="151"/>
      <c r="AP53" s="151"/>
      <c r="AQ53" s="151"/>
      <c r="AR53" s="151"/>
      <c r="AS53" s="151"/>
      <c r="AT53" s="151"/>
      <c r="AU53" s="151"/>
      <c r="AV53" s="151"/>
      <c r="AW53" s="151"/>
      <c r="AX53" s="151"/>
      <c r="AY53" s="151"/>
      <c r="AZ53" s="151"/>
      <c r="BA53" s="151"/>
      <c r="BB53" s="151"/>
      <c r="BC53" s="151"/>
      <c r="BD53" s="151"/>
      <c r="BE53" s="151"/>
      <c r="BF53" s="151"/>
      <c r="BG53" s="151"/>
      <c r="BH53" s="151"/>
    </row>
    <row r="54" spans="1:60" outlineLevel="1">
      <c r="A54" s="172">
        <v>16</v>
      </c>
      <c r="B54" s="173" t="s">
        <v>190</v>
      </c>
      <c r="C54" s="190" t="s">
        <v>191</v>
      </c>
      <c r="D54" s="174" t="s">
        <v>192</v>
      </c>
      <c r="E54" s="175">
        <v>42.052300000000002</v>
      </c>
      <c r="F54" s="176"/>
      <c r="G54" s="177">
        <f>ROUND(E54*F54,2)</f>
        <v>0</v>
      </c>
      <c r="H54" s="176"/>
      <c r="I54" s="177">
        <f>ROUND(E54*H54,2)</f>
        <v>0</v>
      </c>
      <c r="J54" s="176"/>
      <c r="K54" s="177">
        <f>ROUND(E54*J54,2)</f>
        <v>0</v>
      </c>
      <c r="L54" s="177">
        <v>21</v>
      </c>
      <c r="M54" s="177">
        <f>G54*(1+L54/100)</f>
        <v>0</v>
      </c>
      <c r="N54" s="177">
        <v>0</v>
      </c>
      <c r="O54" s="177">
        <f>ROUND(E54*N54,2)</f>
        <v>0</v>
      </c>
      <c r="P54" s="177">
        <v>0</v>
      </c>
      <c r="Q54" s="177">
        <f>ROUND(E54*P54,2)</f>
        <v>0</v>
      </c>
      <c r="R54" s="177"/>
      <c r="S54" s="177" t="s">
        <v>116</v>
      </c>
      <c r="T54" s="178" t="s">
        <v>117</v>
      </c>
      <c r="U54" s="161">
        <v>0</v>
      </c>
      <c r="V54" s="161">
        <f>ROUND(E54*U54,2)</f>
        <v>0</v>
      </c>
      <c r="W54" s="161"/>
      <c r="X54" s="161" t="s">
        <v>137</v>
      </c>
      <c r="Y54" s="151"/>
      <c r="Z54" s="151"/>
      <c r="AA54" s="151"/>
      <c r="AB54" s="151"/>
      <c r="AC54" s="151"/>
      <c r="AD54" s="151"/>
      <c r="AE54" s="151"/>
      <c r="AF54" s="151"/>
      <c r="AG54" s="151" t="s">
        <v>138</v>
      </c>
      <c r="AH54" s="151"/>
      <c r="AI54" s="151"/>
      <c r="AJ54" s="151"/>
      <c r="AK54" s="151"/>
      <c r="AL54" s="151"/>
      <c r="AM54" s="151"/>
      <c r="AN54" s="151"/>
      <c r="AO54" s="151"/>
      <c r="AP54" s="151"/>
      <c r="AQ54" s="151"/>
      <c r="AR54" s="151"/>
      <c r="AS54" s="151"/>
      <c r="AT54" s="151"/>
      <c r="AU54" s="151"/>
      <c r="AV54" s="151"/>
      <c r="AW54" s="151"/>
      <c r="AX54" s="151"/>
      <c r="AY54" s="151"/>
      <c r="AZ54" s="151"/>
      <c r="BA54" s="151"/>
      <c r="BB54" s="151"/>
      <c r="BC54" s="151"/>
      <c r="BD54" s="151"/>
      <c r="BE54" s="151"/>
      <c r="BF54" s="151"/>
      <c r="BG54" s="151"/>
      <c r="BH54" s="151"/>
    </row>
    <row r="55" spans="1:60" outlineLevel="1">
      <c r="A55" s="158"/>
      <c r="B55" s="159"/>
      <c r="C55" s="191" t="s">
        <v>187</v>
      </c>
      <c r="D55" s="163"/>
      <c r="E55" s="164">
        <v>33.962499999999999</v>
      </c>
      <c r="F55" s="161"/>
      <c r="G55" s="16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161"/>
      <c r="Y55" s="151"/>
      <c r="Z55" s="151"/>
      <c r="AA55" s="151"/>
      <c r="AB55" s="151"/>
      <c r="AC55" s="151"/>
      <c r="AD55" s="151"/>
      <c r="AE55" s="151"/>
      <c r="AF55" s="151"/>
      <c r="AG55" s="151" t="s">
        <v>121</v>
      </c>
      <c r="AH55" s="151">
        <v>0</v>
      </c>
      <c r="AI55" s="151"/>
      <c r="AJ55" s="151"/>
      <c r="AK55" s="151"/>
      <c r="AL55" s="151"/>
      <c r="AM55" s="151"/>
      <c r="AN55" s="151"/>
      <c r="AO55" s="151"/>
      <c r="AP55" s="151"/>
      <c r="AQ55" s="151"/>
      <c r="AR55" s="151"/>
      <c r="AS55" s="151"/>
      <c r="AT55" s="151"/>
      <c r="AU55" s="151"/>
      <c r="AV55" s="151"/>
      <c r="AW55" s="151"/>
      <c r="AX55" s="151"/>
      <c r="AY55" s="151"/>
      <c r="AZ55" s="151"/>
      <c r="BA55" s="151"/>
      <c r="BB55" s="151"/>
      <c r="BC55" s="151"/>
      <c r="BD55" s="151"/>
      <c r="BE55" s="151"/>
      <c r="BF55" s="151"/>
      <c r="BG55" s="151"/>
      <c r="BH55" s="151"/>
    </row>
    <row r="56" spans="1:60" outlineLevel="1">
      <c r="A56" s="158"/>
      <c r="B56" s="159"/>
      <c r="C56" s="191" t="s">
        <v>188</v>
      </c>
      <c r="D56" s="163"/>
      <c r="E56" s="164">
        <v>-5.55</v>
      </c>
      <c r="F56" s="161"/>
      <c r="G56" s="161"/>
      <c r="H56" s="161"/>
      <c r="I56" s="161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1"/>
      <c r="V56" s="161"/>
      <c r="W56" s="161"/>
      <c r="X56" s="161"/>
      <c r="Y56" s="151"/>
      <c r="Z56" s="151"/>
      <c r="AA56" s="151"/>
      <c r="AB56" s="151"/>
      <c r="AC56" s="151"/>
      <c r="AD56" s="151"/>
      <c r="AE56" s="151"/>
      <c r="AF56" s="151"/>
      <c r="AG56" s="151" t="s">
        <v>121</v>
      </c>
      <c r="AH56" s="151">
        <v>0</v>
      </c>
      <c r="AI56" s="151"/>
      <c r="AJ56" s="151"/>
      <c r="AK56" s="151"/>
      <c r="AL56" s="151"/>
      <c r="AM56" s="151"/>
      <c r="AN56" s="151"/>
      <c r="AO56" s="151"/>
      <c r="AP56" s="151"/>
      <c r="AQ56" s="151"/>
      <c r="AR56" s="151"/>
      <c r="AS56" s="151"/>
      <c r="AT56" s="151"/>
      <c r="AU56" s="151"/>
      <c r="AV56" s="151"/>
      <c r="AW56" s="151"/>
      <c r="AX56" s="151"/>
      <c r="AY56" s="151"/>
      <c r="AZ56" s="151"/>
      <c r="BA56" s="151"/>
      <c r="BB56" s="151"/>
      <c r="BC56" s="151"/>
      <c r="BD56" s="151"/>
      <c r="BE56" s="151"/>
      <c r="BF56" s="151"/>
      <c r="BG56" s="151"/>
      <c r="BH56" s="151"/>
    </row>
    <row r="57" spans="1:60" outlineLevel="1">
      <c r="A57" s="158"/>
      <c r="B57" s="159"/>
      <c r="C57" s="191" t="s">
        <v>189</v>
      </c>
      <c r="D57" s="163"/>
      <c r="E57" s="164">
        <v>13.639799999999999</v>
      </c>
      <c r="F57" s="161"/>
      <c r="G57" s="161"/>
      <c r="H57" s="161"/>
      <c r="I57" s="161"/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1"/>
      <c r="V57" s="161"/>
      <c r="W57" s="161"/>
      <c r="X57" s="161"/>
      <c r="Y57" s="151"/>
      <c r="Z57" s="151"/>
      <c r="AA57" s="151"/>
      <c r="AB57" s="151"/>
      <c r="AC57" s="151"/>
      <c r="AD57" s="151"/>
      <c r="AE57" s="151"/>
      <c r="AF57" s="151"/>
      <c r="AG57" s="151" t="s">
        <v>121</v>
      </c>
      <c r="AH57" s="151">
        <v>0</v>
      </c>
      <c r="AI57" s="151"/>
      <c r="AJ57" s="151"/>
      <c r="AK57" s="151"/>
      <c r="AL57" s="151"/>
      <c r="AM57" s="151"/>
      <c r="AN57" s="151"/>
      <c r="AO57" s="151"/>
      <c r="AP57" s="151"/>
      <c r="AQ57" s="151"/>
      <c r="AR57" s="151"/>
      <c r="AS57" s="151"/>
      <c r="AT57" s="151"/>
      <c r="AU57" s="151"/>
      <c r="AV57" s="151"/>
      <c r="AW57" s="151"/>
      <c r="AX57" s="151"/>
      <c r="AY57" s="151"/>
      <c r="AZ57" s="151"/>
      <c r="BA57" s="151"/>
      <c r="BB57" s="151"/>
      <c r="BC57" s="151"/>
      <c r="BD57" s="151"/>
      <c r="BE57" s="151"/>
      <c r="BF57" s="151"/>
      <c r="BG57" s="151"/>
      <c r="BH57" s="151"/>
    </row>
    <row r="58" spans="1:60" outlineLevel="1">
      <c r="A58" s="158">
        <v>17</v>
      </c>
      <c r="B58" s="159" t="s">
        <v>193</v>
      </c>
      <c r="C58" s="193" t="s">
        <v>194</v>
      </c>
      <c r="D58" s="160" t="s">
        <v>0</v>
      </c>
      <c r="E58" s="187"/>
      <c r="F58" s="162"/>
      <c r="G58" s="161">
        <f>ROUND(E58*F58,2)</f>
        <v>0</v>
      </c>
      <c r="H58" s="162"/>
      <c r="I58" s="161">
        <f>ROUND(E58*H58,2)</f>
        <v>0</v>
      </c>
      <c r="J58" s="162"/>
      <c r="K58" s="161">
        <f>ROUND(E58*J58,2)</f>
        <v>0</v>
      </c>
      <c r="L58" s="161">
        <v>21</v>
      </c>
      <c r="M58" s="161">
        <f>G58*(1+L58/100)</f>
        <v>0</v>
      </c>
      <c r="N58" s="161">
        <v>0</v>
      </c>
      <c r="O58" s="161">
        <f>ROUND(E58*N58,2)</f>
        <v>0</v>
      </c>
      <c r="P58" s="161">
        <v>0</v>
      </c>
      <c r="Q58" s="161">
        <f>ROUND(E58*P58,2)</f>
        <v>0</v>
      </c>
      <c r="R58" s="161" t="s">
        <v>186</v>
      </c>
      <c r="S58" s="161" t="s">
        <v>127</v>
      </c>
      <c r="T58" s="161" t="s">
        <v>127</v>
      </c>
      <c r="U58" s="161">
        <v>0</v>
      </c>
      <c r="V58" s="161">
        <f>ROUND(E58*U58,2)</f>
        <v>0</v>
      </c>
      <c r="W58" s="161"/>
      <c r="X58" s="161" t="s">
        <v>181</v>
      </c>
      <c r="Y58" s="151"/>
      <c r="Z58" s="151"/>
      <c r="AA58" s="151"/>
      <c r="AB58" s="151"/>
      <c r="AC58" s="151"/>
      <c r="AD58" s="151"/>
      <c r="AE58" s="151"/>
      <c r="AF58" s="151"/>
      <c r="AG58" s="151" t="s">
        <v>182</v>
      </c>
      <c r="AH58" s="151"/>
      <c r="AI58" s="151"/>
      <c r="AJ58" s="151"/>
      <c r="AK58" s="151"/>
      <c r="AL58" s="151"/>
      <c r="AM58" s="151"/>
      <c r="AN58" s="151"/>
      <c r="AO58" s="151"/>
      <c r="AP58" s="151"/>
      <c r="AQ58" s="151"/>
      <c r="AR58" s="151"/>
      <c r="AS58" s="151"/>
      <c r="AT58" s="151"/>
      <c r="AU58" s="151"/>
      <c r="AV58" s="151"/>
      <c r="AW58" s="151"/>
      <c r="AX58" s="151"/>
      <c r="AY58" s="151"/>
      <c r="AZ58" s="151"/>
      <c r="BA58" s="151"/>
      <c r="BB58" s="151"/>
      <c r="BC58" s="151"/>
      <c r="BD58" s="151"/>
      <c r="BE58" s="151"/>
      <c r="BF58" s="151"/>
      <c r="BG58" s="151"/>
      <c r="BH58" s="151"/>
    </row>
    <row r="59" spans="1:60" outlineLevel="1">
      <c r="A59" s="158"/>
      <c r="B59" s="159"/>
      <c r="C59" s="252" t="s">
        <v>195</v>
      </c>
      <c r="D59" s="253"/>
      <c r="E59" s="253"/>
      <c r="F59" s="253"/>
      <c r="G59" s="253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51"/>
      <c r="Z59" s="151"/>
      <c r="AA59" s="151"/>
      <c r="AB59" s="151"/>
      <c r="AC59" s="151"/>
      <c r="AD59" s="151"/>
      <c r="AE59" s="151"/>
      <c r="AF59" s="151"/>
      <c r="AG59" s="151" t="s">
        <v>145</v>
      </c>
      <c r="AH59" s="151"/>
      <c r="AI59" s="151"/>
      <c r="AJ59" s="151"/>
      <c r="AK59" s="151"/>
      <c r="AL59" s="151"/>
      <c r="AM59" s="151"/>
      <c r="AN59" s="151"/>
      <c r="AO59" s="151"/>
      <c r="AP59" s="151"/>
      <c r="AQ59" s="151"/>
      <c r="AR59" s="151"/>
      <c r="AS59" s="151"/>
      <c r="AT59" s="151"/>
      <c r="AU59" s="151"/>
      <c r="AV59" s="151"/>
      <c r="AW59" s="151"/>
      <c r="AX59" s="151"/>
      <c r="AY59" s="151"/>
      <c r="AZ59" s="151"/>
      <c r="BA59" s="151"/>
      <c r="BB59" s="151"/>
      <c r="BC59" s="151"/>
      <c r="BD59" s="151"/>
      <c r="BE59" s="151"/>
      <c r="BF59" s="151"/>
      <c r="BG59" s="151"/>
      <c r="BH59" s="151"/>
    </row>
    <row r="60" spans="1:60">
      <c r="A60" s="166" t="s">
        <v>111</v>
      </c>
      <c r="B60" s="167" t="s">
        <v>70</v>
      </c>
      <c r="C60" s="189" t="s">
        <v>71</v>
      </c>
      <c r="D60" s="168"/>
      <c r="E60" s="169"/>
      <c r="F60" s="170"/>
      <c r="G60" s="170">
        <f>SUMIF(AG61:AG64,"&lt;&gt;NOR",G61:G64)</f>
        <v>0</v>
      </c>
      <c r="H60" s="170"/>
      <c r="I60" s="170">
        <f>SUM(I61:I64)</f>
        <v>0</v>
      </c>
      <c r="J60" s="170"/>
      <c r="K60" s="170">
        <f>SUM(K61:K64)</f>
        <v>0</v>
      </c>
      <c r="L60" s="170"/>
      <c r="M60" s="170">
        <f>SUM(M61:M64)</f>
        <v>0</v>
      </c>
      <c r="N60" s="170"/>
      <c r="O60" s="170">
        <f>SUM(O61:O64)</f>
        <v>0</v>
      </c>
      <c r="P60" s="170"/>
      <c r="Q60" s="170">
        <f>SUM(Q61:Q64)</f>
        <v>0</v>
      </c>
      <c r="R60" s="170"/>
      <c r="S60" s="170"/>
      <c r="T60" s="171"/>
      <c r="U60" s="165"/>
      <c r="V60" s="165">
        <f>SUM(V61:V64)</f>
        <v>0</v>
      </c>
      <c r="W60" s="165"/>
      <c r="X60" s="165"/>
      <c r="AG60" t="s">
        <v>112</v>
      </c>
    </row>
    <row r="61" spans="1:60" outlineLevel="1">
      <c r="A61" s="172">
        <v>18</v>
      </c>
      <c r="B61" s="173" t="s">
        <v>196</v>
      </c>
      <c r="C61" s="190" t="s">
        <v>197</v>
      </c>
      <c r="D61" s="174" t="s">
        <v>198</v>
      </c>
      <c r="E61" s="175">
        <v>1</v>
      </c>
      <c r="F61" s="176"/>
      <c r="G61" s="177">
        <f>ROUND(E61*F61,2)</f>
        <v>0</v>
      </c>
      <c r="H61" s="176"/>
      <c r="I61" s="177">
        <f>ROUND(E61*H61,2)</f>
        <v>0</v>
      </c>
      <c r="J61" s="176"/>
      <c r="K61" s="177">
        <f>ROUND(E61*J61,2)</f>
        <v>0</v>
      </c>
      <c r="L61" s="177">
        <v>21</v>
      </c>
      <c r="M61" s="177">
        <f>G61*(1+L61/100)</f>
        <v>0</v>
      </c>
      <c r="N61" s="177">
        <v>0</v>
      </c>
      <c r="O61" s="177">
        <f>ROUND(E61*N61,2)</f>
        <v>0</v>
      </c>
      <c r="P61" s="177">
        <v>0</v>
      </c>
      <c r="Q61" s="177">
        <f>ROUND(E61*P61,2)</f>
        <v>0</v>
      </c>
      <c r="R61" s="177"/>
      <c r="S61" s="177" t="s">
        <v>116</v>
      </c>
      <c r="T61" s="178" t="s">
        <v>117</v>
      </c>
      <c r="U61" s="161">
        <v>0</v>
      </c>
      <c r="V61" s="161">
        <f>ROUND(E61*U61,2)</f>
        <v>0</v>
      </c>
      <c r="W61" s="161"/>
      <c r="X61" s="161" t="s">
        <v>118</v>
      </c>
      <c r="Y61" s="151"/>
      <c r="Z61" s="151"/>
      <c r="AA61" s="151"/>
      <c r="AB61" s="151"/>
      <c r="AC61" s="151"/>
      <c r="AD61" s="151"/>
      <c r="AE61" s="151"/>
      <c r="AF61" s="151"/>
      <c r="AG61" s="151" t="s">
        <v>119</v>
      </c>
      <c r="AH61" s="151"/>
      <c r="AI61" s="151"/>
      <c r="AJ61" s="151"/>
      <c r="AK61" s="151"/>
      <c r="AL61" s="151"/>
      <c r="AM61" s="151"/>
      <c r="AN61" s="151"/>
      <c r="AO61" s="151"/>
      <c r="AP61" s="151"/>
      <c r="AQ61" s="151"/>
      <c r="AR61" s="151"/>
      <c r="AS61" s="151"/>
      <c r="AT61" s="151"/>
      <c r="AU61" s="151"/>
      <c r="AV61" s="151"/>
      <c r="AW61" s="151"/>
      <c r="AX61" s="151"/>
      <c r="AY61" s="151"/>
      <c r="AZ61" s="151"/>
      <c r="BA61" s="151"/>
      <c r="BB61" s="151"/>
      <c r="BC61" s="151"/>
      <c r="BD61" s="151"/>
      <c r="BE61" s="151"/>
      <c r="BF61" s="151"/>
      <c r="BG61" s="151"/>
      <c r="BH61" s="151"/>
    </row>
    <row r="62" spans="1:60" outlineLevel="1">
      <c r="A62" s="158"/>
      <c r="B62" s="159"/>
      <c r="C62" s="191" t="s">
        <v>199</v>
      </c>
      <c r="D62" s="163"/>
      <c r="E62" s="164"/>
      <c r="F62" s="161"/>
      <c r="G62" s="161"/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51"/>
      <c r="Z62" s="151"/>
      <c r="AA62" s="151"/>
      <c r="AB62" s="151"/>
      <c r="AC62" s="151"/>
      <c r="AD62" s="151"/>
      <c r="AE62" s="151"/>
      <c r="AF62" s="151"/>
      <c r="AG62" s="151" t="s">
        <v>121</v>
      </c>
      <c r="AH62" s="151">
        <v>0</v>
      </c>
      <c r="AI62" s="151"/>
      <c r="AJ62" s="151"/>
      <c r="AK62" s="151"/>
      <c r="AL62" s="151"/>
      <c r="AM62" s="151"/>
      <c r="AN62" s="151"/>
      <c r="AO62" s="151"/>
      <c r="AP62" s="151"/>
      <c r="AQ62" s="151"/>
      <c r="AR62" s="151"/>
      <c r="AS62" s="151"/>
      <c r="AT62" s="151"/>
      <c r="AU62" s="151"/>
      <c r="AV62" s="151"/>
      <c r="AW62" s="151"/>
      <c r="AX62" s="151"/>
      <c r="AY62" s="151"/>
      <c r="AZ62" s="151"/>
      <c r="BA62" s="151"/>
      <c r="BB62" s="151"/>
      <c r="BC62" s="151"/>
      <c r="BD62" s="151"/>
      <c r="BE62" s="151"/>
      <c r="BF62" s="151"/>
      <c r="BG62" s="151"/>
      <c r="BH62" s="151"/>
    </row>
    <row r="63" spans="1:60" outlineLevel="1">
      <c r="A63" s="158"/>
      <c r="B63" s="159"/>
      <c r="C63" s="191" t="s">
        <v>200</v>
      </c>
      <c r="D63" s="163"/>
      <c r="E63" s="164"/>
      <c r="F63" s="161"/>
      <c r="G63" s="161"/>
      <c r="H63" s="161"/>
      <c r="I63" s="161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61"/>
      <c r="X63" s="161"/>
      <c r="Y63" s="151"/>
      <c r="Z63" s="151"/>
      <c r="AA63" s="151"/>
      <c r="AB63" s="151"/>
      <c r="AC63" s="151"/>
      <c r="AD63" s="151"/>
      <c r="AE63" s="151"/>
      <c r="AF63" s="151"/>
      <c r="AG63" s="151" t="s">
        <v>121</v>
      </c>
      <c r="AH63" s="151">
        <v>0</v>
      </c>
      <c r="AI63" s="151"/>
      <c r="AJ63" s="151"/>
      <c r="AK63" s="151"/>
      <c r="AL63" s="151"/>
      <c r="AM63" s="151"/>
      <c r="AN63" s="151"/>
      <c r="AO63" s="151"/>
      <c r="AP63" s="151"/>
      <c r="AQ63" s="151"/>
      <c r="AR63" s="151"/>
      <c r="AS63" s="151"/>
      <c r="AT63" s="151"/>
      <c r="AU63" s="151"/>
      <c r="AV63" s="151"/>
      <c r="AW63" s="151"/>
      <c r="AX63" s="151"/>
      <c r="AY63" s="151"/>
      <c r="AZ63" s="151"/>
      <c r="BA63" s="151"/>
      <c r="BB63" s="151"/>
      <c r="BC63" s="151"/>
      <c r="BD63" s="151"/>
      <c r="BE63" s="151"/>
      <c r="BF63" s="151"/>
      <c r="BG63" s="151"/>
      <c r="BH63" s="151"/>
    </row>
    <row r="64" spans="1:60" outlineLevel="1">
      <c r="A64" s="158"/>
      <c r="B64" s="159"/>
      <c r="C64" s="191" t="s">
        <v>201</v>
      </c>
      <c r="D64" s="163"/>
      <c r="E64" s="164">
        <v>1</v>
      </c>
      <c r="F64" s="161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51"/>
      <c r="Z64" s="151"/>
      <c r="AA64" s="151"/>
      <c r="AB64" s="151"/>
      <c r="AC64" s="151"/>
      <c r="AD64" s="151"/>
      <c r="AE64" s="151"/>
      <c r="AF64" s="151"/>
      <c r="AG64" s="151" t="s">
        <v>121</v>
      </c>
      <c r="AH64" s="151">
        <v>0</v>
      </c>
      <c r="AI64" s="151"/>
      <c r="AJ64" s="151"/>
      <c r="AK64" s="151"/>
      <c r="AL64" s="151"/>
      <c r="AM64" s="151"/>
      <c r="AN64" s="151"/>
      <c r="AO64" s="151"/>
      <c r="AP64" s="151"/>
      <c r="AQ64" s="151"/>
      <c r="AR64" s="151"/>
      <c r="AS64" s="151"/>
      <c r="AT64" s="151"/>
      <c r="AU64" s="151"/>
      <c r="AV64" s="151"/>
      <c r="AW64" s="151"/>
      <c r="AX64" s="151"/>
      <c r="AY64" s="151"/>
      <c r="AZ64" s="151"/>
      <c r="BA64" s="151"/>
      <c r="BB64" s="151"/>
      <c r="BC64" s="151"/>
      <c r="BD64" s="151"/>
      <c r="BE64" s="151"/>
      <c r="BF64" s="151"/>
      <c r="BG64" s="151"/>
      <c r="BH64" s="151"/>
    </row>
    <row r="65" spans="1:60">
      <c r="A65" s="166" t="s">
        <v>111</v>
      </c>
      <c r="B65" s="167" t="s">
        <v>72</v>
      </c>
      <c r="C65" s="189" t="s">
        <v>73</v>
      </c>
      <c r="D65" s="168"/>
      <c r="E65" s="169"/>
      <c r="F65" s="170"/>
      <c r="G65" s="170">
        <f>SUMIF(AG66:AG89,"&lt;&gt;NOR",G66:G89)</f>
        <v>0</v>
      </c>
      <c r="H65" s="170"/>
      <c r="I65" s="170">
        <f>SUM(I66:I89)</f>
        <v>0</v>
      </c>
      <c r="J65" s="170"/>
      <c r="K65" s="170">
        <f>SUM(K66:K89)</f>
        <v>0</v>
      </c>
      <c r="L65" s="170"/>
      <c r="M65" s="170">
        <f>SUM(M66:M89)</f>
        <v>0</v>
      </c>
      <c r="N65" s="170"/>
      <c r="O65" s="170">
        <f>SUM(O66:O89)</f>
        <v>7.0000000000000007E-2</v>
      </c>
      <c r="P65" s="170"/>
      <c r="Q65" s="170">
        <f>SUM(Q66:Q89)</f>
        <v>0</v>
      </c>
      <c r="R65" s="170"/>
      <c r="S65" s="170"/>
      <c r="T65" s="171"/>
      <c r="U65" s="165"/>
      <c r="V65" s="165">
        <f>SUM(V66:V89)</f>
        <v>10.769999999999998</v>
      </c>
      <c r="W65" s="165"/>
      <c r="X65" s="165"/>
      <c r="AG65" t="s">
        <v>112</v>
      </c>
    </row>
    <row r="66" spans="1:60" ht="22.5" outlineLevel="1">
      <c r="A66" s="179">
        <v>19</v>
      </c>
      <c r="B66" s="180" t="s">
        <v>202</v>
      </c>
      <c r="C66" s="192" t="s">
        <v>203</v>
      </c>
      <c r="D66" s="181" t="s">
        <v>169</v>
      </c>
      <c r="E66" s="182">
        <v>1</v>
      </c>
      <c r="F66" s="183"/>
      <c r="G66" s="184">
        <f>ROUND(E66*F66,2)</f>
        <v>0</v>
      </c>
      <c r="H66" s="183"/>
      <c r="I66" s="184">
        <f>ROUND(E66*H66,2)</f>
        <v>0</v>
      </c>
      <c r="J66" s="183"/>
      <c r="K66" s="184">
        <f>ROUND(E66*J66,2)</f>
        <v>0</v>
      </c>
      <c r="L66" s="184">
        <v>21</v>
      </c>
      <c r="M66" s="184">
        <f>G66*(1+L66/100)</f>
        <v>0</v>
      </c>
      <c r="N66" s="184">
        <v>0</v>
      </c>
      <c r="O66" s="184">
        <f>ROUND(E66*N66,2)</f>
        <v>0</v>
      </c>
      <c r="P66" s="184">
        <v>0</v>
      </c>
      <c r="Q66" s="184">
        <f>ROUND(E66*P66,2)</f>
        <v>0</v>
      </c>
      <c r="R66" s="184" t="s">
        <v>204</v>
      </c>
      <c r="S66" s="184" t="s">
        <v>127</v>
      </c>
      <c r="T66" s="185" t="s">
        <v>127</v>
      </c>
      <c r="U66" s="161">
        <v>1.034</v>
      </c>
      <c r="V66" s="161">
        <f>ROUND(E66*U66,2)</f>
        <v>1.03</v>
      </c>
      <c r="W66" s="161"/>
      <c r="X66" s="161" t="s">
        <v>118</v>
      </c>
      <c r="Y66" s="151"/>
      <c r="Z66" s="151"/>
      <c r="AA66" s="151"/>
      <c r="AB66" s="151"/>
      <c r="AC66" s="151"/>
      <c r="AD66" s="151"/>
      <c r="AE66" s="151"/>
      <c r="AF66" s="151"/>
      <c r="AG66" s="151" t="s">
        <v>119</v>
      </c>
      <c r="AH66" s="151"/>
      <c r="AI66" s="151"/>
      <c r="AJ66" s="151"/>
      <c r="AK66" s="151"/>
      <c r="AL66" s="151"/>
      <c r="AM66" s="151"/>
      <c r="AN66" s="151"/>
      <c r="AO66" s="151"/>
      <c r="AP66" s="151"/>
      <c r="AQ66" s="151"/>
      <c r="AR66" s="151"/>
      <c r="AS66" s="151"/>
      <c r="AT66" s="151"/>
      <c r="AU66" s="151"/>
      <c r="AV66" s="151"/>
      <c r="AW66" s="151"/>
      <c r="AX66" s="151"/>
      <c r="AY66" s="151"/>
      <c r="AZ66" s="151"/>
      <c r="BA66" s="151"/>
      <c r="BB66" s="151"/>
      <c r="BC66" s="151"/>
      <c r="BD66" s="151"/>
      <c r="BE66" s="151"/>
      <c r="BF66" s="151"/>
      <c r="BG66" s="151"/>
      <c r="BH66" s="151"/>
    </row>
    <row r="67" spans="1:60" outlineLevel="1">
      <c r="A67" s="179">
        <v>20</v>
      </c>
      <c r="B67" s="180" t="s">
        <v>205</v>
      </c>
      <c r="C67" s="192" t="s">
        <v>206</v>
      </c>
      <c r="D67" s="181" t="s">
        <v>169</v>
      </c>
      <c r="E67" s="182">
        <v>2</v>
      </c>
      <c r="F67" s="183"/>
      <c r="G67" s="184">
        <f>ROUND(E67*F67,2)</f>
        <v>0</v>
      </c>
      <c r="H67" s="183"/>
      <c r="I67" s="184">
        <f>ROUND(E67*H67,2)</f>
        <v>0</v>
      </c>
      <c r="J67" s="183"/>
      <c r="K67" s="184">
        <f>ROUND(E67*J67,2)</f>
        <v>0</v>
      </c>
      <c r="L67" s="184">
        <v>21</v>
      </c>
      <c r="M67" s="184">
        <f>G67*(1+L67/100)</f>
        <v>0</v>
      </c>
      <c r="N67" s="184">
        <v>2.0000000000000002E-5</v>
      </c>
      <c r="O67" s="184">
        <f>ROUND(E67*N67,2)</f>
        <v>0</v>
      </c>
      <c r="P67" s="184">
        <v>0</v>
      </c>
      <c r="Q67" s="184">
        <f>ROUND(E67*P67,2)</f>
        <v>0</v>
      </c>
      <c r="R67" s="184" t="s">
        <v>204</v>
      </c>
      <c r="S67" s="184" t="s">
        <v>127</v>
      </c>
      <c r="T67" s="185" t="s">
        <v>127</v>
      </c>
      <c r="U67" s="161">
        <v>4.0199999999999996</v>
      </c>
      <c r="V67" s="161">
        <f>ROUND(E67*U67,2)</f>
        <v>8.0399999999999991</v>
      </c>
      <c r="W67" s="161"/>
      <c r="X67" s="161" t="s">
        <v>118</v>
      </c>
      <c r="Y67" s="151"/>
      <c r="Z67" s="151"/>
      <c r="AA67" s="151"/>
      <c r="AB67" s="151"/>
      <c r="AC67" s="151"/>
      <c r="AD67" s="151"/>
      <c r="AE67" s="151"/>
      <c r="AF67" s="151"/>
      <c r="AG67" s="151" t="s">
        <v>119</v>
      </c>
      <c r="AH67" s="151"/>
      <c r="AI67" s="151"/>
      <c r="AJ67" s="151"/>
      <c r="AK67" s="151"/>
      <c r="AL67" s="151"/>
      <c r="AM67" s="151"/>
      <c r="AN67" s="151"/>
      <c r="AO67" s="151"/>
      <c r="AP67" s="151"/>
      <c r="AQ67" s="151"/>
      <c r="AR67" s="151"/>
      <c r="AS67" s="151"/>
      <c r="AT67" s="151"/>
      <c r="AU67" s="151"/>
      <c r="AV67" s="151"/>
      <c r="AW67" s="151"/>
      <c r="AX67" s="151"/>
      <c r="AY67" s="151"/>
      <c r="AZ67" s="151"/>
      <c r="BA67" s="151"/>
      <c r="BB67" s="151"/>
      <c r="BC67" s="151"/>
      <c r="BD67" s="151"/>
      <c r="BE67" s="151"/>
      <c r="BF67" s="151"/>
      <c r="BG67" s="151"/>
      <c r="BH67" s="151"/>
    </row>
    <row r="68" spans="1:60" outlineLevel="1">
      <c r="A68" s="179">
        <v>21</v>
      </c>
      <c r="B68" s="180" t="s">
        <v>207</v>
      </c>
      <c r="C68" s="192" t="s">
        <v>208</v>
      </c>
      <c r="D68" s="181" t="s">
        <v>169</v>
      </c>
      <c r="E68" s="182">
        <v>1</v>
      </c>
      <c r="F68" s="183"/>
      <c r="G68" s="184">
        <f>ROUND(E68*F68,2)</f>
        <v>0</v>
      </c>
      <c r="H68" s="183"/>
      <c r="I68" s="184">
        <f>ROUND(E68*H68,2)</f>
        <v>0</v>
      </c>
      <c r="J68" s="183"/>
      <c r="K68" s="184">
        <f>ROUND(E68*J68,2)</f>
        <v>0</v>
      </c>
      <c r="L68" s="184">
        <v>21</v>
      </c>
      <c r="M68" s="184">
        <f>G68*(1+L68/100)</f>
        <v>0</v>
      </c>
      <c r="N68" s="184">
        <v>1.9000000000000001E-4</v>
      </c>
      <c r="O68" s="184">
        <f>ROUND(E68*N68,2)</f>
        <v>0</v>
      </c>
      <c r="P68" s="184">
        <v>0</v>
      </c>
      <c r="Q68" s="184">
        <f>ROUND(E68*P68,2)</f>
        <v>0</v>
      </c>
      <c r="R68" s="184" t="s">
        <v>204</v>
      </c>
      <c r="S68" s="184" t="s">
        <v>127</v>
      </c>
      <c r="T68" s="185" t="s">
        <v>127</v>
      </c>
      <c r="U68" s="161">
        <v>1.6970000000000001</v>
      </c>
      <c r="V68" s="161">
        <f>ROUND(E68*U68,2)</f>
        <v>1.7</v>
      </c>
      <c r="W68" s="161"/>
      <c r="X68" s="161" t="s">
        <v>118</v>
      </c>
      <c r="Y68" s="151"/>
      <c r="Z68" s="151"/>
      <c r="AA68" s="151"/>
      <c r="AB68" s="151"/>
      <c r="AC68" s="151"/>
      <c r="AD68" s="151"/>
      <c r="AE68" s="151"/>
      <c r="AF68" s="151"/>
      <c r="AG68" s="151" t="s">
        <v>119</v>
      </c>
      <c r="AH68" s="151"/>
      <c r="AI68" s="151"/>
      <c r="AJ68" s="151"/>
      <c r="AK68" s="151"/>
      <c r="AL68" s="151"/>
      <c r="AM68" s="151"/>
      <c r="AN68" s="151"/>
      <c r="AO68" s="151"/>
      <c r="AP68" s="151"/>
      <c r="AQ68" s="151"/>
      <c r="AR68" s="151"/>
      <c r="AS68" s="151"/>
      <c r="AT68" s="151"/>
      <c r="AU68" s="151"/>
      <c r="AV68" s="151"/>
      <c r="AW68" s="151"/>
      <c r="AX68" s="151"/>
      <c r="AY68" s="151"/>
      <c r="AZ68" s="151"/>
      <c r="BA68" s="151"/>
      <c r="BB68" s="151"/>
      <c r="BC68" s="151"/>
      <c r="BD68" s="151"/>
      <c r="BE68" s="151"/>
      <c r="BF68" s="151"/>
      <c r="BG68" s="151"/>
      <c r="BH68" s="151"/>
    </row>
    <row r="69" spans="1:60" outlineLevel="1">
      <c r="A69" s="172">
        <v>22</v>
      </c>
      <c r="B69" s="173" t="s">
        <v>209</v>
      </c>
      <c r="C69" s="190" t="s">
        <v>210</v>
      </c>
      <c r="D69" s="174" t="s">
        <v>211</v>
      </c>
      <c r="E69" s="175">
        <v>1</v>
      </c>
      <c r="F69" s="176"/>
      <c r="G69" s="177">
        <f>ROUND(E69*F69,2)</f>
        <v>0</v>
      </c>
      <c r="H69" s="176"/>
      <c r="I69" s="177">
        <f>ROUND(E69*H69,2)</f>
        <v>0</v>
      </c>
      <c r="J69" s="176"/>
      <c r="K69" s="177">
        <f>ROUND(E69*J69,2)</f>
        <v>0</v>
      </c>
      <c r="L69" s="177">
        <v>21</v>
      </c>
      <c r="M69" s="177">
        <f>G69*(1+L69/100)</f>
        <v>0</v>
      </c>
      <c r="N69" s="177">
        <v>0</v>
      </c>
      <c r="O69" s="177">
        <f>ROUND(E69*N69,2)</f>
        <v>0</v>
      </c>
      <c r="P69" s="177">
        <v>0</v>
      </c>
      <c r="Q69" s="177">
        <f>ROUND(E69*P69,2)</f>
        <v>0</v>
      </c>
      <c r="R69" s="177"/>
      <c r="S69" s="177" t="s">
        <v>116</v>
      </c>
      <c r="T69" s="178" t="s">
        <v>117</v>
      </c>
      <c r="U69" s="161">
        <v>0</v>
      </c>
      <c r="V69" s="161">
        <f>ROUND(E69*U69,2)</f>
        <v>0</v>
      </c>
      <c r="W69" s="161"/>
      <c r="X69" s="161" t="s">
        <v>118</v>
      </c>
      <c r="Y69" s="151"/>
      <c r="Z69" s="151"/>
      <c r="AA69" s="151"/>
      <c r="AB69" s="151"/>
      <c r="AC69" s="151"/>
      <c r="AD69" s="151"/>
      <c r="AE69" s="151"/>
      <c r="AF69" s="151"/>
      <c r="AG69" s="151" t="s">
        <v>119</v>
      </c>
      <c r="AH69" s="151"/>
      <c r="AI69" s="151"/>
      <c r="AJ69" s="151"/>
      <c r="AK69" s="151"/>
      <c r="AL69" s="151"/>
      <c r="AM69" s="151"/>
      <c r="AN69" s="151"/>
      <c r="AO69" s="151"/>
      <c r="AP69" s="151"/>
      <c r="AQ69" s="151"/>
      <c r="AR69" s="151"/>
      <c r="AS69" s="151"/>
      <c r="AT69" s="151"/>
      <c r="AU69" s="151"/>
      <c r="AV69" s="151"/>
      <c r="AW69" s="151"/>
      <c r="AX69" s="151"/>
      <c r="AY69" s="151"/>
      <c r="AZ69" s="151"/>
      <c r="BA69" s="151"/>
      <c r="BB69" s="151"/>
      <c r="BC69" s="151"/>
      <c r="BD69" s="151"/>
      <c r="BE69" s="151"/>
      <c r="BF69" s="151"/>
      <c r="BG69" s="151"/>
      <c r="BH69" s="151"/>
    </row>
    <row r="70" spans="1:60" outlineLevel="1">
      <c r="A70" s="158"/>
      <c r="B70" s="159"/>
      <c r="C70" s="191" t="s">
        <v>212</v>
      </c>
      <c r="D70" s="163"/>
      <c r="E70" s="164"/>
      <c r="F70" s="161"/>
      <c r="G70" s="161"/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1"/>
      <c r="S70" s="161"/>
      <c r="T70" s="161"/>
      <c r="U70" s="161"/>
      <c r="V70" s="161"/>
      <c r="W70" s="161"/>
      <c r="X70" s="161"/>
      <c r="Y70" s="151"/>
      <c r="Z70" s="151"/>
      <c r="AA70" s="151"/>
      <c r="AB70" s="151"/>
      <c r="AC70" s="151"/>
      <c r="AD70" s="151"/>
      <c r="AE70" s="151"/>
      <c r="AF70" s="151"/>
      <c r="AG70" s="151" t="s">
        <v>121</v>
      </c>
      <c r="AH70" s="151">
        <v>0</v>
      </c>
      <c r="AI70" s="151"/>
      <c r="AJ70" s="151"/>
      <c r="AK70" s="151"/>
      <c r="AL70" s="151"/>
      <c r="AM70" s="151"/>
      <c r="AN70" s="151"/>
      <c r="AO70" s="151"/>
      <c r="AP70" s="151"/>
      <c r="AQ70" s="151"/>
      <c r="AR70" s="151"/>
      <c r="AS70" s="151"/>
      <c r="AT70" s="151"/>
      <c r="AU70" s="151"/>
      <c r="AV70" s="151"/>
      <c r="AW70" s="151"/>
      <c r="AX70" s="151"/>
      <c r="AY70" s="151"/>
      <c r="AZ70" s="151"/>
      <c r="BA70" s="151"/>
      <c r="BB70" s="151"/>
      <c r="BC70" s="151"/>
      <c r="BD70" s="151"/>
      <c r="BE70" s="151"/>
      <c r="BF70" s="151"/>
      <c r="BG70" s="151"/>
      <c r="BH70" s="151"/>
    </row>
    <row r="71" spans="1:60" outlineLevel="1">
      <c r="A71" s="158"/>
      <c r="B71" s="159"/>
      <c r="C71" s="191" t="s">
        <v>213</v>
      </c>
      <c r="D71" s="163"/>
      <c r="E71" s="164">
        <v>1</v>
      </c>
      <c r="F71" s="161"/>
      <c r="G71" s="161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1"/>
      <c r="S71" s="161"/>
      <c r="T71" s="161"/>
      <c r="U71" s="161"/>
      <c r="V71" s="161"/>
      <c r="W71" s="161"/>
      <c r="X71" s="161"/>
      <c r="Y71" s="151"/>
      <c r="Z71" s="151"/>
      <c r="AA71" s="151"/>
      <c r="AB71" s="151"/>
      <c r="AC71" s="151"/>
      <c r="AD71" s="151"/>
      <c r="AE71" s="151"/>
      <c r="AF71" s="151"/>
      <c r="AG71" s="151" t="s">
        <v>121</v>
      </c>
      <c r="AH71" s="151">
        <v>0</v>
      </c>
      <c r="AI71" s="151"/>
      <c r="AJ71" s="151"/>
      <c r="AK71" s="151"/>
      <c r="AL71" s="151"/>
      <c r="AM71" s="151"/>
      <c r="AN71" s="151"/>
      <c r="AO71" s="151"/>
      <c r="AP71" s="151"/>
      <c r="AQ71" s="151"/>
      <c r="AR71" s="151"/>
      <c r="AS71" s="151"/>
      <c r="AT71" s="151"/>
      <c r="AU71" s="151"/>
      <c r="AV71" s="151"/>
      <c r="AW71" s="151"/>
      <c r="AX71" s="151"/>
      <c r="AY71" s="151"/>
      <c r="AZ71" s="151"/>
      <c r="BA71" s="151"/>
      <c r="BB71" s="151"/>
      <c r="BC71" s="151"/>
      <c r="BD71" s="151"/>
      <c r="BE71" s="151"/>
      <c r="BF71" s="151"/>
      <c r="BG71" s="151"/>
      <c r="BH71" s="151"/>
    </row>
    <row r="72" spans="1:60" outlineLevel="1">
      <c r="A72" s="172">
        <v>23</v>
      </c>
      <c r="B72" s="173" t="s">
        <v>214</v>
      </c>
      <c r="C72" s="190" t="s">
        <v>215</v>
      </c>
      <c r="D72" s="174" t="s">
        <v>211</v>
      </c>
      <c r="E72" s="175">
        <v>1</v>
      </c>
      <c r="F72" s="176"/>
      <c r="G72" s="177">
        <f>ROUND(E72*F72,2)</f>
        <v>0</v>
      </c>
      <c r="H72" s="176"/>
      <c r="I72" s="177">
        <f>ROUND(E72*H72,2)</f>
        <v>0</v>
      </c>
      <c r="J72" s="176"/>
      <c r="K72" s="177">
        <f>ROUND(E72*J72,2)</f>
        <v>0</v>
      </c>
      <c r="L72" s="177">
        <v>21</v>
      </c>
      <c r="M72" s="177">
        <f>G72*(1+L72/100)</f>
        <v>0</v>
      </c>
      <c r="N72" s="177">
        <v>1.6E-2</v>
      </c>
      <c r="O72" s="177">
        <f>ROUND(E72*N72,2)</f>
        <v>0.02</v>
      </c>
      <c r="P72" s="177">
        <v>0</v>
      </c>
      <c r="Q72" s="177">
        <f>ROUND(E72*P72,2)</f>
        <v>0</v>
      </c>
      <c r="R72" s="177"/>
      <c r="S72" s="177" t="s">
        <v>116</v>
      </c>
      <c r="T72" s="178" t="s">
        <v>117</v>
      </c>
      <c r="U72" s="161">
        <v>0</v>
      </c>
      <c r="V72" s="161">
        <f>ROUND(E72*U72,2)</f>
        <v>0</v>
      </c>
      <c r="W72" s="161"/>
      <c r="X72" s="161" t="s">
        <v>137</v>
      </c>
      <c r="Y72" s="151"/>
      <c r="Z72" s="151"/>
      <c r="AA72" s="151"/>
      <c r="AB72" s="151"/>
      <c r="AC72" s="151"/>
      <c r="AD72" s="151"/>
      <c r="AE72" s="151"/>
      <c r="AF72" s="151"/>
      <c r="AG72" s="151" t="s">
        <v>138</v>
      </c>
      <c r="AH72" s="151"/>
      <c r="AI72" s="151"/>
      <c r="AJ72" s="151"/>
      <c r="AK72" s="151"/>
      <c r="AL72" s="151"/>
      <c r="AM72" s="151"/>
      <c r="AN72" s="151"/>
      <c r="AO72" s="151"/>
      <c r="AP72" s="151"/>
      <c r="AQ72" s="151"/>
      <c r="AR72" s="151"/>
      <c r="AS72" s="151"/>
      <c r="AT72" s="151"/>
      <c r="AU72" s="151"/>
      <c r="AV72" s="151"/>
      <c r="AW72" s="151"/>
      <c r="AX72" s="151"/>
      <c r="AY72" s="151"/>
      <c r="AZ72" s="151"/>
      <c r="BA72" s="151"/>
      <c r="BB72" s="151"/>
      <c r="BC72" s="151"/>
      <c r="BD72" s="151"/>
      <c r="BE72" s="151"/>
      <c r="BF72" s="151"/>
      <c r="BG72" s="151"/>
      <c r="BH72" s="151"/>
    </row>
    <row r="73" spans="1:60" outlineLevel="1">
      <c r="A73" s="158"/>
      <c r="B73" s="159"/>
      <c r="C73" s="191" t="s">
        <v>216</v>
      </c>
      <c r="D73" s="163"/>
      <c r="E73" s="164"/>
      <c r="F73" s="161"/>
      <c r="G73" s="161"/>
      <c r="H73" s="161"/>
      <c r="I73" s="161"/>
      <c r="J73" s="161"/>
      <c r="K73" s="161"/>
      <c r="L73" s="161"/>
      <c r="M73" s="161"/>
      <c r="N73" s="161"/>
      <c r="O73" s="161"/>
      <c r="P73" s="161"/>
      <c r="Q73" s="161"/>
      <c r="R73" s="161"/>
      <c r="S73" s="161"/>
      <c r="T73" s="161"/>
      <c r="U73" s="161"/>
      <c r="V73" s="161"/>
      <c r="W73" s="161"/>
      <c r="X73" s="161"/>
      <c r="Y73" s="151"/>
      <c r="Z73" s="151"/>
      <c r="AA73" s="151"/>
      <c r="AB73" s="151"/>
      <c r="AC73" s="151"/>
      <c r="AD73" s="151"/>
      <c r="AE73" s="151"/>
      <c r="AF73" s="151"/>
      <c r="AG73" s="151" t="s">
        <v>121</v>
      </c>
      <c r="AH73" s="151">
        <v>0</v>
      </c>
      <c r="AI73" s="151"/>
      <c r="AJ73" s="151"/>
      <c r="AK73" s="151"/>
      <c r="AL73" s="151"/>
      <c r="AM73" s="151"/>
      <c r="AN73" s="151"/>
      <c r="AO73" s="151"/>
      <c r="AP73" s="151"/>
      <c r="AQ73" s="151"/>
      <c r="AR73" s="151"/>
      <c r="AS73" s="151"/>
      <c r="AT73" s="151"/>
      <c r="AU73" s="151"/>
      <c r="AV73" s="151"/>
      <c r="AW73" s="151"/>
      <c r="AX73" s="151"/>
      <c r="AY73" s="151"/>
      <c r="AZ73" s="151"/>
      <c r="BA73" s="151"/>
      <c r="BB73" s="151"/>
      <c r="BC73" s="151"/>
      <c r="BD73" s="151"/>
      <c r="BE73" s="151"/>
      <c r="BF73" s="151"/>
      <c r="BG73" s="151"/>
      <c r="BH73" s="151"/>
    </row>
    <row r="74" spans="1:60" outlineLevel="1">
      <c r="A74" s="158"/>
      <c r="B74" s="159"/>
      <c r="C74" s="191" t="s">
        <v>213</v>
      </c>
      <c r="D74" s="163"/>
      <c r="E74" s="164">
        <v>1</v>
      </c>
      <c r="F74" s="161"/>
      <c r="G74" s="161"/>
      <c r="H74" s="161"/>
      <c r="I74" s="161"/>
      <c r="J74" s="161"/>
      <c r="K74" s="161"/>
      <c r="L74" s="161"/>
      <c r="M74" s="161"/>
      <c r="N74" s="161"/>
      <c r="O74" s="161"/>
      <c r="P74" s="161"/>
      <c r="Q74" s="161"/>
      <c r="R74" s="161"/>
      <c r="S74" s="161"/>
      <c r="T74" s="161"/>
      <c r="U74" s="161"/>
      <c r="V74" s="161"/>
      <c r="W74" s="161"/>
      <c r="X74" s="161"/>
      <c r="Y74" s="151"/>
      <c r="Z74" s="151"/>
      <c r="AA74" s="151"/>
      <c r="AB74" s="151"/>
      <c r="AC74" s="151"/>
      <c r="AD74" s="151"/>
      <c r="AE74" s="151"/>
      <c r="AF74" s="151"/>
      <c r="AG74" s="151" t="s">
        <v>121</v>
      </c>
      <c r="AH74" s="151">
        <v>0</v>
      </c>
      <c r="AI74" s="151"/>
      <c r="AJ74" s="151"/>
      <c r="AK74" s="151"/>
      <c r="AL74" s="151"/>
      <c r="AM74" s="151"/>
      <c r="AN74" s="151"/>
      <c r="AO74" s="151"/>
      <c r="AP74" s="151"/>
      <c r="AQ74" s="151"/>
      <c r="AR74" s="151"/>
      <c r="AS74" s="151"/>
      <c r="AT74" s="151"/>
      <c r="AU74" s="151"/>
      <c r="AV74" s="151"/>
      <c r="AW74" s="151"/>
      <c r="AX74" s="151"/>
      <c r="AY74" s="151"/>
      <c r="AZ74" s="151"/>
      <c r="BA74" s="151"/>
      <c r="BB74" s="151"/>
      <c r="BC74" s="151"/>
      <c r="BD74" s="151"/>
      <c r="BE74" s="151"/>
      <c r="BF74" s="151"/>
      <c r="BG74" s="151"/>
      <c r="BH74" s="151"/>
    </row>
    <row r="75" spans="1:60" outlineLevel="1">
      <c r="A75" s="172">
        <v>24</v>
      </c>
      <c r="B75" s="173" t="s">
        <v>217</v>
      </c>
      <c r="C75" s="190" t="s">
        <v>218</v>
      </c>
      <c r="D75" s="174" t="s">
        <v>211</v>
      </c>
      <c r="E75" s="175">
        <v>1</v>
      </c>
      <c r="F75" s="176"/>
      <c r="G75" s="177">
        <f>ROUND(E75*F75,2)</f>
        <v>0</v>
      </c>
      <c r="H75" s="176"/>
      <c r="I75" s="177">
        <f>ROUND(E75*H75,2)</f>
        <v>0</v>
      </c>
      <c r="J75" s="176"/>
      <c r="K75" s="177">
        <f>ROUND(E75*J75,2)</f>
        <v>0</v>
      </c>
      <c r="L75" s="177">
        <v>21</v>
      </c>
      <c r="M75" s="177">
        <f>G75*(1+L75/100)</f>
        <v>0</v>
      </c>
      <c r="N75" s="177">
        <v>0</v>
      </c>
      <c r="O75" s="177">
        <f>ROUND(E75*N75,2)</f>
        <v>0</v>
      </c>
      <c r="P75" s="177">
        <v>0</v>
      </c>
      <c r="Q75" s="177">
        <f>ROUND(E75*P75,2)</f>
        <v>0</v>
      </c>
      <c r="R75" s="177"/>
      <c r="S75" s="177" t="s">
        <v>116</v>
      </c>
      <c r="T75" s="178" t="s">
        <v>117</v>
      </c>
      <c r="U75" s="161">
        <v>0</v>
      </c>
      <c r="V75" s="161">
        <f>ROUND(E75*U75,2)</f>
        <v>0</v>
      </c>
      <c r="W75" s="161"/>
      <c r="X75" s="161" t="s">
        <v>137</v>
      </c>
      <c r="Y75" s="151"/>
      <c r="Z75" s="151"/>
      <c r="AA75" s="151"/>
      <c r="AB75" s="151"/>
      <c r="AC75" s="151"/>
      <c r="AD75" s="151"/>
      <c r="AE75" s="151"/>
      <c r="AF75" s="151"/>
      <c r="AG75" s="151" t="s">
        <v>138</v>
      </c>
      <c r="AH75" s="151"/>
      <c r="AI75" s="151"/>
      <c r="AJ75" s="151"/>
      <c r="AK75" s="151"/>
      <c r="AL75" s="151"/>
      <c r="AM75" s="151"/>
      <c r="AN75" s="151"/>
      <c r="AO75" s="151"/>
      <c r="AP75" s="151"/>
      <c r="AQ75" s="151"/>
      <c r="AR75" s="151"/>
      <c r="AS75" s="151"/>
      <c r="AT75" s="151"/>
      <c r="AU75" s="151"/>
      <c r="AV75" s="151"/>
      <c r="AW75" s="151"/>
      <c r="AX75" s="151"/>
      <c r="AY75" s="151"/>
      <c r="AZ75" s="151"/>
      <c r="BA75" s="151"/>
      <c r="BB75" s="151"/>
      <c r="BC75" s="151"/>
      <c r="BD75" s="151"/>
      <c r="BE75" s="151"/>
      <c r="BF75" s="151"/>
      <c r="BG75" s="151"/>
      <c r="BH75" s="151"/>
    </row>
    <row r="76" spans="1:60" outlineLevel="1">
      <c r="A76" s="158"/>
      <c r="B76" s="159"/>
      <c r="C76" s="191" t="s">
        <v>219</v>
      </c>
      <c r="D76" s="163"/>
      <c r="E76" s="164"/>
      <c r="F76" s="161"/>
      <c r="G76" s="161"/>
      <c r="H76" s="161"/>
      <c r="I76" s="161"/>
      <c r="J76" s="161"/>
      <c r="K76" s="161"/>
      <c r="L76" s="161"/>
      <c r="M76" s="161"/>
      <c r="N76" s="161"/>
      <c r="O76" s="161"/>
      <c r="P76" s="161"/>
      <c r="Q76" s="161"/>
      <c r="R76" s="161"/>
      <c r="S76" s="161"/>
      <c r="T76" s="161"/>
      <c r="U76" s="161"/>
      <c r="V76" s="161"/>
      <c r="W76" s="161"/>
      <c r="X76" s="161"/>
      <c r="Y76" s="151"/>
      <c r="Z76" s="151"/>
      <c r="AA76" s="151"/>
      <c r="AB76" s="151"/>
      <c r="AC76" s="151"/>
      <c r="AD76" s="151"/>
      <c r="AE76" s="151"/>
      <c r="AF76" s="151"/>
      <c r="AG76" s="151" t="s">
        <v>121</v>
      </c>
      <c r="AH76" s="151">
        <v>0</v>
      </c>
      <c r="AI76" s="151"/>
      <c r="AJ76" s="151"/>
      <c r="AK76" s="151"/>
      <c r="AL76" s="151"/>
      <c r="AM76" s="151"/>
      <c r="AN76" s="151"/>
      <c r="AO76" s="151"/>
      <c r="AP76" s="151"/>
      <c r="AQ76" s="151"/>
      <c r="AR76" s="151"/>
      <c r="AS76" s="151"/>
      <c r="AT76" s="151"/>
      <c r="AU76" s="151"/>
      <c r="AV76" s="151"/>
      <c r="AW76" s="151"/>
      <c r="AX76" s="151"/>
      <c r="AY76" s="151"/>
      <c r="AZ76" s="151"/>
      <c r="BA76" s="151"/>
      <c r="BB76" s="151"/>
      <c r="BC76" s="151"/>
      <c r="BD76" s="151"/>
      <c r="BE76" s="151"/>
      <c r="BF76" s="151"/>
      <c r="BG76" s="151"/>
      <c r="BH76" s="151"/>
    </row>
    <row r="77" spans="1:60" outlineLevel="1">
      <c r="A77" s="158"/>
      <c r="B77" s="159"/>
      <c r="C77" s="191" t="s">
        <v>213</v>
      </c>
      <c r="D77" s="163"/>
      <c r="E77" s="164">
        <v>1</v>
      </c>
      <c r="F77" s="161"/>
      <c r="G77" s="161"/>
      <c r="H77" s="161"/>
      <c r="I77" s="161"/>
      <c r="J77" s="161"/>
      <c r="K77" s="161"/>
      <c r="L77" s="161"/>
      <c r="M77" s="161"/>
      <c r="N77" s="161"/>
      <c r="O77" s="161"/>
      <c r="P77" s="161"/>
      <c r="Q77" s="161"/>
      <c r="R77" s="161"/>
      <c r="S77" s="161"/>
      <c r="T77" s="161"/>
      <c r="U77" s="161"/>
      <c r="V77" s="161"/>
      <c r="W77" s="161"/>
      <c r="X77" s="161"/>
      <c r="Y77" s="151"/>
      <c r="Z77" s="151"/>
      <c r="AA77" s="151"/>
      <c r="AB77" s="151"/>
      <c r="AC77" s="151"/>
      <c r="AD77" s="151"/>
      <c r="AE77" s="151"/>
      <c r="AF77" s="151"/>
      <c r="AG77" s="151" t="s">
        <v>121</v>
      </c>
      <c r="AH77" s="151">
        <v>0</v>
      </c>
      <c r="AI77" s="151"/>
      <c r="AJ77" s="151"/>
      <c r="AK77" s="151"/>
      <c r="AL77" s="151"/>
      <c r="AM77" s="151"/>
      <c r="AN77" s="151"/>
      <c r="AO77" s="151"/>
      <c r="AP77" s="151"/>
      <c r="AQ77" s="151"/>
      <c r="AR77" s="151"/>
      <c r="AS77" s="151"/>
      <c r="AT77" s="151"/>
      <c r="AU77" s="151"/>
      <c r="AV77" s="151"/>
      <c r="AW77" s="151"/>
      <c r="AX77" s="151"/>
      <c r="AY77" s="151"/>
      <c r="AZ77" s="151"/>
      <c r="BA77" s="151"/>
      <c r="BB77" s="151"/>
      <c r="BC77" s="151"/>
      <c r="BD77" s="151"/>
      <c r="BE77" s="151"/>
      <c r="BF77" s="151"/>
      <c r="BG77" s="151"/>
      <c r="BH77" s="151"/>
    </row>
    <row r="78" spans="1:60" ht="22.5" outlineLevel="1">
      <c r="A78" s="179">
        <v>25</v>
      </c>
      <c r="B78" s="180" t="s">
        <v>220</v>
      </c>
      <c r="C78" s="192" t="s">
        <v>221</v>
      </c>
      <c r="D78" s="181" t="s">
        <v>169</v>
      </c>
      <c r="E78" s="182">
        <v>1</v>
      </c>
      <c r="F78" s="183"/>
      <c r="G78" s="184">
        <f>ROUND(E78*F78,2)</f>
        <v>0</v>
      </c>
      <c r="H78" s="183"/>
      <c r="I78" s="184">
        <f>ROUND(E78*H78,2)</f>
        <v>0</v>
      </c>
      <c r="J78" s="183"/>
      <c r="K78" s="184">
        <f>ROUND(E78*J78,2)</f>
        <v>0</v>
      </c>
      <c r="L78" s="184">
        <v>21</v>
      </c>
      <c r="M78" s="184">
        <f>G78*(1+L78/100)</f>
        <v>0</v>
      </c>
      <c r="N78" s="184">
        <v>0.03</v>
      </c>
      <c r="O78" s="184">
        <f>ROUND(E78*N78,2)</f>
        <v>0.03</v>
      </c>
      <c r="P78" s="184">
        <v>0</v>
      </c>
      <c r="Q78" s="184">
        <f>ROUND(E78*P78,2)</f>
        <v>0</v>
      </c>
      <c r="R78" s="184" t="s">
        <v>136</v>
      </c>
      <c r="S78" s="184" t="s">
        <v>127</v>
      </c>
      <c r="T78" s="185" t="s">
        <v>127</v>
      </c>
      <c r="U78" s="161">
        <v>0</v>
      </c>
      <c r="V78" s="161">
        <f>ROUND(E78*U78,2)</f>
        <v>0</v>
      </c>
      <c r="W78" s="161"/>
      <c r="X78" s="161" t="s">
        <v>137</v>
      </c>
      <c r="Y78" s="151"/>
      <c r="Z78" s="151"/>
      <c r="AA78" s="151"/>
      <c r="AB78" s="151"/>
      <c r="AC78" s="151"/>
      <c r="AD78" s="151"/>
      <c r="AE78" s="151"/>
      <c r="AF78" s="151"/>
      <c r="AG78" s="151" t="s">
        <v>138</v>
      </c>
      <c r="AH78" s="151"/>
      <c r="AI78" s="151"/>
      <c r="AJ78" s="151"/>
      <c r="AK78" s="151"/>
      <c r="AL78" s="151"/>
      <c r="AM78" s="151"/>
      <c r="AN78" s="151"/>
      <c r="AO78" s="151"/>
      <c r="AP78" s="151"/>
      <c r="AQ78" s="151"/>
      <c r="AR78" s="151"/>
      <c r="AS78" s="151"/>
      <c r="AT78" s="151"/>
      <c r="AU78" s="151"/>
      <c r="AV78" s="151"/>
      <c r="AW78" s="151"/>
      <c r="AX78" s="151"/>
      <c r="AY78" s="151"/>
      <c r="AZ78" s="151"/>
      <c r="BA78" s="151"/>
      <c r="BB78" s="151"/>
      <c r="BC78" s="151"/>
      <c r="BD78" s="151"/>
      <c r="BE78" s="151"/>
      <c r="BF78" s="151"/>
      <c r="BG78" s="151"/>
      <c r="BH78" s="151"/>
    </row>
    <row r="79" spans="1:60" outlineLevel="1">
      <c r="A79" s="172">
        <v>26</v>
      </c>
      <c r="B79" s="173" t="s">
        <v>222</v>
      </c>
      <c r="C79" s="190" t="s">
        <v>223</v>
      </c>
      <c r="D79" s="174" t="s">
        <v>211</v>
      </c>
      <c r="E79" s="175">
        <v>1</v>
      </c>
      <c r="F79" s="176"/>
      <c r="G79" s="177">
        <f>ROUND(E79*F79,2)</f>
        <v>0</v>
      </c>
      <c r="H79" s="176"/>
      <c r="I79" s="177">
        <f>ROUND(E79*H79,2)</f>
        <v>0</v>
      </c>
      <c r="J79" s="176"/>
      <c r="K79" s="177">
        <f>ROUND(E79*J79,2)</f>
        <v>0</v>
      </c>
      <c r="L79" s="177">
        <v>21</v>
      </c>
      <c r="M79" s="177">
        <f>G79*(1+L79/100)</f>
        <v>0</v>
      </c>
      <c r="N79" s="177">
        <v>0</v>
      </c>
      <c r="O79" s="177">
        <f>ROUND(E79*N79,2)</f>
        <v>0</v>
      </c>
      <c r="P79" s="177">
        <v>0</v>
      </c>
      <c r="Q79" s="177">
        <f>ROUND(E79*P79,2)</f>
        <v>0</v>
      </c>
      <c r="R79" s="177"/>
      <c r="S79" s="177" t="s">
        <v>116</v>
      </c>
      <c r="T79" s="178" t="s">
        <v>117</v>
      </c>
      <c r="U79" s="161">
        <v>0</v>
      </c>
      <c r="V79" s="161">
        <f>ROUND(E79*U79,2)</f>
        <v>0</v>
      </c>
      <c r="W79" s="161"/>
      <c r="X79" s="161" t="s">
        <v>137</v>
      </c>
      <c r="Y79" s="151"/>
      <c r="Z79" s="151"/>
      <c r="AA79" s="151"/>
      <c r="AB79" s="151"/>
      <c r="AC79" s="151"/>
      <c r="AD79" s="151"/>
      <c r="AE79" s="151"/>
      <c r="AF79" s="151"/>
      <c r="AG79" s="151" t="s">
        <v>138</v>
      </c>
      <c r="AH79" s="151"/>
      <c r="AI79" s="151"/>
      <c r="AJ79" s="151"/>
      <c r="AK79" s="151"/>
      <c r="AL79" s="151"/>
      <c r="AM79" s="151"/>
      <c r="AN79" s="151"/>
      <c r="AO79" s="151"/>
      <c r="AP79" s="151"/>
      <c r="AQ79" s="151"/>
      <c r="AR79" s="151"/>
      <c r="AS79" s="151"/>
      <c r="AT79" s="151"/>
      <c r="AU79" s="151"/>
      <c r="AV79" s="151"/>
      <c r="AW79" s="151"/>
      <c r="AX79" s="151"/>
      <c r="AY79" s="151"/>
      <c r="AZ79" s="151"/>
      <c r="BA79" s="151"/>
      <c r="BB79" s="151"/>
      <c r="BC79" s="151"/>
      <c r="BD79" s="151"/>
      <c r="BE79" s="151"/>
      <c r="BF79" s="151"/>
      <c r="BG79" s="151"/>
      <c r="BH79" s="151"/>
    </row>
    <row r="80" spans="1:60" outlineLevel="1">
      <c r="A80" s="158"/>
      <c r="B80" s="159"/>
      <c r="C80" s="191" t="s">
        <v>224</v>
      </c>
      <c r="D80" s="163"/>
      <c r="E80" s="164"/>
      <c r="F80" s="161"/>
      <c r="G80" s="161"/>
      <c r="H80" s="161"/>
      <c r="I80" s="161"/>
      <c r="J80" s="161"/>
      <c r="K80" s="161"/>
      <c r="L80" s="161"/>
      <c r="M80" s="161"/>
      <c r="N80" s="161"/>
      <c r="O80" s="161"/>
      <c r="P80" s="161"/>
      <c r="Q80" s="161"/>
      <c r="R80" s="161"/>
      <c r="S80" s="161"/>
      <c r="T80" s="161"/>
      <c r="U80" s="161"/>
      <c r="V80" s="161"/>
      <c r="W80" s="161"/>
      <c r="X80" s="161"/>
      <c r="Y80" s="151"/>
      <c r="Z80" s="151"/>
      <c r="AA80" s="151"/>
      <c r="AB80" s="151"/>
      <c r="AC80" s="151"/>
      <c r="AD80" s="151"/>
      <c r="AE80" s="151"/>
      <c r="AF80" s="151"/>
      <c r="AG80" s="151" t="s">
        <v>121</v>
      </c>
      <c r="AH80" s="151">
        <v>0</v>
      </c>
      <c r="AI80" s="151"/>
      <c r="AJ80" s="151"/>
      <c r="AK80" s="151"/>
      <c r="AL80" s="151"/>
      <c r="AM80" s="151"/>
      <c r="AN80" s="151"/>
      <c r="AO80" s="151"/>
      <c r="AP80" s="151"/>
      <c r="AQ80" s="151"/>
      <c r="AR80" s="151"/>
      <c r="AS80" s="151"/>
      <c r="AT80" s="151"/>
      <c r="AU80" s="151"/>
      <c r="AV80" s="151"/>
      <c r="AW80" s="151"/>
      <c r="AX80" s="151"/>
      <c r="AY80" s="151"/>
      <c r="AZ80" s="151"/>
      <c r="BA80" s="151"/>
      <c r="BB80" s="151"/>
      <c r="BC80" s="151"/>
      <c r="BD80" s="151"/>
      <c r="BE80" s="151"/>
      <c r="BF80" s="151"/>
      <c r="BG80" s="151"/>
      <c r="BH80" s="151"/>
    </row>
    <row r="81" spans="1:60" outlineLevel="1">
      <c r="A81" s="158"/>
      <c r="B81" s="159"/>
      <c r="C81" s="191" t="s">
        <v>213</v>
      </c>
      <c r="D81" s="163"/>
      <c r="E81" s="164">
        <v>1</v>
      </c>
      <c r="F81" s="161"/>
      <c r="G81" s="161"/>
      <c r="H81" s="161"/>
      <c r="I81" s="161"/>
      <c r="J81" s="161"/>
      <c r="K81" s="161"/>
      <c r="L81" s="161"/>
      <c r="M81" s="161"/>
      <c r="N81" s="161"/>
      <c r="O81" s="161"/>
      <c r="P81" s="161"/>
      <c r="Q81" s="161"/>
      <c r="R81" s="161"/>
      <c r="S81" s="161"/>
      <c r="T81" s="161"/>
      <c r="U81" s="161"/>
      <c r="V81" s="161"/>
      <c r="W81" s="161"/>
      <c r="X81" s="161"/>
      <c r="Y81" s="151"/>
      <c r="Z81" s="151"/>
      <c r="AA81" s="151"/>
      <c r="AB81" s="151"/>
      <c r="AC81" s="151"/>
      <c r="AD81" s="151"/>
      <c r="AE81" s="151"/>
      <c r="AF81" s="151"/>
      <c r="AG81" s="151" t="s">
        <v>121</v>
      </c>
      <c r="AH81" s="151">
        <v>0</v>
      </c>
      <c r="AI81" s="151"/>
      <c r="AJ81" s="151"/>
      <c r="AK81" s="151"/>
      <c r="AL81" s="151"/>
      <c r="AM81" s="151"/>
      <c r="AN81" s="151"/>
      <c r="AO81" s="151"/>
      <c r="AP81" s="151"/>
      <c r="AQ81" s="151"/>
      <c r="AR81" s="151"/>
      <c r="AS81" s="151"/>
      <c r="AT81" s="151"/>
      <c r="AU81" s="151"/>
      <c r="AV81" s="151"/>
      <c r="AW81" s="151"/>
      <c r="AX81" s="151"/>
      <c r="AY81" s="151"/>
      <c r="AZ81" s="151"/>
      <c r="BA81" s="151"/>
      <c r="BB81" s="151"/>
      <c r="BC81" s="151"/>
      <c r="BD81" s="151"/>
      <c r="BE81" s="151"/>
      <c r="BF81" s="151"/>
      <c r="BG81" s="151"/>
      <c r="BH81" s="151"/>
    </row>
    <row r="82" spans="1:60" outlineLevel="1">
      <c r="A82" s="172">
        <v>27</v>
      </c>
      <c r="B82" s="173" t="s">
        <v>225</v>
      </c>
      <c r="C82" s="190" t="s">
        <v>226</v>
      </c>
      <c r="D82" s="174" t="s">
        <v>211</v>
      </c>
      <c r="E82" s="175">
        <v>1</v>
      </c>
      <c r="F82" s="176"/>
      <c r="G82" s="177">
        <f>ROUND(E82*F82,2)</f>
        <v>0</v>
      </c>
      <c r="H82" s="176"/>
      <c r="I82" s="177">
        <f>ROUND(E82*H82,2)</f>
        <v>0</v>
      </c>
      <c r="J82" s="176"/>
      <c r="K82" s="177">
        <f>ROUND(E82*J82,2)</f>
        <v>0</v>
      </c>
      <c r="L82" s="177">
        <v>21</v>
      </c>
      <c r="M82" s="177">
        <f>G82*(1+L82/100)</f>
        <v>0</v>
      </c>
      <c r="N82" s="177">
        <v>0</v>
      </c>
      <c r="O82" s="177">
        <f>ROUND(E82*N82,2)</f>
        <v>0</v>
      </c>
      <c r="P82" s="177">
        <v>0</v>
      </c>
      <c r="Q82" s="177">
        <f>ROUND(E82*P82,2)</f>
        <v>0</v>
      </c>
      <c r="R82" s="177"/>
      <c r="S82" s="177" t="s">
        <v>116</v>
      </c>
      <c r="T82" s="178" t="s">
        <v>117</v>
      </c>
      <c r="U82" s="161">
        <v>0</v>
      </c>
      <c r="V82" s="161">
        <f>ROUND(E82*U82,2)</f>
        <v>0</v>
      </c>
      <c r="W82" s="161"/>
      <c r="X82" s="161" t="s">
        <v>137</v>
      </c>
      <c r="Y82" s="151"/>
      <c r="Z82" s="151"/>
      <c r="AA82" s="151"/>
      <c r="AB82" s="151"/>
      <c r="AC82" s="151"/>
      <c r="AD82" s="151"/>
      <c r="AE82" s="151"/>
      <c r="AF82" s="151"/>
      <c r="AG82" s="151" t="s">
        <v>138</v>
      </c>
      <c r="AH82" s="151"/>
      <c r="AI82" s="151"/>
      <c r="AJ82" s="151"/>
      <c r="AK82" s="151"/>
      <c r="AL82" s="151"/>
      <c r="AM82" s="151"/>
      <c r="AN82" s="151"/>
      <c r="AO82" s="151"/>
      <c r="AP82" s="151"/>
      <c r="AQ82" s="151"/>
      <c r="AR82" s="151"/>
      <c r="AS82" s="151"/>
      <c r="AT82" s="151"/>
      <c r="AU82" s="151"/>
      <c r="AV82" s="151"/>
      <c r="AW82" s="151"/>
      <c r="AX82" s="151"/>
      <c r="AY82" s="151"/>
      <c r="AZ82" s="151"/>
      <c r="BA82" s="151"/>
      <c r="BB82" s="151"/>
      <c r="BC82" s="151"/>
      <c r="BD82" s="151"/>
      <c r="BE82" s="151"/>
      <c r="BF82" s="151"/>
      <c r="BG82" s="151"/>
      <c r="BH82" s="151"/>
    </row>
    <row r="83" spans="1:60" outlineLevel="1">
      <c r="A83" s="158"/>
      <c r="B83" s="159"/>
      <c r="C83" s="191" t="s">
        <v>227</v>
      </c>
      <c r="D83" s="163"/>
      <c r="E83" s="164"/>
      <c r="F83" s="161"/>
      <c r="G83" s="161"/>
      <c r="H83" s="161"/>
      <c r="I83" s="161"/>
      <c r="J83" s="161"/>
      <c r="K83" s="161"/>
      <c r="L83" s="161"/>
      <c r="M83" s="161"/>
      <c r="N83" s="161"/>
      <c r="O83" s="161"/>
      <c r="P83" s="161"/>
      <c r="Q83" s="161"/>
      <c r="R83" s="161"/>
      <c r="S83" s="161"/>
      <c r="T83" s="161"/>
      <c r="U83" s="161"/>
      <c r="V83" s="161"/>
      <c r="W83" s="161"/>
      <c r="X83" s="161"/>
      <c r="Y83" s="151"/>
      <c r="Z83" s="151"/>
      <c r="AA83" s="151"/>
      <c r="AB83" s="151"/>
      <c r="AC83" s="151"/>
      <c r="AD83" s="151"/>
      <c r="AE83" s="151"/>
      <c r="AF83" s="151"/>
      <c r="AG83" s="151" t="s">
        <v>121</v>
      </c>
      <c r="AH83" s="151">
        <v>0</v>
      </c>
      <c r="AI83" s="151"/>
      <c r="AJ83" s="151"/>
      <c r="AK83" s="151"/>
      <c r="AL83" s="151"/>
      <c r="AM83" s="151"/>
      <c r="AN83" s="151"/>
      <c r="AO83" s="151"/>
      <c r="AP83" s="151"/>
      <c r="AQ83" s="151"/>
      <c r="AR83" s="151"/>
      <c r="AS83" s="151"/>
      <c r="AT83" s="151"/>
      <c r="AU83" s="151"/>
      <c r="AV83" s="151"/>
      <c r="AW83" s="151"/>
      <c r="AX83" s="151"/>
      <c r="AY83" s="151"/>
      <c r="AZ83" s="151"/>
      <c r="BA83" s="151"/>
      <c r="BB83" s="151"/>
      <c r="BC83" s="151"/>
      <c r="BD83" s="151"/>
      <c r="BE83" s="151"/>
      <c r="BF83" s="151"/>
      <c r="BG83" s="151"/>
      <c r="BH83" s="151"/>
    </row>
    <row r="84" spans="1:60" outlineLevel="1">
      <c r="A84" s="158"/>
      <c r="B84" s="159"/>
      <c r="C84" s="191" t="s">
        <v>213</v>
      </c>
      <c r="D84" s="163"/>
      <c r="E84" s="164">
        <v>1</v>
      </c>
      <c r="F84" s="161"/>
      <c r="G84" s="161"/>
      <c r="H84" s="161"/>
      <c r="I84" s="161"/>
      <c r="J84" s="161"/>
      <c r="K84" s="161"/>
      <c r="L84" s="161"/>
      <c r="M84" s="161"/>
      <c r="N84" s="161"/>
      <c r="O84" s="161"/>
      <c r="P84" s="161"/>
      <c r="Q84" s="161"/>
      <c r="R84" s="161"/>
      <c r="S84" s="161"/>
      <c r="T84" s="161"/>
      <c r="U84" s="161"/>
      <c r="V84" s="161"/>
      <c r="W84" s="161"/>
      <c r="X84" s="161"/>
      <c r="Y84" s="151"/>
      <c r="Z84" s="151"/>
      <c r="AA84" s="151"/>
      <c r="AB84" s="151"/>
      <c r="AC84" s="151"/>
      <c r="AD84" s="151"/>
      <c r="AE84" s="151"/>
      <c r="AF84" s="151"/>
      <c r="AG84" s="151" t="s">
        <v>121</v>
      </c>
      <c r="AH84" s="151">
        <v>0</v>
      </c>
      <c r="AI84" s="151"/>
      <c r="AJ84" s="151"/>
      <c r="AK84" s="151"/>
      <c r="AL84" s="151"/>
      <c r="AM84" s="151"/>
      <c r="AN84" s="151"/>
      <c r="AO84" s="151"/>
      <c r="AP84" s="151"/>
      <c r="AQ84" s="151"/>
      <c r="AR84" s="151"/>
      <c r="AS84" s="151"/>
      <c r="AT84" s="151"/>
      <c r="AU84" s="151"/>
      <c r="AV84" s="151"/>
      <c r="AW84" s="151"/>
      <c r="AX84" s="151"/>
      <c r="AY84" s="151"/>
      <c r="AZ84" s="151"/>
      <c r="BA84" s="151"/>
      <c r="BB84" s="151"/>
      <c r="BC84" s="151"/>
      <c r="BD84" s="151"/>
      <c r="BE84" s="151"/>
      <c r="BF84" s="151"/>
      <c r="BG84" s="151"/>
      <c r="BH84" s="151"/>
    </row>
    <row r="85" spans="1:60" outlineLevel="1">
      <c r="A85" s="172">
        <v>28</v>
      </c>
      <c r="B85" s="173" t="s">
        <v>228</v>
      </c>
      <c r="C85" s="190" t="s">
        <v>229</v>
      </c>
      <c r="D85" s="174" t="s">
        <v>169</v>
      </c>
      <c r="E85" s="175">
        <v>1</v>
      </c>
      <c r="F85" s="176"/>
      <c r="G85" s="177">
        <f>ROUND(E85*F85,2)</f>
        <v>0</v>
      </c>
      <c r="H85" s="176"/>
      <c r="I85" s="177">
        <f>ROUND(E85*H85,2)</f>
        <v>0</v>
      </c>
      <c r="J85" s="176"/>
      <c r="K85" s="177">
        <f>ROUND(E85*J85,2)</f>
        <v>0</v>
      </c>
      <c r="L85" s="177">
        <v>21</v>
      </c>
      <c r="M85" s="177">
        <f>G85*(1+L85/100)</f>
        <v>0</v>
      </c>
      <c r="N85" s="177">
        <v>0.02</v>
      </c>
      <c r="O85" s="177">
        <f>ROUND(E85*N85,2)</f>
        <v>0.02</v>
      </c>
      <c r="P85" s="177">
        <v>0</v>
      </c>
      <c r="Q85" s="177">
        <f>ROUND(E85*P85,2)</f>
        <v>0</v>
      </c>
      <c r="R85" s="177"/>
      <c r="S85" s="177" t="s">
        <v>116</v>
      </c>
      <c r="T85" s="178" t="s">
        <v>127</v>
      </c>
      <c r="U85" s="161">
        <v>0</v>
      </c>
      <c r="V85" s="161">
        <f>ROUND(E85*U85,2)</f>
        <v>0</v>
      </c>
      <c r="W85" s="161"/>
      <c r="X85" s="161" t="s">
        <v>137</v>
      </c>
      <c r="Y85" s="151"/>
      <c r="Z85" s="151"/>
      <c r="AA85" s="151"/>
      <c r="AB85" s="151"/>
      <c r="AC85" s="151"/>
      <c r="AD85" s="151"/>
      <c r="AE85" s="151"/>
      <c r="AF85" s="151"/>
      <c r="AG85" s="151" t="s">
        <v>138</v>
      </c>
      <c r="AH85" s="151"/>
      <c r="AI85" s="151"/>
      <c r="AJ85" s="151"/>
      <c r="AK85" s="151"/>
      <c r="AL85" s="151"/>
      <c r="AM85" s="151"/>
      <c r="AN85" s="151"/>
      <c r="AO85" s="151"/>
      <c r="AP85" s="151"/>
      <c r="AQ85" s="151"/>
      <c r="AR85" s="151"/>
      <c r="AS85" s="151"/>
      <c r="AT85" s="151"/>
      <c r="AU85" s="151"/>
      <c r="AV85" s="151"/>
      <c r="AW85" s="151"/>
      <c r="AX85" s="151"/>
      <c r="AY85" s="151"/>
      <c r="AZ85" s="151"/>
      <c r="BA85" s="151"/>
      <c r="BB85" s="151"/>
      <c r="BC85" s="151"/>
      <c r="BD85" s="151"/>
      <c r="BE85" s="151"/>
      <c r="BF85" s="151"/>
      <c r="BG85" s="151"/>
      <c r="BH85" s="151"/>
    </row>
    <row r="86" spans="1:60" outlineLevel="1">
      <c r="A86" s="158"/>
      <c r="B86" s="159"/>
      <c r="C86" s="191" t="s">
        <v>230</v>
      </c>
      <c r="D86" s="163"/>
      <c r="E86" s="164"/>
      <c r="F86" s="161"/>
      <c r="G86" s="161"/>
      <c r="H86" s="161"/>
      <c r="I86" s="161"/>
      <c r="J86" s="161"/>
      <c r="K86" s="161"/>
      <c r="L86" s="161"/>
      <c r="M86" s="161"/>
      <c r="N86" s="161"/>
      <c r="O86" s="161"/>
      <c r="P86" s="161"/>
      <c r="Q86" s="161"/>
      <c r="R86" s="161"/>
      <c r="S86" s="161"/>
      <c r="T86" s="161"/>
      <c r="U86" s="161"/>
      <c r="V86" s="161"/>
      <c r="W86" s="161"/>
      <c r="X86" s="161"/>
      <c r="Y86" s="151"/>
      <c r="Z86" s="151"/>
      <c r="AA86" s="151"/>
      <c r="AB86" s="151"/>
      <c r="AC86" s="151"/>
      <c r="AD86" s="151"/>
      <c r="AE86" s="151"/>
      <c r="AF86" s="151"/>
      <c r="AG86" s="151" t="s">
        <v>121</v>
      </c>
      <c r="AH86" s="151">
        <v>0</v>
      </c>
      <c r="AI86" s="151"/>
      <c r="AJ86" s="151"/>
      <c r="AK86" s="151"/>
      <c r="AL86" s="151"/>
      <c r="AM86" s="151"/>
      <c r="AN86" s="151"/>
      <c r="AO86" s="151"/>
      <c r="AP86" s="151"/>
      <c r="AQ86" s="151"/>
      <c r="AR86" s="151"/>
      <c r="AS86" s="151"/>
      <c r="AT86" s="151"/>
      <c r="AU86" s="151"/>
      <c r="AV86" s="151"/>
      <c r="AW86" s="151"/>
      <c r="AX86" s="151"/>
      <c r="AY86" s="151"/>
      <c r="AZ86" s="151"/>
      <c r="BA86" s="151"/>
      <c r="BB86" s="151"/>
      <c r="BC86" s="151"/>
      <c r="BD86" s="151"/>
      <c r="BE86" s="151"/>
      <c r="BF86" s="151"/>
      <c r="BG86" s="151"/>
      <c r="BH86" s="151"/>
    </row>
    <row r="87" spans="1:60" outlineLevel="1">
      <c r="A87" s="158"/>
      <c r="B87" s="159"/>
      <c r="C87" s="191" t="s">
        <v>213</v>
      </c>
      <c r="D87" s="163"/>
      <c r="E87" s="164">
        <v>1</v>
      </c>
      <c r="F87" s="161"/>
      <c r="G87" s="161"/>
      <c r="H87" s="161"/>
      <c r="I87" s="161"/>
      <c r="J87" s="161"/>
      <c r="K87" s="161"/>
      <c r="L87" s="161"/>
      <c r="M87" s="161"/>
      <c r="N87" s="161"/>
      <c r="O87" s="161"/>
      <c r="P87" s="161"/>
      <c r="Q87" s="161"/>
      <c r="R87" s="161"/>
      <c r="S87" s="161"/>
      <c r="T87" s="161"/>
      <c r="U87" s="161"/>
      <c r="V87" s="161"/>
      <c r="W87" s="161"/>
      <c r="X87" s="161"/>
      <c r="Y87" s="151"/>
      <c r="Z87" s="151"/>
      <c r="AA87" s="151"/>
      <c r="AB87" s="151"/>
      <c r="AC87" s="151"/>
      <c r="AD87" s="151"/>
      <c r="AE87" s="151"/>
      <c r="AF87" s="151"/>
      <c r="AG87" s="151" t="s">
        <v>121</v>
      </c>
      <c r="AH87" s="151">
        <v>0</v>
      </c>
      <c r="AI87" s="151"/>
      <c r="AJ87" s="151"/>
      <c r="AK87" s="151"/>
      <c r="AL87" s="151"/>
      <c r="AM87" s="151"/>
      <c r="AN87" s="151"/>
      <c r="AO87" s="151"/>
      <c r="AP87" s="151"/>
      <c r="AQ87" s="151"/>
      <c r="AR87" s="151"/>
      <c r="AS87" s="151"/>
      <c r="AT87" s="151"/>
      <c r="AU87" s="151"/>
      <c r="AV87" s="151"/>
      <c r="AW87" s="151"/>
      <c r="AX87" s="151"/>
      <c r="AY87" s="151"/>
      <c r="AZ87" s="151"/>
      <c r="BA87" s="151"/>
      <c r="BB87" s="151"/>
      <c r="BC87" s="151"/>
      <c r="BD87" s="151"/>
      <c r="BE87" s="151"/>
      <c r="BF87" s="151"/>
      <c r="BG87" s="151"/>
      <c r="BH87" s="151"/>
    </row>
    <row r="88" spans="1:60" outlineLevel="1">
      <c r="A88" s="158">
        <v>29</v>
      </c>
      <c r="B88" s="159" t="s">
        <v>231</v>
      </c>
      <c r="C88" s="193" t="s">
        <v>232</v>
      </c>
      <c r="D88" s="160" t="s">
        <v>0</v>
      </c>
      <c r="E88" s="187"/>
      <c r="F88" s="162"/>
      <c r="G88" s="161">
        <f>ROUND(E88*F88,2)</f>
        <v>0</v>
      </c>
      <c r="H88" s="162"/>
      <c r="I88" s="161">
        <f>ROUND(E88*H88,2)</f>
        <v>0</v>
      </c>
      <c r="J88" s="162"/>
      <c r="K88" s="161">
        <f>ROUND(E88*J88,2)</f>
        <v>0</v>
      </c>
      <c r="L88" s="161">
        <v>21</v>
      </c>
      <c r="M88" s="161">
        <f>G88*(1+L88/100)</f>
        <v>0</v>
      </c>
      <c r="N88" s="161">
        <v>0</v>
      </c>
      <c r="O88" s="161">
        <f>ROUND(E88*N88,2)</f>
        <v>0</v>
      </c>
      <c r="P88" s="161">
        <v>0</v>
      </c>
      <c r="Q88" s="161">
        <f>ROUND(E88*P88,2)</f>
        <v>0</v>
      </c>
      <c r="R88" s="161" t="s">
        <v>204</v>
      </c>
      <c r="S88" s="161" t="s">
        <v>127</v>
      </c>
      <c r="T88" s="161" t="s">
        <v>127</v>
      </c>
      <c r="U88" s="161">
        <v>0</v>
      </c>
      <c r="V88" s="161">
        <f>ROUND(E88*U88,2)</f>
        <v>0</v>
      </c>
      <c r="W88" s="161"/>
      <c r="X88" s="161" t="s">
        <v>181</v>
      </c>
      <c r="Y88" s="151"/>
      <c r="Z88" s="151"/>
      <c r="AA88" s="151"/>
      <c r="AB88" s="151"/>
      <c r="AC88" s="151"/>
      <c r="AD88" s="151"/>
      <c r="AE88" s="151"/>
      <c r="AF88" s="151"/>
      <c r="AG88" s="151" t="s">
        <v>182</v>
      </c>
      <c r="AH88" s="151"/>
      <c r="AI88" s="151"/>
      <c r="AJ88" s="151"/>
      <c r="AK88" s="151"/>
      <c r="AL88" s="151"/>
      <c r="AM88" s="151"/>
      <c r="AN88" s="151"/>
      <c r="AO88" s="151"/>
      <c r="AP88" s="151"/>
      <c r="AQ88" s="151"/>
      <c r="AR88" s="151"/>
      <c r="AS88" s="151"/>
      <c r="AT88" s="151"/>
      <c r="AU88" s="151"/>
      <c r="AV88" s="151"/>
      <c r="AW88" s="151"/>
      <c r="AX88" s="151"/>
      <c r="AY88" s="151"/>
      <c r="AZ88" s="151"/>
      <c r="BA88" s="151"/>
      <c r="BB88" s="151"/>
      <c r="BC88" s="151"/>
      <c r="BD88" s="151"/>
      <c r="BE88" s="151"/>
      <c r="BF88" s="151"/>
      <c r="BG88" s="151"/>
      <c r="BH88" s="151"/>
    </row>
    <row r="89" spans="1:60" outlineLevel="1">
      <c r="A89" s="158"/>
      <c r="B89" s="159"/>
      <c r="C89" s="252" t="s">
        <v>233</v>
      </c>
      <c r="D89" s="253"/>
      <c r="E89" s="253"/>
      <c r="F89" s="253"/>
      <c r="G89" s="253"/>
      <c r="H89" s="161"/>
      <c r="I89" s="161"/>
      <c r="J89" s="161"/>
      <c r="K89" s="161"/>
      <c r="L89" s="161"/>
      <c r="M89" s="161"/>
      <c r="N89" s="161"/>
      <c r="O89" s="161"/>
      <c r="P89" s="161"/>
      <c r="Q89" s="161"/>
      <c r="R89" s="161"/>
      <c r="S89" s="161"/>
      <c r="T89" s="161"/>
      <c r="U89" s="161"/>
      <c r="V89" s="161"/>
      <c r="W89" s="161"/>
      <c r="X89" s="161"/>
      <c r="Y89" s="151"/>
      <c r="Z89" s="151"/>
      <c r="AA89" s="151"/>
      <c r="AB89" s="151"/>
      <c r="AC89" s="151"/>
      <c r="AD89" s="151"/>
      <c r="AE89" s="151"/>
      <c r="AF89" s="151"/>
      <c r="AG89" s="151" t="s">
        <v>145</v>
      </c>
      <c r="AH89" s="151"/>
      <c r="AI89" s="151"/>
      <c r="AJ89" s="151"/>
      <c r="AK89" s="151"/>
      <c r="AL89" s="151"/>
      <c r="AM89" s="151"/>
      <c r="AN89" s="151"/>
      <c r="AO89" s="151"/>
      <c r="AP89" s="151"/>
      <c r="AQ89" s="151"/>
      <c r="AR89" s="151"/>
      <c r="AS89" s="151"/>
      <c r="AT89" s="151"/>
      <c r="AU89" s="151"/>
      <c r="AV89" s="151"/>
      <c r="AW89" s="151"/>
      <c r="AX89" s="151"/>
      <c r="AY89" s="151"/>
      <c r="AZ89" s="151"/>
      <c r="BA89" s="151"/>
      <c r="BB89" s="151"/>
      <c r="BC89" s="151"/>
      <c r="BD89" s="151"/>
      <c r="BE89" s="151"/>
      <c r="BF89" s="151"/>
      <c r="BG89" s="151"/>
      <c r="BH89" s="151"/>
    </row>
    <row r="90" spans="1:60">
      <c r="A90" s="166" t="s">
        <v>111</v>
      </c>
      <c r="B90" s="167" t="s">
        <v>74</v>
      </c>
      <c r="C90" s="189" t="s">
        <v>75</v>
      </c>
      <c r="D90" s="168"/>
      <c r="E90" s="169"/>
      <c r="F90" s="170"/>
      <c r="G90" s="170">
        <f>SUMIF(AG91:AG94,"&lt;&gt;NOR",G91:G94)</f>
        <v>0</v>
      </c>
      <c r="H90" s="170"/>
      <c r="I90" s="170">
        <f>SUM(I91:I94)</f>
        <v>0</v>
      </c>
      <c r="J90" s="170"/>
      <c r="K90" s="170">
        <f>SUM(K91:K94)</f>
        <v>0</v>
      </c>
      <c r="L90" s="170"/>
      <c r="M90" s="170">
        <f>SUM(M91:M94)</f>
        <v>0</v>
      </c>
      <c r="N90" s="170"/>
      <c r="O90" s="170">
        <f>SUM(O91:O94)</f>
        <v>0.01</v>
      </c>
      <c r="P90" s="170"/>
      <c r="Q90" s="170">
        <f>SUM(Q91:Q94)</f>
        <v>0</v>
      </c>
      <c r="R90" s="170"/>
      <c r="S90" s="170"/>
      <c r="T90" s="171"/>
      <c r="U90" s="165"/>
      <c r="V90" s="165">
        <f>SUM(V91:V94)</f>
        <v>5.05</v>
      </c>
      <c r="W90" s="165"/>
      <c r="X90" s="165"/>
      <c r="AG90" t="s">
        <v>112</v>
      </c>
    </row>
    <row r="91" spans="1:60" outlineLevel="1">
      <c r="A91" s="172">
        <v>30</v>
      </c>
      <c r="B91" s="173" t="s">
        <v>234</v>
      </c>
      <c r="C91" s="190" t="s">
        <v>235</v>
      </c>
      <c r="D91" s="174" t="s">
        <v>125</v>
      </c>
      <c r="E91" s="175">
        <v>28.08</v>
      </c>
      <c r="F91" s="176"/>
      <c r="G91" s="177">
        <f>ROUND(E91*F91,2)</f>
        <v>0</v>
      </c>
      <c r="H91" s="176"/>
      <c r="I91" s="177">
        <f>ROUND(E91*H91,2)</f>
        <v>0</v>
      </c>
      <c r="J91" s="176"/>
      <c r="K91" s="177">
        <f>ROUND(E91*J91,2)</f>
        <v>0</v>
      </c>
      <c r="L91" s="177">
        <v>21</v>
      </c>
      <c r="M91" s="177">
        <f>G91*(1+L91/100)</f>
        <v>0</v>
      </c>
      <c r="N91" s="177">
        <v>2.4000000000000001E-4</v>
      </c>
      <c r="O91" s="177">
        <f>ROUND(E91*N91,2)</f>
        <v>0.01</v>
      </c>
      <c r="P91" s="177">
        <v>0</v>
      </c>
      <c r="Q91" s="177">
        <f>ROUND(E91*P91,2)</f>
        <v>0</v>
      </c>
      <c r="R91" s="177" t="s">
        <v>236</v>
      </c>
      <c r="S91" s="177" t="s">
        <v>127</v>
      </c>
      <c r="T91" s="178" t="s">
        <v>127</v>
      </c>
      <c r="U91" s="161">
        <v>0.18</v>
      </c>
      <c r="V91" s="161">
        <f>ROUND(E91*U91,2)</f>
        <v>5.05</v>
      </c>
      <c r="W91" s="161"/>
      <c r="X91" s="161" t="s">
        <v>118</v>
      </c>
      <c r="Y91" s="151"/>
      <c r="Z91" s="151"/>
      <c r="AA91" s="151"/>
      <c r="AB91" s="151"/>
      <c r="AC91" s="151"/>
      <c r="AD91" s="151"/>
      <c r="AE91" s="151"/>
      <c r="AF91" s="151"/>
      <c r="AG91" s="151" t="s">
        <v>119</v>
      </c>
      <c r="AH91" s="151"/>
      <c r="AI91" s="151"/>
      <c r="AJ91" s="151"/>
      <c r="AK91" s="151"/>
      <c r="AL91" s="151"/>
      <c r="AM91" s="151"/>
      <c r="AN91" s="151"/>
      <c r="AO91" s="151"/>
      <c r="AP91" s="151"/>
      <c r="AQ91" s="151"/>
      <c r="AR91" s="151"/>
      <c r="AS91" s="151"/>
      <c r="AT91" s="151"/>
      <c r="AU91" s="151"/>
      <c r="AV91" s="151"/>
      <c r="AW91" s="151"/>
      <c r="AX91" s="151"/>
      <c r="AY91" s="151"/>
      <c r="AZ91" s="151"/>
      <c r="BA91" s="151"/>
      <c r="BB91" s="151"/>
      <c r="BC91" s="151"/>
      <c r="BD91" s="151"/>
      <c r="BE91" s="151"/>
      <c r="BF91" s="151"/>
      <c r="BG91" s="151"/>
      <c r="BH91" s="151"/>
    </row>
    <row r="92" spans="1:60" outlineLevel="1">
      <c r="A92" s="158"/>
      <c r="B92" s="159"/>
      <c r="C92" s="254" t="s">
        <v>237</v>
      </c>
      <c r="D92" s="255"/>
      <c r="E92" s="255"/>
      <c r="F92" s="255"/>
      <c r="G92" s="255"/>
      <c r="H92" s="161"/>
      <c r="I92" s="161"/>
      <c r="J92" s="161"/>
      <c r="K92" s="161"/>
      <c r="L92" s="161"/>
      <c r="M92" s="161"/>
      <c r="N92" s="161"/>
      <c r="O92" s="161"/>
      <c r="P92" s="161"/>
      <c r="Q92" s="161"/>
      <c r="R92" s="161"/>
      <c r="S92" s="161"/>
      <c r="T92" s="161"/>
      <c r="U92" s="161"/>
      <c r="V92" s="161"/>
      <c r="W92" s="161"/>
      <c r="X92" s="161"/>
      <c r="Y92" s="151"/>
      <c r="Z92" s="151"/>
      <c r="AA92" s="151"/>
      <c r="AB92" s="151"/>
      <c r="AC92" s="151"/>
      <c r="AD92" s="151"/>
      <c r="AE92" s="151"/>
      <c r="AF92" s="151"/>
      <c r="AG92" s="151" t="s">
        <v>238</v>
      </c>
      <c r="AH92" s="151"/>
      <c r="AI92" s="151"/>
      <c r="AJ92" s="151"/>
      <c r="AK92" s="151"/>
      <c r="AL92" s="151"/>
      <c r="AM92" s="151"/>
      <c r="AN92" s="151"/>
      <c r="AO92" s="151"/>
      <c r="AP92" s="151"/>
      <c r="AQ92" s="151"/>
      <c r="AR92" s="151"/>
      <c r="AS92" s="151"/>
      <c r="AT92" s="151"/>
      <c r="AU92" s="151"/>
      <c r="AV92" s="151"/>
      <c r="AW92" s="151"/>
      <c r="AX92" s="151"/>
      <c r="AY92" s="151"/>
      <c r="AZ92" s="151"/>
      <c r="BA92" s="151"/>
      <c r="BB92" s="151"/>
      <c r="BC92" s="151"/>
      <c r="BD92" s="151"/>
      <c r="BE92" s="151"/>
      <c r="BF92" s="151"/>
      <c r="BG92" s="151"/>
      <c r="BH92" s="151"/>
    </row>
    <row r="93" spans="1:60" outlineLevel="1">
      <c r="A93" s="158"/>
      <c r="B93" s="159"/>
      <c r="C93" s="191" t="s">
        <v>239</v>
      </c>
      <c r="D93" s="163"/>
      <c r="E93" s="164">
        <v>15.76</v>
      </c>
      <c r="F93" s="161"/>
      <c r="G93" s="161"/>
      <c r="H93" s="161"/>
      <c r="I93" s="161"/>
      <c r="J93" s="161"/>
      <c r="K93" s="161"/>
      <c r="L93" s="161"/>
      <c r="M93" s="161"/>
      <c r="N93" s="161"/>
      <c r="O93" s="161"/>
      <c r="P93" s="161"/>
      <c r="Q93" s="161"/>
      <c r="R93" s="161"/>
      <c r="S93" s="161"/>
      <c r="T93" s="161"/>
      <c r="U93" s="161"/>
      <c r="V93" s="161"/>
      <c r="W93" s="161"/>
      <c r="X93" s="161"/>
      <c r="Y93" s="151"/>
      <c r="Z93" s="151"/>
      <c r="AA93" s="151"/>
      <c r="AB93" s="151"/>
      <c r="AC93" s="151"/>
      <c r="AD93" s="151"/>
      <c r="AE93" s="151"/>
      <c r="AF93" s="151"/>
      <c r="AG93" s="151" t="s">
        <v>121</v>
      </c>
      <c r="AH93" s="151">
        <v>0</v>
      </c>
      <c r="AI93" s="151"/>
      <c r="AJ93" s="151"/>
      <c r="AK93" s="151"/>
      <c r="AL93" s="151"/>
      <c r="AM93" s="151"/>
      <c r="AN93" s="151"/>
      <c r="AO93" s="151"/>
      <c r="AP93" s="151"/>
      <c r="AQ93" s="151"/>
      <c r="AR93" s="151"/>
      <c r="AS93" s="151"/>
      <c r="AT93" s="151"/>
      <c r="AU93" s="151"/>
      <c r="AV93" s="151"/>
      <c r="AW93" s="151"/>
      <c r="AX93" s="151"/>
      <c r="AY93" s="151"/>
      <c r="AZ93" s="151"/>
      <c r="BA93" s="151"/>
      <c r="BB93" s="151"/>
      <c r="BC93" s="151"/>
      <c r="BD93" s="151"/>
      <c r="BE93" s="151"/>
      <c r="BF93" s="151"/>
      <c r="BG93" s="151"/>
      <c r="BH93" s="151"/>
    </row>
    <row r="94" spans="1:60" outlineLevel="1">
      <c r="A94" s="158"/>
      <c r="B94" s="159"/>
      <c r="C94" s="191" t="s">
        <v>240</v>
      </c>
      <c r="D94" s="163"/>
      <c r="E94" s="164">
        <v>12.32</v>
      </c>
      <c r="F94" s="161"/>
      <c r="G94" s="161"/>
      <c r="H94" s="161"/>
      <c r="I94" s="161"/>
      <c r="J94" s="161"/>
      <c r="K94" s="161"/>
      <c r="L94" s="161"/>
      <c r="M94" s="161"/>
      <c r="N94" s="161"/>
      <c r="O94" s="161"/>
      <c r="P94" s="161"/>
      <c r="Q94" s="161"/>
      <c r="R94" s="161"/>
      <c r="S94" s="161"/>
      <c r="T94" s="161"/>
      <c r="U94" s="161"/>
      <c r="V94" s="161"/>
      <c r="W94" s="161"/>
      <c r="X94" s="161"/>
      <c r="Y94" s="151"/>
      <c r="Z94" s="151"/>
      <c r="AA94" s="151"/>
      <c r="AB94" s="151"/>
      <c r="AC94" s="151"/>
      <c r="AD94" s="151"/>
      <c r="AE94" s="151"/>
      <c r="AF94" s="151"/>
      <c r="AG94" s="151" t="s">
        <v>121</v>
      </c>
      <c r="AH94" s="151">
        <v>0</v>
      </c>
      <c r="AI94" s="151"/>
      <c r="AJ94" s="151"/>
      <c r="AK94" s="151"/>
      <c r="AL94" s="151"/>
      <c r="AM94" s="151"/>
      <c r="AN94" s="151"/>
      <c r="AO94" s="151"/>
      <c r="AP94" s="151"/>
      <c r="AQ94" s="151"/>
      <c r="AR94" s="151"/>
      <c r="AS94" s="151"/>
      <c r="AT94" s="151"/>
      <c r="AU94" s="151"/>
      <c r="AV94" s="151"/>
      <c r="AW94" s="151"/>
      <c r="AX94" s="151"/>
      <c r="AY94" s="151"/>
      <c r="AZ94" s="151"/>
      <c r="BA94" s="151"/>
      <c r="BB94" s="151"/>
      <c r="BC94" s="151"/>
      <c r="BD94" s="151"/>
      <c r="BE94" s="151"/>
      <c r="BF94" s="151"/>
      <c r="BG94" s="151"/>
      <c r="BH94" s="151"/>
    </row>
    <row r="95" spans="1:60">
      <c r="A95" s="166" t="s">
        <v>111</v>
      </c>
      <c r="B95" s="167" t="s">
        <v>76</v>
      </c>
      <c r="C95" s="189" t="s">
        <v>77</v>
      </c>
      <c r="D95" s="168"/>
      <c r="E95" s="169"/>
      <c r="F95" s="170"/>
      <c r="G95" s="170">
        <f>SUMIF(AG96:AG102,"&lt;&gt;NOR",G96:G102)</f>
        <v>0</v>
      </c>
      <c r="H95" s="170"/>
      <c r="I95" s="170">
        <f>SUM(I96:I102)</f>
        <v>0</v>
      </c>
      <c r="J95" s="170"/>
      <c r="K95" s="170">
        <f>SUM(K96:K102)</f>
        <v>0</v>
      </c>
      <c r="L95" s="170"/>
      <c r="M95" s="170">
        <f>SUM(M96:M102)</f>
        <v>0</v>
      </c>
      <c r="N95" s="170"/>
      <c r="O95" s="170">
        <f>SUM(O96:O102)</f>
        <v>0.05</v>
      </c>
      <c r="P95" s="170"/>
      <c r="Q95" s="170">
        <f>SUM(Q96:Q102)</f>
        <v>0</v>
      </c>
      <c r="R95" s="170"/>
      <c r="S95" s="170"/>
      <c r="T95" s="171"/>
      <c r="U95" s="165"/>
      <c r="V95" s="165">
        <f>SUM(V96:V102)</f>
        <v>47.17</v>
      </c>
      <c r="W95" s="165"/>
      <c r="X95" s="165"/>
      <c r="AG95" t="s">
        <v>112</v>
      </c>
    </row>
    <row r="96" spans="1:60" outlineLevel="1">
      <c r="A96" s="172">
        <v>31</v>
      </c>
      <c r="B96" s="173" t="s">
        <v>241</v>
      </c>
      <c r="C96" s="190" t="s">
        <v>242</v>
      </c>
      <c r="D96" s="174" t="s">
        <v>115</v>
      </c>
      <c r="E96" s="175">
        <v>150.05119999999999</v>
      </c>
      <c r="F96" s="176"/>
      <c r="G96" s="177">
        <f>ROUND(E96*F96,2)</f>
        <v>0</v>
      </c>
      <c r="H96" s="176"/>
      <c r="I96" s="177">
        <f>ROUND(E96*H96,2)</f>
        <v>0</v>
      </c>
      <c r="J96" s="176"/>
      <c r="K96" s="177">
        <f>ROUND(E96*J96,2)</f>
        <v>0</v>
      </c>
      <c r="L96" s="177">
        <v>21</v>
      </c>
      <c r="M96" s="177">
        <f>G96*(1+L96/100)</f>
        <v>0</v>
      </c>
      <c r="N96" s="177">
        <v>0</v>
      </c>
      <c r="O96" s="177">
        <f>ROUND(E96*N96,2)</f>
        <v>0</v>
      </c>
      <c r="P96" s="177">
        <v>0</v>
      </c>
      <c r="Q96" s="177">
        <f>ROUND(E96*P96,2)</f>
        <v>0</v>
      </c>
      <c r="R96" s="177" t="s">
        <v>243</v>
      </c>
      <c r="S96" s="177" t="s">
        <v>127</v>
      </c>
      <c r="T96" s="178" t="s">
        <v>127</v>
      </c>
      <c r="U96" s="161">
        <v>6.9709999999999994E-2</v>
      </c>
      <c r="V96" s="161">
        <f>ROUND(E96*U96,2)</f>
        <v>10.46</v>
      </c>
      <c r="W96" s="161"/>
      <c r="X96" s="161" t="s">
        <v>118</v>
      </c>
      <c r="Y96" s="151"/>
      <c r="Z96" s="151"/>
      <c r="AA96" s="151"/>
      <c r="AB96" s="151"/>
      <c r="AC96" s="151"/>
      <c r="AD96" s="151"/>
      <c r="AE96" s="151"/>
      <c r="AF96" s="151"/>
      <c r="AG96" s="151" t="s">
        <v>119</v>
      </c>
      <c r="AH96" s="151"/>
      <c r="AI96" s="151"/>
      <c r="AJ96" s="151"/>
      <c r="AK96" s="151"/>
      <c r="AL96" s="151"/>
      <c r="AM96" s="151"/>
      <c r="AN96" s="151"/>
      <c r="AO96" s="151"/>
      <c r="AP96" s="151"/>
      <c r="AQ96" s="151"/>
      <c r="AR96" s="151"/>
      <c r="AS96" s="151"/>
      <c r="AT96" s="151"/>
      <c r="AU96" s="151"/>
      <c r="AV96" s="151"/>
      <c r="AW96" s="151"/>
      <c r="AX96" s="151"/>
      <c r="AY96" s="151"/>
      <c r="AZ96" s="151"/>
      <c r="BA96" s="151"/>
      <c r="BB96" s="151"/>
      <c r="BC96" s="151"/>
      <c r="BD96" s="151"/>
      <c r="BE96" s="151"/>
      <c r="BF96" s="151"/>
      <c r="BG96" s="151"/>
      <c r="BH96" s="151"/>
    </row>
    <row r="97" spans="1:60" outlineLevel="1">
      <c r="A97" s="158"/>
      <c r="B97" s="159"/>
      <c r="C97" s="191" t="s">
        <v>244</v>
      </c>
      <c r="D97" s="163"/>
      <c r="E97" s="164">
        <v>67.433000000000007</v>
      </c>
      <c r="F97" s="161"/>
      <c r="G97" s="161"/>
      <c r="H97" s="161"/>
      <c r="I97" s="161"/>
      <c r="J97" s="161"/>
      <c r="K97" s="161"/>
      <c r="L97" s="161"/>
      <c r="M97" s="161"/>
      <c r="N97" s="161"/>
      <c r="O97" s="161"/>
      <c r="P97" s="161"/>
      <c r="Q97" s="161"/>
      <c r="R97" s="161"/>
      <c r="S97" s="161"/>
      <c r="T97" s="161"/>
      <c r="U97" s="161"/>
      <c r="V97" s="161"/>
      <c r="W97" s="161"/>
      <c r="X97" s="161"/>
      <c r="Y97" s="151"/>
      <c r="Z97" s="151"/>
      <c r="AA97" s="151"/>
      <c r="AB97" s="151"/>
      <c r="AC97" s="151"/>
      <c r="AD97" s="151"/>
      <c r="AE97" s="151"/>
      <c r="AF97" s="151"/>
      <c r="AG97" s="151" t="s">
        <v>121</v>
      </c>
      <c r="AH97" s="151">
        <v>0</v>
      </c>
      <c r="AI97" s="151"/>
      <c r="AJ97" s="151"/>
      <c r="AK97" s="151"/>
      <c r="AL97" s="151"/>
      <c r="AM97" s="151"/>
      <c r="AN97" s="151"/>
      <c r="AO97" s="151"/>
      <c r="AP97" s="151"/>
      <c r="AQ97" s="151"/>
      <c r="AR97" s="151"/>
      <c r="AS97" s="151"/>
      <c r="AT97" s="151"/>
      <c r="AU97" s="151"/>
      <c r="AV97" s="151"/>
      <c r="AW97" s="151"/>
      <c r="AX97" s="151"/>
      <c r="AY97" s="151"/>
      <c r="AZ97" s="151"/>
      <c r="BA97" s="151"/>
      <c r="BB97" s="151"/>
      <c r="BC97" s="151"/>
      <c r="BD97" s="151"/>
      <c r="BE97" s="151"/>
      <c r="BF97" s="151"/>
      <c r="BG97" s="151"/>
      <c r="BH97" s="151"/>
    </row>
    <row r="98" spans="1:60" outlineLevel="1">
      <c r="A98" s="158"/>
      <c r="B98" s="159"/>
      <c r="C98" s="191" t="s">
        <v>245</v>
      </c>
      <c r="D98" s="163"/>
      <c r="E98" s="164">
        <v>54.941400000000002</v>
      </c>
      <c r="F98" s="161"/>
      <c r="G98" s="161"/>
      <c r="H98" s="161"/>
      <c r="I98" s="161"/>
      <c r="J98" s="161"/>
      <c r="K98" s="161"/>
      <c r="L98" s="161"/>
      <c r="M98" s="161"/>
      <c r="N98" s="161"/>
      <c r="O98" s="161"/>
      <c r="P98" s="161"/>
      <c r="Q98" s="161"/>
      <c r="R98" s="161"/>
      <c r="S98" s="161"/>
      <c r="T98" s="161"/>
      <c r="U98" s="161"/>
      <c r="V98" s="161"/>
      <c r="W98" s="161"/>
      <c r="X98" s="161"/>
      <c r="Y98" s="151"/>
      <c r="Z98" s="151"/>
      <c r="AA98" s="151"/>
      <c r="AB98" s="151"/>
      <c r="AC98" s="151"/>
      <c r="AD98" s="151"/>
      <c r="AE98" s="151"/>
      <c r="AF98" s="151"/>
      <c r="AG98" s="151" t="s">
        <v>121</v>
      </c>
      <c r="AH98" s="151">
        <v>0</v>
      </c>
      <c r="AI98" s="151"/>
      <c r="AJ98" s="151"/>
      <c r="AK98" s="151"/>
      <c r="AL98" s="151"/>
      <c r="AM98" s="151"/>
      <c r="AN98" s="151"/>
      <c r="AO98" s="151"/>
      <c r="AP98" s="151"/>
      <c r="AQ98" s="151"/>
      <c r="AR98" s="151"/>
      <c r="AS98" s="151"/>
      <c r="AT98" s="151"/>
      <c r="AU98" s="151"/>
      <c r="AV98" s="151"/>
      <c r="AW98" s="151"/>
      <c r="AX98" s="151"/>
      <c r="AY98" s="151"/>
      <c r="AZ98" s="151"/>
      <c r="BA98" s="151"/>
      <c r="BB98" s="151"/>
      <c r="BC98" s="151"/>
      <c r="BD98" s="151"/>
      <c r="BE98" s="151"/>
      <c r="BF98" s="151"/>
      <c r="BG98" s="151"/>
      <c r="BH98" s="151"/>
    </row>
    <row r="99" spans="1:60" outlineLevel="1">
      <c r="A99" s="158"/>
      <c r="B99" s="159"/>
      <c r="C99" s="191" t="s">
        <v>246</v>
      </c>
      <c r="D99" s="163"/>
      <c r="E99" s="164">
        <v>27.6768</v>
      </c>
      <c r="F99" s="161"/>
      <c r="G99" s="161"/>
      <c r="H99" s="161"/>
      <c r="I99" s="161"/>
      <c r="J99" s="161"/>
      <c r="K99" s="161"/>
      <c r="L99" s="161"/>
      <c r="M99" s="161"/>
      <c r="N99" s="161"/>
      <c r="O99" s="161"/>
      <c r="P99" s="161"/>
      <c r="Q99" s="161"/>
      <c r="R99" s="161"/>
      <c r="S99" s="161"/>
      <c r="T99" s="161"/>
      <c r="U99" s="161"/>
      <c r="V99" s="161"/>
      <c r="W99" s="161"/>
      <c r="X99" s="161"/>
      <c r="Y99" s="151"/>
      <c r="Z99" s="151"/>
      <c r="AA99" s="151"/>
      <c r="AB99" s="151"/>
      <c r="AC99" s="151"/>
      <c r="AD99" s="151"/>
      <c r="AE99" s="151"/>
      <c r="AF99" s="151"/>
      <c r="AG99" s="151" t="s">
        <v>121</v>
      </c>
      <c r="AH99" s="151">
        <v>0</v>
      </c>
      <c r="AI99" s="151"/>
      <c r="AJ99" s="151"/>
      <c r="AK99" s="151"/>
      <c r="AL99" s="151"/>
      <c r="AM99" s="151"/>
      <c r="AN99" s="151"/>
      <c r="AO99" s="151"/>
      <c r="AP99" s="151"/>
      <c r="AQ99" s="151"/>
      <c r="AR99" s="151"/>
      <c r="AS99" s="151"/>
      <c r="AT99" s="151"/>
      <c r="AU99" s="151"/>
      <c r="AV99" s="151"/>
      <c r="AW99" s="151"/>
      <c r="AX99" s="151"/>
      <c r="AY99" s="151"/>
      <c r="AZ99" s="151"/>
      <c r="BA99" s="151"/>
      <c r="BB99" s="151"/>
      <c r="BC99" s="151"/>
      <c r="BD99" s="151"/>
      <c r="BE99" s="151"/>
      <c r="BF99" s="151"/>
      <c r="BG99" s="151"/>
      <c r="BH99" s="151"/>
    </row>
    <row r="100" spans="1:60" outlineLevel="1">
      <c r="A100" s="179">
        <v>32</v>
      </c>
      <c r="B100" s="180" t="s">
        <v>247</v>
      </c>
      <c r="C100" s="192" t="s">
        <v>248</v>
      </c>
      <c r="D100" s="181" t="s">
        <v>115</v>
      </c>
      <c r="E100" s="182">
        <v>150.05119999999999</v>
      </c>
      <c r="F100" s="183"/>
      <c r="G100" s="184">
        <f>ROUND(E100*F100,2)</f>
        <v>0</v>
      </c>
      <c r="H100" s="183"/>
      <c r="I100" s="184">
        <f>ROUND(E100*H100,2)</f>
        <v>0</v>
      </c>
      <c r="J100" s="183"/>
      <c r="K100" s="184">
        <f>ROUND(E100*J100,2)</f>
        <v>0</v>
      </c>
      <c r="L100" s="184">
        <v>21</v>
      </c>
      <c r="M100" s="184">
        <f>G100*(1+L100/100)</f>
        <v>0</v>
      </c>
      <c r="N100" s="184">
        <v>0</v>
      </c>
      <c r="O100" s="184">
        <f>ROUND(E100*N100,2)</f>
        <v>0</v>
      </c>
      <c r="P100" s="184">
        <v>0</v>
      </c>
      <c r="Q100" s="184">
        <f>ROUND(E100*P100,2)</f>
        <v>0</v>
      </c>
      <c r="R100" s="184" t="s">
        <v>243</v>
      </c>
      <c r="S100" s="184" t="s">
        <v>127</v>
      </c>
      <c r="T100" s="185" t="s">
        <v>127</v>
      </c>
      <c r="U100" s="161">
        <v>4.3220000000000001E-2</v>
      </c>
      <c r="V100" s="161">
        <f>ROUND(E100*U100,2)</f>
        <v>6.49</v>
      </c>
      <c r="W100" s="161"/>
      <c r="X100" s="161" t="s">
        <v>118</v>
      </c>
      <c r="Y100" s="151"/>
      <c r="Z100" s="151"/>
      <c r="AA100" s="151"/>
      <c r="AB100" s="151"/>
      <c r="AC100" s="151"/>
      <c r="AD100" s="151"/>
      <c r="AE100" s="151"/>
      <c r="AF100" s="151"/>
      <c r="AG100" s="151" t="s">
        <v>119</v>
      </c>
      <c r="AH100" s="151"/>
      <c r="AI100" s="151"/>
      <c r="AJ100" s="151"/>
      <c r="AK100" s="151"/>
      <c r="AL100" s="151"/>
      <c r="AM100" s="151"/>
      <c r="AN100" s="151"/>
      <c r="AO100" s="151"/>
      <c r="AP100" s="151"/>
      <c r="AQ100" s="151"/>
      <c r="AR100" s="151"/>
      <c r="AS100" s="151"/>
      <c r="AT100" s="151"/>
      <c r="AU100" s="151"/>
      <c r="AV100" s="151"/>
      <c r="AW100" s="151"/>
      <c r="AX100" s="151"/>
      <c r="AY100" s="151"/>
      <c r="AZ100" s="151"/>
      <c r="BA100" s="151"/>
      <c r="BB100" s="151"/>
      <c r="BC100" s="151"/>
      <c r="BD100" s="151"/>
      <c r="BE100" s="151"/>
      <c r="BF100" s="151"/>
      <c r="BG100" s="151"/>
      <c r="BH100" s="151"/>
    </row>
    <row r="101" spans="1:60" outlineLevel="1">
      <c r="A101" s="179">
        <v>33</v>
      </c>
      <c r="B101" s="180" t="s">
        <v>249</v>
      </c>
      <c r="C101" s="192" t="s">
        <v>250</v>
      </c>
      <c r="D101" s="181" t="s">
        <v>115</v>
      </c>
      <c r="E101" s="182">
        <v>150.05119999999999</v>
      </c>
      <c r="F101" s="183"/>
      <c r="G101" s="184">
        <f>ROUND(E101*F101,2)</f>
        <v>0</v>
      </c>
      <c r="H101" s="183"/>
      <c r="I101" s="184">
        <f>ROUND(E101*H101,2)</f>
        <v>0</v>
      </c>
      <c r="J101" s="183"/>
      <c r="K101" s="184">
        <f>ROUND(E101*J101,2)</f>
        <v>0</v>
      </c>
      <c r="L101" s="184">
        <v>21</v>
      </c>
      <c r="M101" s="184">
        <f>G101*(1+L101/100)</f>
        <v>0</v>
      </c>
      <c r="N101" s="184">
        <v>6.9999999999999994E-5</v>
      </c>
      <c r="O101" s="184">
        <f>ROUND(E101*N101,2)</f>
        <v>0.01</v>
      </c>
      <c r="P101" s="184">
        <v>0</v>
      </c>
      <c r="Q101" s="184">
        <f>ROUND(E101*P101,2)</f>
        <v>0</v>
      </c>
      <c r="R101" s="184" t="s">
        <v>243</v>
      </c>
      <c r="S101" s="184" t="s">
        <v>127</v>
      </c>
      <c r="T101" s="185" t="s">
        <v>127</v>
      </c>
      <c r="U101" s="161">
        <v>3.2480000000000002E-2</v>
      </c>
      <c r="V101" s="161">
        <f>ROUND(E101*U101,2)</f>
        <v>4.87</v>
      </c>
      <c r="W101" s="161"/>
      <c r="X101" s="161" t="s">
        <v>118</v>
      </c>
      <c r="Y101" s="151"/>
      <c r="Z101" s="151"/>
      <c r="AA101" s="151"/>
      <c r="AB101" s="151"/>
      <c r="AC101" s="151"/>
      <c r="AD101" s="151"/>
      <c r="AE101" s="151"/>
      <c r="AF101" s="151"/>
      <c r="AG101" s="151" t="s">
        <v>119</v>
      </c>
      <c r="AH101" s="151"/>
      <c r="AI101" s="151"/>
      <c r="AJ101" s="151"/>
      <c r="AK101" s="151"/>
      <c r="AL101" s="151"/>
      <c r="AM101" s="151"/>
      <c r="AN101" s="151"/>
      <c r="AO101" s="151"/>
      <c r="AP101" s="151"/>
      <c r="AQ101" s="151"/>
      <c r="AR101" s="151"/>
      <c r="AS101" s="151"/>
      <c r="AT101" s="151"/>
      <c r="AU101" s="151"/>
      <c r="AV101" s="151"/>
      <c r="AW101" s="151"/>
      <c r="AX101" s="151"/>
      <c r="AY101" s="151"/>
      <c r="AZ101" s="151"/>
      <c r="BA101" s="151"/>
      <c r="BB101" s="151"/>
      <c r="BC101" s="151"/>
      <c r="BD101" s="151"/>
      <c r="BE101" s="151"/>
      <c r="BF101" s="151"/>
      <c r="BG101" s="151"/>
      <c r="BH101" s="151"/>
    </row>
    <row r="102" spans="1:60" outlineLevel="1">
      <c r="A102" s="179">
        <v>34</v>
      </c>
      <c r="B102" s="180" t="s">
        <v>251</v>
      </c>
      <c r="C102" s="192" t="s">
        <v>252</v>
      </c>
      <c r="D102" s="181" t="s">
        <v>115</v>
      </c>
      <c r="E102" s="182">
        <v>150.05119999999999</v>
      </c>
      <c r="F102" s="183"/>
      <c r="G102" s="184">
        <f>ROUND(E102*F102,2)</f>
        <v>0</v>
      </c>
      <c r="H102" s="183"/>
      <c r="I102" s="184">
        <f>ROUND(E102*H102,2)</f>
        <v>0</v>
      </c>
      <c r="J102" s="183"/>
      <c r="K102" s="184">
        <f>ROUND(E102*J102,2)</f>
        <v>0</v>
      </c>
      <c r="L102" s="184">
        <v>21</v>
      </c>
      <c r="M102" s="184">
        <f>G102*(1+L102/100)</f>
        <v>0</v>
      </c>
      <c r="N102" s="184">
        <v>2.7E-4</v>
      </c>
      <c r="O102" s="184">
        <f>ROUND(E102*N102,2)</f>
        <v>0.04</v>
      </c>
      <c r="P102" s="184">
        <v>0</v>
      </c>
      <c r="Q102" s="184">
        <f>ROUND(E102*P102,2)</f>
        <v>0</v>
      </c>
      <c r="R102" s="184" t="s">
        <v>243</v>
      </c>
      <c r="S102" s="184" t="s">
        <v>253</v>
      </c>
      <c r="T102" s="185" t="s">
        <v>253</v>
      </c>
      <c r="U102" s="161">
        <v>0.16897000000000001</v>
      </c>
      <c r="V102" s="161">
        <f>ROUND(E102*U102,2)</f>
        <v>25.35</v>
      </c>
      <c r="W102" s="161"/>
      <c r="X102" s="161" t="s">
        <v>118</v>
      </c>
      <c r="Y102" s="151"/>
      <c r="Z102" s="151"/>
      <c r="AA102" s="151"/>
      <c r="AB102" s="151"/>
      <c r="AC102" s="151"/>
      <c r="AD102" s="151"/>
      <c r="AE102" s="151"/>
      <c r="AF102" s="151"/>
      <c r="AG102" s="151" t="s">
        <v>119</v>
      </c>
      <c r="AH102" s="151"/>
      <c r="AI102" s="151"/>
      <c r="AJ102" s="151"/>
      <c r="AK102" s="151"/>
      <c r="AL102" s="151"/>
      <c r="AM102" s="151"/>
      <c r="AN102" s="151"/>
      <c r="AO102" s="151"/>
      <c r="AP102" s="151"/>
      <c r="AQ102" s="151"/>
      <c r="AR102" s="151"/>
      <c r="AS102" s="151"/>
      <c r="AT102" s="151"/>
      <c r="AU102" s="151"/>
      <c r="AV102" s="151"/>
      <c r="AW102" s="151"/>
      <c r="AX102" s="151"/>
      <c r="AY102" s="151"/>
      <c r="AZ102" s="151"/>
      <c r="BA102" s="151"/>
      <c r="BB102" s="151"/>
      <c r="BC102" s="151"/>
      <c r="BD102" s="151"/>
      <c r="BE102" s="151"/>
      <c r="BF102" s="151"/>
      <c r="BG102" s="151"/>
      <c r="BH102" s="151"/>
    </row>
    <row r="103" spans="1:60">
      <c r="A103" s="166" t="s">
        <v>111</v>
      </c>
      <c r="B103" s="167" t="s">
        <v>78</v>
      </c>
      <c r="C103" s="189" t="s">
        <v>79</v>
      </c>
      <c r="D103" s="168"/>
      <c r="E103" s="169"/>
      <c r="F103" s="170"/>
      <c r="G103" s="170">
        <f>SUMIF(AG104:AG108,"&lt;&gt;NOR",G104:G108)</f>
        <v>0</v>
      </c>
      <c r="H103" s="170"/>
      <c r="I103" s="170">
        <f>SUM(I104:I108)</f>
        <v>0</v>
      </c>
      <c r="J103" s="170"/>
      <c r="K103" s="170">
        <f>SUM(K104:K108)</f>
        <v>0</v>
      </c>
      <c r="L103" s="170"/>
      <c r="M103" s="170">
        <f>SUM(M104:M108)</f>
        <v>0</v>
      </c>
      <c r="N103" s="170"/>
      <c r="O103" s="170">
        <f>SUM(O104:O108)</f>
        <v>0</v>
      </c>
      <c r="P103" s="170"/>
      <c r="Q103" s="170">
        <f>SUM(Q104:Q108)</f>
        <v>0</v>
      </c>
      <c r="R103" s="170"/>
      <c r="S103" s="170"/>
      <c r="T103" s="171"/>
      <c r="U103" s="165"/>
      <c r="V103" s="165">
        <f>SUM(V104:V108)</f>
        <v>0</v>
      </c>
      <c r="W103" s="165"/>
      <c r="X103" s="165"/>
      <c r="AG103" t="s">
        <v>112</v>
      </c>
    </row>
    <row r="104" spans="1:60" outlineLevel="1">
      <c r="A104" s="172">
        <v>35</v>
      </c>
      <c r="B104" s="173" t="s">
        <v>254</v>
      </c>
      <c r="C104" s="190" t="s">
        <v>255</v>
      </c>
      <c r="D104" s="174" t="s">
        <v>198</v>
      </c>
      <c r="E104" s="175">
        <v>1</v>
      </c>
      <c r="F104" s="176"/>
      <c r="G104" s="177">
        <f>ROUND(E104*F104,2)</f>
        <v>0</v>
      </c>
      <c r="H104" s="176"/>
      <c r="I104" s="177">
        <f>ROUND(E104*H104,2)</f>
        <v>0</v>
      </c>
      <c r="J104" s="176"/>
      <c r="K104" s="177">
        <f>ROUND(E104*J104,2)</f>
        <v>0</v>
      </c>
      <c r="L104" s="177">
        <v>21</v>
      </c>
      <c r="M104" s="177">
        <f>G104*(1+L104/100)</f>
        <v>0</v>
      </c>
      <c r="N104" s="177">
        <v>0</v>
      </c>
      <c r="O104" s="177">
        <f>ROUND(E104*N104,2)</f>
        <v>0</v>
      </c>
      <c r="P104" s="177">
        <v>0</v>
      </c>
      <c r="Q104" s="177">
        <f>ROUND(E104*P104,2)</f>
        <v>0</v>
      </c>
      <c r="R104" s="177"/>
      <c r="S104" s="177" t="s">
        <v>116</v>
      </c>
      <c r="T104" s="178" t="s">
        <v>117</v>
      </c>
      <c r="U104" s="161">
        <v>0</v>
      </c>
      <c r="V104" s="161">
        <f>ROUND(E104*U104,2)</f>
        <v>0</v>
      </c>
      <c r="W104" s="161"/>
      <c r="X104" s="161" t="s">
        <v>118</v>
      </c>
      <c r="Y104" s="151"/>
      <c r="Z104" s="151"/>
      <c r="AA104" s="151"/>
      <c r="AB104" s="151"/>
      <c r="AC104" s="151"/>
      <c r="AD104" s="151"/>
      <c r="AE104" s="151"/>
      <c r="AF104" s="151"/>
      <c r="AG104" s="151" t="s">
        <v>119</v>
      </c>
      <c r="AH104" s="151"/>
      <c r="AI104" s="151"/>
      <c r="AJ104" s="151"/>
      <c r="AK104" s="151"/>
      <c r="AL104" s="151"/>
      <c r="AM104" s="151"/>
      <c r="AN104" s="151"/>
      <c r="AO104" s="151"/>
      <c r="AP104" s="151"/>
      <c r="AQ104" s="151"/>
      <c r="AR104" s="151"/>
      <c r="AS104" s="151"/>
      <c r="AT104" s="151"/>
      <c r="AU104" s="151"/>
      <c r="AV104" s="151"/>
      <c r="AW104" s="151"/>
      <c r="AX104" s="151"/>
      <c r="AY104" s="151"/>
      <c r="AZ104" s="151"/>
      <c r="BA104" s="151"/>
      <c r="BB104" s="151"/>
      <c r="BC104" s="151"/>
      <c r="BD104" s="151"/>
      <c r="BE104" s="151"/>
      <c r="BF104" s="151"/>
      <c r="BG104" s="151"/>
      <c r="BH104" s="151"/>
    </row>
    <row r="105" spans="1:60" outlineLevel="1">
      <c r="A105" s="158"/>
      <c r="B105" s="159"/>
      <c r="C105" s="191" t="s">
        <v>256</v>
      </c>
      <c r="D105" s="163"/>
      <c r="E105" s="164"/>
      <c r="F105" s="161"/>
      <c r="G105" s="161"/>
      <c r="H105" s="161"/>
      <c r="I105" s="161"/>
      <c r="J105" s="161"/>
      <c r="K105" s="161"/>
      <c r="L105" s="161"/>
      <c r="M105" s="161"/>
      <c r="N105" s="161"/>
      <c r="O105" s="161"/>
      <c r="P105" s="161"/>
      <c r="Q105" s="161"/>
      <c r="R105" s="161"/>
      <c r="S105" s="161"/>
      <c r="T105" s="161"/>
      <c r="U105" s="161"/>
      <c r="V105" s="161"/>
      <c r="W105" s="161"/>
      <c r="X105" s="161"/>
      <c r="Y105" s="151"/>
      <c r="Z105" s="151"/>
      <c r="AA105" s="151"/>
      <c r="AB105" s="151"/>
      <c r="AC105" s="151"/>
      <c r="AD105" s="151"/>
      <c r="AE105" s="151"/>
      <c r="AF105" s="151"/>
      <c r="AG105" s="151" t="s">
        <v>121</v>
      </c>
      <c r="AH105" s="151">
        <v>0</v>
      </c>
      <c r="AI105" s="151"/>
      <c r="AJ105" s="151"/>
      <c r="AK105" s="151"/>
      <c r="AL105" s="151"/>
      <c r="AM105" s="151"/>
      <c r="AN105" s="151"/>
      <c r="AO105" s="151"/>
      <c r="AP105" s="151"/>
      <c r="AQ105" s="151"/>
      <c r="AR105" s="151"/>
      <c r="AS105" s="151"/>
      <c r="AT105" s="151"/>
      <c r="AU105" s="151"/>
      <c r="AV105" s="151"/>
      <c r="AW105" s="151"/>
      <c r="AX105" s="151"/>
      <c r="AY105" s="151"/>
      <c r="AZ105" s="151"/>
      <c r="BA105" s="151"/>
      <c r="BB105" s="151"/>
      <c r="BC105" s="151"/>
      <c r="BD105" s="151"/>
      <c r="BE105" s="151"/>
      <c r="BF105" s="151"/>
      <c r="BG105" s="151"/>
      <c r="BH105" s="151"/>
    </row>
    <row r="106" spans="1:60" outlineLevel="1">
      <c r="A106" s="158"/>
      <c r="B106" s="159"/>
      <c r="C106" s="191" t="s">
        <v>257</v>
      </c>
      <c r="D106" s="163"/>
      <c r="E106" s="164"/>
      <c r="F106" s="161"/>
      <c r="G106" s="161"/>
      <c r="H106" s="161"/>
      <c r="I106" s="161"/>
      <c r="J106" s="161"/>
      <c r="K106" s="161"/>
      <c r="L106" s="161"/>
      <c r="M106" s="161"/>
      <c r="N106" s="161"/>
      <c r="O106" s="161"/>
      <c r="P106" s="161"/>
      <c r="Q106" s="161"/>
      <c r="R106" s="161"/>
      <c r="S106" s="161"/>
      <c r="T106" s="161"/>
      <c r="U106" s="161"/>
      <c r="V106" s="161"/>
      <c r="W106" s="161"/>
      <c r="X106" s="161"/>
      <c r="Y106" s="151"/>
      <c r="Z106" s="151"/>
      <c r="AA106" s="151"/>
      <c r="AB106" s="151"/>
      <c r="AC106" s="151"/>
      <c r="AD106" s="151"/>
      <c r="AE106" s="151"/>
      <c r="AF106" s="151"/>
      <c r="AG106" s="151" t="s">
        <v>121</v>
      </c>
      <c r="AH106" s="151">
        <v>0</v>
      </c>
      <c r="AI106" s="151"/>
      <c r="AJ106" s="151"/>
      <c r="AK106" s="151"/>
      <c r="AL106" s="151"/>
      <c r="AM106" s="151"/>
      <c r="AN106" s="151"/>
      <c r="AO106" s="151"/>
      <c r="AP106" s="151"/>
      <c r="AQ106" s="151"/>
      <c r="AR106" s="151"/>
      <c r="AS106" s="151"/>
      <c r="AT106" s="151"/>
      <c r="AU106" s="151"/>
      <c r="AV106" s="151"/>
      <c r="AW106" s="151"/>
      <c r="AX106" s="151"/>
      <c r="AY106" s="151"/>
      <c r="AZ106" s="151"/>
      <c r="BA106" s="151"/>
      <c r="BB106" s="151"/>
      <c r="BC106" s="151"/>
      <c r="BD106" s="151"/>
      <c r="BE106" s="151"/>
      <c r="BF106" s="151"/>
      <c r="BG106" s="151"/>
      <c r="BH106" s="151"/>
    </row>
    <row r="107" spans="1:60" outlineLevel="1">
      <c r="A107" s="158"/>
      <c r="B107" s="159"/>
      <c r="C107" s="191" t="s">
        <v>258</v>
      </c>
      <c r="D107" s="163"/>
      <c r="E107" s="164"/>
      <c r="F107" s="161"/>
      <c r="G107" s="161"/>
      <c r="H107" s="161"/>
      <c r="I107" s="161"/>
      <c r="J107" s="161"/>
      <c r="K107" s="161"/>
      <c r="L107" s="161"/>
      <c r="M107" s="161"/>
      <c r="N107" s="161"/>
      <c r="O107" s="161"/>
      <c r="P107" s="161"/>
      <c r="Q107" s="161"/>
      <c r="R107" s="161"/>
      <c r="S107" s="161"/>
      <c r="T107" s="161"/>
      <c r="U107" s="161"/>
      <c r="V107" s="161"/>
      <c r="W107" s="161"/>
      <c r="X107" s="161"/>
      <c r="Y107" s="151"/>
      <c r="Z107" s="151"/>
      <c r="AA107" s="151"/>
      <c r="AB107" s="151"/>
      <c r="AC107" s="151"/>
      <c r="AD107" s="151"/>
      <c r="AE107" s="151"/>
      <c r="AF107" s="151"/>
      <c r="AG107" s="151" t="s">
        <v>121</v>
      </c>
      <c r="AH107" s="151">
        <v>0</v>
      </c>
      <c r="AI107" s="151"/>
      <c r="AJ107" s="151"/>
      <c r="AK107" s="151"/>
      <c r="AL107" s="151"/>
      <c r="AM107" s="151"/>
      <c r="AN107" s="151"/>
      <c r="AO107" s="151"/>
      <c r="AP107" s="151"/>
      <c r="AQ107" s="151"/>
      <c r="AR107" s="151"/>
      <c r="AS107" s="151"/>
      <c r="AT107" s="151"/>
      <c r="AU107" s="151"/>
      <c r="AV107" s="151"/>
      <c r="AW107" s="151"/>
      <c r="AX107" s="151"/>
      <c r="AY107" s="151"/>
      <c r="AZ107" s="151"/>
      <c r="BA107" s="151"/>
      <c r="BB107" s="151"/>
      <c r="BC107" s="151"/>
      <c r="BD107" s="151"/>
      <c r="BE107" s="151"/>
      <c r="BF107" s="151"/>
      <c r="BG107" s="151"/>
      <c r="BH107" s="151"/>
    </row>
    <row r="108" spans="1:60" outlineLevel="1">
      <c r="A108" s="158"/>
      <c r="B108" s="159"/>
      <c r="C108" s="191" t="s">
        <v>201</v>
      </c>
      <c r="D108" s="163"/>
      <c r="E108" s="164">
        <v>1</v>
      </c>
      <c r="F108" s="161"/>
      <c r="G108" s="161"/>
      <c r="H108" s="161"/>
      <c r="I108" s="161"/>
      <c r="J108" s="161"/>
      <c r="K108" s="161"/>
      <c r="L108" s="161"/>
      <c r="M108" s="161"/>
      <c r="N108" s="161"/>
      <c r="O108" s="161"/>
      <c r="P108" s="161"/>
      <c r="Q108" s="161"/>
      <c r="R108" s="161"/>
      <c r="S108" s="161"/>
      <c r="T108" s="161"/>
      <c r="U108" s="161"/>
      <c r="V108" s="161"/>
      <c r="W108" s="161"/>
      <c r="X108" s="161"/>
      <c r="Y108" s="151"/>
      <c r="Z108" s="151"/>
      <c r="AA108" s="151"/>
      <c r="AB108" s="151"/>
      <c r="AC108" s="151"/>
      <c r="AD108" s="151"/>
      <c r="AE108" s="151"/>
      <c r="AF108" s="151"/>
      <c r="AG108" s="151" t="s">
        <v>121</v>
      </c>
      <c r="AH108" s="151">
        <v>0</v>
      </c>
      <c r="AI108" s="151"/>
      <c r="AJ108" s="151"/>
      <c r="AK108" s="151"/>
      <c r="AL108" s="151"/>
      <c r="AM108" s="151"/>
      <c r="AN108" s="151"/>
      <c r="AO108" s="151"/>
      <c r="AP108" s="151"/>
      <c r="AQ108" s="151"/>
      <c r="AR108" s="151"/>
      <c r="AS108" s="151"/>
      <c r="AT108" s="151"/>
      <c r="AU108" s="151"/>
      <c r="AV108" s="151"/>
      <c r="AW108" s="151"/>
      <c r="AX108" s="151"/>
      <c r="AY108" s="151"/>
      <c r="AZ108" s="151"/>
      <c r="BA108" s="151"/>
      <c r="BB108" s="151"/>
      <c r="BC108" s="151"/>
      <c r="BD108" s="151"/>
      <c r="BE108" s="151"/>
      <c r="BF108" s="151"/>
      <c r="BG108" s="151"/>
      <c r="BH108" s="151"/>
    </row>
    <row r="109" spans="1:60">
      <c r="A109" s="166" t="s">
        <v>111</v>
      </c>
      <c r="B109" s="167" t="s">
        <v>80</v>
      </c>
      <c r="C109" s="189" t="s">
        <v>81</v>
      </c>
      <c r="D109" s="168"/>
      <c r="E109" s="169"/>
      <c r="F109" s="170"/>
      <c r="G109" s="170">
        <f>SUMIF(AG110:AG119,"&lt;&gt;NOR",G110:G119)</f>
        <v>0</v>
      </c>
      <c r="H109" s="170"/>
      <c r="I109" s="170">
        <f>SUM(I110:I119)</f>
        <v>0</v>
      </c>
      <c r="J109" s="170"/>
      <c r="K109" s="170">
        <f>SUM(K110:K119)</f>
        <v>0</v>
      </c>
      <c r="L109" s="170"/>
      <c r="M109" s="170">
        <f>SUM(M110:M119)</f>
        <v>0</v>
      </c>
      <c r="N109" s="170"/>
      <c r="O109" s="170">
        <f>SUM(O110:O119)</f>
        <v>0</v>
      </c>
      <c r="P109" s="170"/>
      <c r="Q109" s="170">
        <f>SUM(Q110:Q119)</f>
        <v>0</v>
      </c>
      <c r="R109" s="170"/>
      <c r="S109" s="170"/>
      <c r="T109" s="171"/>
      <c r="U109" s="165"/>
      <c r="V109" s="165">
        <f>SUM(V110:V119)</f>
        <v>8.2799999999999994</v>
      </c>
      <c r="W109" s="165"/>
      <c r="X109" s="165"/>
      <c r="AG109" t="s">
        <v>112</v>
      </c>
    </row>
    <row r="110" spans="1:60" outlineLevel="1">
      <c r="A110" s="172">
        <v>36</v>
      </c>
      <c r="B110" s="173" t="s">
        <v>259</v>
      </c>
      <c r="C110" s="190" t="s">
        <v>260</v>
      </c>
      <c r="D110" s="174" t="s">
        <v>180</v>
      </c>
      <c r="E110" s="175">
        <v>3.8190599999999999</v>
      </c>
      <c r="F110" s="176"/>
      <c r="G110" s="177">
        <f>ROUND(E110*F110,2)</f>
        <v>0</v>
      </c>
      <c r="H110" s="176"/>
      <c r="I110" s="177">
        <f>ROUND(E110*H110,2)</f>
        <v>0</v>
      </c>
      <c r="J110" s="176"/>
      <c r="K110" s="177">
        <f>ROUND(E110*J110,2)</f>
        <v>0</v>
      </c>
      <c r="L110" s="177">
        <v>21</v>
      </c>
      <c r="M110" s="177">
        <f>G110*(1+L110/100)</f>
        <v>0</v>
      </c>
      <c r="N110" s="177">
        <v>0</v>
      </c>
      <c r="O110" s="177">
        <f>ROUND(E110*N110,2)</f>
        <v>0</v>
      </c>
      <c r="P110" s="177">
        <v>0</v>
      </c>
      <c r="Q110" s="177">
        <f>ROUND(E110*P110,2)</f>
        <v>0</v>
      </c>
      <c r="R110" s="177" t="s">
        <v>261</v>
      </c>
      <c r="S110" s="177" t="s">
        <v>127</v>
      </c>
      <c r="T110" s="178" t="s">
        <v>127</v>
      </c>
      <c r="U110" s="161">
        <v>9.9000000000000005E-2</v>
      </c>
      <c r="V110" s="161">
        <f>ROUND(E110*U110,2)</f>
        <v>0.38</v>
      </c>
      <c r="W110" s="161"/>
      <c r="X110" s="161" t="s">
        <v>262</v>
      </c>
      <c r="Y110" s="151"/>
      <c r="Z110" s="151"/>
      <c r="AA110" s="151"/>
      <c r="AB110" s="151"/>
      <c r="AC110" s="151"/>
      <c r="AD110" s="151"/>
      <c r="AE110" s="151"/>
      <c r="AF110" s="151"/>
      <c r="AG110" s="151" t="s">
        <v>263</v>
      </c>
      <c r="AH110" s="151"/>
      <c r="AI110" s="151"/>
      <c r="AJ110" s="151"/>
      <c r="AK110" s="151"/>
      <c r="AL110" s="151"/>
      <c r="AM110" s="151"/>
      <c r="AN110" s="151"/>
      <c r="AO110" s="151"/>
      <c r="AP110" s="151"/>
      <c r="AQ110" s="151"/>
      <c r="AR110" s="151"/>
      <c r="AS110" s="151"/>
      <c r="AT110" s="151"/>
      <c r="AU110" s="151"/>
      <c r="AV110" s="151"/>
      <c r="AW110" s="151"/>
      <c r="AX110" s="151"/>
      <c r="AY110" s="151"/>
      <c r="AZ110" s="151"/>
      <c r="BA110" s="151"/>
      <c r="BB110" s="151"/>
      <c r="BC110" s="151"/>
      <c r="BD110" s="151"/>
      <c r="BE110" s="151"/>
      <c r="BF110" s="151"/>
      <c r="BG110" s="151"/>
      <c r="BH110" s="151"/>
    </row>
    <row r="111" spans="1:60" outlineLevel="1">
      <c r="A111" s="158"/>
      <c r="B111" s="159"/>
      <c r="C111" s="256" t="s">
        <v>264</v>
      </c>
      <c r="D111" s="257"/>
      <c r="E111" s="257"/>
      <c r="F111" s="257"/>
      <c r="G111" s="257"/>
      <c r="H111" s="161"/>
      <c r="I111" s="161"/>
      <c r="J111" s="161"/>
      <c r="K111" s="161"/>
      <c r="L111" s="161"/>
      <c r="M111" s="161"/>
      <c r="N111" s="161"/>
      <c r="O111" s="161"/>
      <c r="P111" s="161"/>
      <c r="Q111" s="161"/>
      <c r="R111" s="161"/>
      <c r="S111" s="161"/>
      <c r="T111" s="161"/>
      <c r="U111" s="161"/>
      <c r="V111" s="161"/>
      <c r="W111" s="161"/>
      <c r="X111" s="161"/>
      <c r="Y111" s="151"/>
      <c r="Z111" s="151"/>
      <c r="AA111" s="151"/>
      <c r="AB111" s="151"/>
      <c r="AC111" s="151"/>
      <c r="AD111" s="151"/>
      <c r="AE111" s="151"/>
      <c r="AF111" s="151"/>
      <c r="AG111" s="151" t="s">
        <v>145</v>
      </c>
      <c r="AH111" s="151"/>
      <c r="AI111" s="151"/>
      <c r="AJ111" s="151"/>
      <c r="AK111" s="151"/>
      <c r="AL111" s="151"/>
      <c r="AM111" s="151"/>
      <c r="AN111" s="151"/>
      <c r="AO111" s="151"/>
      <c r="AP111" s="151"/>
      <c r="AQ111" s="151"/>
      <c r="AR111" s="151"/>
      <c r="AS111" s="151"/>
      <c r="AT111" s="151"/>
      <c r="AU111" s="151"/>
      <c r="AV111" s="151"/>
      <c r="AW111" s="151"/>
      <c r="AX111" s="151"/>
      <c r="AY111" s="151"/>
      <c r="AZ111" s="151"/>
      <c r="BA111" s="151"/>
      <c r="BB111" s="151"/>
      <c r="BC111" s="151"/>
      <c r="BD111" s="151"/>
      <c r="BE111" s="151"/>
      <c r="BF111" s="151"/>
      <c r="BG111" s="151"/>
      <c r="BH111" s="151"/>
    </row>
    <row r="112" spans="1:60" outlineLevel="1">
      <c r="A112" s="172">
        <v>37</v>
      </c>
      <c r="B112" s="173" t="s">
        <v>265</v>
      </c>
      <c r="C112" s="190" t="s">
        <v>266</v>
      </c>
      <c r="D112" s="174" t="s">
        <v>180</v>
      </c>
      <c r="E112" s="175">
        <v>3.8190599999999999</v>
      </c>
      <c r="F112" s="176"/>
      <c r="G112" s="177">
        <f>ROUND(E112*F112,2)</f>
        <v>0</v>
      </c>
      <c r="H112" s="176"/>
      <c r="I112" s="177">
        <f>ROUND(E112*H112,2)</f>
        <v>0</v>
      </c>
      <c r="J112" s="176"/>
      <c r="K112" s="177">
        <f>ROUND(E112*J112,2)</f>
        <v>0</v>
      </c>
      <c r="L112" s="177">
        <v>21</v>
      </c>
      <c r="M112" s="177">
        <f>G112*(1+L112/100)</f>
        <v>0</v>
      </c>
      <c r="N112" s="177">
        <v>0</v>
      </c>
      <c r="O112" s="177">
        <f>ROUND(E112*N112,2)</f>
        <v>0</v>
      </c>
      <c r="P112" s="177">
        <v>0</v>
      </c>
      <c r="Q112" s="177">
        <f>ROUND(E112*P112,2)</f>
        <v>0</v>
      </c>
      <c r="R112" s="177" t="s">
        <v>153</v>
      </c>
      <c r="S112" s="177" t="s">
        <v>127</v>
      </c>
      <c r="T112" s="178" t="s">
        <v>127</v>
      </c>
      <c r="U112" s="161">
        <v>0.49</v>
      </c>
      <c r="V112" s="161">
        <f>ROUND(E112*U112,2)</f>
        <v>1.87</v>
      </c>
      <c r="W112" s="161"/>
      <c r="X112" s="161" t="s">
        <v>262</v>
      </c>
      <c r="Y112" s="151"/>
      <c r="Z112" s="151"/>
      <c r="AA112" s="151"/>
      <c r="AB112" s="151"/>
      <c r="AC112" s="151"/>
      <c r="AD112" s="151"/>
      <c r="AE112" s="151"/>
      <c r="AF112" s="151"/>
      <c r="AG112" s="151" t="s">
        <v>263</v>
      </c>
      <c r="AH112" s="151"/>
      <c r="AI112" s="151"/>
      <c r="AJ112" s="151"/>
      <c r="AK112" s="151"/>
      <c r="AL112" s="151"/>
      <c r="AM112" s="151"/>
      <c r="AN112" s="151"/>
      <c r="AO112" s="151"/>
      <c r="AP112" s="151"/>
      <c r="AQ112" s="151"/>
      <c r="AR112" s="151"/>
      <c r="AS112" s="151"/>
      <c r="AT112" s="151"/>
      <c r="AU112" s="151"/>
      <c r="AV112" s="151"/>
      <c r="AW112" s="151"/>
      <c r="AX112" s="151"/>
      <c r="AY112" s="151"/>
      <c r="AZ112" s="151"/>
      <c r="BA112" s="151"/>
      <c r="BB112" s="151"/>
      <c r="BC112" s="151"/>
      <c r="BD112" s="151"/>
      <c r="BE112" s="151"/>
      <c r="BF112" s="151"/>
      <c r="BG112" s="151"/>
      <c r="BH112" s="151"/>
    </row>
    <row r="113" spans="1:60" outlineLevel="1">
      <c r="A113" s="158"/>
      <c r="B113" s="159"/>
      <c r="C113" s="254" t="s">
        <v>267</v>
      </c>
      <c r="D113" s="255"/>
      <c r="E113" s="255"/>
      <c r="F113" s="255"/>
      <c r="G113" s="255"/>
      <c r="H113" s="161"/>
      <c r="I113" s="161"/>
      <c r="J113" s="161"/>
      <c r="K113" s="161"/>
      <c r="L113" s="161"/>
      <c r="M113" s="161"/>
      <c r="N113" s="161"/>
      <c r="O113" s="161"/>
      <c r="P113" s="161"/>
      <c r="Q113" s="161"/>
      <c r="R113" s="161"/>
      <c r="S113" s="161"/>
      <c r="T113" s="161"/>
      <c r="U113" s="161"/>
      <c r="V113" s="161"/>
      <c r="W113" s="161"/>
      <c r="X113" s="161"/>
      <c r="Y113" s="151"/>
      <c r="Z113" s="151"/>
      <c r="AA113" s="151"/>
      <c r="AB113" s="151"/>
      <c r="AC113" s="151"/>
      <c r="AD113" s="151"/>
      <c r="AE113" s="151"/>
      <c r="AF113" s="151"/>
      <c r="AG113" s="151" t="s">
        <v>238</v>
      </c>
      <c r="AH113" s="151"/>
      <c r="AI113" s="151"/>
      <c r="AJ113" s="151"/>
      <c r="AK113" s="151"/>
      <c r="AL113" s="151"/>
      <c r="AM113" s="151"/>
      <c r="AN113" s="151"/>
      <c r="AO113" s="151"/>
      <c r="AP113" s="151"/>
      <c r="AQ113" s="151"/>
      <c r="AR113" s="151"/>
      <c r="AS113" s="151"/>
      <c r="AT113" s="151"/>
      <c r="AU113" s="151"/>
      <c r="AV113" s="151"/>
      <c r="AW113" s="151"/>
      <c r="AX113" s="151"/>
      <c r="AY113" s="151"/>
      <c r="AZ113" s="151"/>
      <c r="BA113" s="151"/>
      <c r="BB113" s="151"/>
      <c r="BC113" s="151"/>
      <c r="BD113" s="151"/>
      <c r="BE113" s="151"/>
      <c r="BF113" s="151"/>
      <c r="BG113" s="151"/>
      <c r="BH113" s="151"/>
    </row>
    <row r="114" spans="1:60" outlineLevel="1">
      <c r="A114" s="179">
        <v>38</v>
      </c>
      <c r="B114" s="180" t="s">
        <v>268</v>
      </c>
      <c r="C114" s="192" t="s">
        <v>269</v>
      </c>
      <c r="D114" s="181" t="s">
        <v>180</v>
      </c>
      <c r="E114" s="182">
        <v>53.466839999999998</v>
      </c>
      <c r="F114" s="183"/>
      <c r="G114" s="184">
        <f>ROUND(E114*F114,2)</f>
        <v>0</v>
      </c>
      <c r="H114" s="183"/>
      <c r="I114" s="184">
        <f>ROUND(E114*H114,2)</f>
        <v>0</v>
      </c>
      <c r="J114" s="183"/>
      <c r="K114" s="184">
        <f>ROUND(E114*J114,2)</f>
        <v>0</v>
      </c>
      <c r="L114" s="184">
        <v>21</v>
      </c>
      <c r="M114" s="184">
        <f>G114*(1+L114/100)</f>
        <v>0</v>
      </c>
      <c r="N114" s="184">
        <v>0</v>
      </c>
      <c r="O114" s="184">
        <f>ROUND(E114*N114,2)</f>
        <v>0</v>
      </c>
      <c r="P114" s="184">
        <v>0</v>
      </c>
      <c r="Q114" s="184">
        <f>ROUND(E114*P114,2)</f>
        <v>0</v>
      </c>
      <c r="R114" s="184" t="s">
        <v>153</v>
      </c>
      <c r="S114" s="184" t="s">
        <v>127</v>
      </c>
      <c r="T114" s="185" t="s">
        <v>127</v>
      </c>
      <c r="U114" s="161">
        <v>0</v>
      </c>
      <c r="V114" s="161">
        <f>ROUND(E114*U114,2)</f>
        <v>0</v>
      </c>
      <c r="W114" s="161"/>
      <c r="X114" s="161" t="s">
        <v>262</v>
      </c>
      <c r="Y114" s="151"/>
      <c r="Z114" s="151"/>
      <c r="AA114" s="151"/>
      <c r="AB114" s="151"/>
      <c r="AC114" s="151"/>
      <c r="AD114" s="151"/>
      <c r="AE114" s="151"/>
      <c r="AF114" s="151"/>
      <c r="AG114" s="151" t="s">
        <v>263</v>
      </c>
      <c r="AH114" s="151"/>
      <c r="AI114" s="151"/>
      <c r="AJ114" s="151"/>
      <c r="AK114" s="151"/>
      <c r="AL114" s="151"/>
      <c r="AM114" s="151"/>
      <c r="AN114" s="151"/>
      <c r="AO114" s="151"/>
      <c r="AP114" s="151"/>
      <c r="AQ114" s="151"/>
      <c r="AR114" s="151"/>
      <c r="AS114" s="151"/>
      <c r="AT114" s="151"/>
      <c r="AU114" s="151"/>
      <c r="AV114" s="151"/>
      <c r="AW114" s="151"/>
      <c r="AX114" s="151"/>
      <c r="AY114" s="151"/>
      <c r="AZ114" s="151"/>
      <c r="BA114" s="151"/>
      <c r="BB114" s="151"/>
      <c r="BC114" s="151"/>
      <c r="BD114" s="151"/>
      <c r="BE114" s="151"/>
      <c r="BF114" s="151"/>
      <c r="BG114" s="151"/>
      <c r="BH114" s="151"/>
    </row>
    <row r="115" spans="1:60" outlineLevel="1">
      <c r="A115" s="179">
        <v>39</v>
      </c>
      <c r="B115" s="180" t="s">
        <v>270</v>
      </c>
      <c r="C115" s="192" t="s">
        <v>271</v>
      </c>
      <c r="D115" s="181" t="s">
        <v>180</v>
      </c>
      <c r="E115" s="182">
        <v>3.8190599999999999</v>
      </c>
      <c r="F115" s="183"/>
      <c r="G115" s="184">
        <f>ROUND(E115*F115,2)</f>
        <v>0</v>
      </c>
      <c r="H115" s="183"/>
      <c r="I115" s="184">
        <f>ROUND(E115*H115,2)</f>
        <v>0</v>
      </c>
      <c r="J115" s="183"/>
      <c r="K115" s="184">
        <f>ROUND(E115*J115,2)</f>
        <v>0</v>
      </c>
      <c r="L115" s="184">
        <v>21</v>
      </c>
      <c r="M115" s="184">
        <f>G115*(1+L115/100)</f>
        <v>0</v>
      </c>
      <c r="N115" s="184">
        <v>0</v>
      </c>
      <c r="O115" s="184">
        <f>ROUND(E115*N115,2)</f>
        <v>0</v>
      </c>
      <c r="P115" s="184">
        <v>0</v>
      </c>
      <c r="Q115" s="184">
        <f>ROUND(E115*P115,2)</f>
        <v>0</v>
      </c>
      <c r="R115" s="184" t="s">
        <v>153</v>
      </c>
      <c r="S115" s="184" t="s">
        <v>127</v>
      </c>
      <c r="T115" s="185" t="s">
        <v>127</v>
      </c>
      <c r="U115" s="161">
        <v>0.94199999999999995</v>
      </c>
      <c r="V115" s="161">
        <f>ROUND(E115*U115,2)</f>
        <v>3.6</v>
      </c>
      <c r="W115" s="161"/>
      <c r="X115" s="161" t="s">
        <v>262</v>
      </c>
      <c r="Y115" s="151"/>
      <c r="Z115" s="151"/>
      <c r="AA115" s="151"/>
      <c r="AB115" s="151"/>
      <c r="AC115" s="151"/>
      <c r="AD115" s="151"/>
      <c r="AE115" s="151"/>
      <c r="AF115" s="151"/>
      <c r="AG115" s="151" t="s">
        <v>263</v>
      </c>
      <c r="AH115" s="151"/>
      <c r="AI115" s="151"/>
      <c r="AJ115" s="151"/>
      <c r="AK115" s="151"/>
      <c r="AL115" s="151"/>
      <c r="AM115" s="151"/>
      <c r="AN115" s="151"/>
      <c r="AO115" s="151"/>
      <c r="AP115" s="151"/>
      <c r="AQ115" s="151"/>
      <c r="AR115" s="151"/>
      <c r="AS115" s="151"/>
      <c r="AT115" s="151"/>
      <c r="AU115" s="151"/>
      <c r="AV115" s="151"/>
      <c r="AW115" s="151"/>
      <c r="AX115" s="151"/>
      <c r="AY115" s="151"/>
      <c r="AZ115" s="151"/>
      <c r="BA115" s="151"/>
      <c r="BB115" s="151"/>
      <c r="BC115" s="151"/>
      <c r="BD115" s="151"/>
      <c r="BE115" s="151"/>
      <c r="BF115" s="151"/>
      <c r="BG115" s="151"/>
      <c r="BH115" s="151"/>
    </row>
    <row r="116" spans="1:60" ht="22.5" outlineLevel="1">
      <c r="A116" s="179">
        <v>40</v>
      </c>
      <c r="B116" s="180" t="s">
        <v>272</v>
      </c>
      <c r="C116" s="192" t="s">
        <v>273</v>
      </c>
      <c r="D116" s="181" t="s">
        <v>180</v>
      </c>
      <c r="E116" s="182">
        <v>22.914359999999999</v>
      </c>
      <c r="F116" s="183"/>
      <c r="G116" s="184">
        <f>ROUND(E116*F116,2)</f>
        <v>0</v>
      </c>
      <c r="H116" s="183"/>
      <c r="I116" s="184">
        <f>ROUND(E116*H116,2)</f>
        <v>0</v>
      </c>
      <c r="J116" s="183"/>
      <c r="K116" s="184">
        <f>ROUND(E116*J116,2)</f>
        <v>0</v>
      </c>
      <c r="L116" s="184">
        <v>21</v>
      </c>
      <c r="M116" s="184">
        <f>G116*(1+L116/100)</f>
        <v>0</v>
      </c>
      <c r="N116" s="184">
        <v>0</v>
      </c>
      <c r="O116" s="184">
        <f>ROUND(E116*N116,2)</f>
        <v>0</v>
      </c>
      <c r="P116" s="184">
        <v>0</v>
      </c>
      <c r="Q116" s="184">
        <f>ROUND(E116*P116,2)</f>
        <v>0</v>
      </c>
      <c r="R116" s="184" t="s">
        <v>153</v>
      </c>
      <c r="S116" s="184" t="s">
        <v>127</v>
      </c>
      <c r="T116" s="185" t="s">
        <v>127</v>
      </c>
      <c r="U116" s="161">
        <v>0.105</v>
      </c>
      <c r="V116" s="161">
        <f>ROUND(E116*U116,2)</f>
        <v>2.41</v>
      </c>
      <c r="W116" s="161"/>
      <c r="X116" s="161" t="s">
        <v>262</v>
      </c>
      <c r="Y116" s="151"/>
      <c r="Z116" s="151"/>
      <c r="AA116" s="151"/>
      <c r="AB116" s="151"/>
      <c r="AC116" s="151"/>
      <c r="AD116" s="151"/>
      <c r="AE116" s="151"/>
      <c r="AF116" s="151"/>
      <c r="AG116" s="151" t="s">
        <v>263</v>
      </c>
      <c r="AH116" s="151"/>
      <c r="AI116" s="151"/>
      <c r="AJ116" s="151"/>
      <c r="AK116" s="151"/>
      <c r="AL116" s="151"/>
      <c r="AM116" s="151"/>
      <c r="AN116" s="151"/>
      <c r="AO116" s="151"/>
      <c r="AP116" s="151"/>
      <c r="AQ116" s="151"/>
      <c r="AR116" s="151"/>
      <c r="AS116" s="151"/>
      <c r="AT116" s="151"/>
      <c r="AU116" s="151"/>
      <c r="AV116" s="151"/>
      <c r="AW116" s="151"/>
      <c r="AX116" s="151"/>
      <c r="AY116" s="151"/>
      <c r="AZ116" s="151"/>
      <c r="BA116" s="151"/>
      <c r="BB116" s="151"/>
      <c r="BC116" s="151"/>
      <c r="BD116" s="151"/>
      <c r="BE116" s="151"/>
      <c r="BF116" s="151"/>
      <c r="BG116" s="151"/>
      <c r="BH116" s="151"/>
    </row>
    <row r="117" spans="1:60" outlineLevel="1">
      <c r="A117" s="179">
        <v>41</v>
      </c>
      <c r="B117" s="180" t="s">
        <v>274</v>
      </c>
      <c r="C117" s="192" t="s">
        <v>275</v>
      </c>
      <c r="D117" s="181" t="s">
        <v>180</v>
      </c>
      <c r="E117" s="182">
        <v>3.8190599999999999</v>
      </c>
      <c r="F117" s="183"/>
      <c r="G117" s="184">
        <f>ROUND(E117*F117,2)</f>
        <v>0</v>
      </c>
      <c r="H117" s="183"/>
      <c r="I117" s="184">
        <f>ROUND(E117*H117,2)</f>
        <v>0</v>
      </c>
      <c r="J117" s="183"/>
      <c r="K117" s="184">
        <f>ROUND(E117*J117,2)</f>
        <v>0</v>
      </c>
      <c r="L117" s="184">
        <v>21</v>
      </c>
      <c r="M117" s="184">
        <f>G117*(1+L117/100)</f>
        <v>0</v>
      </c>
      <c r="N117" s="184">
        <v>0</v>
      </c>
      <c r="O117" s="184">
        <f>ROUND(E117*N117,2)</f>
        <v>0</v>
      </c>
      <c r="P117" s="184">
        <v>0</v>
      </c>
      <c r="Q117" s="184">
        <f>ROUND(E117*P117,2)</f>
        <v>0</v>
      </c>
      <c r="R117" s="184" t="s">
        <v>153</v>
      </c>
      <c r="S117" s="184" t="s">
        <v>127</v>
      </c>
      <c r="T117" s="185" t="s">
        <v>127</v>
      </c>
      <c r="U117" s="161">
        <v>0</v>
      </c>
      <c r="V117" s="161">
        <f>ROUND(E117*U117,2)</f>
        <v>0</v>
      </c>
      <c r="W117" s="161"/>
      <c r="X117" s="161" t="s">
        <v>262</v>
      </c>
      <c r="Y117" s="151"/>
      <c r="Z117" s="151"/>
      <c r="AA117" s="151"/>
      <c r="AB117" s="151"/>
      <c r="AC117" s="151"/>
      <c r="AD117" s="151"/>
      <c r="AE117" s="151"/>
      <c r="AF117" s="151"/>
      <c r="AG117" s="151" t="s">
        <v>263</v>
      </c>
      <c r="AH117" s="151"/>
      <c r="AI117" s="151"/>
      <c r="AJ117" s="151"/>
      <c r="AK117" s="151"/>
      <c r="AL117" s="151"/>
      <c r="AM117" s="151"/>
      <c r="AN117" s="151"/>
      <c r="AO117" s="151"/>
      <c r="AP117" s="151"/>
      <c r="AQ117" s="151"/>
      <c r="AR117" s="151"/>
      <c r="AS117" s="151"/>
      <c r="AT117" s="151"/>
      <c r="AU117" s="151"/>
      <c r="AV117" s="151"/>
      <c r="AW117" s="151"/>
      <c r="AX117" s="151"/>
      <c r="AY117" s="151"/>
      <c r="AZ117" s="151"/>
      <c r="BA117" s="151"/>
      <c r="BB117" s="151"/>
      <c r="BC117" s="151"/>
      <c r="BD117" s="151"/>
      <c r="BE117" s="151"/>
      <c r="BF117" s="151"/>
      <c r="BG117" s="151"/>
      <c r="BH117" s="151"/>
    </row>
    <row r="118" spans="1:60" outlineLevel="1">
      <c r="A118" s="172">
        <v>42</v>
      </c>
      <c r="B118" s="173" t="s">
        <v>276</v>
      </c>
      <c r="C118" s="190" t="s">
        <v>277</v>
      </c>
      <c r="D118" s="174" t="s">
        <v>180</v>
      </c>
      <c r="E118" s="175">
        <v>3.8190599999999999</v>
      </c>
      <c r="F118" s="176"/>
      <c r="G118" s="177">
        <f>ROUND(E118*F118,2)</f>
        <v>0</v>
      </c>
      <c r="H118" s="176"/>
      <c r="I118" s="177">
        <f>ROUND(E118*H118,2)</f>
        <v>0</v>
      </c>
      <c r="J118" s="176"/>
      <c r="K118" s="177">
        <f>ROUND(E118*J118,2)</f>
        <v>0</v>
      </c>
      <c r="L118" s="177">
        <v>21</v>
      </c>
      <c r="M118" s="177">
        <f>G118*(1+L118/100)</f>
        <v>0</v>
      </c>
      <c r="N118" s="177">
        <v>0</v>
      </c>
      <c r="O118" s="177">
        <f>ROUND(E118*N118,2)</f>
        <v>0</v>
      </c>
      <c r="P118" s="177">
        <v>0</v>
      </c>
      <c r="Q118" s="177">
        <f>ROUND(E118*P118,2)</f>
        <v>0</v>
      </c>
      <c r="R118" s="177" t="s">
        <v>278</v>
      </c>
      <c r="S118" s="177" t="s">
        <v>127</v>
      </c>
      <c r="T118" s="178" t="s">
        <v>127</v>
      </c>
      <c r="U118" s="161">
        <v>6.0000000000000001E-3</v>
      </c>
      <c r="V118" s="161">
        <f>ROUND(E118*U118,2)</f>
        <v>0.02</v>
      </c>
      <c r="W118" s="161"/>
      <c r="X118" s="161" t="s">
        <v>262</v>
      </c>
      <c r="Y118" s="151"/>
      <c r="Z118" s="151"/>
      <c r="AA118" s="151"/>
      <c r="AB118" s="151"/>
      <c r="AC118" s="151"/>
      <c r="AD118" s="151"/>
      <c r="AE118" s="151"/>
      <c r="AF118" s="151"/>
      <c r="AG118" s="151" t="s">
        <v>263</v>
      </c>
      <c r="AH118" s="151"/>
      <c r="AI118" s="151"/>
      <c r="AJ118" s="151"/>
      <c r="AK118" s="151"/>
      <c r="AL118" s="151"/>
      <c r="AM118" s="151"/>
      <c r="AN118" s="151"/>
      <c r="AO118" s="151"/>
      <c r="AP118" s="151"/>
      <c r="AQ118" s="151"/>
      <c r="AR118" s="151"/>
      <c r="AS118" s="151"/>
      <c r="AT118" s="151"/>
      <c r="AU118" s="151"/>
      <c r="AV118" s="151"/>
      <c r="AW118" s="151"/>
      <c r="AX118" s="151"/>
      <c r="AY118" s="151"/>
      <c r="AZ118" s="151"/>
      <c r="BA118" s="151"/>
      <c r="BB118" s="151"/>
      <c r="BC118" s="151"/>
      <c r="BD118" s="151"/>
      <c r="BE118" s="151"/>
      <c r="BF118" s="151"/>
      <c r="BG118" s="151"/>
      <c r="BH118" s="151"/>
    </row>
    <row r="119" spans="1:60" outlineLevel="1">
      <c r="A119" s="158"/>
      <c r="B119" s="159"/>
      <c r="C119" s="256" t="s">
        <v>279</v>
      </c>
      <c r="D119" s="257"/>
      <c r="E119" s="257"/>
      <c r="F119" s="257"/>
      <c r="G119" s="257"/>
      <c r="H119" s="161"/>
      <c r="I119" s="161"/>
      <c r="J119" s="161"/>
      <c r="K119" s="161"/>
      <c r="L119" s="161"/>
      <c r="M119" s="161"/>
      <c r="N119" s="161"/>
      <c r="O119" s="161"/>
      <c r="P119" s="161"/>
      <c r="Q119" s="161"/>
      <c r="R119" s="161"/>
      <c r="S119" s="161"/>
      <c r="T119" s="161"/>
      <c r="U119" s="161"/>
      <c r="V119" s="161"/>
      <c r="W119" s="161"/>
      <c r="X119" s="161"/>
      <c r="Y119" s="151"/>
      <c r="Z119" s="151"/>
      <c r="AA119" s="151"/>
      <c r="AB119" s="151"/>
      <c r="AC119" s="151"/>
      <c r="AD119" s="151"/>
      <c r="AE119" s="151"/>
      <c r="AF119" s="151"/>
      <c r="AG119" s="151" t="s">
        <v>145</v>
      </c>
      <c r="AH119" s="151"/>
      <c r="AI119" s="151"/>
      <c r="AJ119" s="151"/>
      <c r="AK119" s="151"/>
      <c r="AL119" s="151"/>
      <c r="AM119" s="151"/>
      <c r="AN119" s="151"/>
      <c r="AO119" s="151"/>
      <c r="AP119" s="151"/>
      <c r="AQ119" s="151"/>
      <c r="AR119" s="151"/>
      <c r="AS119" s="151"/>
      <c r="AT119" s="151"/>
      <c r="AU119" s="151"/>
      <c r="AV119" s="151"/>
      <c r="AW119" s="151"/>
      <c r="AX119" s="151"/>
      <c r="AY119" s="151"/>
      <c r="AZ119" s="151"/>
      <c r="BA119" s="151"/>
      <c r="BB119" s="151"/>
      <c r="BC119" s="151"/>
      <c r="BD119" s="151"/>
      <c r="BE119" s="151"/>
      <c r="BF119" s="151"/>
      <c r="BG119" s="151"/>
      <c r="BH119" s="151"/>
    </row>
    <row r="120" spans="1:60">
      <c r="A120" s="166" t="s">
        <v>111</v>
      </c>
      <c r="B120" s="167" t="s">
        <v>83</v>
      </c>
      <c r="C120" s="189" t="s">
        <v>27</v>
      </c>
      <c r="D120" s="168"/>
      <c r="E120" s="169"/>
      <c r="F120" s="170"/>
      <c r="G120" s="170">
        <f>SUMIF(AG121:AG124,"&lt;&gt;NOR",G121:G124)</f>
        <v>0</v>
      </c>
      <c r="H120" s="170"/>
      <c r="I120" s="170">
        <f>SUM(I121:I124)</f>
        <v>0</v>
      </c>
      <c r="J120" s="170"/>
      <c r="K120" s="170">
        <f>SUM(K121:K124)</f>
        <v>0</v>
      </c>
      <c r="L120" s="170"/>
      <c r="M120" s="170">
        <f>SUM(M121:M124)</f>
        <v>0</v>
      </c>
      <c r="N120" s="170"/>
      <c r="O120" s="170">
        <f>SUM(O121:O124)</f>
        <v>0</v>
      </c>
      <c r="P120" s="170"/>
      <c r="Q120" s="170">
        <f>SUM(Q121:Q124)</f>
        <v>0</v>
      </c>
      <c r="R120" s="170"/>
      <c r="S120" s="170"/>
      <c r="T120" s="171"/>
      <c r="U120" s="165"/>
      <c r="V120" s="165">
        <f>SUM(V121:V124)</f>
        <v>0</v>
      </c>
      <c r="W120" s="165"/>
      <c r="X120" s="165"/>
      <c r="AG120" t="s">
        <v>112</v>
      </c>
    </row>
    <row r="121" spans="1:60" outlineLevel="1">
      <c r="A121" s="172">
        <v>43</v>
      </c>
      <c r="B121" s="173" t="s">
        <v>280</v>
      </c>
      <c r="C121" s="190" t="s">
        <v>281</v>
      </c>
      <c r="D121" s="174" t="s">
        <v>198</v>
      </c>
      <c r="E121" s="175">
        <v>1</v>
      </c>
      <c r="F121" s="176"/>
      <c r="G121" s="177">
        <f>ROUND(E121*F121,2)</f>
        <v>0</v>
      </c>
      <c r="H121" s="176"/>
      <c r="I121" s="177">
        <f>ROUND(E121*H121,2)</f>
        <v>0</v>
      </c>
      <c r="J121" s="176"/>
      <c r="K121" s="177">
        <f>ROUND(E121*J121,2)</f>
        <v>0</v>
      </c>
      <c r="L121" s="177">
        <v>21</v>
      </c>
      <c r="M121" s="177">
        <f>G121*(1+L121/100)</f>
        <v>0</v>
      </c>
      <c r="N121" s="177">
        <v>0</v>
      </c>
      <c r="O121" s="177">
        <f>ROUND(E121*N121,2)</f>
        <v>0</v>
      </c>
      <c r="P121" s="177">
        <v>0</v>
      </c>
      <c r="Q121" s="177">
        <f>ROUND(E121*P121,2)</f>
        <v>0</v>
      </c>
      <c r="R121" s="177"/>
      <c r="S121" s="177" t="s">
        <v>116</v>
      </c>
      <c r="T121" s="178" t="s">
        <v>117</v>
      </c>
      <c r="U121" s="161">
        <v>0</v>
      </c>
      <c r="V121" s="161">
        <f>ROUND(E121*U121,2)</f>
        <v>0</v>
      </c>
      <c r="W121" s="161"/>
      <c r="X121" s="161" t="s">
        <v>118</v>
      </c>
      <c r="Y121" s="151"/>
      <c r="Z121" s="151"/>
      <c r="AA121" s="151"/>
      <c r="AB121" s="151"/>
      <c r="AC121" s="151"/>
      <c r="AD121" s="151"/>
      <c r="AE121" s="151"/>
      <c r="AF121" s="151"/>
      <c r="AG121" s="151" t="s">
        <v>119</v>
      </c>
      <c r="AH121" s="151"/>
      <c r="AI121" s="151"/>
      <c r="AJ121" s="151"/>
      <c r="AK121" s="151"/>
      <c r="AL121" s="151"/>
      <c r="AM121" s="151"/>
      <c r="AN121" s="151"/>
      <c r="AO121" s="151"/>
      <c r="AP121" s="151"/>
      <c r="AQ121" s="151"/>
      <c r="AR121" s="151"/>
      <c r="AS121" s="151"/>
      <c r="AT121" s="151"/>
      <c r="AU121" s="151"/>
      <c r="AV121" s="151"/>
      <c r="AW121" s="151"/>
      <c r="AX121" s="151"/>
      <c r="AY121" s="151"/>
      <c r="AZ121" s="151"/>
      <c r="BA121" s="151"/>
      <c r="BB121" s="151"/>
      <c r="BC121" s="151"/>
      <c r="BD121" s="151"/>
      <c r="BE121" s="151"/>
      <c r="BF121" s="151"/>
      <c r="BG121" s="151"/>
      <c r="BH121" s="151"/>
    </row>
    <row r="122" spans="1:60" outlineLevel="1">
      <c r="A122" s="158"/>
      <c r="B122" s="159"/>
      <c r="C122" s="191" t="s">
        <v>282</v>
      </c>
      <c r="D122" s="163"/>
      <c r="E122" s="164"/>
      <c r="F122" s="161"/>
      <c r="G122" s="161"/>
      <c r="H122" s="161"/>
      <c r="I122" s="161"/>
      <c r="J122" s="161"/>
      <c r="K122" s="161"/>
      <c r="L122" s="161"/>
      <c r="M122" s="161"/>
      <c r="N122" s="161"/>
      <c r="O122" s="161"/>
      <c r="P122" s="161"/>
      <c r="Q122" s="161"/>
      <c r="R122" s="161"/>
      <c r="S122" s="161"/>
      <c r="T122" s="161"/>
      <c r="U122" s="161"/>
      <c r="V122" s="161"/>
      <c r="W122" s="161"/>
      <c r="X122" s="161"/>
      <c r="Y122" s="151"/>
      <c r="Z122" s="151"/>
      <c r="AA122" s="151"/>
      <c r="AB122" s="151"/>
      <c r="AC122" s="151"/>
      <c r="AD122" s="151"/>
      <c r="AE122" s="151"/>
      <c r="AF122" s="151"/>
      <c r="AG122" s="151" t="s">
        <v>121</v>
      </c>
      <c r="AH122" s="151">
        <v>0</v>
      </c>
      <c r="AI122" s="151"/>
      <c r="AJ122" s="151"/>
      <c r="AK122" s="151"/>
      <c r="AL122" s="151"/>
      <c r="AM122" s="151"/>
      <c r="AN122" s="151"/>
      <c r="AO122" s="151"/>
      <c r="AP122" s="151"/>
      <c r="AQ122" s="151"/>
      <c r="AR122" s="151"/>
      <c r="AS122" s="151"/>
      <c r="AT122" s="151"/>
      <c r="AU122" s="151"/>
      <c r="AV122" s="151"/>
      <c r="AW122" s="151"/>
      <c r="AX122" s="151"/>
      <c r="AY122" s="151"/>
      <c r="AZ122" s="151"/>
      <c r="BA122" s="151"/>
      <c r="BB122" s="151"/>
      <c r="BC122" s="151"/>
      <c r="BD122" s="151"/>
      <c r="BE122" s="151"/>
      <c r="BF122" s="151"/>
      <c r="BG122" s="151"/>
      <c r="BH122" s="151"/>
    </row>
    <row r="123" spans="1:60" outlineLevel="1">
      <c r="A123" s="158"/>
      <c r="B123" s="159"/>
      <c r="C123" s="191" t="s">
        <v>283</v>
      </c>
      <c r="D123" s="163"/>
      <c r="E123" s="164"/>
      <c r="F123" s="161"/>
      <c r="G123" s="161"/>
      <c r="H123" s="161"/>
      <c r="I123" s="161"/>
      <c r="J123" s="161"/>
      <c r="K123" s="161"/>
      <c r="L123" s="161"/>
      <c r="M123" s="161"/>
      <c r="N123" s="161"/>
      <c r="O123" s="161"/>
      <c r="P123" s="161"/>
      <c r="Q123" s="161"/>
      <c r="R123" s="161"/>
      <c r="S123" s="161"/>
      <c r="T123" s="161"/>
      <c r="U123" s="161"/>
      <c r="V123" s="161"/>
      <c r="W123" s="161"/>
      <c r="X123" s="161"/>
      <c r="Y123" s="151"/>
      <c r="Z123" s="151"/>
      <c r="AA123" s="151"/>
      <c r="AB123" s="151"/>
      <c r="AC123" s="151"/>
      <c r="AD123" s="151"/>
      <c r="AE123" s="151"/>
      <c r="AF123" s="151"/>
      <c r="AG123" s="151" t="s">
        <v>121</v>
      </c>
      <c r="AH123" s="151">
        <v>0</v>
      </c>
      <c r="AI123" s="151"/>
      <c r="AJ123" s="151"/>
      <c r="AK123" s="151"/>
      <c r="AL123" s="151"/>
      <c r="AM123" s="151"/>
      <c r="AN123" s="151"/>
      <c r="AO123" s="151"/>
      <c r="AP123" s="151"/>
      <c r="AQ123" s="151"/>
      <c r="AR123" s="151"/>
      <c r="AS123" s="151"/>
      <c r="AT123" s="151"/>
      <c r="AU123" s="151"/>
      <c r="AV123" s="151"/>
      <c r="AW123" s="151"/>
      <c r="AX123" s="151"/>
      <c r="AY123" s="151"/>
      <c r="AZ123" s="151"/>
      <c r="BA123" s="151"/>
      <c r="BB123" s="151"/>
      <c r="BC123" s="151"/>
      <c r="BD123" s="151"/>
      <c r="BE123" s="151"/>
      <c r="BF123" s="151"/>
      <c r="BG123" s="151"/>
      <c r="BH123" s="151"/>
    </row>
    <row r="124" spans="1:60" outlineLevel="1">
      <c r="A124" s="158"/>
      <c r="B124" s="159"/>
      <c r="C124" s="191" t="s">
        <v>201</v>
      </c>
      <c r="D124" s="163"/>
      <c r="E124" s="164">
        <v>1</v>
      </c>
      <c r="F124" s="161"/>
      <c r="G124" s="161"/>
      <c r="H124" s="161"/>
      <c r="I124" s="161"/>
      <c r="J124" s="161"/>
      <c r="K124" s="161"/>
      <c r="L124" s="161"/>
      <c r="M124" s="161"/>
      <c r="N124" s="161"/>
      <c r="O124" s="161"/>
      <c r="P124" s="161"/>
      <c r="Q124" s="161"/>
      <c r="R124" s="161"/>
      <c r="S124" s="161"/>
      <c r="T124" s="161"/>
      <c r="U124" s="161"/>
      <c r="V124" s="161"/>
      <c r="W124" s="161"/>
      <c r="X124" s="161"/>
      <c r="Y124" s="151"/>
      <c r="Z124" s="151"/>
      <c r="AA124" s="151"/>
      <c r="AB124" s="151"/>
      <c r="AC124" s="151"/>
      <c r="AD124" s="151"/>
      <c r="AE124" s="151"/>
      <c r="AF124" s="151"/>
      <c r="AG124" s="151" t="s">
        <v>121</v>
      </c>
      <c r="AH124" s="151">
        <v>0</v>
      </c>
      <c r="AI124" s="151"/>
      <c r="AJ124" s="151"/>
      <c r="AK124" s="151"/>
      <c r="AL124" s="151"/>
      <c r="AM124" s="151"/>
      <c r="AN124" s="151"/>
      <c r="AO124" s="151"/>
      <c r="AP124" s="151"/>
      <c r="AQ124" s="151"/>
      <c r="AR124" s="151"/>
      <c r="AS124" s="151"/>
      <c r="AT124" s="151"/>
      <c r="AU124" s="151"/>
      <c r="AV124" s="151"/>
      <c r="AW124" s="151"/>
      <c r="AX124" s="151"/>
      <c r="AY124" s="151"/>
      <c r="AZ124" s="151"/>
      <c r="BA124" s="151"/>
      <c r="BB124" s="151"/>
      <c r="BC124" s="151"/>
      <c r="BD124" s="151"/>
      <c r="BE124" s="151"/>
      <c r="BF124" s="151"/>
      <c r="BG124" s="151"/>
      <c r="BH124" s="151"/>
    </row>
    <row r="125" spans="1:60">
      <c r="A125" s="166" t="s">
        <v>111</v>
      </c>
      <c r="B125" s="167" t="s">
        <v>84</v>
      </c>
      <c r="C125" s="189" t="s">
        <v>28</v>
      </c>
      <c r="D125" s="168"/>
      <c r="E125" s="169"/>
      <c r="F125" s="170"/>
      <c r="G125" s="170">
        <f>SUMIF(AG126:AG135,"&lt;&gt;NOR",G126:G135)</f>
        <v>0</v>
      </c>
      <c r="H125" s="170"/>
      <c r="I125" s="170">
        <f>SUM(I126:I135)</f>
        <v>0</v>
      </c>
      <c r="J125" s="170"/>
      <c r="K125" s="170">
        <f>SUM(K126:K135)</f>
        <v>0</v>
      </c>
      <c r="L125" s="170"/>
      <c r="M125" s="170">
        <f>SUM(M126:M135)</f>
        <v>0</v>
      </c>
      <c r="N125" s="170"/>
      <c r="O125" s="170">
        <f>SUM(O126:O135)</f>
        <v>0</v>
      </c>
      <c r="P125" s="170"/>
      <c r="Q125" s="170">
        <f>SUM(Q126:Q135)</f>
        <v>0</v>
      </c>
      <c r="R125" s="170"/>
      <c r="S125" s="170"/>
      <c r="T125" s="171"/>
      <c r="U125" s="165"/>
      <c r="V125" s="165">
        <f>SUM(V126:V135)</f>
        <v>0</v>
      </c>
      <c r="W125" s="165"/>
      <c r="X125" s="165"/>
      <c r="AG125" t="s">
        <v>112</v>
      </c>
    </row>
    <row r="126" spans="1:60" outlineLevel="1">
      <c r="A126" s="172">
        <v>44</v>
      </c>
      <c r="B126" s="173" t="s">
        <v>284</v>
      </c>
      <c r="C126" s="190" t="s">
        <v>285</v>
      </c>
      <c r="D126" s="174" t="s">
        <v>198</v>
      </c>
      <c r="E126" s="175">
        <v>1</v>
      </c>
      <c r="F126" s="176"/>
      <c r="G126" s="177">
        <f>ROUND(E126*F126,2)</f>
        <v>0</v>
      </c>
      <c r="H126" s="176"/>
      <c r="I126" s="177">
        <f>ROUND(E126*H126,2)</f>
        <v>0</v>
      </c>
      <c r="J126" s="176"/>
      <c r="K126" s="177">
        <f>ROUND(E126*J126,2)</f>
        <v>0</v>
      </c>
      <c r="L126" s="177">
        <v>21</v>
      </c>
      <c r="M126" s="177">
        <f>G126*(1+L126/100)</f>
        <v>0</v>
      </c>
      <c r="N126" s="177">
        <v>0</v>
      </c>
      <c r="O126" s="177">
        <f>ROUND(E126*N126,2)</f>
        <v>0</v>
      </c>
      <c r="P126" s="177">
        <v>0</v>
      </c>
      <c r="Q126" s="177">
        <f>ROUND(E126*P126,2)</f>
        <v>0</v>
      </c>
      <c r="R126" s="177"/>
      <c r="S126" s="177" t="s">
        <v>116</v>
      </c>
      <c r="T126" s="178" t="s">
        <v>117</v>
      </c>
      <c r="U126" s="161">
        <v>0</v>
      </c>
      <c r="V126" s="161">
        <f>ROUND(E126*U126,2)</f>
        <v>0</v>
      </c>
      <c r="W126" s="161"/>
      <c r="X126" s="161" t="s">
        <v>118</v>
      </c>
      <c r="Y126" s="151"/>
      <c r="Z126" s="151"/>
      <c r="AA126" s="151"/>
      <c r="AB126" s="151"/>
      <c r="AC126" s="151"/>
      <c r="AD126" s="151"/>
      <c r="AE126" s="151"/>
      <c r="AF126" s="151"/>
      <c r="AG126" s="151" t="s">
        <v>119</v>
      </c>
      <c r="AH126" s="151"/>
      <c r="AI126" s="151"/>
      <c r="AJ126" s="151"/>
      <c r="AK126" s="151"/>
      <c r="AL126" s="151"/>
      <c r="AM126" s="151"/>
      <c r="AN126" s="151"/>
      <c r="AO126" s="151"/>
      <c r="AP126" s="151"/>
      <c r="AQ126" s="151"/>
      <c r="AR126" s="151"/>
      <c r="AS126" s="151"/>
      <c r="AT126" s="151"/>
      <c r="AU126" s="151"/>
      <c r="AV126" s="151"/>
      <c r="AW126" s="151"/>
      <c r="AX126" s="151"/>
      <c r="AY126" s="151"/>
      <c r="AZ126" s="151"/>
      <c r="BA126" s="151"/>
      <c r="BB126" s="151"/>
      <c r="BC126" s="151"/>
      <c r="BD126" s="151"/>
      <c r="BE126" s="151"/>
      <c r="BF126" s="151"/>
      <c r="BG126" s="151"/>
      <c r="BH126" s="151"/>
    </row>
    <row r="127" spans="1:60" outlineLevel="1">
      <c r="A127" s="158"/>
      <c r="B127" s="159"/>
      <c r="C127" s="191" t="s">
        <v>286</v>
      </c>
      <c r="D127" s="163"/>
      <c r="E127" s="164"/>
      <c r="F127" s="161"/>
      <c r="G127" s="161"/>
      <c r="H127" s="161"/>
      <c r="I127" s="161"/>
      <c r="J127" s="161"/>
      <c r="K127" s="161"/>
      <c r="L127" s="161"/>
      <c r="M127" s="161"/>
      <c r="N127" s="161"/>
      <c r="O127" s="161"/>
      <c r="P127" s="161"/>
      <c r="Q127" s="161"/>
      <c r="R127" s="161"/>
      <c r="S127" s="161"/>
      <c r="T127" s="161"/>
      <c r="U127" s="161"/>
      <c r="V127" s="161"/>
      <c r="W127" s="161"/>
      <c r="X127" s="161"/>
      <c r="Y127" s="151"/>
      <c r="Z127" s="151"/>
      <c r="AA127" s="151"/>
      <c r="AB127" s="151"/>
      <c r="AC127" s="151"/>
      <c r="AD127" s="151"/>
      <c r="AE127" s="151"/>
      <c r="AF127" s="151"/>
      <c r="AG127" s="151" t="s">
        <v>121</v>
      </c>
      <c r="AH127" s="151">
        <v>0</v>
      </c>
      <c r="AI127" s="151"/>
      <c r="AJ127" s="151"/>
      <c r="AK127" s="151"/>
      <c r="AL127" s="151"/>
      <c r="AM127" s="151"/>
      <c r="AN127" s="151"/>
      <c r="AO127" s="151"/>
      <c r="AP127" s="151"/>
      <c r="AQ127" s="151"/>
      <c r="AR127" s="151"/>
      <c r="AS127" s="151"/>
      <c r="AT127" s="151"/>
      <c r="AU127" s="151"/>
      <c r="AV127" s="151"/>
      <c r="AW127" s="151"/>
      <c r="AX127" s="151"/>
      <c r="AY127" s="151"/>
      <c r="AZ127" s="151"/>
      <c r="BA127" s="151"/>
      <c r="BB127" s="151"/>
      <c r="BC127" s="151"/>
      <c r="BD127" s="151"/>
      <c r="BE127" s="151"/>
      <c r="BF127" s="151"/>
      <c r="BG127" s="151"/>
      <c r="BH127" s="151"/>
    </row>
    <row r="128" spans="1:60" outlineLevel="1">
      <c r="A128" s="158"/>
      <c r="B128" s="159"/>
      <c r="C128" s="191" t="s">
        <v>201</v>
      </c>
      <c r="D128" s="163"/>
      <c r="E128" s="164">
        <v>1</v>
      </c>
      <c r="F128" s="161"/>
      <c r="G128" s="161"/>
      <c r="H128" s="161"/>
      <c r="I128" s="161"/>
      <c r="J128" s="161"/>
      <c r="K128" s="161"/>
      <c r="L128" s="161"/>
      <c r="M128" s="161"/>
      <c r="N128" s="161"/>
      <c r="O128" s="161"/>
      <c r="P128" s="161"/>
      <c r="Q128" s="161"/>
      <c r="R128" s="161"/>
      <c r="S128" s="161"/>
      <c r="T128" s="161"/>
      <c r="U128" s="161"/>
      <c r="V128" s="161"/>
      <c r="W128" s="161"/>
      <c r="X128" s="161"/>
      <c r="Y128" s="151"/>
      <c r="Z128" s="151"/>
      <c r="AA128" s="151"/>
      <c r="AB128" s="151"/>
      <c r="AC128" s="151"/>
      <c r="AD128" s="151"/>
      <c r="AE128" s="151"/>
      <c r="AF128" s="151"/>
      <c r="AG128" s="151" t="s">
        <v>121</v>
      </c>
      <c r="AH128" s="151">
        <v>0</v>
      </c>
      <c r="AI128" s="151"/>
      <c r="AJ128" s="151"/>
      <c r="AK128" s="151"/>
      <c r="AL128" s="151"/>
      <c r="AM128" s="151"/>
      <c r="AN128" s="151"/>
      <c r="AO128" s="151"/>
      <c r="AP128" s="151"/>
      <c r="AQ128" s="151"/>
      <c r="AR128" s="151"/>
      <c r="AS128" s="151"/>
      <c r="AT128" s="151"/>
      <c r="AU128" s="151"/>
      <c r="AV128" s="151"/>
      <c r="AW128" s="151"/>
      <c r="AX128" s="151"/>
      <c r="AY128" s="151"/>
      <c r="AZ128" s="151"/>
      <c r="BA128" s="151"/>
      <c r="BB128" s="151"/>
      <c r="BC128" s="151"/>
      <c r="BD128" s="151"/>
      <c r="BE128" s="151"/>
      <c r="BF128" s="151"/>
      <c r="BG128" s="151"/>
      <c r="BH128" s="151"/>
    </row>
    <row r="129" spans="1:60" outlineLevel="1">
      <c r="A129" s="172">
        <v>45</v>
      </c>
      <c r="B129" s="173" t="s">
        <v>287</v>
      </c>
      <c r="C129" s="190" t="s">
        <v>288</v>
      </c>
      <c r="D129" s="174" t="s">
        <v>198</v>
      </c>
      <c r="E129" s="175">
        <v>1</v>
      </c>
      <c r="F129" s="176"/>
      <c r="G129" s="177">
        <f>ROUND(E129*F129,2)</f>
        <v>0</v>
      </c>
      <c r="H129" s="176"/>
      <c r="I129" s="177">
        <f>ROUND(E129*H129,2)</f>
        <v>0</v>
      </c>
      <c r="J129" s="176"/>
      <c r="K129" s="177">
        <f>ROUND(E129*J129,2)</f>
        <v>0</v>
      </c>
      <c r="L129" s="177">
        <v>21</v>
      </c>
      <c r="M129" s="177">
        <f>G129*(1+L129/100)</f>
        <v>0</v>
      </c>
      <c r="N129" s="177">
        <v>0</v>
      </c>
      <c r="O129" s="177">
        <f>ROUND(E129*N129,2)</f>
        <v>0</v>
      </c>
      <c r="P129" s="177">
        <v>0</v>
      </c>
      <c r="Q129" s="177">
        <f>ROUND(E129*P129,2)</f>
        <v>0</v>
      </c>
      <c r="R129" s="177"/>
      <c r="S129" s="177" t="s">
        <v>116</v>
      </c>
      <c r="T129" s="178" t="s">
        <v>117</v>
      </c>
      <c r="U129" s="161">
        <v>0</v>
      </c>
      <c r="V129" s="161">
        <f>ROUND(E129*U129,2)</f>
        <v>0</v>
      </c>
      <c r="W129" s="161"/>
      <c r="X129" s="161" t="s">
        <v>118</v>
      </c>
      <c r="Y129" s="151"/>
      <c r="Z129" s="151"/>
      <c r="AA129" s="151"/>
      <c r="AB129" s="151"/>
      <c r="AC129" s="151"/>
      <c r="AD129" s="151"/>
      <c r="AE129" s="151"/>
      <c r="AF129" s="151"/>
      <c r="AG129" s="151" t="s">
        <v>119</v>
      </c>
      <c r="AH129" s="151"/>
      <c r="AI129" s="151"/>
      <c r="AJ129" s="151"/>
      <c r="AK129" s="151"/>
      <c r="AL129" s="151"/>
      <c r="AM129" s="151"/>
      <c r="AN129" s="151"/>
      <c r="AO129" s="151"/>
      <c r="AP129" s="151"/>
      <c r="AQ129" s="151"/>
      <c r="AR129" s="151"/>
      <c r="AS129" s="151"/>
      <c r="AT129" s="151"/>
      <c r="AU129" s="151"/>
      <c r="AV129" s="151"/>
      <c r="AW129" s="151"/>
      <c r="AX129" s="151"/>
      <c r="AY129" s="151"/>
      <c r="AZ129" s="151"/>
      <c r="BA129" s="151"/>
      <c r="BB129" s="151"/>
      <c r="BC129" s="151"/>
      <c r="BD129" s="151"/>
      <c r="BE129" s="151"/>
      <c r="BF129" s="151"/>
      <c r="BG129" s="151"/>
      <c r="BH129" s="151"/>
    </row>
    <row r="130" spans="1:60" outlineLevel="1">
      <c r="A130" s="158"/>
      <c r="B130" s="159"/>
      <c r="C130" s="191" t="s">
        <v>289</v>
      </c>
      <c r="D130" s="163"/>
      <c r="E130" s="164"/>
      <c r="F130" s="161"/>
      <c r="G130" s="161"/>
      <c r="H130" s="161"/>
      <c r="I130" s="161"/>
      <c r="J130" s="161"/>
      <c r="K130" s="161"/>
      <c r="L130" s="161"/>
      <c r="M130" s="161"/>
      <c r="N130" s="161"/>
      <c r="O130" s="161"/>
      <c r="P130" s="161"/>
      <c r="Q130" s="161"/>
      <c r="R130" s="161"/>
      <c r="S130" s="161"/>
      <c r="T130" s="161"/>
      <c r="U130" s="161"/>
      <c r="V130" s="161"/>
      <c r="W130" s="161"/>
      <c r="X130" s="161"/>
      <c r="Y130" s="151"/>
      <c r="Z130" s="151"/>
      <c r="AA130" s="151"/>
      <c r="AB130" s="151"/>
      <c r="AC130" s="151"/>
      <c r="AD130" s="151"/>
      <c r="AE130" s="151"/>
      <c r="AF130" s="151"/>
      <c r="AG130" s="151" t="s">
        <v>121</v>
      </c>
      <c r="AH130" s="151">
        <v>0</v>
      </c>
      <c r="AI130" s="151"/>
      <c r="AJ130" s="151"/>
      <c r="AK130" s="151"/>
      <c r="AL130" s="151"/>
      <c r="AM130" s="151"/>
      <c r="AN130" s="151"/>
      <c r="AO130" s="151"/>
      <c r="AP130" s="151"/>
      <c r="AQ130" s="151"/>
      <c r="AR130" s="151"/>
      <c r="AS130" s="151"/>
      <c r="AT130" s="151"/>
      <c r="AU130" s="151"/>
      <c r="AV130" s="151"/>
      <c r="AW130" s="151"/>
      <c r="AX130" s="151"/>
      <c r="AY130" s="151"/>
      <c r="AZ130" s="151"/>
      <c r="BA130" s="151"/>
      <c r="BB130" s="151"/>
      <c r="BC130" s="151"/>
      <c r="BD130" s="151"/>
      <c r="BE130" s="151"/>
      <c r="BF130" s="151"/>
      <c r="BG130" s="151"/>
      <c r="BH130" s="151"/>
    </row>
    <row r="131" spans="1:60" outlineLevel="1">
      <c r="A131" s="158"/>
      <c r="B131" s="159"/>
      <c r="C131" s="191" t="s">
        <v>290</v>
      </c>
      <c r="D131" s="163"/>
      <c r="E131" s="164"/>
      <c r="F131" s="161"/>
      <c r="G131" s="161"/>
      <c r="H131" s="161"/>
      <c r="I131" s="161"/>
      <c r="J131" s="161"/>
      <c r="K131" s="161"/>
      <c r="L131" s="161"/>
      <c r="M131" s="161"/>
      <c r="N131" s="161"/>
      <c r="O131" s="161"/>
      <c r="P131" s="161"/>
      <c r="Q131" s="161"/>
      <c r="R131" s="161"/>
      <c r="S131" s="161"/>
      <c r="T131" s="161"/>
      <c r="U131" s="161"/>
      <c r="V131" s="161"/>
      <c r="W131" s="161"/>
      <c r="X131" s="161"/>
      <c r="Y131" s="151"/>
      <c r="Z131" s="151"/>
      <c r="AA131" s="151"/>
      <c r="AB131" s="151"/>
      <c r="AC131" s="151"/>
      <c r="AD131" s="151"/>
      <c r="AE131" s="151"/>
      <c r="AF131" s="151"/>
      <c r="AG131" s="151" t="s">
        <v>121</v>
      </c>
      <c r="AH131" s="151">
        <v>0</v>
      </c>
      <c r="AI131" s="151"/>
      <c r="AJ131" s="151"/>
      <c r="AK131" s="151"/>
      <c r="AL131" s="151"/>
      <c r="AM131" s="151"/>
      <c r="AN131" s="151"/>
      <c r="AO131" s="151"/>
      <c r="AP131" s="151"/>
      <c r="AQ131" s="151"/>
      <c r="AR131" s="151"/>
      <c r="AS131" s="151"/>
      <c r="AT131" s="151"/>
      <c r="AU131" s="151"/>
      <c r="AV131" s="151"/>
      <c r="AW131" s="151"/>
      <c r="AX131" s="151"/>
      <c r="AY131" s="151"/>
      <c r="AZ131" s="151"/>
      <c r="BA131" s="151"/>
      <c r="BB131" s="151"/>
      <c r="BC131" s="151"/>
      <c r="BD131" s="151"/>
      <c r="BE131" s="151"/>
      <c r="BF131" s="151"/>
      <c r="BG131" s="151"/>
      <c r="BH131" s="151"/>
    </row>
    <row r="132" spans="1:60" outlineLevel="1">
      <c r="A132" s="158"/>
      <c r="B132" s="159"/>
      <c r="C132" s="191" t="s">
        <v>201</v>
      </c>
      <c r="D132" s="163"/>
      <c r="E132" s="164">
        <v>1</v>
      </c>
      <c r="F132" s="161"/>
      <c r="G132" s="161"/>
      <c r="H132" s="161"/>
      <c r="I132" s="161"/>
      <c r="J132" s="161"/>
      <c r="K132" s="161"/>
      <c r="L132" s="161"/>
      <c r="M132" s="161"/>
      <c r="N132" s="161"/>
      <c r="O132" s="161"/>
      <c r="P132" s="161"/>
      <c r="Q132" s="161"/>
      <c r="R132" s="161"/>
      <c r="S132" s="161"/>
      <c r="T132" s="161"/>
      <c r="U132" s="161"/>
      <c r="V132" s="161"/>
      <c r="W132" s="161"/>
      <c r="X132" s="161"/>
      <c r="Y132" s="151"/>
      <c r="Z132" s="151"/>
      <c r="AA132" s="151"/>
      <c r="AB132" s="151"/>
      <c r="AC132" s="151"/>
      <c r="AD132" s="151"/>
      <c r="AE132" s="151"/>
      <c r="AF132" s="151"/>
      <c r="AG132" s="151" t="s">
        <v>121</v>
      </c>
      <c r="AH132" s="151">
        <v>0</v>
      </c>
      <c r="AI132" s="151"/>
      <c r="AJ132" s="151"/>
      <c r="AK132" s="151"/>
      <c r="AL132" s="151"/>
      <c r="AM132" s="151"/>
      <c r="AN132" s="151"/>
      <c r="AO132" s="151"/>
      <c r="AP132" s="151"/>
      <c r="AQ132" s="151"/>
      <c r="AR132" s="151"/>
      <c r="AS132" s="151"/>
      <c r="AT132" s="151"/>
      <c r="AU132" s="151"/>
      <c r="AV132" s="151"/>
      <c r="AW132" s="151"/>
      <c r="AX132" s="151"/>
      <c r="AY132" s="151"/>
      <c r="AZ132" s="151"/>
      <c r="BA132" s="151"/>
      <c r="BB132" s="151"/>
      <c r="BC132" s="151"/>
      <c r="BD132" s="151"/>
      <c r="BE132" s="151"/>
      <c r="BF132" s="151"/>
      <c r="BG132" s="151"/>
      <c r="BH132" s="151"/>
    </row>
    <row r="133" spans="1:60" outlineLevel="1">
      <c r="A133" s="172">
        <v>46</v>
      </c>
      <c r="B133" s="173" t="s">
        <v>291</v>
      </c>
      <c r="C133" s="190" t="s">
        <v>292</v>
      </c>
      <c r="D133" s="174" t="s">
        <v>198</v>
      </c>
      <c r="E133" s="175">
        <v>1</v>
      </c>
      <c r="F133" s="176"/>
      <c r="G133" s="177">
        <f>ROUND(E133*F133,2)</f>
        <v>0</v>
      </c>
      <c r="H133" s="176"/>
      <c r="I133" s="177">
        <f>ROUND(E133*H133,2)</f>
        <v>0</v>
      </c>
      <c r="J133" s="176"/>
      <c r="K133" s="177">
        <f>ROUND(E133*J133,2)</f>
        <v>0</v>
      </c>
      <c r="L133" s="177">
        <v>21</v>
      </c>
      <c r="M133" s="177">
        <f>G133*(1+L133/100)</f>
        <v>0</v>
      </c>
      <c r="N133" s="177">
        <v>0</v>
      </c>
      <c r="O133" s="177">
        <f>ROUND(E133*N133,2)</f>
        <v>0</v>
      </c>
      <c r="P133" s="177">
        <v>0</v>
      </c>
      <c r="Q133" s="177">
        <f>ROUND(E133*P133,2)</f>
        <v>0</v>
      </c>
      <c r="R133" s="177"/>
      <c r="S133" s="177" t="s">
        <v>116</v>
      </c>
      <c r="T133" s="178" t="s">
        <v>117</v>
      </c>
      <c r="U133" s="161">
        <v>0</v>
      </c>
      <c r="V133" s="161">
        <f>ROUND(E133*U133,2)</f>
        <v>0</v>
      </c>
      <c r="W133" s="161"/>
      <c r="X133" s="161" t="s">
        <v>118</v>
      </c>
      <c r="Y133" s="151"/>
      <c r="Z133" s="151"/>
      <c r="AA133" s="151"/>
      <c r="AB133" s="151"/>
      <c r="AC133" s="151"/>
      <c r="AD133" s="151"/>
      <c r="AE133" s="151"/>
      <c r="AF133" s="151"/>
      <c r="AG133" s="151" t="s">
        <v>119</v>
      </c>
      <c r="AH133" s="151"/>
      <c r="AI133" s="151"/>
      <c r="AJ133" s="151"/>
      <c r="AK133" s="151"/>
      <c r="AL133" s="151"/>
      <c r="AM133" s="151"/>
      <c r="AN133" s="151"/>
      <c r="AO133" s="151"/>
      <c r="AP133" s="151"/>
      <c r="AQ133" s="151"/>
      <c r="AR133" s="151"/>
      <c r="AS133" s="151"/>
      <c r="AT133" s="151"/>
      <c r="AU133" s="151"/>
      <c r="AV133" s="151"/>
      <c r="AW133" s="151"/>
      <c r="AX133" s="151"/>
      <c r="AY133" s="151"/>
      <c r="AZ133" s="151"/>
      <c r="BA133" s="151"/>
      <c r="BB133" s="151"/>
      <c r="BC133" s="151"/>
      <c r="BD133" s="151"/>
      <c r="BE133" s="151"/>
      <c r="BF133" s="151"/>
      <c r="BG133" s="151"/>
      <c r="BH133" s="151"/>
    </row>
    <row r="134" spans="1:60" outlineLevel="1">
      <c r="A134" s="158"/>
      <c r="B134" s="159"/>
      <c r="C134" s="191" t="s">
        <v>293</v>
      </c>
      <c r="D134" s="163"/>
      <c r="E134" s="164"/>
      <c r="F134" s="161"/>
      <c r="G134" s="161"/>
      <c r="H134" s="161"/>
      <c r="I134" s="161"/>
      <c r="J134" s="161"/>
      <c r="K134" s="161"/>
      <c r="L134" s="161"/>
      <c r="M134" s="161"/>
      <c r="N134" s="161"/>
      <c r="O134" s="161"/>
      <c r="P134" s="161"/>
      <c r="Q134" s="161"/>
      <c r="R134" s="161"/>
      <c r="S134" s="161"/>
      <c r="T134" s="161"/>
      <c r="U134" s="161"/>
      <c r="V134" s="161"/>
      <c r="W134" s="161"/>
      <c r="X134" s="161"/>
      <c r="Y134" s="151"/>
      <c r="Z134" s="151"/>
      <c r="AA134" s="151"/>
      <c r="AB134" s="151"/>
      <c r="AC134" s="151"/>
      <c r="AD134" s="151"/>
      <c r="AE134" s="151"/>
      <c r="AF134" s="151"/>
      <c r="AG134" s="151" t="s">
        <v>121</v>
      </c>
      <c r="AH134" s="151">
        <v>0</v>
      </c>
      <c r="AI134" s="151"/>
      <c r="AJ134" s="151"/>
      <c r="AK134" s="151"/>
      <c r="AL134" s="151"/>
      <c r="AM134" s="151"/>
      <c r="AN134" s="151"/>
      <c r="AO134" s="151"/>
      <c r="AP134" s="151"/>
      <c r="AQ134" s="151"/>
      <c r="AR134" s="151"/>
      <c r="AS134" s="151"/>
      <c r="AT134" s="151"/>
      <c r="AU134" s="151"/>
      <c r="AV134" s="151"/>
      <c r="AW134" s="151"/>
      <c r="AX134" s="151"/>
      <c r="AY134" s="151"/>
      <c r="AZ134" s="151"/>
      <c r="BA134" s="151"/>
      <c r="BB134" s="151"/>
      <c r="BC134" s="151"/>
      <c r="BD134" s="151"/>
      <c r="BE134" s="151"/>
      <c r="BF134" s="151"/>
      <c r="BG134" s="151"/>
      <c r="BH134" s="151"/>
    </row>
    <row r="135" spans="1:60" outlineLevel="1">
      <c r="A135" s="158"/>
      <c r="B135" s="159"/>
      <c r="C135" s="191" t="s">
        <v>201</v>
      </c>
      <c r="D135" s="163"/>
      <c r="E135" s="164">
        <v>1</v>
      </c>
      <c r="F135" s="161"/>
      <c r="G135" s="161"/>
      <c r="H135" s="161"/>
      <c r="I135" s="161"/>
      <c r="J135" s="161"/>
      <c r="K135" s="161"/>
      <c r="L135" s="161"/>
      <c r="M135" s="161"/>
      <c r="N135" s="161"/>
      <c r="O135" s="161"/>
      <c r="P135" s="161"/>
      <c r="Q135" s="161"/>
      <c r="R135" s="161"/>
      <c r="S135" s="161"/>
      <c r="T135" s="161"/>
      <c r="U135" s="161"/>
      <c r="V135" s="161"/>
      <c r="W135" s="161"/>
      <c r="X135" s="161"/>
      <c r="Y135" s="151"/>
      <c r="Z135" s="151"/>
      <c r="AA135" s="151"/>
      <c r="AB135" s="151"/>
      <c r="AC135" s="151"/>
      <c r="AD135" s="151"/>
      <c r="AE135" s="151"/>
      <c r="AF135" s="151"/>
      <c r="AG135" s="151" t="s">
        <v>121</v>
      </c>
      <c r="AH135" s="151">
        <v>0</v>
      </c>
      <c r="AI135" s="151"/>
      <c r="AJ135" s="151"/>
      <c r="AK135" s="151"/>
      <c r="AL135" s="151"/>
      <c r="AM135" s="151"/>
      <c r="AN135" s="151"/>
      <c r="AO135" s="151"/>
      <c r="AP135" s="151"/>
      <c r="AQ135" s="151"/>
      <c r="AR135" s="151"/>
      <c r="AS135" s="151"/>
      <c r="AT135" s="151"/>
      <c r="AU135" s="151"/>
      <c r="AV135" s="151"/>
      <c r="AW135" s="151"/>
      <c r="AX135" s="151"/>
      <c r="AY135" s="151"/>
      <c r="AZ135" s="151"/>
      <c r="BA135" s="151"/>
      <c r="BB135" s="151"/>
      <c r="BC135" s="151"/>
      <c r="BD135" s="151"/>
      <c r="BE135" s="151"/>
      <c r="BF135" s="151"/>
      <c r="BG135" s="151"/>
      <c r="BH135" s="151"/>
    </row>
    <row r="136" spans="1:60">
      <c r="A136" s="3"/>
      <c r="B136" s="4"/>
      <c r="C136" s="194"/>
      <c r="D136" s="6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AE136">
        <v>15</v>
      </c>
      <c r="AF136">
        <v>21</v>
      </c>
      <c r="AG136" t="s">
        <v>98</v>
      </c>
    </row>
    <row r="137" spans="1:60">
      <c r="A137" s="154"/>
      <c r="B137" s="155" t="s">
        <v>29</v>
      </c>
      <c r="C137" s="195"/>
      <c r="D137" s="156"/>
      <c r="E137" s="157"/>
      <c r="F137" s="157"/>
      <c r="G137" s="188">
        <f>G8+G12+G20+G24+G27+G46+G49+G60+G65+G90+G95+G103+G109+G120+G125</f>
        <v>0</v>
      </c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AE137">
        <f>SUMIF(L7:L135,AE136,G7:G135)</f>
        <v>0</v>
      </c>
      <c r="AF137">
        <f>SUMIF(L7:L135,AF136,G7:G135)</f>
        <v>0</v>
      </c>
      <c r="AG137" t="s">
        <v>294</v>
      </c>
    </row>
    <row r="138" spans="1:60">
      <c r="C138" s="196"/>
      <c r="D138" s="10"/>
      <c r="AG138" t="s">
        <v>295</v>
      </c>
    </row>
    <row r="139" spans="1:60">
      <c r="D139" s="10"/>
    </row>
    <row r="140" spans="1:60">
      <c r="D140" s="10"/>
    </row>
    <row r="141" spans="1:60">
      <c r="D141" s="10"/>
    </row>
    <row r="142" spans="1:60">
      <c r="D142" s="10"/>
    </row>
    <row r="143" spans="1:60">
      <c r="D143" s="10"/>
    </row>
    <row r="144" spans="1:60">
      <c r="D144" s="10"/>
    </row>
    <row r="145" spans="4:4">
      <c r="D145" s="10"/>
    </row>
    <row r="146" spans="4:4">
      <c r="D146" s="10"/>
    </row>
    <row r="147" spans="4:4">
      <c r="D147" s="10"/>
    </row>
    <row r="148" spans="4:4">
      <c r="D148" s="10"/>
    </row>
    <row r="149" spans="4:4">
      <c r="D149" s="10"/>
    </row>
    <row r="150" spans="4:4">
      <c r="D150" s="10"/>
    </row>
    <row r="151" spans="4:4">
      <c r="D151" s="10"/>
    </row>
    <row r="152" spans="4:4">
      <c r="D152" s="10"/>
    </row>
    <row r="153" spans="4:4">
      <c r="D153" s="10"/>
    </row>
    <row r="154" spans="4:4">
      <c r="D154" s="10"/>
    </row>
    <row r="155" spans="4:4">
      <c r="D155" s="10"/>
    </row>
    <row r="156" spans="4:4">
      <c r="D156" s="10"/>
    </row>
    <row r="157" spans="4:4">
      <c r="D157" s="10"/>
    </row>
    <row r="158" spans="4:4">
      <c r="D158" s="10"/>
    </row>
    <row r="159" spans="4:4">
      <c r="D159" s="10"/>
    </row>
    <row r="160" spans="4:4">
      <c r="D160" s="10"/>
    </row>
    <row r="161" spans="4:4">
      <c r="D161" s="10"/>
    </row>
    <row r="162" spans="4:4">
      <c r="D162" s="10"/>
    </row>
    <row r="163" spans="4:4">
      <c r="D163" s="10"/>
    </row>
    <row r="164" spans="4:4">
      <c r="D164" s="10"/>
    </row>
    <row r="165" spans="4:4">
      <c r="D165" s="10"/>
    </row>
    <row r="166" spans="4:4">
      <c r="D166" s="10"/>
    </row>
    <row r="167" spans="4:4">
      <c r="D167" s="10"/>
    </row>
    <row r="168" spans="4:4">
      <c r="D168" s="10"/>
    </row>
    <row r="169" spans="4:4">
      <c r="D169" s="10"/>
    </row>
    <row r="170" spans="4:4">
      <c r="D170" s="10"/>
    </row>
    <row r="171" spans="4:4">
      <c r="D171" s="10"/>
    </row>
    <row r="172" spans="4:4">
      <c r="D172" s="10"/>
    </row>
    <row r="173" spans="4:4">
      <c r="D173" s="10"/>
    </row>
    <row r="174" spans="4:4">
      <c r="D174" s="10"/>
    </row>
    <row r="175" spans="4:4">
      <c r="D175" s="10"/>
    </row>
    <row r="176" spans="4:4">
      <c r="D176" s="10"/>
    </row>
    <row r="177" spans="4:4">
      <c r="D177" s="10"/>
    </row>
    <row r="178" spans="4:4">
      <c r="D178" s="10"/>
    </row>
    <row r="179" spans="4:4">
      <c r="D179" s="10"/>
    </row>
    <row r="180" spans="4:4">
      <c r="D180" s="10"/>
    </row>
    <row r="181" spans="4:4">
      <c r="D181" s="10"/>
    </row>
    <row r="182" spans="4:4">
      <c r="D182" s="10"/>
    </row>
    <row r="183" spans="4:4">
      <c r="D183" s="10"/>
    </row>
    <row r="184" spans="4:4">
      <c r="D184" s="10"/>
    </row>
    <row r="185" spans="4:4">
      <c r="D185" s="10"/>
    </row>
    <row r="186" spans="4:4">
      <c r="D186" s="10"/>
    </row>
    <row r="187" spans="4:4">
      <c r="D187" s="10"/>
    </row>
    <row r="188" spans="4:4">
      <c r="D188" s="10"/>
    </row>
    <row r="189" spans="4:4">
      <c r="D189" s="10"/>
    </row>
    <row r="190" spans="4:4">
      <c r="D190" s="10"/>
    </row>
    <row r="191" spans="4:4">
      <c r="D191" s="10"/>
    </row>
    <row r="192" spans="4:4">
      <c r="D192" s="10"/>
    </row>
    <row r="193" spans="4:4">
      <c r="D193" s="10"/>
    </row>
    <row r="194" spans="4:4">
      <c r="D194" s="10"/>
    </row>
    <row r="195" spans="4:4">
      <c r="D195" s="10"/>
    </row>
    <row r="196" spans="4:4">
      <c r="D196" s="10"/>
    </row>
    <row r="197" spans="4:4">
      <c r="D197" s="10"/>
    </row>
    <row r="198" spans="4:4">
      <c r="D198" s="10"/>
    </row>
    <row r="199" spans="4:4">
      <c r="D199" s="10"/>
    </row>
    <row r="200" spans="4:4">
      <c r="D200" s="10"/>
    </row>
    <row r="201" spans="4:4">
      <c r="D201" s="10"/>
    </row>
    <row r="202" spans="4:4">
      <c r="D202" s="10"/>
    </row>
    <row r="203" spans="4:4">
      <c r="D203" s="10"/>
    </row>
    <row r="204" spans="4:4">
      <c r="D204" s="10"/>
    </row>
    <row r="205" spans="4:4">
      <c r="D205" s="10"/>
    </row>
    <row r="206" spans="4:4">
      <c r="D206" s="10"/>
    </row>
    <row r="207" spans="4:4">
      <c r="D207" s="10"/>
    </row>
    <row r="208" spans="4:4">
      <c r="D208" s="10"/>
    </row>
    <row r="209" spans="4:4">
      <c r="D209" s="10"/>
    </row>
    <row r="210" spans="4:4">
      <c r="D210" s="10"/>
    </row>
    <row r="211" spans="4:4">
      <c r="D211" s="10"/>
    </row>
    <row r="212" spans="4:4">
      <c r="D212" s="10"/>
    </row>
    <row r="213" spans="4:4">
      <c r="D213" s="10"/>
    </row>
    <row r="214" spans="4:4">
      <c r="D214" s="10"/>
    </row>
    <row r="215" spans="4:4">
      <c r="D215" s="10"/>
    </row>
    <row r="216" spans="4:4">
      <c r="D216" s="10"/>
    </row>
    <row r="217" spans="4:4">
      <c r="D217" s="10"/>
    </row>
    <row r="218" spans="4:4">
      <c r="D218" s="10"/>
    </row>
    <row r="219" spans="4:4">
      <c r="D219" s="10"/>
    </row>
    <row r="220" spans="4:4">
      <c r="D220" s="10"/>
    </row>
    <row r="221" spans="4:4">
      <c r="D221" s="10"/>
    </row>
    <row r="222" spans="4:4">
      <c r="D222" s="10"/>
    </row>
    <row r="223" spans="4:4">
      <c r="D223" s="10"/>
    </row>
    <row r="224" spans="4:4">
      <c r="D224" s="10"/>
    </row>
    <row r="225" spans="4:4">
      <c r="D225" s="10"/>
    </row>
    <row r="226" spans="4:4">
      <c r="D226" s="10"/>
    </row>
    <row r="227" spans="4:4">
      <c r="D227" s="10"/>
    </row>
    <row r="228" spans="4:4">
      <c r="D228" s="10"/>
    </row>
    <row r="229" spans="4:4">
      <c r="D229" s="10"/>
    </row>
    <row r="230" spans="4:4">
      <c r="D230" s="10"/>
    </row>
    <row r="231" spans="4:4">
      <c r="D231" s="10"/>
    </row>
    <row r="232" spans="4:4">
      <c r="D232" s="10"/>
    </row>
    <row r="233" spans="4:4">
      <c r="D233" s="10"/>
    </row>
    <row r="234" spans="4:4">
      <c r="D234" s="10"/>
    </row>
    <row r="235" spans="4:4">
      <c r="D235" s="10"/>
    </row>
    <row r="236" spans="4:4">
      <c r="D236" s="10"/>
    </row>
    <row r="237" spans="4:4">
      <c r="D237" s="10"/>
    </row>
    <row r="238" spans="4:4">
      <c r="D238" s="10"/>
    </row>
    <row r="239" spans="4:4">
      <c r="D239" s="10"/>
    </row>
    <row r="240" spans="4:4">
      <c r="D240" s="10"/>
    </row>
    <row r="241" spans="4:4">
      <c r="D241" s="10"/>
    </row>
    <row r="242" spans="4:4">
      <c r="D242" s="10"/>
    </row>
    <row r="243" spans="4:4">
      <c r="D243" s="10"/>
    </row>
    <row r="244" spans="4:4">
      <c r="D244" s="10"/>
    </row>
    <row r="245" spans="4:4">
      <c r="D245" s="10"/>
    </row>
    <row r="246" spans="4:4">
      <c r="D246" s="10"/>
    </row>
    <row r="247" spans="4:4">
      <c r="D247" s="10"/>
    </row>
    <row r="248" spans="4:4">
      <c r="D248" s="10"/>
    </row>
    <row r="249" spans="4:4">
      <c r="D249" s="10"/>
    </row>
    <row r="250" spans="4:4">
      <c r="D250" s="10"/>
    </row>
    <row r="251" spans="4:4">
      <c r="D251" s="10"/>
    </row>
    <row r="252" spans="4:4">
      <c r="D252" s="10"/>
    </row>
    <row r="253" spans="4:4">
      <c r="D253" s="10"/>
    </row>
    <row r="254" spans="4:4">
      <c r="D254" s="10"/>
    </row>
    <row r="255" spans="4:4">
      <c r="D255" s="10"/>
    </row>
    <row r="256" spans="4:4">
      <c r="D256" s="10"/>
    </row>
    <row r="257" spans="4:4">
      <c r="D257" s="10"/>
    </row>
    <row r="258" spans="4:4">
      <c r="D258" s="10"/>
    </row>
    <row r="259" spans="4:4">
      <c r="D259" s="10"/>
    </row>
    <row r="260" spans="4:4">
      <c r="D260" s="10"/>
    </row>
    <row r="261" spans="4:4">
      <c r="D261" s="10"/>
    </row>
    <row r="262" spans="4:4">
      <c r="D262" s="10"/>
    </row>
    <row r="263" spans="4:4">
      <c r="D263" s="10"/>
    </row>
    <row r="264" spans="4:4">
      <c r="D264" s="10"/>
    </row>
    <row r="265" spans="4:4">
      <c r="D265" s="10"/>
    </row>
    <row r="266" spans="4:4">
      <c r="D266" s="10"/>
    </row>
    <row r="267" spans="4:4">
      <c r="D267" s="10"/>
    </row>
    <row r="268" spans="4:4">
      <c r="D268" s="10"/>
    </row>
    <row r="269" spans="4:4">
      <c r="D269" s="10"/>
    </row>
    <row r="270" spans="4:4">
      <c r="D270" s="10"/>
    </row>
    <row r="271" spans="4:4">
      <c r="D271" s="10"/>
    </row>
    <row r="272" spans="4:4">
      <c r="D272" s="10"/>
    </row>
    <row r="273" spans="4:4">
      <c r="D273" s="10"/>
    </row>
    <row r="274" spans="4:4">
      <c r="D274" s="10"/>
    </row>
    <row r="275" spans="4:4">
      <c r="D275" s="10"/>
    </row>
    <row r="276" spans="4:4">
      <c r="D276" s="10"/>
    </row>
    <row r="277" spans="4:4">
      <c r="D277" s="10"/>
    </row>
    <row r="278" spans="4:4">
      <c r="D278" s="10"/>
    </row>
    <row r="279" spans="4:4">
      <c r="D279" s="10"/>
    </row>
    <row r="280" spans="4:4">
      <c r="D280" s="10"/>
    </row>
    <row r="281" spans="4:4">
      <c r="D281" s="10"/>
    </row>
    <row r="282" spans="4:4">
      <c r="D282" s="10"/>
    </row>
    <row r="283" spans="4:4">
      <c r="D283" s="10"/>
    </row>
    <row r="284" spans="4:4">
      <c r="D284" s="10"/>
    </row>
    <row r="285" spans="4:4">
      <c r="D285" s="10"/>
    </row>
    <row r="286" spans="4:4">
      <c r="D286" s="10"/>
    </row>
    <row r="287" spans="4:4">
      <c r="D287" s="10"/>
    </row>
    <row r="288" spans="4:4">
      <c r="D288" s="10"/>
    </row>
    <row r="289" spans="4:4">
      <c r="D289" s="10"/>
    </row>
    <row r="290" spans="4:4">
      <c r="D290" s="10"/>
    </row>
    <row r="291" spans="4:4">
      <c r="D291" s="10"/>
    </row>
    <row r="292" spans="4:4">
      <c r="D292" s="10"/>
    </row>
    <row r="293" spans="4:4">
      <c r="D293" s="10"/>
    </row>
    <row r="294" spans="4:4">
      <c r="D294" s="10"/>
    </row>
    <row r="295" spans="4:4">
      <c r="D295" s="10"/>
    </row>
    <row r="296" spans="4:4">
      <c r="D296" s="10"/>
    </row>
    <row r="297" spans="4:4">
      <c r="D297" s="10"/>
    </row>
    <row r="298" spans="4:4">
      <c r="D298" s="10"/>
    </row>
    <row r="299" spans="4:4">
      <c r="D299" s="10"/>
    </row>
    <row r="300" spans="4:4">
      <c r="D300" s="10"/>
    </row>
    <row r="301" spans="4:4">
      <c r="D301" s="10"/>
    </row>
    <row r="302" spans="4:4">
      <c r="D302" s="10"/>
    </row>
    <row r="303" spans="4:4">
      <c r="D303" s="10"/>
    </row>
    <row r="304" spans="4:4">
      <c r="D304" s="10"/>
    </row>
    <row r="305" spans="4:4">
      <c r="D305" s="10"/>
    </row>
    <row r="306" spans="4:4">
      <c r="D306" s="10"/>
    </row>
    <row r="307" spans="4:4">
      <c r="D307" s="10"/>
    </row>
    <row r="308" spans="4:4">
      <c r="D308" s="10"/>
    </row>
    <row r="309" spans="4:4">
      <c r="D309" s="10"/>
    </row>
    <row r="310" spans="4:4">
      <c r="D310" s="10"/>
    </row>
    <row r="311" spans="4:4">
      <c r="D311" s="10"/>
    </row>
    <row r="312" spans="4:4">
      <c r="D312" s="10"/>
    </row>
    <row r="313" spans="4:4">
      <c r="D313" s="10"/>
    </row>
    <row r="314" spans="4:4">
      <c r="D314" s="10"/>
    </row>
    <row r="315" spans="4:4">
      <c r="D315" s="10"/>
    </row>
    <row r="316" spans="4:4">
      <c r="D316" s="10"/>
    </row>
    <row r="317" spans="4:4">
      <c r="D317" s="10"/>
    </row>
    <row r="318" spans="4:4">
      <c r="D318" s="10"/>
    </row>
    <row r="319" spans="4:4">
      <c r="D319" s="10"/>
    </row>
    <row r="320" spans="4:4">
      <c r="D320" s="10"/>
    </row>
    <row r="321" spans="4:4">
      <c r="D321" s="10"/>
    </row>
    <row r="322" spans="4:4">
      <c r="D322" s="10"/>
    </row>
    <row r="323" spans="4:4">
      <c r="D323" s="10"/>
    </row>
    <row r="324" spans="4:4">
      <c r="D324" s="10"/>
    </row>
    <row r="325" spans="4:4">
      <c r="D325" s="10"/>
    </row>
    <row r="326" spans="4:4">
      <c r="D326" s="10"/>
    </row>
    <row r="327" spans="4:4">
      <c r="D327" s="10"/>
    </row>
    <row r="328" spans="4:4">
      <c r="D328" s="10"/>
    </row>
    <row r="329" spans="4:4">
      <c r="D329" s="10"/>
    </row>
    <row r="330" spans="4:4">
      <c r="D330" s="10"/>
    </row>
    <row r="331" spans="4:4">
      <c r="D331" s="10"/>
    </row>
    <row r="332" spans="4:4">
      <c r="D332" s="10"/>
    </row>
    <row r="333" spans="4:4">
      <c r="D333" s="10"/>
    </row>
    <row r="334" spans="4:4">
      <c r="D334" s="10"/>
    </row>
    <row r="335" spans="4:4">
      <c r="D335" s="10"/>
    </row>
    <row r="336" spans="4:4">
      <c r="D336" s="10"/>
    </row>
    <row r="337" spans="4:4">
      <c r="D337" s="10"/>
    </row>
    <row r="338" spans="4:4">
      <c r="D338" s="10"/>
    </row>
    <row r="339" spans="4:4">
      <c r="D339" s="10"/>
    </row>
    <row r="340" spans="4:4">
      <c r="D340" s="10"/>
    </row>
    <row r="341" spans="4:4">
      <c r="D341" s="10"/>
    </row>
    <row r="342" spans="4:4">
      <c r="D342" s="10"/>
    </row>
    <row r="343" spans="4:4">
      <c r="D343" s="10"/>
    </row>
    <row r="344" spans="4:4">
      <c r="D344" s="10"/>
    </row>
    <row r="345" spans="4:4">
      <c r="D345" s="10"/>
    </row>
    <row r="346" spans="4:4">
      <c r="D346" s="10"/>
    </row>
    <row r="347" spans="4:4">
      <c r="D347" s="10"/>
    </row>
    <row r="348" spans="4:4">
      <c r="D348" s="10"/>
    </row>
    <row r="349" spans="4:4">
      <c r="D349" s="10"/>
    </row>
    <row r="350" spans="4:4">
      <c r="D350" s="10"/>
    </row>
    <row r="351" spans="4:4">
      <c r="D351" s="10"/>
    </row>
    <row r="352" spans="4:4">
      <c r="D352" s="10"/>
    </row>
    <row r="353" spans="4:4">
      <c r="D353" s="10"/>
    </row>
    <row r="354" spans="4:4">
      <c r="D354" s="10"/>
    </row>
    <row r="355" spans="4:4">
      <c r="D355" s="10"/>
    </row>
    <row r="356" spans="4:4">
      <c r="D356" s="10"/>
    </row>
    <row r="357" spans="4:4">
      <c r="D357" s="10"/>
    </row>
    <row r="358" spans="4:4">
      <c r="D358" s="10"/>
    </row>
    <row r="359" spans="4:4">
      <c r="D359" s="10"/>
    </row>
    <row r="360" spans="4:4">
      <c r="D360" s="10"/>
    </row>
    <row r="361" spans="4:4">
      <c r="D361" s="10"/>
    </row>
    <row r="362" spans="4:4">
      <c r="D362" s="10"/>
    </row>
    <row r="363" spans="4:4">
      <c r="D363" s="10"/>
    </row>
    <row r="364" spans="4:4">
      <c r="D364" s="10"/>
    </row>
    <row r="365" spans="4:4">
      <c r="D365" s="10"/>
    </row>
    <row r="366" spans="4:4">
      <c r="D366" s="10"/>
    </row>
    <row r="367" spans="4:4">
      <c r="D367" s="10"/>
    </row>
    <row r="368" spans="4:4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sheetProtection sheet="1"/>
  <mergeCells count="17">
    <mergeCell ref="C59:G59"/>
    <mergeCell ref="A1:G1"/>
    <mergeCell ref="C2:G2"/>
    <mergeCell ref="C3:G3"/>
    <mergeCell ref="C4:G4"/>
    <mergeCell ref="C22:G22"/>
    <mergeCell ref="C29:G29"/>
    <mergeCell ref="C34:G34"/>
    <mergeCell ref="C37:G37"/>
    <mergeCell ref="C40:G40"/>
    <mergeCell ref="C42:G42"/>
    <mergeCell ref="C48:G48"/>
    <mergeCell ref="C89:G89"/>
    <mergeCell ref="C92:G92"/>
    <mergeCell ref="C111:G111"/>
    <mergeCell ref="C113:G113"/>
    <mergeCell ref="C119:G119"/>
  </mergeCells>
  <pageMargins left="0.59055118110236204" right="0.196850393700787" top="0.78740157499999996" bottom="0.78740157499999996" header="0.3" footer="0.3"/>
  <pageSetup paperSize="8" orientation="landscape" r:id="rId1"/>
  <headerFooter>
    <oddFooter>&amp;RStránka &amp;P z &amp;N&amp;LZpracováno programem BUILDpower S,  © RTS, a.s.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48</vt:i4>
      </vt:variant>
    </vt:vector>
  </HeadingPairs>
  <TitlesOfParts>
    <vt:vector size="52" baseType="lpstr">
      <vt:lpstr>Pokyny pro vyplnění</vt:lpstr>
      <vt:lpstr>Stavba</vt:lpstr>
      <vt:lpstr>VzorPolozky</vt:lpstr>
      <vt:lpstr>1 1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'1 1 Pol'!Názvy_tisku</vt:lpstr>
      <vt:lpstr>oadresa</vt:lpstr>
      <vt:lpstr>Stavba!Objednatel</vt:lpstr>
      <vt:lpstr>Stavba!Objekt</vt:lpstr>
      <vt:lpstr>'1 1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siler</dc:creator>
  <cp:lastModifiedBy>pamarch</cp:lastModifiedBy>
  <cp:lastPrinted>2020-04-23T06:57:06Z</cp:lastPrinted>
  <dcterms:created xsi:type="dcterms:W3CDTF">2009-04-08T07:15:50Z</dcterms:created>
  <dcterms:modified xsi:type="dcterms:W3CDTF">2020-04-23T06:58:06Z</dcterms:modified>
</cp:coreProperties>
</file>