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ýběrová řízení nová\Bílý dům\rok 2020\fyzioterapie, logopedie\"/>
    </mc:Choice>
  </mc:AlternateContent>
  <bookViews>
    <workbookView xWindow="28680" yWindow="-120" windowWidth="29040" windowHeight="15840" activeTab="3"/>
  </bookViews>
  <sheets>
    <sheet name="Pokyny pro vyplnění" sheetId="11" r:id="rId1"/>
    <sheet name="Stavba" sheetId="1" r:id="rId2"/>
    <sheet name="VzorPolozky" sheetId="10" state="hidden" r:id="rId3"/>
    <sheet name="272_2020_05 272_2020_05 Pol" sheetId="12" r:id="rId4"/>
  </sheets>
  <externalReferences>
    <externalReference r:id="rId5"/>
  </externalReferences>
  <definedNames>
    <definedName name="CelkemDPHVypocet" localSheetId="1">Stavba!$H$42</definedName>
    <definedName name="CenaCelkem">Stavba!$G$29</definedName>
    <definedName name="CenaCelkemBezDPH">Stavba!$G$28</definedName>
    <definedName name="CenaCelkemVypocet" localSheetId="1">Stavba!$I$42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'272_2020_05 272_2020_05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'272_2020_05 272_2020_05 Pol'!$A$1:$X$104</definedName>
    <definedName name="_xlnm.Print_Area" localSheetId="1">Stavba!$A$1:$J$60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Stavba!$F$42</definedName>
    <definedName name="ZakladDPHZakl">Stavba!$G$25</definedName>
    <definedName name="ZakladDPHZaklVypocet" localSheetId="1">Stavba!$G$42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59" i="1" l="1"/>
  <c r="I20" i="1" s="1"/>
  <c r="I58" i="1"/>
  <c r="I57" i="1"/>
  <c r="I56" i="1"/>
  <c r="I55" i="1"/>
  <c r="I17" i="1" s="1"/>
  <c r="I54" i="1"/>
  <c r="I53" i="1"/>
  <c r="I52" i="1"/>
  <c r="I51" i="1"/>
  <c r="I50" i="1"/>
  <c r="I49" i="1"/>
  <c r="G41" i="1"/>
  <c r="H41" i="1" s="1"/>
  <c r="I41" i="1" s="1"/>
  <c r="F41" i="1"/>
  <c r="G40" i="1"/>
  <c r="F40" i="1"/>
  <c r="G39" i="1"/>
  <c r="G42" i="1" s="1"/>
  <c r="G25" i="1" s="1"/>
  <c r="A25" i="1" s="1"/>
  <c r="F39" i="1"/>
  <c r="F42" i="1" s="1"/>
  <c r="G94" i="12"/>
  <c r="K8" i="12"/>
  <c r="V8" i="12"/>
  <c r="G9" i="12"/>
  <c r="G8" i="12" s="1"/>
  <c r="I9" i="12"/>
  <c r="I8" i="12" s="1"/>
  <c r="K9" i="12"/>
  <c r="O9" i="12"/>
  <c r="O8" i="12" s="1"/>
  <c r="Q9" i="12"/>
  <c r="Q8" i="12" s="1"/>
  <c r="V9" i="12"/>
  <c r="G10" i="12"/>
  <c r="I10" i="12"/>
  <c r="O10" i="12"/>
  <c r="Q10" i="12"/>
  <c r="G11" i="12"/>
  <c r="I11" i="12"/>
  <c r="K11" i="12"/>
  <c r="K10" i="12" s="1"/>
  <c r="M11" i="12"/>
  <c r="M10" i="12" s="1"/>
  <c r="O11" i="12"/>
  <c r="Q11" i="12"/>
  <c r="V11" i="12"/>
  <c r="V10" i="12" s="1"/>
  <c r="K13" i="12"/>
  <c r="V13" i="12"/>
  <c r="G14" i="12"/>
  <c r="G13" i="12" s="1"/>
  <c r="I14" i="12"/>
  <c r="I13" i="12" s="1"/>
  <c r="K14" i="12"/>
  <c r="O14" i="12"/>
  <c r="O13" i="12" s="1"/>
  <c r="Q14" i="12"/>
  <c r="Q13" i="12" s="1"/>
  <c r="V14" i="12"/>
  <c r="I18" i="12"/>
  <c r="Q18" i="12"/>
  <c r="G19" i="12"/>
  <c r="I19" i="12"/>
  <c r="K19" i="12"/>
  <c r="K18" i="12" s="1"/>
  <c r="M19" i="12"/>
  <c r="O19" i="12"/>
  <c r="Q19" i="12"/>
  <c r="V19" i="12"/>
  <c r="V18" i="12" s="1"/>
  <c r="G20" i="12"/>
  <c r="I20" i="12"/>
  <c r="K20" i="12"/>
  <c r="M20" i="12"/>
  <c r="O20" i="12"/>
  <c r="Q20" i="12"/>
  <c r="V20" i="12"/>
  <c r="G21" i="12"/>
  <c r="G18" i="12" s="1"/>
  <c r="I21" i="12"/>
  <c r="K21" i="12"/>
  <c r="O21" i="12"/>
  <c r="O18" i="12" s="1"/>
  <c r="Q21" i="12"/>
  <c r="V21" i="12"/>
  <c r="G23" i="12"/>
  <c r="I23" i="12"/>
  <c r="K23" i="12"/>
  <c r="K22" i="12" s="1"/>
  <c r="M23" i="12"/>
  <c r="O23" i="12"/>
  <c r="Q23" i="12"/>
  <c r="V23" i="12"/>
  <c r="V22" i="12" s="1"/>
  <c r="G26" i="12"/>
  <c r="I26" i="12"/>
  <c r="K26" i="12"/>
  <c r="M26" i="12"/>
  <c r="O26" i="12"/>
  <c r="Q26" i="12"/>
  <c r="V26" i="12"/>
  <c r="G29" i="12"/>
  <c r="G22" i="12" s="1"/>
  <c r="I29" i="12"/>
  <c r="K29" i="12"/>
  <c r="O29" i="12"/>
  <c r="O22" i="12" s="1"/>
  <c r="Q29" i="12"/>
  <c r="V29" i="12"/>
  <c r="G30" i="12"/>
  <c r="M30" i="12" s="1"/>
  <c r="I30" i="12"/>
  <c r="I22" i="12" s="1"/>
  <c r="K30" i="12"/>
  <c r="O30" i="12"/>
  <c r="Q30" i="12"/>
  <c r="Q22" i="12" s="1"/>
  <c r="V30" i="12"/>
  <c r="G31" i="12"/>
  <c r="I31" i="12"/>
  <c r="K31" i="12"/>
  <c r="M31" i="12"/>
  <c r="O31" i="12"/>
  <c r="Q31" i="12"/>
  <c r="V31" i="12"/>
  <c r="G33" i="12"/>
  <c r="G32" i="12" s="1"/>
  <c r="I33" i="12"/>
  <c r="I32" i="12" s="1"/>
  <c r="K33" i="12"/>
  <c r="O33" i="12"/>
  <c r="O32" i="12" s="1"/>
  <c r="Q33" i="12"/>
  <c r="Q32" i="12" s="1"/>
  <c r="V33" i="12"/>
  <c r="G34" i="12"/>
  <c r="M34" i="12" s="1"/>
  <c r="I34" i="12"/>
  <c r="K34" i="12"/>
  <c r="O34" i="12"/>
  <c r="Q34" i="12"/>
  <c r="V34" i="12"/>
  <c r="G35" i="12"/>
  <c r="I35" i="12"/>
  <c r="K35" i="12"/>
  <c r="K32" i="12" s="1"/>
  <c r="M35" i="12"/>
  <c r="O35" i="12"/>
  <c r="Q35" i="12"/>
  <c r="V35" i="12"/>
  <c r="V32" i="12" s="1"/>
  <c r="G36" i="12"/>
  <c r="I36" i="12"/>
  <c r="K36" i="12"/>
  <c r="M36" i="12"/>
  <c r="O36" i="12"/>
  <c r="Q36" i="12"/>
  <c r="V36" i="12"/>
  <c r="G37" i="12"/>
  <c r="M37" i="12" s="1"/>
  <c r="I37" i="12"/>
  <c r="K37" i="12"/>
  <c r="O37" i="12"/>
  <c r="Q37" i="12"/>
  <c r="V37" i="12"/>
  <c r="G39" i="12"/>
  <c r="I39" i="12"/>
  <c r="K39" i="12"/>
  <c r="K38" i="12" s="1"/>
  <c r="M39" i="12"/>
  <c r="O39" i="12"/>
  <c r="Q39" i="12"/>
  <c r="V39" i="12"/>
  <c r="V38" i="12" s="1"/>
  <c r="G40" i="12"/>
  <c r="I40" i="12"/>
  <c r="K40" i="12"/>
  <c r="M40" i="12"/>
  <c r="O40" i="12"/>
  <c r="Q40" i="12"/>
  <c r="V40" i="12"/>
  <c r="G41" i="12"/>
  <c r="G38" i="12" s="1"/>
  <c r="I41" i="12"/>
  <c r="K41" i="12"/>
  <c r="O41" i="12"/>
  <c r="O38" i="12" s="1"/>
  <c r="Q41" i="12"/>
  <c r="V41" i="12"/>
  <c r="G45" i="12"/>
  <c r="M45" i="12" s="1"/>
  <c r="I45" i="12"/>
  <c r="I38" i="12" s="1"/>
  <c r="K45" i="12"/>
  <c r="O45" i="12"/>
  <c r="Q45" i="12"/>
  <c r="Q38" i="12" s="1"/>
  <c r="V45" i="12"/>
  <c r="G46" i="12"/>
  <c r="I46" i="12"/>
  <c r="K46" i="12"/>
  <c r="M46" i="12"/>
  <c r="O46" i="12"/>
  <c r="Q46" i="12"/>
  <c r="V46" i="12"/>
  <c r="G47" i="12"/>
  <c r="I47" i="12"/>
  <c r="K47" i="12"/>
  <c r="M47" i="12"/>
  <c r="O47" i="12"/>
  <c r="Q47" i="12"/>
  <c r="V47" i="12"/>
  <c r="G51" i="12"/>
  <c r="M51" i="12" s="1"/>
  <c r="I51" i="12"/>
  <c r="K51" i="12"/>
  <c r="O51" i="12"/>
  <c r="Q51" i="12"/>
  <c r="V51" i="12"/>
  <c r="G52" i="12"/>
  <c r="M52" i="12" s="1"/>
  <c r="I52" i="12"/>
  <c r="K52" i="12"/>
  <c r="O52" i="12"/>
  <c r="Q52" i="12"/>
  <c r="V52" i="12"/>
  <c r="G54" i="12"/>
  <c r="I54" i="12"/>
  <c r="K54" i="12"/>
  <c r="M54" i="12"/>
  <c r="O54" i="12"/>
  <c r="Q54" i="12"/>
  <c r="V54" i="12"/>
  <c r="G59" i="12"/>
  <c r="I59" i="12"/>
  <c r="K59" i="12"/>
  <c r="M59" i="12"/>
  <c r="O59" i="12"/>
  <c r="Q59" i="12"/>
  <c r="V59" i="12"/>
  <c r="G62" i="12"/>
  <c r="M62" i="12" s="1"/>
  <c r="I62" i="12"/>
  <c r="K62" i="12"/>
  <c r="O62" i="12"/>
  <c r="Q62" i="12"/>
  <c r="V62" i="12"/>
  <c r="G63" i="12"/>
  <c r="M63" i="12" s="1"/>
  <c r="I63" i="12"/>
  <c r="K63" i="12"/>
  <c r="O63" i="12"/>
  <c r="Q63" i="12"/>
  <c r="V63" i="12"/>
  <c r="G64" i="12"/>
  <c r="I64" i="12"/>
  <c r="K64" i="12"/>
  <c r="M64" i="12"/>
  <c r="O64" i="12"/>
  <c r="Q64" i="12"/>
  <c r="V64" i="12"/>
  <c r="G65" i="12"/>
  <c r="I65" i="12"/>
  <c r="K65" i="12"/>
  <c r="M65" i="12"/>
  <c r="O65" i="12"/>
  <c r="Q65" i="12"/>
  <c r="V65" i="12"/>
  <c r="G66" i="12"/>
  <c r="G67" i="12"/>
  <c r="M67" i="12" s="1"/>
  <c r="I67" i="12"/>
  <c r="I66" i="12" s="1"/>
  <c r="K67" i="12"/>
  <c r="K66" i="12" s="1"/>
  <c r="O67" i="12"/>
  <c r="Q67" i="12"/>
  <c r="Q66" i="12" s="1"/>
  <c r="V67" i="12"/>
  <c r="V66" i="12" s="1"/>
  <c r="G69" i="12"/>
  <c r="I69" i="12"/>
  <c r="K69" i="12"/>
  <c r="M69" i="12"/>
  <c r="O69" i="12"/>
  <c r="Q69" i="12"/>
  <c r="V69" i="12"/>
  <c r="G70" i="12"/>
  <c r="I70" i="12"/>
  <c r="K70" i="12"/>
  <c r="M70" i="12"/>
  <c r="O70" i="12"/>
  <c r="Q70" i="12"/>
  <c r="V70" i="12"/>
  <c r="G78" i="12"/>
  <c r="M78" i="12" s="1"/>
  <c r="I78" i="12"/>
  <c r="K78" i="12"/>
  <c r="O78" i="12"/>
  <c r="O66" i="12" s="1"/>
  <c r="Q78" i="12"/>
  <c r="V78" i="12"/>
  <c r="G80" i="12"/>
  <c r="M80" i="12" s="1"/>
  <c r="I80" i="12"/>
  <c r="K80" i="12"/>
  <c r="O80" i="12"/>
  <c r="Q80" i="12"/>
  <c r="V80" i="12"/>
  <c r="G82" i="12"/>
  <c r="G81" i="12" s="1"/>
  <c r="I82" i="12"/>
  <c r="K82" i="12"/>
  <c r="M82" i="12"/>
  <c r="O82" i="12"/>
  <c r="O81" i="12" s="1"/>
  <c r="Q82" i="12"/>
  <c r="V82" i="12"/>
  <c r="G83" i="12"/>
  <c r="M83" i="12" s="1"/>
  <c r="I83" i="12"/>
  <c r="K83" i="12"/>
  <c r="O83" i="12"/>
  <c r="Q83" i="12"/>
  <c r="V83" i="12"/>
  <c r="G84" i="12"/>
  <c r="M84" i="12" s="1"/>
  <c r="I84" i="12"/>
  <c r="I81" i="12" s="1"/>
  <c r="K84" i="12"/>
  <c r="O84" i="12"/>
  <c r="Q84" i="12"/>
  <c r="Q81" i="12" s="1"/>
  <c r="V84" i="12"/>
  <c r="G85" i="12"/>
  <c r="M85" i="12" s="1"/>
  <c r="I85" i="12"/>
  <c r="K85" i="12"/>
  <c r="K81" i="12" s="1"/>
  <c r="O85" i="12"/>
  <c r="Q85" i="12"/>
  <c r="V85" i="12"/>
  <c r="V81" i="12" s="1"/>
  <c r="G86" i="12"/>
  <c r="I86" i="12"/>
  <c r="K86" i="12"/>
  <c r="M86" i="12"/>
  <c r="O86" i="12"/>
  <c r="Q86" i="12"/>
  <c r="V86" i="12"/>
  <c r="G87" i="12"/>
  <c r="M87" i="12" s="1"/>
  <c r="I87" i="12"/>
  <c r="K87" i="12"/>
  <c r="O87" i="12"/>
  <c r="Q87" i="12"/>
  <c r="V87" i="12"/>
  <c r="G88" i="12"/>
  <c r="I88" i="12"/>
  <c r="O88" i="12"/>
  <c r="Q88" i="12"/>
  <c r="G89" i="12"/>
  <c r="M89" i="12" s="1"/>
  <c r="M88" i="12" s="1"/>
  <c r="I89" i="12"/>
  <c r="K89" i="12"/>
  <c r="K88" i="12" s="1"/>
  <c r="O89" i="12"/>
  <c r="Q89" i="12"/>
  <c r="V89" i="12"/>
  <c r="V88" i="12" s="1"/>
  <c r="K90" i="12"/>
  <c r="V90" i="12"/>
  <c r="G91" i="12"/>
  <c r="G90" i="12" s="1"/>
  <c r="I91" i="12"/>
  <c r="I90" i="12" s="1"/>
  <c r="K91" i="12"/>
  <c r="O91" i="12"/>
  <c r="O90" i="12" s="1"/>
  <c r="Q91" i="12"/>
  <c r="Q90" i="12" s="1"/>
  <c r="V91" i="12"/>
  <c r="AE94" i="12"/>
  <c r="AF94" i="12"/>
  <c r="I19" i="1"/>
  <c r="I18" i="1"/>
  <c r="I16" i="1"/>
  <c r="H40" i="1"/>
  <c r="I60" i="1" l="1"/>
  <c r="J59" i="1" s="1"/>
  <c r="J52" i="1"/>
  <c r="J53" i="1"/>
  <c r="I40" i="1"/>
  <c r="G26" i="1"/>
  <c r="A26" i="1"/>
  <c r="G28" i="1"/>
  <c r="G23" i="1"/>
  <c r="H39" i="1"/>
  <c r="H42" i="1" s="1"/>
  <c r="M22" i="12"/>
  <c r="M81" i="12"/>
  <c r="M66" i="12"/>
  <c r="M38" i="12"/>
  <c r="M91" i="12"/>
  <c r="M90" i="12" s="1"/>
  <c r="M33" i="12"/>
  <c r="M32" i="12" s="1"/>
  <c r="M29" i="12"/>
  <c r="M21" i="12"/>
  <c r="M18" i="12" s="1"/>
  <c r="M14" i="12"/>
  <c r="M13" i="12" s="1"/>
  <c r="M9" i="12"/>
  <c r="M8" i="12" s="1"/>
  <c r="M41" i="12"/>
  <c r="I39" i="1"/>
  <c r="I42" i="1" s="1"/>
  <c r="I21" i="1"/>
  <c r="J28" i="1"/>
  <c r="J26" i="1"/>
  <c r="G38" i="1"/>
  <c r="F38" i="1"/>
  <c r="J23" i="1"/>
  <c r="J24" i="1"/>
  <c r="J25" i="1"/>
  <c r="J27" i="1"/>
  <c r="E24" i="1"/>
  <c r="E26" i="1"/>
  <c r="J51" i="1" l="1"/>
  <c r="J58" i="1"/>
  <c r="J57" i="1"/>
  <c r="J49" i="1"/>
  <c r="J50" i="1"/>
  <c r="J55" i="1"/>
  <c r="J56" i="1"/>
  <c r="J54" i="1"/>
  <c r="J60" i="1"/>
  <c r="A23" i="1"/>
  <c r="J39" i="1"/>
  <c r="J42" i="1" s="1"/>
  <c r="J40" i="1"/>
  <c r="J41" i="1"/>
  <c r="G24" i="1" l="1"/>
  <c r="A27" i="1" s="1"/>
  <c r="A24" i="1"/>
  <c r="A29" i="1" l="1"/>
  <c r="G29" i="1"/>
  <c r="G27" i="1" s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Marečková Anna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<sst xmlns="http://schemas.openxmlformats.org/spreadsheetml/2006/main" count="570" uniqueCount="237">
  <si>
    <t>%</t>
  </si>
  <si>
    <t>Cena celkem</t>
  </si>
  <si>
    <t>Za zhotovitele</t>
  </si>
  <si>
    <t>Za objednatele</t>
  </si>
  <si>
    <t>Položkový rozpočet stavby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</si>
  <si>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</si>
  <si>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</si>
  <si>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</si>
  <si>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</si>
  <si>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</si>
  <si>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</si>
  <si>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</si>
  <si>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</si>
  <si>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</si>
  <si>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</si>
  <si>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</si>
  <si>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</si>
  <si>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</si>
  <si>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</si>
  <si>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</si>
  <si>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</si>
  <si>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</si>
  <si>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</si>
  <si>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</si>
  <si>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</si>
  <si>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</si>
  <si>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</si>
  <si>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</si>
  <si>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</si>
  <si>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</si>
  <si>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</si>
  <si>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</si>
  <si>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</si>
  <si>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</si>
  <si>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</si>
  <si>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</si>
  <si>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</si>
  <si>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</si>
  <si>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</si>
  <si>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</si>
  <si>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</si>
  <si>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</si>
  <si>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</si>
  <si>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272/2020/05</t>
  </si>
  <si>
    <t>Žerotínovo nám. 6 stavební opravy fyzioterpie, logopedie</t>
  </si>
  <si>
    <t>Objekt:</t>
  </si>
  <si>
    <t>Rozpočet:</t>
  </si>
  <si>
    <t>Marečková</t>
  </si>
  <si>
    <t>sdfsdf</t>
  </si>
  <si>
    <t>OSM MMB</t>
  </si>
  <si>
    <t>Stavba</t>
  </si>
  <si>
    <t>Celkem za stavbu</t>
  </si>
  <si>
    <t>CZK</t>
  </si>
  <si>
    <t>Rekapitulace dílů</t>
  </si>
  <si>
    <t>Typ dílu</t>
  </si>
  <si>
    <t>61</t>
  </si>
  <si>
    <t>Úpravy povrchů vnitřní</t>
  </si>
  <si>
    <t>63</t>
  </si>
  <si>
    <t>Podlahy a podlahové konstrukce</t>
  </si>
  <si>
    <t>95</t>
  </si>
  <si>
    <t>Dokončovací konstrukce na pozemních stavbách</t>
  </si>
  <si>
    <t>99</t>
  </si>
  <si>
    <t>Staveništní přesun hmot</t>
  </si>
  <si>
    <t>762</t>
  </si>
  <si>
    <t>Konstrukce tesařské</t>
  </si>
  <si>
    <t>766</t>
  </si>
  <si>
    <t>Konstrukce truhlářské</t>
  </si>
  <si>
    <t>776</t>
  </si>
  <si>
    <t>Podlahy povlakové</t>
  </si>
  <si>
    <t>784</t>
  </si>
  <si>
    <t>Malby</t>
  </si>
  <si>
    <t>D96</t>
  </si>
  <si>
    <t>Přesuny suti a vybouraných hmot</t>
  </si>
  <si>
    <t>PSU</t>
  </si>
  <si>
    <t>VN</t>
  </si>
  <si>
    <t>ON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</si>
  <si>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</si>
  <si>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</si>
  <si>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</si>
  <si>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</si>
  <si>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</si>
  <si>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</si>
  <si>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</si>
  <si>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</si>
  <si>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</si>
  <si>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</si>
  <si>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</si>
  <si>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</si>
  <si>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</si>
  <si>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</si>
  <si>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</si>
  <si>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</si>
  <si>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</si>
  <si>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</si>
  <si>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</si>
  <si>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</si>
  <si>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</si>
  <si>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</si>
  <si>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</si>
  <si>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</si>
  <si>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</si>
  <si>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</si>
  <si>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</si>
  <si>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612401191RT2</t>
  </si>
  <si>
    <t>Omítka malých ploch vnitřních stěn do 0,09 m2 vápennou štukovou omítkou</t>
  </si>
  <si>
    <t>kus</t>
  </si>
  <si>
    <t>RTS 20/ I</t>
  </si>
  <si>
    <t>Práce</t>
  </si>
  <si>
    <t>POL1_</t>
  </si>
  <si>
    <t>632419104RT2</t>
  </si>
  <si>
    <t>Samonivelač. stěrka BASF, ruční zpracování tl.4 mm cementová podlahová stěrka PCI Pericem 515</t>
  </si>
  <si>
    <t>m2</t>
  </si>
  <si>
    <t>410 : 22</t>
  </si>
  <si>
    <t>VV</t>
  </si>
  <si>
    <t>952901111R00</t>
  </si>
  <si>
    <t>Vyčištění budov o výšce podlaží do 4 m</t>
  </si>
  <si>
    <t>102a : 56</t>
  </si>
  <si>
    <t>102 : 18,80</t>
  </si>
  <si>
    <t>998014021R00</t>
  </si>
  <si>
    <t>Přesun hmot, budovy mont. vícepodl. s pláštěm, 18m</t>
  </si>
  <si>
    <t>t</t>
  </si>
  <si>
    <t>Přesun hmot</t>
  </si>
  <si>
    <t>POL7_</t>
  </si>
  <si>
    <t>998014094R00</t>
  </si>
  <si>
    <t>Přesun hmot, budovy mont, plášť, příplatek do 5 km</t>
  </si>
  <si>
    <t>998014095R00</t>
  </si>
  <si>
    <t>Přesun hmot,bud.mont.s pláštěm,příp.za dalších 5km</t>
  </si>
  <si>
    <t>762512245R00</t>
  </si>
  <si>
    <t>Položení podlah pod PVC šroubováním</t>
  </si>
  <si>
    <t>60726017.AR</t>
  </si>
  <si>
    <t>Deska dřevoštěpková OSB 3 N - 4PD tl. 25 mm</t>
  </si>
  <si>
    <t>SPCM</t>
  </si>
  <si>
    <t>Specifikace</t>
  </si>
  <si>
    <t>POL3_</t>
  </si>
  <si>
    <t>8% ztratné : 74,80*0,08</t>
  </si>
  <si>
    <t>102a+102 : 56+18</t>
  </si>
  <si>
    <t>998762203R00</t>
  </si>
  <si>
    <t>Přesun hmot pro tesařské konstrukce, výšky do 24 m</t>
  </si>
  <si>
    <t>998762294R00</t>
  </si>
  <si>
    <t>Příplatek zvětšený přesun, tesařské konstr.do 1 km</t>
  </si>
  <si>
    <t>998762299R00</t>
  </si>
  <si>
    <t>Příplatek zvětš. přesun, tesařské konstr.další 1km</t>
  </si>
  <si>
    <t>766825111R00</t>
  </si>
  <si>
    <t>Montáž žebřin,vybavení tělocvičny</t>
  </si>
  <si>
    <t>766825821R00</t>
  </si>
  <si>
    <t>Demontáž žebřin, vybavení tělocvičny</t>
  </si>
  <si>
    <t>998766203R00</t>
  </si>
  <si>
    <t>Přesun hmot pro truhlářské konstr., výšky do 24 m</t>
  </si>
  <si>
    <t>998766294R00</t>
  </si>
  <si>
    <t>Příplatek zvětš. přesun, truhlář. konstr. do 1 km</t>
  </si>
  <si>
    <t>998766299R00</t>
  </si>
  <si>
    <t>Příplatek zvětš. přesun, truhl. konstr. další 1 km</t>
  </si>
  <si>
    <t>776101101R00</t>
  </si>
  <si>
    <t>Vysávání podlah prům.vysavačem pod povlak.podlahy</t>
  </si>
  <si>
    <t>776101121R00</t>
  </si>
  <si>
    <t>Provedení penetrace podkladu pod.povlak.podlahy</t>
  </si>
  <si>
    <t>776401800RT1</t>
  </si>
  <si>
    <t>Demontáž soklíků nebo lišt, pryžových nebo z PVC odstranění a uložení na hromady</t>
  </si>
  <si>
    <t>m</t>
  </si>
  <si>
    <t>102a : 7,6+9+5+3,5+2,4+6</t>
  </si>
  <si>
    <t>102 : (4,5+6)*2</t>
  </si>
  <si>
    <t>410 : (4,4+5)*2</t>
  </si>
  <si>
    <t>776421100RU1</t>
  </si>
  <si>
    <t>Lepení podlahových soklíků z PVC a vinylu včetně dodávky soklíku PVC</t>
  </si>
  <si>
    <t>776511810RT1</t>
  </si>
  <si>
    <t>Odstranění PVC a koberců lepených bez podložky z ploch nad 20 m2</t>
  </si>
  <si>
    <t>776521100RT1</t>
  </si>
  <si>
    <t>Lepení povlak.podlah z pásů PVC na Chemopren pouze položení - PVC ve specifikaci</t>
  </si>
  <si>
    <t>776981102R00</t>
  </si>
  <si>
    <t>Montáž přechod.podlah.lišty na hmož.,povlak.podlah</t>
  </si>
  <si>
    <t>776994111RT1</t>
  </si>
  <si>
    <t>Svařování povlakových podlah z pásů nebo čtverců včetně svařovací šňůry PVC 1179</t>
  </si>
  <si>
    <t>5*4</t>
  </si>
  <si>
    <t>28342400R</t>
  </si>
  <si>
    <t>Lišta podlahová z měkčeného PVC č. h. 1357</t>
  </si>
  <si>
    <t>ztratné 10% : 73,3*0,1</t>
  </si>
  <si>
    <t>28412235R</t>
  </si>
  <si>
    <t>Podlahovina PVC Forbo Novilux Traffic tl.2,5mm 25m, š 4 m nášlapná vrstva 0,6 mm, oblast použití 23,33,42</t>
  </si>
  <si>
    <t>96,80</t>
  </si>
  <si>
    <t>zutratné 10% : 96,8*0,1</t>
  </si>
  <si>
    <t>5537027521R</t>
  </si>
  <si>
    <t>Lišta přechodová narážecí Al 28/ST l=270 cm stříbr š 46 mm</t>
  </si>
  <si>
    <t>998776203R00</t>
  </si>
  <si>
    <t>Přesun hmot pro podlahy povlakové, výšky do 24 m</t>
  </si>
  <si>
    <t>998776294R00</t>
  </si>
  <si>
    <t>Příplatek zvětš. přesun, podlahy povlak. do 1 km</t>
  </si>
  <si>
    <t>998776299R00</t>
  </si>
  <si>
    <t>Příplatek zvětš. přesun, podlahy povlak. další 1km</t>
  </si>
  <si>
    <t>784402801R00</t>
  </si>
  <si>
    <t>Odstranění malby oškrábáním v místnosti H do 3,8 m</t>
  </si>
  <si>
    <t>10% z celkové plochy : 414,80*0,1</t>
  </si>
  <si>
    <t>784191101R00</t>
  </si>
  <si>
    <t>Penetrace podkladu univerzální Primalex 1x</t>
  </si>
  <si>
    <t>784195412R00</t>
  </si>
  <si>
    <t>Malba Primalex Polar, bílá, bez penetrace, 2 x</t>
  </si>
  <si>
    <t xml:space="preserve">stropy : </t>
  </si>
  <si>
    <t>102, 102A : 56+18,80</t>
  </si>
  <si>
    <t xml:space="preserve">STĚNY : </t>
  </si>
  <si>
    <t>102a : (9+5+3,5+2+6+7,6)*2*3</t>
  </si>
  <si>
    <t>102 : (6+4,5)*2*3</t>
  </si>
  <si>
    <t>410 : (4,4+5)*2*3</t>
  </si>
  <si>
    <t>784498911R00</t>
  </si>
  <si>
    <t>Vyhlazení malířskou masou 1x, výška do 3,8 m</t>
  </si>
  <si>
    <t>zapravení po soklících : 73,3*0,1</t>
  </si>
  <si>
    <t>784498931R00</t>
  </si>
  <si>
    <t xml:space="preserve">Tmelení trhlin v omítce š. do 4 mm akryl. tmelem </t>
  </si>
  <si>
    <t>979086112R00</t>
  </si>
  <si>
    <t>Nakládání nebo překládání suti a vybouraných hmot</t>
  </si>
  <si>
    <t>Přesun suti</t>
  </si>
  <si>
    <t>POL8_</t>
  </si>
  <si>
    <t>979082212R00</t>
  </si>
  <si>
    <t>Vodorovná doprava suti po suchu do 50 m</t>
  </si>
  <si>
    <t>979011111R00</t>
  </si>
  <si>
    <t>Svislá doprava suti a vybour. hmot za 2.NP a 1.PP</t>
  </si>
  <si>
    <t>979081111R00</t>
  </si>
  <si>
    <t>Odvoz suti a vybour. hmot na skládku do 1 km</t>
  </si>
  <si>
    <t>979081121R00</t>
  </si>
  <si>
    <t>Příplatek k odvozu za každý další 1 km</t>
  </si>
  <si>
    <t>979990181R00</t>
  </si>
  <si>
    <t>Poplatek za skládku suti - PVC podlahová krytina</t>
  </si>
  <si>
    <t>005122010R</t>
  </si>
  <si>
    <t>Provoz objednatele  práce mimo pracovní dobu</t>
  </si>
  <si>
    <t>Soubor</t>
  </si>
  <si>
    <t>Indiv</t>
  </si>
  <si>
    <t>VRN</t>
  </si>
  <si>
    <t>POL99_1</t>
  </si>
  <si>
    <t>900      RT1</t>
  </si>
  <si>
    <t>HZS Práce v tarifní třídě 4 (např. tesař)</t>
  </si>
  <si>
    <t>h</t>
  </si>
  <si>
    <t>Prav.M</t>
  </si>
  <si>
    <t>HZS</t>
  </si>
  <si>
    <t>POL10_</t>
  </si>
  <si>
    <t>2 pracovníci : 2*2*3</t>
  </si>
  <si>
    <t>SUM</t>
  </si>
  <si>
    <t>Poznámky uchazeče k zadání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</si>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</sst>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1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30" xfId="0" applyNumberFormat="1" applyFont="1" applyFill="1" applyBorder="1" applyAlignment="1">
      <alignment vertical="center"/>
    </xf>
    <xf numFmtId="4" fontId="7" fillId="5" borderId="31" xfId="0" applyNumberFormat="1" applyFont="1" applyFill="1" applyBorder="1" applyAlignment="1">
      <alignment vertical="center" wrapText="1"/>
    </xf>
    <xf numFmtId="4" fontId="10" fillId="5" borderId="32" xfId="0" applyNumberFormat="1" applyFont="1" applyFill="1" applyBorder="1" applyAlignment="1">
      <alignment horizontal="center" vertical="center" wrapText="1" shrinkToFit="1"/>
    </xf>
    <xf numFmtId="4" fontId="7" fillId="5" borderId="32" xfId="0" applyNumberFormat="1" applyFont="1" applyFill="1" applyBorder="1" applyAlignment="1">
      <alignment horizontal="center" vertical="center" wrapText="1" shrinkToFit="1"/>
    </xf>
    <xf numFmtId="3" fontId="7" fillId="5" borderId="32" xfId="0" applyNumberFormat="1" applyFont="1" applyFill="1" applyBorder="1" applyAlignment="1">
      <alignment horizontal="center" vertical="center" wrapText="1"/>
    </xf>
    <xf numFmtId="4" fontId="0" fillId="0" borderId="33" xfId="0" applyNumberFormat="1" applyBorder="1" applyAlignment="1">
      <alignment vertical="center"/>
    </xf>
    <xf numFmtId="4" fontId="0" fillId="0" borderId="34" xfId="0" applyNumberFormat="1" applyBorder="1" applyAlignment="1">
      <alignment vertical="center" wrapText="1"/>
    </xf>
    <xf numFmtId="4" fontId="3" fillId="0" borderId="35" xfId="0" applyNumberFormat="1" applyFont="1" applyBorder="1" applyAlignment="1">
      <alignment horizontal="right" vertical="center" wrapText="1" shrinkToFit="1"/>
    </xf>
    <xf numFmtId="4" fontId="3" fillId="0" borderId="35" xfId="0" applyNumberFormat="1" applyFont="1" applyBorder="1" applyAlignment="1">
      <alignment horizontal="right" vertical="center" shrinkToFit="1"/>
    </xf>
    <xf numFmtId="4" fontId="0" fillId="0" borderId="35" xfId="0" applyNumberFormat="1" applyBorder="1" applyAlignment="1">
      <alignment vertical="center" shrinkToFit="1"/>
    </xf>
    <xf numFmtId="3" fontId="0" fillId="0" borderId="35" xfId="0" applyNumberFormat="1" applyBorder="1" applyAlignment="1">
      <alignment vertical="center"/>
    </xf>
    <xf numFmtId="4" fontId="8" fillId="0" borderId="33" xfId="0" applyNumberFormat="1" applyFont="1" applyBorder="1" applyAlignment="1">
      <alignment vertical="center"/>
    </xf>
    <xf numFmtId="4" fontId="8" fillId="0" borderId="34" xfId="0" applyNumberFormat="1" applyFont="1" applyBorder="1" applyAlignment="1">
      <alignment vertical="center" wrapText="1"/>
    </xf>
    <xf numFmtId="4" fontId="8" fillId="0" borderId="35" xfId="0" applyNumberFormat="1" applyFont="1" applyBorder="1" applyAlignment="1">
      <alignment vertical="center" wrapText="1" shrinkToFit="1"/>
    </xf>
    <xf numFmtId="4" fontId="8" fillId="0" borderId="35" xfId="0" applyNumberFormat="1" applyFont="1" applyBorder="1" applyAlignment="1">
      <alignment vertical="center" shrinkToFit="1"/>
    </xf>
    <xf numFmtId="3" fontId="8" fillId="0" borderId="35" xfId="0" applyNumberFormat="1" applyFont="1" applyBorder="1" applyAlignment="1">
      <alignment vertical="center"/>
    </xf>
    <xf numFmtId="4" fontId="0" fillId="0" borderId="33" xfId="0" applyNumberFormat="1" applyBorder="1" applyAlignment="1">
      <alignment horizontal="left" vertical="center"/>
    </xf>
    <xf numFmtId="4" fontId="0" fillId="0" borderId="35" xfId="0" applyNumberFormat="1" applyBorder="1" applyAlignment="1">
      <alignment vertical="center" wrapText="1" shrinkToFit="1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/>
    </xf>
    <xf numFmtId="4" fontId="0" fillId="3" borderId="38" xfId="0" applyNumberFormat="1" applyFill="1" applyBorder="1" applyAlignment="1">
      <alignment vertical="center"/>
    </xf>
    <xf numFmtId="4" fontId="0" fillId="3" borderId="39" xfId="0" applyNumberFormat="1" applyFill="1" applyBorder="1" applyAlignment="1">
      <alignment vertical="center" wrapText="1" shrinkToFit="1"/>
    </xf>
    <xf numFmtId="4" fontId="0" fillId="3" borderId="39" xfId="0" applyNumberFormat="1" applyFill="1" applyBorder="1" applyAlignment="1">
      <alignment vertical="center" shrinkToFit="1"/>
    </xf>
    <xf numFmtId="3" fontId="0" fillId="3" borderId="39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30" xfId="0" applyFont="1" applyFill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 wrapText="1"/>
    </xf>
    <xf numFmtId="0" fontId="15" fillId="5" borderId="32" xfId="0" applyFont="1" applyFill="1" applyBorder="1" applyAlignment="1">
      <alignment horizontal="center" vertical="center" wrapText="1"/>
    </xf>
    <xf numFmtId="49" fontId="7" fillId="0" borderId="33" xfId="0" applyNumberFormat="1" applyFont="1" applyBorder="1" applyAlignment="1">
      <alignment vertical="center"/>
    </xf>
    <xf numFmtId="49" fontId="7" fillId="0" borderId="33" xfId="0" applyNumberFormat="1" applyFont="1" applyBorder="1" applyAlignment="1">
      <alignment vertical="center" wrapText="1"/>
    </xf>
    <xf numFmtId="49" fontId="7" fillId="0" borderId="34" xfId="0" applyNumberFormat="1" applyFont="1" applyBorder="1" applyAlignment="1">
      <alignment vertical="center" wrapText="1"/>
    </xf>
    <xf numFmtId="0" fontId="7" fillId="3" borderId="36" xfId="0" applyFont="1" applyFill="1" applyBorder="1" applyAlignment="1">
      <alignment vertical="center"/>
    </xf>
    <xf numFmtId="0" fontId="7" fillId="3" borderId="36" xfId="0" applyFont="1" applyFill="1" applyBorder="1" applyAlignment="1">
      <alignment vertical="center" wrapText="1"/>
    </xf>
    <xf numFmtId="0" fontId="7" fillId="3" borderId="37" xfId="0" applyFont="1" applyFill="1" applyBorder="1" applyAlignment="1">
      <alignment vertical="center" wrapText="1"/>
    </xf>
    <xf numFmtId="3" fontId="7" fillId="0" borderId="35" xfId="0" applyNumberFormat="1" applyFont="1" applyBorder="1" applyAlignment="1">
      <alignment vertical="center"/>
    </xf>
    <xf numFmtId="3" fontId="7" fillId="3" borderId="39" xfId="0" applyNumberFormat="1" applyFont="1" applyFill="1" applyBorder="1" applyAlignment="1">
      <alignment vertical="center"/>
    </xf>
    <xf numFmtId="4" fontId="7" fillId="0" borderId="35" xfId="0" applyNumberFormat="1" applyFont="1" applyBorder="1" applyAlignment="1">
      <alignment horizontal="center" vertical="center"/>
    </xf>
    <xf numFmtId="4" fontId="7" fillId="0" borderId="35" xfId="0" applyNumberFormat="1" applyFont="1" applyBorder="1" applyAlignment="1">
      <alignment vertical="center"/>
    </xf>
    <xf numFmtId="4" fontId="7" fillId="3" borderId="39" xfId="0" applyNumberFormat="1" applyFont="1" applyFill="1" applyBorder="1" applyAlignment="1">
      <alignment horizontal="center" vertical="center"/>
    </xf>
    <xf numFmtId="4" fontId="7" fillId="3" borderId="39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4" borderId="29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40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27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28" xfId="0" applyFill="1" applyBorder="1" applyAlignment="1" applyProtection="1">
      <alignment vertical="top" wrapText="1"/>
      <protection locked="0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9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40" xfId="0" applyNumberFormat="1" applyFont="1" applyFill="1" applyBorder="1" applyAlignment="1">
      <alignment vertical="top" shrinkToFit="1"/>
    </xf>
    <xf numFmtId="0" fontId="16" fillId="0" borderId="41" xfId="0" applyFont="1" applyBorder="1" applyAlignment="1">
      <alignment vertical="top"/>
    </xf>
    <xf numFmtId="49" fontId="16" fillId="0" borderId="42" xfId="0" applyNumberFormat="1" applyFont="1" applyBorder="1" applyAlignment="1">
      <alignment vertical="top"/>
    </xf>
    <xf numFmtId="0" fontId="16" fillId="0" borderId="42" xfId="0" applyFont="1" applyBorder="1" applyAlignment="1">
      <alignment horizontal="center" vertical="top" shrinkToFit="1"/>
    </xf>
    <xf numFmtId="164" fontId="16" fillId="0" borderId="42" xfId="0" applyNumberFormat="1" applyFont="1" applyBorder="1" applyAlignment="1">
      <alignment vertical="top" shrinkToFit="1"/>
    </xf>
    <xf numFmtId="4" fontId="16" fillId="4" borderId="42" xfId="0" applyNumberFormat="1" applyFont="1" applyFill="1" applyBorder="1" applyAlignment="1" applyProtection="1">
      <alignment vertical="top" shrinkToFit="1"/>
      <protection locked="0"/>
    </xf>
    <xf numFmtId="4" fontId="16" fillId="0" borderId="42" xfId="0" applyNumberFormat="1" applyFont="1" applyBorder="1" applyAlignment="1">
      <alignment vertical="top" shrinkToFit="1"/>
    </xf>
    <xf numFmtId="4" fontId="16" fillId="0" borderId="43" xfId="0" applyNumberFormat="1" applyFont="1" applyBorder="1" applyAlignment="1">
      <alignment vertical="top" shrinkToFit="1"/>
    </xf>
    <xf numFmtId="0" fontId="16" fillId="0" borderId="44" xfId="0" applyFont="1" applyBorder="1" applyAlignment="1">
      <alignment vertical="top"/>
    </xf>
    <xf numFmtId="49" fontId="16" fillId="0" borderId="45" xfId="0" applyNumberFormat="1" applyFont="1" applyBorder="1" applyAlignment="1">
      <alignment vertical="top"/>
    </xf>
    <xf numFmtId="0" fontId="16" fillId="0" borderId="45" xfId="0" applyFont="1" applyBorder="1" applyAlignment="1">
      <alignment horizontal="center" vertical="top" shrinkToFit="1"/>
    </xf>
    <xf numFmtId="164" fontId="16" fillId="0" borderId="45" xfId="0" applyNumberFormat="1" applyFont="1" applyBorder="1" applyAlignment="1">
      <alignment vertical="top" shrinkToFit="1"/>
    </xf>
    <xf numFmtId="4" fontId="16" fillId="4" borderId="45" xfId="0" applyNumberFormat="1" applyFont="1" applyFill="1" applyBorder="1" applyAlignment="1" applyProtection="1">
      <alignment vertical="top" shrinkToFit="1"/>
      <protection locked="0"/>
    </xf>
    <xf numFmtId="4" fontId="16" fillId="0" borderId="45" xfId="0" applyNumberFormat="1" applyFont="1" applyBorder="1" applyAlignment="1">
      <alignment vertical="top" shrinkToFit="1"/>
    </xf>
    <xf numFmtId="4" fontId="16" fillId="0" borderId="46" xfId="0" applyNumberFormat="1" applyFont="1" applyBorder="1" applyAlignment="1">
      <alignment vertical="top" shrinkToFi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5" xfId="0" applyNumberFormat="1" applyFont="1" applyBorder="1" applyAlignment="1">
      <alignment horizontal="left" vertical="top" wrapText="1"/>
    </xf>
    <xf numFmtId="49" fontId="16" fillId="0" borderId="42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B31" sqref="B31"/>
    </sheetView>
  </sheetViews>
  <sheetFormatPr defaultRowHeight="12.75" x14ac:dyDescent="0.2"/>
  <sheetData>
    <row r="1" spans="1:7" x14ac:dyDescent="0.2">
      <c r="A1" s="21" t="s">
        <v>40</v>
      </c>
    </row>
    <row r="2" spans="1:7" ht="57.75" customHeight="1" x14ac:dyDescent="0.2">
      <c r="A2" s="76" t="s">
        <v>41</v>
      </c>
      <c r="B2" s="76"/>
      <c r="C2" s="76"/>
      <c r="D2" s="76"/>
      <c r="E2" s="76"/>
      <c r="F2" s="76"/>
      <c r="G2" s="76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3"/>
  <sheetViews>
    <sheetView showGridLines="0" topLeftCell="B27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38</v>
      </c>
      <c r="B1" s="77" t="s">
        <v>4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24</v>
      </c>
      <c r="C2" s="113"/>
      <c r="D2" s="114" t="s">
        <v>43</v>
      </c>
      <c r="E2" s="115" t="s">
        <v>44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45</v>
      </c>
      <c r="C3" s="113"/>
      <c r="D3" s="119" t="s">
        <v>43</v>
      </c>
      <c r="E3" s="120" t="s">
        <v>44</v>
      </c>
      <c r="F3" s="121"/>
      <c r="G3" s="121"/>
      <c r="H3" s="121"/>
      <c r="I3" s="121"/>
      <c r="J3" s="122"/>
    </row>
    <row r="4" spans="1:15" ht="23.25" customHeight="1" x14ac:dyDescent="0.2">
      <c r="A4" s="111">
        <v>4129</v>
      </c>
      <c r="B4" s="123" t="s">
        <v>46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23</v>
      </c>
      <c r="D5" s="92"/>
      <c r="E5" s="93"/>
      <c r="F5" s="93"/>
      <c r="G5" s="93"/>
      <c r="H5" s="18" t="s">
        <v>42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36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21</v>
      </c>
      <c r="D8" s="51"/>
      <c r="H8" s="18" t="s">
        <v>42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36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20</v>
      </c>
      <c r="D11" s="129"/>
      <c r="E11" s="129"/>
      <c r="F11" s="129"/>
      <c r="G11" s="129"/>
      <c r="H11" s="18" t="s">
        <v>42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36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22</v>
      </c>
      <c r="C14" s="58"/>
      <c r="D14" s="59" t="s">
        <v>47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34</v>
      </c>
      <c r="C15" s="61"/>
      <c r="D15" s="54"/>
      <c r="E15" s="87"/>
      <c r="F15" s="87"/>
      <c r="G15" s="88"/>
      <c r="H15" s="88"/>
      <c r="I15" s="88" t="s">
        <v>31</v>
      </c>
      <c r="J15" s="89"/>
    </row>
    <row r="16" spans="1:15" ht="23.25" customHeight="1" x14ac:dyDescent="0.2">
      <c r="A16" s="196" t="s">
        <v>26</v>
      </c>
      <c r="B16" s="38" t="s">
        <v>26</v>
      </c>
      <c r="C16" s="62"/>
      <c r="D16" s="63"/>
      <c r="E16" s="83"/>
      <c r="F16" s="84"/>
      <c r="G16" s="83"/>
      <c r="H16" s="84"/>
      <c r="I16" s="83">
        <f>SUMIF(F49:F59,A16,I49:I59)+SUMIF(F49:F59,"PSU",I49:I59)</f>
        <v>0</v>
      </c>
      <c r="J16" s="85"/>
    </row>
    <row r="17" spans="1:10" ht="23.25" customHeight="1" x14ac:dyDescent="0.2">
      <c r="A17" s="196" t="s">
        <v>27</v>
      </c>
      <c r="B17" s="38" t="s">
        <v>27</v>
      </c>
      <c r="C17" s="62"/>
      <c r="D17" s="63"/>
      <c r="E17" s="83"/>
      <c r="F17" s="84"/>
      <c r="G17" s="83"/>
      <c r="H17" s="84"/>
      <c r="I17" s="83">
        <f>SUMIF(F49:F59,A17,I49:I59)</f>
        <v>0</v>
      </c>
      <c r="J17" s="85"/>
    </row>
    <row r="18" spans="1:10" ht="23.25" customHeight="1" x14ac:dyDescent="0.2">
      <c r="A18" s="196" t="s">
        <v>28</v>
      </c>
      <c r="B18" s="38" t="s">
        <v>28</v>
      </c>
      <c r="C18" s="62"/>
      <c r="D18" s="63"/>
      <c r="E18" s="83"/>
      <c r="F18" s="84"/>
      <c r="G18" s="83"/>
      <c r="H18" s="84"/>
      <c r="I18" s="83">
        <f>SUMIF(F49:F59,A18,I49:I59)</f>
        <v>0</v>
      </c>
      <c r="J18" s="85"/>
    </row>
    <row r="19" spans="1:10" ht="23.25" customHeight="1" x14ac:dyDescent="0.2">
      <c r="A19" s="196" t="s">
        <v>74</v>
      </c>
      <c r="B19" s="38" t="s">
        <v>29</v>
      </c>
      <c r="C19" s="62"/>
      <c r="D19" s="63"/>
      <c r="E19" s="83"/>
      <c r="F19" s="84"/>
      <c r="G19" s="83"/>
      <c r="H19" s="84"/>
      <c r="I19" s="83">
        <f>SUMIF(F49:F59,A19,I49:I59)</f>
        <v>0</v>
      </c>
      <c r="J19" s="85"/>
    </row>
    <row r="20" spans="1:10" ht="23.25" customHeight="1" x14ac:dyDescent="0.2">
      <c r="A20" s="196" t="s">
        <v>75</v>
      </c>
      <c r="B20" s="38" t="s">
        <v>30</v>
      </c>
      <c r="C20" s="62"/>
      <c r="D20" s="63"/>
      <c r="E20" s="83"/>
      <c r="F20" s="84"/>
      <c r="G20" s="83"/>
      <c r="H20" s="84"/>
      <c r="I20" s="83">
        <f>SUMIF(F49:F59,A20,I49:I59)</f>
        <v>0</v>
      </c>
      <c r="J20" s="85"/>
    </row>
    <row r="21" spans="1:10" ht="23.25" customHeight="1" x14ac:dyDescent="0.2">
      <c r="A21" s="2"/>
      <c r="B21" s="48" t="s">
        <v>31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35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13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14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15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16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5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25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37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52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12</v>
      </c>
      <c r="D32" s="73"/>
      <c r="E32" s="73"/>
      <c r="F32" s="15" t="s">
        <v>11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48</v>
      </c>
      <c r="E34" s="104"/>
      <c r="G34" s="105" t="s">
        <v>49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17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39</v>
      </c>
      <c r="B38" s="142" t="s">
        <v>18</v>
      </c>
      <c r="C38" s="143" t="s">
        <v>6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19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50</v>
      </c>
      <c r="C39" s="148"/>
      <c r="D39" s="148"/>
      <c r="E39" s="148"/>
      <c r="F39" s="149">
        <f>'272_2020_05 272_2020_05 Pol'!AE94</f>
        <v>0</v>
      </c>
      <c r="G39" s="150">
        <f>'272_2020_05 272_2020_05 Pol'!AF94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 t="s">
        <v>43</v>
      </c>
      <c r="C40" s="154" t="s">
        <v>44</v>
      </c>
      <c r="D40" s="154"/>
      <c r="E40" s="154"/>
      <c r="F40" s="155">
        <f>'272_2020_05 272_2020_05 Pol'!AE94</f>
        <v>0</v>
      </c>
      <c r="G40" s="156">
        <f>'272_2020_05 272_2020_05 Pol'!AF94</f>
        <v>0</v>
      </c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hidden="1" customHeight="1" x14ac:dyDescent="0.2">
      <c r="A41" s="137">
        <v>3</v>
      </c>
      <c r="B41" s="158" t="s">
        <v>43</v>
      </c>
      <c r="C41" s="148" t="s">
        <v>44</v>
      </c>
      <c r="D41" s="148"/>
      <c r="E41" s="148"/>
      <c r="F41" s="159">
        <f>'272_2020_05 272_2020_05 Pol'!AE94</f>
        <v>0</v>
      </c>
      <c r="G41" s="151">
        <f>'272_2020_05 272_2020_05 Pol'!AF94</f>
        <v>0</v>
      </c>
      <c r="H41" s="151">
        <f>(F41*SazbaDPH1/100)+(G41*SazbaDPH2/100)</f>
        <v>0</v>
      </c>
      <c r="I41" s="151">
        <f>F41+G41+H41</f>
        <v>0</v>
      </c>
      <c r="J41" s="152" t="str">
        <f>IF(CenaCelkemVypocet=0,"",I41/CenaCelkemVypocet*100)</f>
        <v/>
      </c>
    </row>
    <row r="42" spans="1:10" ht="25.5" hidden="1" customHeight="1" x14ac:dyDescent="0.2">
      <c r="A42" s="137"/>
      <c r="B42" s="160" t="s">
        <v>51</v>
      </c>
      <c r="C42" s="161"/>
      <c r="D42" s="161"/>
      <c r="E42" s="162"/>
      <c r="F42" s="163">
        <f>SUMIF(A39:A41,"=1",F39:F41)</f>
        <v>0</v>
      </c>
      <c r="G42" s="164">
        <f>SUMIF(A39:A41,"=1",G39:G41)</f>
        <v>0</v>
      </c>
      <c r="H42" s="164">
        <f>SUMIF(A39:A41,"=1",H39:H41)</f>
        <v>0</v>
      </c>
      <c r="I42" s="164">
        <f>SUMIF(A39:A41,"=1",I39:I41)</f>
        <v>0</v>
      </c>
      <c r="J42" s="165">
        <f>SUMIF(A39:A41,"=1",J39:J41)</f>
        <v>0</v>
      </c>
    </row>
    <row r="46" spans="1:10" ht="15.75" x14ac:dyDescent="0.25">
      <c r="B46" s="176" t="s">
        <v>53</v>
      </c>
    </row>
    <row r="48" spans="1:10" ht="25.5" customHeight="1" x14ac:dyDescent="0.2">
      <c r="A48" s="178"/>
      <c r="B48" s="181" t="s">
        <v>18</v>
      </c>
      <c r="C48" s="181" t="s">
        <v>6</v>
      </c>
      <c r="D48" s="182"/>
      <c r="E48" s="182"/>
      <c r="F48" s="183" t="s">
        <v>54</v>
      </c>
      <c r="G48" s="183"/>
      <c r="H48" s="183"/>
      <c r="I48" s="183" t="s">
        <v>31</v>
      </c>
      <c r="J48" s="183" t="s">
        <v>0</v>
      </c>
    </row>
    <row r="49" spans="1:10" ht="36.75" customHeight="1" x14ac:dyDescent="0.2">
      <c r="A49" s="179"/>
      <c r="B49" s="184" t="s">
        <v>55</v>
      </c>
      <c r="C49" s="185" t="s">
        <v>56</v>
      </c>
      <c r="D49" s="186"/>
      <c r="E49" s="186"/>
      <c r="F49" s="192" t="s">
        <v>26</v>
      </c>
      <c r="G49" s="193"/>
      <c r="H49" s="193"/>
      <c r="I49" s="193">
        <f>'272_2020_05 272_2020_05 Pol'!G8</f>
        <v>0</v>
      </c>
      <c r="J49" s="190" t="str">
        <f>IF(I60=0,"",I49/I60*100)</f>
        <v/>
      </c>
    </row>
    <row r="50" spans="1:10" ht="36.75" customHeight="1" x14ac:dyDescent="0.2">
      <c r="A50" s="179"/>
      <c r="B50" s="184" t="s">
        <v>57</v>
      </c>
      <c r="C50" s="185" t="s">
        <v>58</v>
      </c>
      <c r="D50" s="186"/>
      <c r="E50" s="186"/>
      <c r="F50" s="192" t="s">
        <v>26</v>
      </c>
      <c r="G50" s="193"/>
      <c r="H50" s="193"/>
      <c r="I50" s="193">
        <f>'272_2020_05 272_2020_05 Pol'!G10</f>
        <v>0</v>
      </c>
      <c r="J50" s="190" t="str">
        <f>IF(I60=0,"",I50/I60*100)</f>
        <v/>
      </c>
    </row>
    <row r="51" spans="1:10" ht="36.75" customHeight="1" x14ac:dyDescent="0.2">
      <c r="A51" s="179"/>
      <c r="B51" s="184" t="s">
        <v>59</v>
      </c>
      <c r="C51" s="185" t="s">
        <v>60</v>
      </c>
      <c r="D51" s="186"/>
      <c r="E51" s="186"/>
      <c r="F51" s="192" t="s">
        <v>26</v>
      </c>
      <c r="G51" s="193"/>
      <c r="H51" s="193"/>
      <c r="I51" s="193">
        <f>'272_2020_05 272_2020_05 Pol'!G13</f>
        <v>0</v>
      </c>
      <c r="J51" s="190" t="str">
        <f>IF(I60=0,"",I51/I60*100)</f>
        <v/>
      </c>
    </row>
    <row r="52" spans="1:10" ht="36.75" customHeight="1" x14ac:dyDescent="0.2">
      <c r="A52" s="179"/>
      <c r="B52" s="184" t="s">
        <v>61</v>
      </c>
      <c r="C52" s="185" t="s">
        <v>62</v>
      </c>
      <c r="D52" s="186"/>
      <c r="E52" s="186"/>
      <c r="F52" s="192" t="s">
        <v>26</v>
      </c>
      <c r="G52" s="193"/>
      <c r="H52" s="193"/>
      <c r="I52" s="193">
        <f>'272_2020_05 272_2020_05 Pol'!G18</f>
        <v>0</v>
      </c>
      <c r="J52" s="190" t="str">
        <f>IF(I60=0,"",I52/I60*100)</f>
        <v/>
      </c>
    </row>
    <row r="53" spans="1:10" ht="36.75" customHeight="1" x14ac:dyDescent="0.2">
      <c r="A53" s="179"/>
      <c r="B53" s="184" t="s">
        <v>63</v>
      </c>
      <c r="C53" s="185" t="s">
        <v>64</v>
      </c>
      <c r="D53" s="186"/>
      <c r="E53" s="186"/>
      <c r="F53" s="192" t="s">
        <v>27</v>
      </c>
      <c r="G53" s="193"/>
      <c r="H53" s="193"/>
      <c r="I53" s="193">
        <f>'272_2020_05 272_2020_05 Pol'!G22</f>
        <v>0</v>
      </c>
      <c r="J53" s="190" t="str">
        <f>IF(I60=0,"",I53/I60*100)</f>
        <v/>
      </c>
    </row>
    <row r="54" spans="1:10" ht="36.75" customHeight="1" x14ac:dyDescent="0.2">
      <c r="A54" s="179"/>
      <c r="B54" s="184" t="s">
        <v>65</v>
      </c>
      <c r="C54" s="185" t="s">
        <v>66</v>
      </c>
      <c r="D54" s="186"/>
      <c r="E54" s="186"/>
      <c r="F54" s="192" t="s">
        <v>27</v>
      </c>
      <c r="G54" s="193"/>
      <c r="H54" s="193"/>
      <c r="I54" s="193">
        <f>'272_2020_05 272_2020_05 Pol'!G32</f>
        <v>0</v>
      </c>
      <c r="J54" s="190" t="str">
        <f>IF(I60=0,"",I54/I60*100)</f>
        <v/>
      </c>
    </row>
    <row r="55" spans="1:10" ht="36.75" customHeight="1" x14ac:dyDescent="0.2">
      <c r="A55" s="179"/>
      <c r="B55" s="184" t="s">
        <v>67</v>
      </c>
      <c r="C55" s="185" t="s">
        <v>68</v>
      </c>
      <c r="D55" s="186"/>
      <c r="E55" s="186"/>
      <c r="F55" s="192" t="s">
        <v>27</v>
      </c>
      <c r="G55" s="193"/>
      <c r="H55" s="193"/>
      <c r="I55" s="193">
        <f>'272_2020_05 272_2020_05 Pol'!G38</f>
        <v>0</v>
      </c>
      <c r="J55" s="190" t="str">
        <f>IF(I60=0,"",I55/I60*100)</f>
        <v/>
      </c>
    </row>
    <row r="56" spans="1:10" ht="36.75" customHeight="1" x14ac:dyDescent="0.2">
      <c r="A56" s="179"/>
      <c r="B56" s="184" t="s">
        <v>69</v>
      </c>
      <c r="C56" s="185" t="s">
        <v>70</v>
      </c>
      <c r="D56" s="186"/>
      <c r="E56" s="186"/>
      <c r="F56" s="192" t="s">
        <v>27</v>
      </c>
      <c r="G56" s="193"/>
      <c r="H56" s="193"/>
      <c r="I56" s="193">
        <f>'272_2020_05 272_2020_05 Pol'!G66</f>
        <v>0</v>
      </c>
      <c r="J56" s="190" t="str">
        <f>IF(I60=0,"",I56/I60*100)</f>
        <v/>
      </c>
    </row>
    <row r="57" spans="1:10" ht="36.75" customHeight="1" x14ac:dyDescent="0.2">
      <c r="A57" s="179"/>
      <c r="B57" s="184" t="s">
        <v>71</v>
      </c>
      <c r="C57" s="185" t="s">
        <v>72</v>
      </c>
      <c r="D57" s="186"/>
      <c r="E57" s="186"/>
      <c r="F57" s="192" t="s">
        <v>73</v>
      </c>
      <c r="G57" s="193"/>
      <c r="H57" s="193"/>
      <c r="I57" s="193">
        <f>'272_2020_05 272_2020_05 Pol'!G81</f>
        <v>0</v>
      </c>
      <c r="J57" s="190" t="str">
        <f>IF(I60=0,"",I57/I60*100)</f>
        <v/>
      </c>
    </row>
    <row r="58" spans="1:10" ht="36.75" customHeight="1" x14ac:dyDescent="0.2">
      <c r="A58" s="179"/>
      <c r="B58" s="184" t="s">
        <v>74</v>
      </c>
      <c r="C58" s="185" t="s">
        <v>29</v>
      </c>
      <c r="D58" s="186"/>
      <c r="E58" s="186"/>
      <c r="F58" s="192" t="s">
        <v>74</v>
      </c>
      <c r="G58" s="193"/>
      <c r="H58" s="193"/>
      <c r="I58" s="193">
        <f>'272_2020_05 272_2020_05 Pol'!G88</f>
        <v>0</v>
      </c>
      <c r="J58" s="190" t="str">
        <f>IF(I60=0,"",I58/I60*100)</f>
        <v/>
      </c>
    </row>
    <row r="59" spans="1:10" ht="36.75" customHeight="1" x14ac:dyDescent="0.2">
      <c r="A59" s="179"/>
      <c r="B59" s="184" t="s">
        <v>75</v>
      </c>
      <c r="C59" s="185" t="s">
        <v>30</v>
      </c>
      <c r="D59" s="186"/>
      <c r="E59" s="186"/>
      <c r="F59" s="192" t="s">
        <v>75</v>
      </c>
      <c r="G59" s="193"/>
      <c r="H59" s="193"/>
      <c r="I59" s="193">
        <f>'272_2020_05 272_2020_05 Pol'!G90</f>
        <v>0</v>
      </c>
      <c r="J59" s="190" t="str">
        <f>IF(I60=0,"",I59/I60*100)</f>
        <v/>
      </c>
    </row>
    <row r="60" spans="1:10" ht="25.5" customHeight="1" x14ac:dyDescent="0.2">
      <c r="A60" s="180"/>
      <c r="B60" s="187" t="s">
        <v>1</v>
      </c>
      <c r="C60" s="188"/>
      <c r="D60" s="189"/>
      <c r="E60" s="189"/>
      <c r="F60" s="194"/>
      <c r="G60" s="195"/>
      <c r="H60" s="195"/>
      <c r="I60" s="195">
        <f>SUM(I49:I59)</f>
        <v>0</v>
      </c>
      <c r="J60" s="191">
        <f>SUM(J49:J59)</f>
        <v>0</v>
      </c>
    </row>
    <row r="61" spans="1:10" x14ac:dyDescent="0.2">
      <c r="F61" s="135"/>
      <c r="G61" s="135"/>
      <c r="H61" s="135"/>
      <c r="I61" s="135"/>
      <c r="J61" s="136"/>
    </row>
    <row r="62" spans="1:10" x14ac:dyDescent="0.2">
      <c r="F62" s="135"/>
      <c r="G62" s="135"/>
      <c r="H62" s="135"/>
      <c r="I62" s="135"/>
      <c r="J62" s="136"/>
    </row>
    <row r="63" spans="1:10" x14ac:dyDescent="0.2">
      <c r="F63" s="135"/>
      <c r="G63" s="135"/>
      <c r="H63" s="135"/>
      <c r="I63" s="135"/>
      <c r="J63" s="136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6"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B42:E42"/>
    <mergeCell ref="C49:E49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7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8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9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10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tabSelected="1" workbookViewId="0">
      <pane ySplit="7" topLeftCell="A59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38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7" t="s">
        <v>7</v>
      </c>
      <c r="B1" s="197"/>
      <c r="C1" s="197"/>
      <c r="D1" s="197"/>
      <c r="E1" s="197"/>
      <c r="F1" s="197"/>
      <c r="G1" s="197"/>
      <c r="AG1" t="s">
        <v>76</v>
      </c>
    </row>
    <row r="2" spans="1:60" ht="24.95" customHeight="1" x14ac:dyDescent="0.2">
      <c r="A2" s="198" t="s">
        <v>8</v>
      </c>
      <c r="B2" s="49" t="s">
        <v>43</v>
      </c>
      <c r="C2" s="201" t="s">
        <v>44</v>
      </c>
      <c r="D2" s="199"/>
      <c r="E2" s="199"/>
      <c r="F2" s="199"/>
      <c r="G2" s="200"/>
      <c r="AG2" t="s">
        <v>77</v>
      </c>
    </row>
    <row r="3" spans="1:60" ht="24.95" customHeight="1" x14ac:dyDescent="0.2">
      <c r="A3" s="198" t="s">
        <v>9</v>
      </c>
      <c r="B3" s="49" t="s">
        <v>43</v>
      </c>
      <c r="C3" s="201" t="s">
        <v>44</v>
      </c>
      <c r="D3" s="199"/>
      <c r="E3" s="199"/>
      <c r="F3" s="199"/>
      <c r="G3" s="200"/>
      <c r="AC3" s="177" t="s">
        <v>77</v>
      </c>
      <c r="AG3" t="s">
        <v>78</v>
      </c>
    </row>
    <row r="4" spans="1:60" ht="24.95" customHeight="1" x14ac:dyDescent="0.2">
      <c r="A4" s="202" t="s">
        <v>10</v>
      </c>
      <c r="B4" s="203" t="s">
        <v>43</v>
      </c>
      <c r="C4" s="204" t="s">
        <v>44</v>
      </c>
      <c r="D4" s="205"/>
      <c r="E4" s="205"/>
      <c r="F4" s="205"/>
      <c r="G4" s="206"/>
      <c r="AG4" t="s">
        <v>79</v>
      </c>
    </row>
    <row r="5" spans="1:60" x14ac:dyDescent="0.2">
      <c r="D5" s="10"/>
    </row>
    <row r="6" spans="1:60" ht="38.25" x14ac:dyDescent="0.2">
      <c r="A6" s="208" t="s">
        <v>80</v>
      </c>
      <c r="B6" s="210" t="s">
        <v>81</v>
      </c>
      <c r="C6" s="210" t="s">
        <v>82</v>
      </c>
      <c r="D6" s="209" t="s">
        <v>83</v>
      </c>
      <c r="E6" s="208" t="s">
        <v>84</v>
      </c>
      <c r="F6" s="207" t="s">
        <v>85</v>
      </c>
      <c r="G6" s="208" t="s">
        <v>31</v>
      </c>
      <c r="H6" s="211" t="s">
        <v>32</v>
      </c>
      <c r="I6" s="211" t="s">
        <v>86</v>
      </c>
      <c r="J6" s="211" t="s">
        <v>33</v>
      </c>
      <c r="K6" s="211" t="s">
        <v>87</v>
      </c>
      <c r="L6" s="211" t="s">
        <v>88</v>
      </c>
      <c r="M6" s="211" t="s">
        <v>89</v>
      </c>
      <c r="N6" s="211" t="s">
        <v>90</v>
      </c>
      <c r="O6" s="211" t="s">
        <v>91</v>
      </c>
      <c r="P6" s="211" t="s">
        <v>92</v>
      </c>
      <c r="Q6" s="211" t="s">
        <v>93</v>
      </c>
      <c r="R6" s="211" t="s">
        <v>94</v>
      </c>
      <c r="S6" s="211" t="s">
        <v>95</v>
      </c>
      <c r="T6" s="211" t="s">
        <v>96</v>
      </c>
      <c r="U6" s="211" t="s">
        <v>97</v>
      </c>
      <c r="V6" s="211" t="s">
        <v>98</v>
      </c>
      <c r="W6" s="211" t="s">
        <v>99</v>
      </c>
      <c r="X6" s="211" t="s">
        <v>100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37" t="s">
        <v>101</v>
      </c>
      <c r="B8" s="238" t="s">
        <v>55</v>
      </c>
      <c r="C8" s="259" t="s">
        <v>56</v>
      </c>
      <c r="D8" s="239"/>
      <c r="E8" s="240"/>
      <c r="F8" s="241"/>
      <c r="G8" s="241">
        <f>SUMIF(AG9:AG9,"&lt;&gt;NOR",G9:G9)</f>
        <v>0</v>
      </c>
      <c r="H8" s="241"/>
      <c r="I8" s="241">
        <f>SUM(I9:I9)</f>
        <v>0</v>
      </c>
      <c r="J8" s="241"/>
      <c r="K8" s="241">
        <f>SUM(K9:K9)</f>
        <v>0</v>
      </c>
      <c r="L8" s="241"/>
      <c r="M8" s="241">
        <f>SUM(M9:M9)</f>
        <v>0</v>
      </c>
      <c r="N8" s="241"/>
      <c r="O8" s="241">
        <f>SUM(O9:O9)</f>
        <v>0.02</v>
      </c>
      <c r="P8" s="241"/>
      <c r="Q8" s="242">
        <f>SUM(Q9:Q9)</f>
        <v>0</v>
      </c>
      <c r="R8" s="236"/>
      <c r="S8" s="236"/>
      <c r="T8" s="236"/>
      <c r="U8" s="236"/>
      <c r="V8" s="236">
        <f>SUM(V9:V9)</f>
        <v>1.1000000000000001</v>
      </c>
      <c r="W8" s="236"/>
      <c r="X8" s="236"/>
      <c r="AG8" t="s">
        <v>102</v>
      </c>
    </row>
    <row r="9" spans="1:60" ht="22.5" outlineLevel="1" x14ac:dyDescent="0.2">
      <c r="A9" s="250">
        <v>1</v>
      </c>
      <c r="B9" s="251" t="s">
        <v>103</v>
      </c>
      <c r="C9" s="260" t="s">
        <v>104</v>
      </c>
      <c r="D9" s="252" t="s">
        <v>105</v>
      </c>
      <c r="E9" s="253">
        <v>5</v>
      </c>
      <c r="F9" s="254"/>
      <c r="G9" s="255">
        <f>ROUND(E9*F9,2)</f>
        <v>0</v>
      </c>
      <c r="H9" s="254"/>
      <c r="I9" s="255">
        <f>ROUND(E9*H9,2)</f>
        <v>0</v>
      </c>
      <c r="J9" s="254"/>
      <c r="K9" s="255">
        <f>ROUND(E9*J9,2)</f>
        <v>0</v>
      </c>
      <c r="L9" s="255">
        <v>21</v>
      </c>
      <c r="M9" s="255">
        <f>G9*(1+L9/100)</f>
        <v>0</v>
      </c>
      <c r="N9" s="255">
        <v>3.2000000000000002E-3</v>
      </c>
      <c r="O9" s="255">
        <f>ROUND(E9*N9,2)</f>
        <v>0.02</v>
      </c>
      <c r="P9" s="255">
        <v>0</v>
      </c>
      <c r="Q9" s="256">
        <f>ROUND(E9*P9,2)</f>
        <v>0</v>
      </c>
      <c r="R9" s="232"/>
      <c r="S9" s="232" t="s">
        <v>106</v>
      </c>
      <c r="T9" s="232" t="s">
        <v>106</v>
      </c>
      <c r="U9" s="232">
        <v>0.22</v>
      </c>
      <c r="V9" s="232">
        <f>ROUND(E9*U9,2)</f>
        <v>1.1000000000000001</v>
      </c>
      <c r="W9" s="232"/>
      <c r="X9" s="232" t="s">
        <v>107</v>
      </c>
      <c r="Y9" s="212"/>
      <c r="Z9" s="212"/>
      <c r="AA9" s="212"/>
      <c r="AB9" s="212"/>
      <c r="AC9" s="212"/>
      <c r="AD9" s="212"/>
      <c r="AE9" s="212"/>
      <c r="AF9" s="212"/>
      <c r="AG9" s="212" t="s">
        <v>108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x14ac:dyDescent="0.2">
      <c r="A10" s="237" t="s">
        <v>101</v>
      </c>
      <c r="B10" s="238" t="s">
        <v>57</v>
      </c>
      <c r="C10" s="259" t="s">
        <v>58</v>
      </c>
      <c r="D10" s="239"/>
      <c r="E10" s="240"/>
      <c r="F10" s="241"/>
      <c r="G10" s="241">
        <f>SUMIF(AG11:AG12,"&lt;&gt;NOR",G11:G12)</f>
        <v>0</v>
      </c>
      <c r="H10" s="241"/>
      <c r="I10" s="241">
        <f>SUM(I11:I12)</f>
        <v>0</v>
      </c>
      <c r="J10" s="241"/>
      <c r="K10" s="241">
        <f>SUM(K11:K12)</f>
        <v>0</v>
      </c>
      <c r="L10" s="241"/>
      <c r="M10" s="241">
        <f>SUM(M11:M12)</f>
        <v>0</v>
      </c>
      <c r="N10" s="241"/>
      <c r="O10" s="241">
        <f>SUM(O11:O12)</f>
        <v>0.16</v>
      </c>
      <c r="P10" s="241"/>
      <c r="Q10" s="242">
        <f>SUM(Q11:Q12)</f>
        <v>0</v>
      </c>
      <c r="R10" s="236"/>
      <c r="S10" s="236"/>
      <c r="T10" s="236"/>
      <c r="U10" s="236"/>
      <c r="V10" s="236">
        <f>SUM(V11:V12)</f>
        <v>5.5</v>
      </c>
      <c r="W10" s="236"/>
      <c r="X10" s="236"/>
      <c r="AG10" t="s">
        <v>102</v>
      </c>
    </row>
    <row r="11" spans="1:60" ht="22.5" outlineLevel="1" x14ac:dyDescent="0.2">
      <c r="A11" s="243">
        <v>2</v>
      </c>
      <c r="B11" s="244" t="s">
        <v>109</v>
      </c>
      <c r="C11" s="261" t="s">
        <v>110</v>
      </c>
      <c r="D11" s="245" t="s">
        <v>111</v>
      </c>
      <c r="E11" s="246">
        <v>22</v>
      </c>
      <c r="F11" s="247"/>
      <c r="G11" s="248">
        <f>ROUND(E11*F11,2)</f>
        <v>0</v>
      </c>
      <c r="H11" s="247"/>
      <c r="I11" s="248">
        <f>ROUND(E11*H11,2)</f>
        <v>0</v>
      </c>
      <c r="J11" s="247"/>
      <c r="K11" s="248">
        <f>ROUND(E11*J11,2)</f>
        <v>0</v>
      </c>
      <c r="L11" s="248">
        <v>21</v>
      </c>
      <c r="M11" s="248">
        <f>G11*(1+L11/100)</f>
        <v>0</v>
      </c>
      <c r="N11" s="248">
        <v>7.1399999999999996E-3</v>
      </c>
      <c r="O11" s="248">
        <f>ROUND(E11*N11,2)</f>
        <v>0.16</v>
      </c>
      <c r="P11" s="248">
        <v>0</v>
      </c>
      <c r="Q11" s="249">
        <f>ROUND(E11*P11,2)</f>
        <v>0</v>
      </c>
      <c r="R11" s="232"/>
      <c r="S11" s="232" t="s">
        <v>106</v>
      </c>
      <c r="T11" s="232" t="s">
        <v>106</v>
      </c>
      <c r="U11" s="232">
        <v>0.25</v>
      </c>
      <c r="V11" s="232">
        <f>ROUND(E11*U11,2)</f>
        <v>5.5</v>
      </c>
      <c r="W11" s="232"/>
      <c r="X11" s="232" t="s">
        <v>107</v>
      </c>
      <c r="Y11" s="212"/>
      <c r="Z11" s="212"/>
      <c r="AA11" s="212"/>
      <c r="AB11" s="212"/>
      <c r="AC11" s="212"/>
      <c r="AD11" s="212"/>
      <c r="AE11" s="212"/>
      <c r="AF11" s="212"/>
      <c r="AG11" s="212" t="s">
        <v>108</v>
      </c>
      <c r="AH11" s="212"/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outlineLevel="1" x14ac:dyDescent="0.2">
      <c r="A12" s="229"/>
      <c r="B12" s="230"/>
      <c r="C12" s="262" t="s">
        <v>112</v>
      </c>
      <c r="D12" s="234"/>
      <c r="E12" s="235">
        <v>22</v>
      </c>
      <c r="F12" s="232"/>
      <c r="G12" s="232"/>
      <c r="H12" s="232"/>
      <c r="I12" s="232"/>
      <c r="J12" s="232"/>
      <c r="K12" s="232"/>
      <c r="L12" s="232"/>
      <c r="M12" s="232"/>
      <c r="N12" s="232"/>
      <c r="O12" s="232"/>
      <c r="P12" s="232"/>
      <c r="Q12" s="232"/>
      <c r="R12" s="232"/>
      <c r="S12" s="232"/>
      <c r="T12" s="232"/>
      <c r="U12" s="232"/>
      <c r="V12" s="232"/>
      <c r="W12" s="232"/>
      <c r="X12" s="232"/>
      <c r="Y12" s="212"/>
      <c r="Z12" s="212"/>
      <c r="AA12" s="212"/>
      <c r="AB12" s="212"/>
      <c r="AC12" s="212"/>
      <c r="AD12" s="212"/>
      <c r="AE12" s="212"/>
      <c r="AF12" s="212"/>
      <c r="AG12" s="212" t="s">
        <v>113</v>
      </c>
      <c r="AH12" s="212">
        <v>0</v>
      </c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ht="25.5" x14ac:dyDescent="0.2">
      <c r="A13" s="237" t="s">
        <v>101</v>
      </c>
      <c r="B13" s="238" t="s">
        <v>59</v>
      </c>
      <c r="C13" s="259" t="s">
        <v>60</v>
      </c>
      <c r="D13" s="239"/>
      <c r="E13" s="240"/>
      <c r="F13" s="241"/>
      <c r="G13" s="241">
        <f>SUMIF(AG14:AG17,"&lt;&gt;NOR",G14:G17)</f>
        <v>0</v>
      </c>
      <c r="H13" s="241"/>
      <c r="I13" s="241">
        <f>SUM(I14:I17)</f>
        <v>0</v>
      </c>
      <c r="J13" s="241"/>
      <c r="K13" s="241">
        <f>SUM(K14:K17)</f>
        <v>0</v>
      </c>
      <c r="L13" s="241"/>
      <c r="M13" s="241">
        <f>SUM(M14:M17)</f>
        <v>0</v>
      </c>
      <c r="N13" s="241"/>
      <c r="O13" s="241">
        <f>SUM(O14:O17)</f>
        <v>0</v>
      </c>
      <c r="P13" s="241"/>
      <c r="Q13" s="242">
        <f>SUM(Q14:Q17)</f>
        <v>0</v>
      </c>
      <c r="R13" s="236"/>
      <c r="S13" s="236"/>
      <c r="T13" s="236"/>
      <c r="U13" s="236"/>
      <c r="V13" s="236">
        <f>SUM(V14:V17)</f>
        <v>30.01</v>
      </c>
      <c r="W13" s="236"/>
      <c r="X13" s="236"/>
      <c r="AG13" t="s">
        <v>102</v>
      </c>
    </row>
    <row r="14" spans="1:60" outlineLevel="1" x14ac:dyDescent="0.2">
      <c r="A14" s="243">
        <v>3</v>
      </c>
      <c r="B14" s="244" t="s">
        <v>114</v>
      </c>
      <c r="C14" s="261" t="s">
        <v>115</v>
      </c>
      <c r="D14" s="245" t="s">
        <v>111</v>
      </c>
      <c r="E14" s="246">
        <v>96.8</v>
      </c>
      <c r="F14" s="247"/>
      <c r="G14" s="248">
        <f>ROUND(E14*F14,2)</f>
        <v>0</v>
      </c>
      <c r="H14" s="247"/>
      <c r="I14" s="248">
        <f>ROUND(E14*H14,2)</f>
        <v>0</v>
      </c>
      <c r="J14" s="247"/>
      <c r="K14" s="248">
        <f>ROUND(E14*J14,2)</f>
        <v>0</v>
      </c>
      <c r="L14" s="248">
        <v>21</v>
      </c>
      <c r="M14" s="248">
        <f>G14*(1+L14/100)</f>
        <v>0</v>
      </c>
      <c r="N14" s="248">
        <v>4.0000000000000003E-5</v>
      </c>
      <c r="O14" s="248">
        <f>ROUND(E14*N14,2)</f>
        <v>0</v>
      </c>
      <c r="P14" s="248">
        <v>0</v>
      </c>
      <c r="Q14" s="249">
        <f>ROUND(E14*P14,2)</f>
        <v>0</v>
      </c>
      <c r="R14" s="232"/>
      <c r="S14" s="232" t="s">
        <v>106</v>
      </c>
      <c r="T14" s="232" t="s">
        <v>106</v>
      </c>
      <c r="U14" s="232">
        <v>0.31</v>
      </c>
      <c r="V14" s="232">
        <f>ROUND(E14*U14,2)</f>
        <v>30.01</v>
      </c>
      <c r="W14" s="232"/>
      <c r="X14" s="232" t="s">
        <v>107</v>
      </c>
      <c r="Y14" s="212"/>
      <c r="Z14" s="212"/>
      <c r="AA14" s="212"/>
      <c r="AB14" s="212"/>
      <c r="AC14" s="212"/>
      <c r="AD14" s="212"/>
      <c r="AE14" s="212"/>
      <c r="AF14" s="212"/>
      <c r="AG14" s="212" t="s">
        <v>108</v>
      </c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outlineLevel="1" x14ac:dyDescent="0.2">
      <c r="A15" s="229"/>
      <c r="B15" s="230"/>
      <c r="C15" s="262" t="s">
        <v>116</v>
      </c>
      <c r="D15" s="234"/>
      <c r="E15" s="235">
        <v>56</v>
      </c>
      <c r="F15" s="232"/>
      <c r="G15" s="232"/>
      <c r="H15" s="232"/>
      <c r="I15" s="232"/>
      <c r="J15" s="232"/>
      <c r="K15" s="232"/>
      <c r="L15" s="232"/>
      <c r="M15" s="232"/>
      <c r="N15" s="232"/>
      <c r="O15" s="232"/>
      <c r="P15" s="232"/>
      <c r="Q15" s="232"/>
      <c r="R15" s="232"/>
      <c r="S15" s="232"/>
      <c r="T15" s="232"/>
      <c r="U15" s="232"/>
      <c r="V15" s="232"/>
      <c r="W15" s="232"/>
      <c r="X15" s="232"/>
      <c r="Y15" s="212"/>
      <c r="Z15" s="212"/>
      <c r="AA15" s="212"/>
      <c r="AB15" s="212"/>
      <c r="AC15" s="212"/>
      <c r="AD15" s="212"/>
      <c r="AE15" s="212"/>
      <c r="AF15" s="212"/>
      <c r="AG15" s="212" t="s">
        <v>113</v>
      </c>
      <c r="AH15" s="212">
        <v>0</v>
      </c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outlineLevel="1" x14ac:dyDescent="0.2">
      <c r="A16" s="229"/>
      <c r="B16" s="230"/>
      <c r="C16" s="262" t="s">
        <v>112</v>
      </c>
      <c r="D16" s="234"/>
      <c r="E16" s="235">
        <v>22</v>
      </c>
      <c r="F16" s="232"/>
      <c r="G16" s="232"/>
      <c r="H16" s="232"/>
      <c r="I16" s="232"/>
      <c r="J16" s="232"/>
      <c r="K16" s="232"/>
      <c r="L16" s="232"/>
      <c r="M16" s="232"/>
      <c r="N16" s="232"/>
      <c r="O16" s="232"/>
      <c r="P16" s="232"/>
      <c r="Q16" s="232"/>
      <c r="R16" s="232"/>
      <c r="S16" s="232"/>
      <c r="T16" s="232"/>
      <c r="U16" s="232"/>
      <c r="V16" s="232"/>
      <c r="W16" s="232"/>
      <c r="X16" s="232"/>
      <c r="Y16" s="212"/>
      <c r="Z16" s="212"/>
      <c r="AA16" s="212"/>
      <c r="AB16" s="212"/>
      <c r="AC16" s="212"/>
      <c r="AD16" s="212"/>
      <c r="AE16" s="212"/>
      <c r="AF16" s="212"/>
      <c r="AG16" s="212" t="s">
        <v>113</v>
      </c>
      <c r="AH16" s="212">
        <v>0</v>
      </c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">
      <c r="A17" s="229"/>
      <c r="B17" s="230"/>
      <c r="C17" s="262" t="s">
        <v>117</v>
      </c>
      <c r="D17" s="234"/>
      <c r="E17" s="235">
        <v>18.8</v>
      </c>
      <c r="F17" s="232"/>
      <c r="G17" s="232"/>
      <c r="H17" s="232"/>
      <c r="I17" s="232"/>
      <c r="J17" s="232"/>
      <c r="K17" s="232"/>
      <c r="L17" s="232"/>
      <c r="M17" s="232"/>
      <c r="N17" s="232"/>
      <c r="O17" s="232"/>
      <c r="P17" s="232"/>
      <c r="Q17" s="232"/>
      <c r="R17" s="232"/>
      <c r="S17" s="232"/>
      <c r="T17" s="232"/>
      <c r="U17" s="232"/>
      <c r="V17" s="232"/>
      <c r="W17" s="232"/>
      <c r="X17" s="232"/>
      <c r="Y17" s="212"/>
      <c r="Z17" s="212"/>
      <c r="AA17" s="212"/>
      <c r="AB17" s="212"/>
      <c r="AC17" s="212"/>
      <c r="AD17" s="212"/>
      <c r="AE17" s="212"/>
      <c r="AF17" s="212"/>
      <c r="AG17" s="212" t="s">
        <v>113</v>
      </c>
      <c r="AH17" s="212">
        <v>0</v>
      </c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x14ac:dyDescent="0.2">
      <c r="A18" s="237" t="s">
        <v>101</v>
      </c>
      <c r="B18" s="238" t="s">
        <v>61</v>
      </c>
      <c r="C18" s="259" t="s">
        <v>62</v>
      </c>
      <c r="D18" s="239"/>
      <c r="E18" s="240"/>
      <c r="F18" s="241"/>
      <c r="G18" s="241">
        <f>SUMIF(AG19:AG21,"&lt;&gt;NOR",G19:G21)</f>
        <v>0</v>
      </c>
      <c r="H18" s="241"/>
      <c r="I18" s="241">
        <f>SUM(I19:I21)</f>
        <v>0</v>
      </c>
      <c r="J18" s="241"/>
      <c r="K18" s="241">
        <f>SUM(K19:K21)</f>
        <v>0</v>
      </c>
      <c r="L18" s="241"/>
      <c r="M18" s="241">
        <f>SUM(M19:M21)</f>
        <v>0</v>
      </c>
      <c r="N18" s="241"/>
      <c r="O18" s="241">
        <f>SUM(O19:O21)</f>
        <v>0</v>
      </c>
      <c r="P18" s="241"/>
      <c r="Q18" s="242">
        <f>SUM(Q19:Q21)</f>
        <v>0</v>
      </c>
      <c r="R18" s="236"/>
      <c r="S18" s="236"/>
      <c r="T18" s="236"/>
      <c r="U18" s="236"/>
      <c r="V18" s="236">
        <f>SUM(V19:V21)</f>
        <v>7.0000000000000007E-2</v>
      </c>
      <c r="W18" s="236"/>
      <c r="X18" s="236"/>
      <c r="AG18" t="s">
        <v>102</v>
      </c>
    </row>
    <row r="19" spans="1:60" outlineLevel="1" x14ac:dyDescent="0.2">
      <c r="A19" s="250">
        <v>4</v>
      </c>
      <c r="B19" s="251" t="s">
        <v>118</v>
      </c>
      <c r="C19" s="260" t="s">
        <v>119</v>
      </c>
      <c r="D19" s="252" t="s">
        <v>120</v>
      </c>
      <c r="E19" s="253">
        <v>0.17695</v>
      </c>
      <c r="F19" s="254"/>
      <c r="G19" s="255">
        <f>ROUND(E19*F19,2)</f>
        <v>0</v>
      </c>
      <c r="H19" s="254"/>
      <c r="I19" s="255">
        <f>ROUND(E19*H19,2)</f>
        <v>0</v>
      </c>
      <c r="J19" s="254"/>
      <c r="K19" s="255">
        <f>ROUND(E19*J19,2)</f>
        <v>0</v>
      </c>
      <c r="L19" s="255">
        <v>21</v>
      </c>
      <c r="M19" s="255">
        <f>G19*(1+L19/100)</f>
        <v>0</v>
      </c>
      <c r="N19" s="255">
        <v>0</v>
      </c>
      <c r="O19" s="255">
        <f>ROUND(E19*N19,2)</f>
        <v>0</v>
      </c>
      <c r="P19" s="255">
        <v>0</v>
      </c>
      <c r="Q19" s="256">
        <f>ROUND(E19*P19,2)</f>
        <v>0</v>
      </c>
      <c r="R19" s="232"/>
      <c r="S19" s="232" t="s">
        <v>106</v>
      </c>
      <c r="T19" s="232" t="s">
        <v>106</v>
      </c>
      <c r="U19" s="232">
        <v>0.13</v>
      </c>
      <c r="V19" s="232">
        <f>ROUND(E19*U19,2)</f>
        <v>0.02</v>
      </c>
      <c r="W19" s="232"/>
      <c r="X19" s="232" t="s">
        <v>121</v>
      </c>
      <c r="Y19" s="212"/>
      <c r="Z19" s="212"/>
      <c r="AA19" s="212"/>
      <c r="AB19" s="212"/>
      <c r="AC19" s="212"/>
      <c r="AD19" s="212"/>
      <c r="AE19" s="212"/>
      <c r="AF19" s="212"/>
      <c r="AG19" s="212" t="s">
        <v>122</v>
      </c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outlineLevel="1" x14ac:dyDescent="0.2">
      <c r="A20" s="250">
        <v>5</v>
      </c>
      <c r="B20" s="251" t="s">
        <v>123</v>
      </c>
      <c r="C20" s="260" t="s">
        <v>124</v>
      </c>
      <c r="D20" s="252" t="s">
        <v>120</v>
      </c>
      <c r="E20" s="253">
        <v>0.17695</v>
      </c>
      <c r="F20" s="254"/>
      <c r="G20" s="255">
        <f>ROUND(E20*F20,2)</f>
        <v>0</v>
      </c>
      <c r="H20" s="254"/>
      <c r="I20" s="255">
        <f>ROUND(E20*H20,2)</f>
        <v>0</v>
      </c>
      <c r="J20" s="254"/>
      <c r="K20" s="255">
        <f>ROUND(E20*J20,2)</f>
        <v>0</v>
      </c>
      <c r="L20" s="255">
        <v>21</v>
      </c>
      <c r="M20" s="255">
        <f>G20*(1+L20/100)</f>
        <v>0</v>
      </c>
      <c r="N20" s="255">
        <v>0</v>
      </c>
      <c r="O20" s="255">
        <f>ROUND(E20*N20,2)</f>
        <v>0</v>
      </c>
      <c r="P20" s="255">
        <v>0</v>
      </c>
      <c r="Q20" s="256">
        <f>ROUND(E20*P20,2)</f>
        <v>0</v>
      </c>
      <c r="R20" s="232"/>
      <c r="S20" s="232" t="s">
        <v>106</v>
      </c>
      <c r="T20" s="232" t="s">
        <v>106</v>
      </c>
      <c r="U20" s="232">
        <v>0.31</v>
      </c>
      <c r="V20" s="232">
        <f>ROUND(E20*U20,2)</f>
        <v>0.05</v>
      </c>
      <c r="W20" s="232"/>
      <c r="X20" s="232" t="s">
        <v>121</v>
      </c>
      <c r="Y20" s="212"/>
      <c r="Z20" s="212"/>
      <c r="AA20" s="212"/>
      <c r="AB20" s="212"/>
      <c r="AC20" s="212"/>
      <c r="AD20" s="212"/>
      <c r="AE20" s="212"/>
      <c r="AF20" s="212"/>
      <c r="AG20" s="212" t="s">
        <v>122</v>
      </c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outlineLevel="1" x14ac:dyDescent="0.2">
      <c r="A21" s="250">
        <v>6</v>
      </c>
      <c r="B21" s="251" t="s">
        <v>125</v>
      </c>
      <c r="C21" s="260" t="s">
        <v>126</v>
      </c>
      <c r="D21" s="252" t="s">
        <v>120</v>
      </c>
      <c r="E21" s="253">
        <v>0.17695</v>
      </c>
      <c r="F21" s="254"/>
      <c r="G21" s="255">
        <f>ROUND(E21*F21,2)</f>
        <v>0</v>
      </c>
      <c r="H21" s="254"/>
      <c r="I21" s="255">
        <f>ROUND(E21*H21,2)</f>
        <v>0</v>
      </c>
      <c r="J21" s="254"/>
      <c r="K21" s="255">
        <f>ROUND(E21*J21,2)</f>
        <v>0</v>
      </c>
      <c r="L21" s="255">
        <v>21</v>
      </c>
      <c r="M21" s="255">
        <f>G21*(1+L21/100)</f>
        <v>0</v>
      </c>
      <c r="N21" s="255">
        <v>0</v>
      </c>
      <c r="O21" s="255">
        <f>ROUND(E21*N21,2)</f>
        <v>0</v>
      </c>
      <c r="P21" s="255">
        <v>0</v>
      </c>
      <c r="Q21" s="256">
        <f>ROUND(E21*P21,2)</f>
        <v>0</v>
      </c>
      <c r="R21" s="232"/>
      <c r="S21" s="232" t="s">
        <v>106</v>
      </c>
      <c r="T21" s="232" t="s">
        <v>106</v>
      </c>
      <c r="U21" s="232">
        <v>0</v>
      </c>
      <c r="V21" s="232">
        <f>ROUND(E21*U21,2)</f>
        <v>0</v>
      </c>
      <c r="W21" s="232"/>
      <c r="X21" s="232" t="s">
        <v>121</v>
      </c>
      <c r="Y21" s="212"/>
      <c r="Z21" s="212"/>
      <c r="AA21" s="212"/>
      <c r="AB21" s="212"/>
      <c r="AC21" s="212"/>
      <c r="AD21" s="212"/>
      <c r="AE21" s="212"/>
      <c r="AF21" s="212"/>
      <c r="AG21" s="212" t="s">
        <v>122</v>
      </c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x14ac:dyDescent="0.2">
      <c r="A22" s="237" t="s">
        <v>101</v>
      </c>
      <c r="B22" s="238" t="s">
        <v>63</v>
      </c>
      <c r="C22" s="259" t="s">
        <v>64</v>
      </c>
      <c r="D22" s="239"/>
      <c r="E22" s="240"/>
      <c r="F22" s="241"/>
      <c r="G22" s="241">
        <f>SUMIF(AG23:AG31,"&lt;&gt;NOR",G23:G31)</f>
        <v>0</v>
      </c>
      <c r="H22" s="241"/>
      <c r="I22" s="241">
        <f>SUM(I23:I31)</f>
        <v>0</v>
      </c>
      <c r="J22" s="241"/>
      <c r="K22" s="241">
        <f>SUM(K23:K31)</f>
        <v>0</v>
      </c>
      <c r="L22" s="241"/>
      <c r="M22" s="241">
        <f>SUM(M23:M31)</f>
        <v>0</v>
      </c>
      <c r="N22" s="241"/>
      <c r="O22" s="241">
        <f>SUM(O23:O31)</f>
        <v>1.26</v>
      </c>
      <c r="P22" s="241"/>
      <c r="Q22" s="242">
        <f>SUM(Q23:Q31)</f>
        <v>0</v>
      </c>
      <c r="R22" s="236"/>
      <c r="S22" s="236"/>
      <c r="T22" s="236"/>
      <c r="U22" s="236"/>
      <c r="V22" s="236">
        <f>SUM(V23:V31)</f>
        <v>20.94</v>
      </c>
      <c r="W22" s="236"/>
      <c r="X22" s="236"/>
      <c r="AG22" t="s">
        <v>102</v>
      </c>
    </row>
    <row r="23" spans="1:60" outlineLevel="1" x14ac:dyDescent="0.2">
      <c r="A23" s="243">
        <v>7</v>
      </c>
      <c r="B23" s="244" t="s">
        <v>127</v>
      </c>
      <c r="C23" s="261" t="s">
        <v>128</v>
      </c>
      <c r="D23" s="245" t="s">
        <v>111</v>
      </c>
      <c r="E23" s="246">
        <v>74.8</v>
      </c>
      <c r="F23" s="247"/>
      <c r="G23" s="248">
        <f>ROUND(E23*F23,2)</f>
        <v>0</v>
      </c>
      <c r="H23" s="247"/>
      <c r="I23" s="248">
        <f>ROUND(E23*H23,2)</f>
        <v>0</v>
      </c>
      <c r="J23" s="247"/>
      <c r="K23" s="248">
        <f>ROUND(E23*J23,2)</f>
        <v>0</v>
      </c>
      <c r="L23" s="248">
        <v>21</v>
      </c>
      <c r="M23" s="248">
        <f>G23*(1+L23/100)</f>
        <v>0</v>
      </c>
      <c r="N23" s="248">
        <v>0</v>
      </c>
      <c r="O23" s="248">
        <f>ROUND(E23*N23,2)</f>
        <v>0</v>
      </c>
      <c r="P23" s="248">
        <v>0</v>
      </c>
      <c r="Q23" s="249">
        <f>ROUND(E23*P23,2)</f>
        <v>0</v>
      </c>
      <c r="R23" s="232"/>
      <c r="S23" s="232" t="s">
        <v>106</v>
      </c>
      <c r="T23" s="232" t="s">
        <v>106</v>
      </c>
      <c r="U23" s="232">
        <v>0.28000000000000003</v>
      </c>
      <c r="V23" s="232">
        <f>ROUND(E23*U23,2)</f>
        <v>20.94</v>
      </c>
      <c r="W23" s="232"/>
      <c r="X23" s="232" t="s">
        <v>107</v>
      </c>
      <c r="Y23" s="212"/>
      <c r="Z23" s="212"/>
      <c r="AA23" s="212"/>
      <c r="AB23" s="212"/>
      <c r="AC23" s="212"/>
      <c r="AD23" s="212"/>
      <c r="AE23" s="212"/>
      <c r="AF23" s="212"/>
      <c r="AG23" s="212" t="s">
        <v>108</v>
      </c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">
      <c r="A24" s="229"/>
      <c r="B24" s="230"/>
      <c r="C24" s="262" t="s">
        <v>116</v>
      </c>
      <c r="D24" s="234"/>
      <c r="E24" s="235">
        <v>56</v>
      </c>
      <c r="F24" s="232"/>
      <c r="G24" s="232"/>
      <c r="H24" s="232"/>
      <c r="I24" s="232"/>
      <c r="J24" s="232"/>
      <c r="K24" s="232"/>
      <c r="L24" s="232"/>
      <c r="M24" s="232"/>
      <c r="N24" s="232"/>
      <c r="O24" s="232"/>
      <c r="P24" s="232"/>
      <c r="Q24" s="232"/>
      <c r="R24" s="232"/>
      <c r="S24" s="232"/>
      <c r="T24" s="232"/>
      <c r="U24" s="232"/>
      <c r="V24" s="232"/>
      <c r="W24" s="232"/>
      <c r="X24" s="232"/>
      <c r="Y24" s="212"/>
      <c r="Z24" s="212"/>
      <c r="AA24" s="212"/>
      <c r="AB24" s="212"/>
      <c r="AC24" s="212"/>
      <c r="AD24" s="212"/>
      <c r="AE24" s="212"/>
      <c r="AF24" s="212"/>
      <c r="AG24" s="212" t="s">
        <v>113</v>
      </c>
      <c r="AH24" s="212">
        <v>0</v>
      </c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outlineLevel="1" x14ac:dyDescent="0.2">
      <c r="A25" s="229"/>
      <c r="B25" s="230"/>
      <c r="C25" s="262" t="s">
        <v>117</v>
      </c>
      <c r="D25" s="234"/>
      <c r="E25" s="235">
        <v>18.8</v>
      </c>
      <c r="F25" s="232"/>
      <c r="G25" s="232"/>
      <c r="H25" s="232"/>
      <c r="I25" s="232"/>
      <c r="J25" s="232"/>
      <c r="K25" s="232"/>
      <c r="L25" s="232"/>
      <c r="M25" s="232"/>
      <c r="N25" s="232"/>
      <c r="O25" s="232"/>
      <c r="P25" s="232"/>
      <c r="Q25" s="232"/>
      <c r="R25" s="232"/>
      <c r="S25" s="232"/>
      <c r="T25" s="232"/>
      <c r="U25" s="232"/>
      <c r="V25" s="232"/>
      <c r="W25" s="232"/>
      <c r="X25" s="232"/>
      <c r="Y25" s="212"/>
      <c r="Z25" s="212"/>
      <c r="AA25" s="212"/>
      <c r="AB25" s="212"/>
      <c r="AC25" s="212"/>
      <c r="AD25" s="212"/>
      <c r="AE25" s="212"/>
      <c r="AF25" s="212"/>
      <c r="AG25" s="212" t="s">
        <v>113</v>
      </c>
      <c r="AH25" s="212">
        <v>0</v>
      </c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43">
        <v>8</v>
      </c>
      <c r="B26" s="244" t="s">
        <v>129</v>
      </c>
      <c r="C26" s="261" t="s">
        <v>130</v>
      </c>
      <c r="D26" s="245" t="s">
        <v>111</v>
      </c>
      <c r="E26" s="246">
        <v>79.983999999999995</v>
      </c>
      <c r="F26" s="247"/>
      <c r="G26" s="248">
        <f>ROUND(E26*F26,2)</f>
        <v>0</v>
      </c>
      <c r="H26" s="247"/>
      <c r="I26" s="248">
        <f>ROUND(E26*H26,2)</f>
        <v>0</v>
      </c>
      <c r="J26" s="247"/>
      <c r="K26" s="248">
        <f>ROUND(E26*J26,2)</f>
        <v>0</v>
      </c>
      <c r="L26" s="248">
        <v>21</v>
      </c>
      <c r="M26" s="248">
        <f>G26*(1+L26/100)</f>
        <v>0</v>
      </c>
      <c r="N26" s="248">
        <v>1.5699999999999999E-2</v>
      </c>
      <c r="O26" s="248">
        <f>ROUND(E26*N26,2)</f>
        <v>1.26</v>
      </c>
      <c r="P26" s="248">
        <v>0</v>
      </c>
      <c r="Q26" s="249">
        <f>ROUND(E26*P26,2)</f>
        <v>0</v>
      </c>
      <c r="R26" s="232" t="s">
        <v>131</v>
      </c>
      <c r="S26" s="232" t="s">
        <v>106</v>
      </c>
      <c r="T26" s="232" t="s">
        <v>106</v>
      </c>
      <c r="U26" s="232">
        <v>0</v>
      </c>
      <c r="V26" s="232">
        <f>ROUND(E26*U26,2)</f>
        <v>0</v>
      </c>
      <c r="W26" s="232"/>
      <c r="X26" s="232" t="s">
        <v>132</v>
      </c>
      <c r="Y26" s="212"/>
      <c r="Z26" s="212"/>
      <c r="AA26" s="212"/>
      <c r="AB26" s="212"/>
      <c r="AC26" s="212"/>
      <c r="AD26" s="212"/>
      <c r="AE26" s="212"/>
      <c r="AF26" s="212"/>
      <c r="AG26" s="212" t="s">
        <v>133</v>
      </c>
      <c r="AH26" s="212"/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">
      <c r="A27" s="229"/>
      <c r="B27" s="230"/>
      <c r="C27" s="262" t="s">
        <v>134</v>
      </c>
      <c r="D27" s="234"/>
      <c r="E27" s="235">
        <v>5.984</v>
      </c>
      <c r="F27" s="232"/>
      <c r="G27" s="232"/>
      <c r="H27" s="232"/>
      <c r="I27" s="232"/>
      <c r="J27" s="232"/>
      <c r="K27" s="232"/>
      <c r="L27" s="232"/>
      <c r="M27" s="232"/>
      <c r="N27" s="232"/>
      <c r="O27" s="232"/>
      <c r="P27" s="232"/>
      <c r="Q27" s="232"/>
      <c r="R27" s="232"/>
      <c r="S27" s="232"/>
      <c r="T27" s="232"/>
      <c r="U27" s="232"/>
      <c r="V27" s="232"/>
      <c r="W27" s="232"/>
      <c r="X27" s="232"/>
      <c r="Y27" s="212"/>
      <c r="Z27" s="212"/>
      <c r="AA27" s="212"/>
      <c r="AB27" s="212"/>
      <c r="AC27" s="212"/>
      <c r="AD27" s="212"/>
      <c r="AE27" s="212"/>
      <c r="AF27" s="212"/>
      <c r="AG27" s="212" t="s">
        <v>113</v>
      </c>
      <c r="AH27" s="212">
        <v>0</v>
      </c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29"/>
      <c r="B28" s="230"/>
      <c r="C28" s="262" t="s">
        <v>135</v>
      </c>
      <c r="D28" s="234"/>
      <c r="E28" s="235">
        <v>74</v>
      </c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2"/>
      <c r="R28" s="232"/>
      <c r="S28" s="232"/>
      <c r="T28" s="232"/>
      <c r="U28" s="232"/>
      <c r="V28" s="232"/>
      <c r="W28" s="232"/>
      <c r="X28" s="232"/>
      <c r="Y28" s="212"/>
      <c r="Z28" s="212"/>
      <c r="AA28" s="212"/>
      <c r="AB28" s="212"/>
      <c r="AC28" s="212"/>
      <c r="AD28" s="212"/>
      <c r="AE28" s="212"/>
      <c r="AF28" s="212"/>
      <c r="AG28" s="212" t="s">
        <v>113</v>
      </c>
      <c r="AH28" s="212">
        <v>0</v>
      </c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ht="22.5" outlineLevel="1" x14ac:dyDescent="0.2">
      <c r="A29" s="229">
        <v>9</v>
      </c>
      <c r="B29" s="230" t="s">
        <v>136</v>
      </c>
      <c r="C29" s="263" t="s">
        <v>137</v>
      </c>
      <c r="D29" s="231" t="s">
        <v>0</v>
      </c>
      <c r="E29" s="257"/>
      <c r="F29" s="233"/>
      <c r="G29" s="232">
        <f>ROUND(E29*F29,2)</f>
        <v>0</v>
      </c>
      <c r="H29" s="233"/>
      <c r="I29" s="232">
        <f>ROUND(E29*H29,2)</f>
        <v>0</v>
      </c>
      <c r="J29" s="233"/>
      <c r="K29" s="232">
        <f>ROUND(E29*J29,2)</f>
        <v>0</v>
      </c>
      <c r="L29" s="232">
        <v>21</v>
      </c>
      <c r="M29" s="232">
        <f>G29*(1+L29/100)</f>
        <v>0</v>
      </c>
      <c r="N29" s="232">
        <v>0</v>
      </c>
      <c r="O29" s="232">
        <f>ROUND(E29*N29,2)</f>
        <v>0</v>
      </c>
      <c r="P29" s="232">
        <v>0</v>
      </c>
      <c r="Q29" s="232">
        <f>ROUND(E29*P29,2)</f>
        <v>0</v>
      </c>
      <c r="R29" s="232"/>
      <c r="S29" s="232" t="s">
        <v>106</v>
      </c>
      <c r="T29" s="232" t="s">
        <v>106</v>
      </c>
      <c r="U29" s="232">
        <v>0</v>
      </c>
      <c r="V29" s="232">
        <f>ROUND(E29*U29,2)</f>
        <v>0</v>
      </c>
      <c r="W29" s="232"/>
      <c r="X29" s="232" t="s">
        <v>121</v>
      </c>
      <c r="Y29" s="212"/>
      <c r="Z29" s="212"/>
      <c r="AA29" s="212"/>
      <c r="AB29" s="212"/>
      <c r="AC29" s="212"/>
      <c r="AD29" s="212"/>
      <c r="AE29" s="212"/>
      <c r="AF29" s="212"/>
      <c r="AG29" s="212" t="s">
        <v>122</v>
      </c>
      <c r="AH29" s="212"/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">
      <c r="A30" s="229">
        <v>10</v>
      </c>
      <c r="B30" s="230" t="s">
        <v>138</v>
      </c>
      <c r="C30" s="263" t="s">
        <v>139</v>
      </c>
      <c r="D30" s="231" t="s">
        <v>0</v>
      </c>
      <c r="E30" s="257"/>
      <c r="F30" s="233"/>
      <c r="G30" s="232">
        <f>ROUND(E30*F30,2)</f>
        <v>0</v>
      </c>
      <c r="H30" s="233"/>
      <c r="I30" s="232">
        <f>ROUND(E30*H30,2)</f>
        <v>0</v>
      </c>
      <c r="J30" s="233"/>
      <c r="K30" s="232">
        <f>ROUND(E30*J30,2)</f>
        <v>0</v>
      </c>
      <c r="L30" s="232">
        <v>21</v>
      </c>
      <c r="M30" s="232">
        <f>G30*(1+L30/100)</f>
        <v>0</v>
      </c>
      <c r="N30" s="232">
        <v>0</v>
      </c>
      <c r="O30" s="232">
        <f>ROUND(E30*N30,2)</f>
        <v>0</v>
      </c>
      <c r="P30" s="232">
        <v>0</v>
      </c>
      <c r="Q30" s="232">
        <f>ROUND(E30*P30,2)</f>
        <v>0</v>
      </c>
      <c r="R30" s="232"/>
      <c r="S30" s="232" t="s">
        <v>106</v>
      </c>
      <c r="T30" s="232" t="s">
        <v>106</v>
      </c>
      <c r="U30" s="232">
        <v>0</v>
      </c>
      <c r="V30" s="232">
        <f>ROUND(E30*U30,2)</f>
        <v>0</v>
      </c>
      <c r="W30" s="232"/>
      <c r="X30" s="232" t="s">
        <v>121</v>
      </c>
      <c r="Y30" s="212"/>
      <c r="Z30" s="212"/>
      <c r="AA30" s="212"/>
      <c r="AB30" s="212"/>
      <c r="AC30" s="212"/>
      <c r="AD30" s="212"/>
      <c r="AE30" s="212"/>
      <c r="AF30" s="212"/>
      <c r="AG30" s="212" t="s">
        <v>122</v>
      </c>
      <c r="AH30" s="212"/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">
      <c r="A31" s="229">
        <v>11</v>
      </c>
      <c r="B31" s="230" t="s">
        <v>140</v>
      </c>
      <c r="C31" s="263" t="s">
        <v>141</v>
      </c>
      <c r="D31" s="231" t="s">
        <v>0</v>
      </c>
      <c r="E31" s="257"/>
      <c r="F31" s="233"/>
      <c r="G31" s="232">
        <f>ROUND(E31*F31,2)</f>
        <v>0</v>
      </c>
      <c r="H31" s="233"/>
      <c r="I31" s="232">
        <f>ROUND(E31*H31,2)</f>
        <v>0</v>
      </c>
      <c r="J31" s="233"/>
      <c r="K31" s="232">
        <f>ROUND(E31*J31,2)</f>
        <v>0</v>
      </c>
      <c r="L31" s="232">
        <v>21</v>
      </c>
      <c r="M31" s="232">
        <f>G31*(1+L31/100)</f>
        <v>0</v>
      </c>
      <c r="N31" s="232">
        <v>0</v>
      </c>
      <c r="O31" s="232">
        <f>ROUND(E31*N31,2)</f>
        <v>0</v>
      </c>
      <c r="P31" s="232">
        <v>0</v>
      </c>
      <c r="Q31" s="232">
        <f>ROUND(E31*P31,2)</f>
        <v>0</v>
      </c>
      <c r="R31" s="232"/>
      <c r="S31" s="232" t="s">
        <v>106</v>
      </c>
      <c r="T31" s="232" t="s">
        <v>106</v>
      </c>
      <c r="U31" s="232">
        <v>0</v>
      </c>
      <c r="V31" s="232">
        <f>ROUND(E31*U31,2)</f>
        <v>0</v>
      </c>
      <c r="W31" s="232"/>
      <c r="X31" s="232" t="s">
        <v>121</v>
      </c>
      <c r="Y31" s="212"/>
      <c r="Z31" s="212"/>
      <c r="AA31" s="212"/>
      <c r="AB31" s="212"/>
      <c r="AC31" s="212"/>
      <c r="AD31" s="212"/>
      <c r="AE31" s="212"/>
      <c r="AF31" s="212"/>
      <c r="AG31" s="212" t="s">
        <v>122</v>
      </c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x14ac:dyDescent="0.2">
      <c r="A32" s="237" t="s">
        <v>101</v>
      </c>
      <c r="B32" s="238" t="s">
        <v>65</v>
      </c>
      <c r="C32" s="259" t="s">
        <v>66</v>
      </c>
      <c r="D32" s="239"/>
      <c r="E32" s="240"/>
      <c r="F32" s="241"/>
      <c r="G32" s="241">
        <f>SUMIF(AG33:AG37,"&lt;&gt;NOR",G33:G37)</f>
        <v>0</v>
      </c>
      <c r="H32" s="241"/>
      <c r="I32" s="241">
        <f>SUM(I33:I37)</f>
        <v>0</v>
      </c>
      <c r="J32" s="241"/>
      <c r="K32" s="241">
        <f>SUM(K33:K37)</f>
        <v>0</v>
      </c>
      <c r="L32" s="241"/>
      <c r="M32" s="241">
        <f>SUM(M33:M37)</f>
        <v>0</v>
      </c>
      <c r="N32" s="241"/>
      <c r="O32" s="241">
        <f>SUM(O33:O37)</f>
        <v>0</v>
      </c>
      <c r="P32" s="241"/>
      <c r="Q32" s="242">
        <f>SUM(Q33:Q37)</f>
        <v>0.11</v>
      </c>
      <c r="R32" s="236"/>
      <c r="S32" s="236"/>
      <c r="T32" s="236"/>
      <c r="U32" s="236"/>
      <c r="V32" s="236">
        <f>SUM(V33:V37)</f>
        <v>2.16</v>
      </c>
      <c r="W32" s="236"/>
      <c r="X32" s="236"/>
      <c r="AG32" t="s">
        <v>102</v>
      </c>
    </row>
    <row r="33" spans="1:60" outlineLevel="1" x14ac:dyDescent="0.2">
      <c r="A33" s="250">
        <v>12</v>
      </c>
      <c r="B33" s="251" t="s">
        <v>142</v>
      </c>
      <c r="C33" s="260" t="s">
        <v>143</v>
      </c>
      <c r="D33" s="252" t="s">
        <v>105</v>
      </c>
      <c r="E33" s="253">
        <v>1</v>
      </c>
      <c r="F33" s="254"/>
      <c r="G33" s="255">
        <f>ROUND(E33*F33,2)</f>
        <v>0</v>
      </c>
      <c r="H33" s="254"/>
      <c r="I33" s="255">
        <f>ROUND(E33*H33,2)</f>
        <v>0</v>
      </c>
      <c r="J33" s="254"/>
      <c r="K33" s="255">
        <f>ROUND(E33*J33,2)</f>
        <v>0</v>
      </c>
      <c r="L33" s="255">
        <v>21</v>
      </c>
      <c r="M33" s="255">
        <f>G33*(1+L33/100)</f>
        <v>0</v>
      </c>
      <c r="N33" s="255">
        <v>1.9000000000000001E-4</v>
      </c>
      <c r="O33" s="255">
        <f>ROUND(E33*N33,2)</f>
        <v>0</v>
      </c>
      <c r="P33" s="255">
        <v>0</v>
      </c>
      <c r="Q33" s="256">
        <f>ROUND(E33*P33,2)</f>
        <v>0</v>
      </c>
      <c r="R33" s="232"/>
      <c r="S33" s="232" t="s">
        <v>106</v>
      </c>
      <c r="T33" s="232" t="s">
        <v>106</v>
      </c>
      <c r="U33" s="232">
        <v>1.7</v>
      </c>
      <c r="V33" s="232">
        <f>ROUND(E33*U33,2)</f>
        <v>1.7</v>
      </c>
      <c r="W33" s="232"/>
      <c r="X33" s="232" t="s">
        <v>107</v>
      </c>
      <c r="Y33" s="212"/>
      <c r="Z33" s="212"/>
      <c r="AA33" s="212"/>
      <c r="AB33" s="212"/>
      <c r="AC33" s="212"/>
      <c r="AD33" s="212"/>
      <c r="AE33" s="212"/>
      <c r="AF33" s="212"/>
      <c r="AG33" s="212" t="s">
        <v>108</v>
      </c>
      <c r="AH33" s="212"/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43">
        <v>13</v>
      </c>
      <c r="B34" s="244" t="s">
        <v>144</v>
      </c>
      <c r="C34" s="261" t="s">
        <v>145</v>
      </c>
      <c r="D34" s="245" t="s">
        <v>105</v>
      </c>
      <c r="E34" s="246">
        <v>1</v>
      </c>
      <c r="F34" s="247"/>
      <c r="G34" s="248">
        <f>ROUND(E34*F34,2)</f>
        <v>0</v>
      </c>
      <c r="H34" s="247"/>
      <c r="I34" s="248">
        <f>ROUND(E34*H34,2)</f>
        <v>0</v>
      </c>
      <c r="J34" s="247"/>
      <c r="K34" s="248">
        <f>ROUND(E34*J34,2)</f>
        <v>0</v>
      </c>
      <c r="L34" s="248">
        <v>21</v>
      </c>
      <c r="M34" s="248">
        <f>G34*(1+L34/100)</f>
        <v>0</v>
      </c>
      <c r="N34" s="248">
        <v>0</v>
      </c>
      <c r="O34" s="248">
        <f>ROUND(E34*N34,2)</f>
        <v>0</v>
      </c>
      <c r="P34" s="248">
        <v>0.1104</v>
      </c>
      <c r="Q34" s="249">
        <f>ROUND(E34*P34,2)</f>
        <v>0.11</v>
      </c>
      <c r="R34" s="232"/>
      <c r="S34" s="232" t="s">
        <v>106</v>
      </c>
      <c r="T34" s="232" t="s">
        <v>106</v>
      </c>
      <c r="U34" s="232">
        <v>0.46</v>
      </c>
      <c r="V34" s="232">
        <f>ROUND(E34*U34,2)</f>
        <v>0.46</v>
      </c>
      <c r="W34" s="232"/>
      <c r="X34" s="232" t="s">
        <v>107</v>
      </c>
      <c r="Y34" s="212"/>
      <c r="Z34" s="212"/>
      <c r="AA34" s="212"/>
      <c r="AB34" s="212"/>
      <c r="AC34" s="212"/>
      <c r="AD34" s="212"/>
      <c r="AE34" s="212"/>
      <c r="AF34" s="212"/>
      <c r="AG34" s="212" t="s">
        <v>108</v>
      </c>
      <c r="AH34" s="212"/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outlineLevel="1" x14ac:dyDescent="0.2">
      <c r="A35" s="229">
        <v>14</v>
      </c>
      <c r="B35" s="230" t="s">
        <v>146</v>
      </c>
      <c r="C35" s="263" t="s">
        <v>147</v>
      </c>
      <c r="D35" s="231" t="s">
        <v>0</v>
      </c>
      <c r="E35" s="257"/>
      <c r="F35" s="233"/>
      <c r="G35" s="232">
        <f>ROUND(E35*F35,2)</f>
        <v>0</v>
      </c>
      <c r="H35" s="233"/>
      <c r="I35" s="232">
        <f>ROUND(E35*H35,2)</f>
        <v>0</v>
      </c>
      <c r="J35" s="233"/>
      <c r="K35" s="232">
        <f>ROUND(E35*J35,2)</f>
        <v>0</v>
      </c>
      <c r="L35" s="232">
        <v>21</v>
      </c>
      <c r="M35" s="232">
        <f>G35*(1+L35/100)</f>
        <v>0</v>
      </c>
      <c r="N35" s="232">
        <v>0</v>
      </c>
      <c r="O35" s="232">
        <f>ROUND(E35*N35,2)</f>
        <v>0</v>
      </c>
      <c r="P35" s="232">
        <v>0</v>
      </c>
      <c r="Q35" s="232">
        <f>ROUND(E35*P35,2)</f>
        <v>0</v>
      </c>
      <c r="R35" s="232"/>
      <c r="S35" s="232" t="s">
        <v>106</v>
      </c>
      <c r="T35" s="232" t="s">
        <v>106</v>
      </c>
      <c r="U35" s="232">
        <v>0</v>
      </c>
      <c r="V35" s="232">
        <f>ROUND(E35*U35,2)</f>
        <v>0</v>
      </c>
      <c r="W35" s="232"/>
      <c r="X35" s="232" t="s">
        <v>121</v>
      </c>
      <c r="Y35" s="212"/>
      <c r="Z35" s="212"/>
      <c r="AA35" s="212"/>
      <c r="AB35" s="212"/>
      <c r="AC35" s="212"/>
      <c r="AD35" s="212"/>
      <c r="AE35" s="212"/>
      <c r="AF35" s="212"/>
      <c r="AG35" s="212" t="s">
        <v>122</v>
      </c>
      <c r="AH35" s="212"/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outlineLevel="1" x14ac:dyDescent="0.2">
      <c r="A36" s="229">
        <v>15</v>
      </c>
      <c r="B36" s="230" t="s">
        <v>148</v>
      </c>
      <c r="C36" s="263" t="s">
        <v>149</v>
      </c>
      <c r="D36" s="231" t="s">
        <v>0</v>
      </c>
      <c r="E36" s="257"/>
      <c r="F36" s="233"/>
      <c r="G36" s="232">
        <f>ROUND(E36*F36,2)</f>
        <v>0</v>
      </c>
      <c r="H36" s="233"/>
      <c r="I36" s="232">
        <f>ROUND(E36*H36,2)</f>
        <v>0</v>
      </c>
      <c r="J36" s="233"/>
      <c r="K36" s="232">
        <f>ROUND(E36*J36,2)</f>
        <v>0</v>
      </c>
      <c r="L36" s="232">
        <v>21</v>
      </c>
      <c r="M36" s="232">
        <f>G36*(1+L36/100)</f>
        <v>0</v>
      </c>
      <c r="N36" s="232">
        <v>0</v>
      </c>
      <c r="O36" s="232">
        <f>ROUND(E36*N36,2)</f>
        <v>0</v>
      </c>
      <c r="P36" s="232">
        <v>0</v>
      </c>
      <c r="Q36" s="232">
        <f>ROUND(E36*P36,2)</f>
        <v>0</v>
      </c>
      <c r="R36" s="232"/>
      <c r="S36" s="232" t="s">
        <v>106</v>
      </c>
      <c r="T36" s="232" t="s">
        <v>106</v>
      </c>
      <c r="U36" s="232">
        <v>0</v>
      </c>
      <c r="V36" s="232">
        <f>ROUND(E36*U36,2)</f>
        <v>0</v>
      </c>
      <c r="W36" s="232"/>
      <c r="X36" s="232" t="s">
        <v>121</v>
      </c>
      <c r="Y36" s="212"/>
      <c r="Z36" s="212"/>
      <c r="AA36" s="212"/>
      <c r="AB36" s="212"/>
      <c r="AC36" s="212"/>
      <c r="AD36" s="212"/>
      <c r="AE36" s="212"/>
      <c r="AF36" s="212"/>
      <c r="AG36" s="212" t="s">
        <v>122</v>
      </c>
      <c r="AH36" s="212"/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outlineLevel="1" x14ac:dyDescent="0.2">
      <c r="A37" s="229">
        <v>16</v>
      </c>
      <c r="B37" s="230" t="s">
        <v>150</v>
      </c>
      <c r="C37" s="263" t="s">
        <v>151</v>
      </c>
      <c r="D37" s="231" t="s">
        <v>0</v>
      </c>
      <c r="E37" s="257"/>
      <c r="F37" s="233"/>
      <c r="G37" s="232">
        <f>ROUND(E37*F37,2)</f>
        <v>0</v>
      </c>
      <c r="H37" s="233"/>
      <c r="I37" s="232">
        <f>ROUND(E37*H37,2)</f>
        <v>0</v>
      </c>
      <c r="J37" s="233"/>
      <c r="K37" s="232">
        <f>ROUND(E37*J37,2)</f>
        <v>0</v>
      </c>
      <c r="L37" s="232">
        <v>21</v>
      </c>
      <c r="M37" s="232">
        <f>G37*(1+L37/100)</f>
        <v>0</v>
      </c>
      <c r="N37" s="232">
        <v>0</v>
      </c>
      <c r="O37" s="232">
        <f>ROUND(E37*N37,2)</f>
        <v>0</v>
      </c>
      <c r="P37" s="232">
        <v>0</v>
      </c>
      <c r="Q37" s="232">
        <f>ROUND(E37*P37,2)</f>
        <v>0</v>
      </c>
      <c r="R37" s="232"/>
      <c r="S37" s="232" t="s">
        <v>106</v>
      </c>
      <c r="T37" s="232" t="s">
        <v>106</v>
      </c>
      <c r="U37" s="232">
        <v>0</v>
      </c>
      <c r="V37" s="232">
        <f>ROUND(E37*U37,2)</f>
        <v>0</v>
      </c>
      <c r="W37" s="232"/>
      <c r="X37" s="232" t="s">
        <v>121</v>
      </c>
      <c r="Y37" s="212"/>
      <c r="Z37" s="212"/>
      <c r="AA37" s="212"/>
      <c r="AB37" s="212"/>
      <c r="AC37" s="212"/>
      <c r="AD37" s="212"/>
      <c r="AE37" s="212"/>
      <c r="AF37" s="212"/>
      <c r="AG37" s="212" t="s">
        <v>122</v>
      </c>
      <c r="AH37" s="212"/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x14ac:dyDescent="0.2">
      <c r="A38" s="237" t="s">
        <v>101</v>
      </c>
      <c r="B38" s="238" t="s">
        <v>67</v>
      </c>
      <c r="C38" s="259" t="s">
        <v>68</v>
      </c>
      <c r="D38" s="239"/>
      <c r="E38" s="240"/>
      <c r="F38" s="241"/>
      <c r="G38" s="241">
        <f>SUMIF(AG39:AG65,"&lt;&gt;NOR",G39:G65)</f>
        <v>0</v>
      </c>
      <c r="H38" s="241"/>
      <c r="I38" s="241">
        <f>SUM(I39:I65)</f>
        <v>0</v>
      </c>
      <c r="J38" s="241"/>
      <c r="K38" s="241">
        <f>SUM(K39:K65)</f>
        <v>0</v>
      </c>
      <c r="L38" s="241"/>
      <c r="M38" s="241">
        <f>SUM(M39:M65)</f>
        <v>0</v>
      </c>
      <c r="N38" s="241"/>
      <c r="O38" s="241">
        <f>SUM(O39:O65)</f>
        <v>0.3</v>
      </c>
      <c r="P38" s="241"/>
      <c r="Q38" s="242">
        <f>SUM(Q39:Q65)</f>
        <v>0.11</v>
      </c>
      <c r="R38" s="236"/>
      <c r="S38" s="236"/>
      <c r="T38" s="236"/>
      <c r="U38" s="236"/>
      <c r="V38" s="236">
        <f>SUM(V39:V65)</f>
        <v>69.56</v>
      </c>
      <c r="W38" s="236"/>
      <c r="X38" s="236"/>
      <c r="AG38" t="s">
        <v>102</v>
      </c>
    </row>
    <row r="39" spans="1:60" ht="22.5" outlineLevel="1" x14ac:dyDescent="0.2">
      <c r="A39" s="250">
        <v>17</v>
      </c>
      <c r="B39" s="251" t="s">
        <v>152</v>
      </c>
      <c r="C39" s="260" t="s">
        <v>153</v>
      </c>
      <c r="D39" s="252" t="s">
        <v>111</v>
      </c>
      <c r="E39" s="253">
        <v>96.8</v>
      </c>
      <c r="F39" s="254"/>
      <c r="G39" s="255">
        <f>ROUND(E39*F39,2)</f>
        <v>0</v>
      </c>
      <c r="H39" s="254"/>
      <c r="I39" s="255">
        <f>ROUND(E39*H39,2)</f>
        <v>0</v>
      </c>
      <c r="J39" s="254"/>
      <c r="K39" s="255">
        <f>ROUND(E39*J39,2)</f>
        <v>0</v>
      </c>
      <c r="L39" s="255">
        <v>21</v>
      </c>
      <c r="M39" s="255">
        <f>G39*(1+L39/100)</f>
        <v>0</v>
      </c>
      <c r="N39" s="255">
        <v>0</v>
      </c>
      <c r="O39" s="255">
        <f>ROUND(E39*N39,2)</f>
        <v>0</v>
      </c>
      <c r="P39" s="255">
        <v>0</v>
      </c>
      <c r="Q39" s="256">
        <f>ROUND(E39*P39,2)</f>
        <v>0</v>
      </c>
      <c r="R39" s="232"/>
      <c r="S39" s="232" t="s">
        <v>106</v>
      </c>
      <c r="T39" s="232" t="s">
        <v>106</v>
      </c>
      <c r="U39" s="232">
        <v>0.02</v>
      </c>
      <c r="V39" s="232">
        <f>ROUND(E39*U39,2)</f>
        <v>1.94</v>
      </c>
      <c r="W39" s="232"/>
      <c r="X39" s="232" t="s">
        <v>107</v>
      </c>
      <c r="Y39" s="212"/>
      <c r="Z39" s="212"/>
      <c r="AA39" s="212"/>
      <c r="AB39" s="212"/>
      <c r="AC39" s="212"/>
      <c r="AD39" s="212"/>
      <c r="AE39" s="212"/>
      <c r="AF39" s="212"/>
      <c r="AG39" s="212" t="s">
        <v>108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outlineLevel="1" x14ac:dyDescent="0.2">
      <c r="A40" s="250">
        <v>18</v>
      </c>
      <c r="B40" s="251" t="s">
        <v>154</v>
      </c>
      <c r="C40" s="260" t="s">
        <v>155</v>
      </c>
      <c r="D40" s="252" t="s">
        <v>111</v>
      </c>
      <c r="E40" s="253">
        <v>96.8</v>
      </c>
      <c r="F40" s="254"/>
      <c r="G40" s="255">
        <f>ROUND(E40*F40,2)</f>
        <v>0</v>
      </c>
      <c r="H40" s="254"/>
      <c r="I40" s="255">
        <f>ROUND(E40*H40,2)</f>
        <v>0</v>
      </c>
      <c r="J40" s="254"/>
      <c r="K40" s="255">
        <f>ROUND(E40*J40,2)</f>
        <v>0</v>
      </c>
      <c r="L40" s="255">
        <v>21</v>
      </c>
      <c r="M40" s="255">
        <f>G40*(1+L40/100)</f>
        <v>0</v>
      </c>
      <c r="N40" s="255">
        <v>0</v>
      </c>
      <c r="O40" s="255">
        <f>ROUND(E40*N40,2)</f>
        <v>0</v>
      </c>
      <c r="P40" s="255">
        <v>0</v>
      </c>
      <c r="Q40" s="256">
        <f>ROUND(E40*P40,2)</f>
        <v>0</v>
      </c>
      <c r="R40" s="232"/>
      <c r="S40" s="232" t="s">
        <v>106</v>
      </c>
      <c r="T40" s="232" t="s">
        <v>106</v>
      </c>
      <c r="U40" s="232">
        <v>0.05</v>
      </c>
      <c r="V40" s="232">
        <f>ROUND(E40*U40,2)</f>
        <v>4.84</v>
      </c>
      <c r="W40" s="232"/>
      <c r="X40" s="232" t="s">
        <v>107</v>
      </c>
      <c r="Y40" s="212"/>
      <c r="Z40" s="212"/>
      <c r="AA40" s="212"/>
      <c r="AB40" s="212"/>
      <c r="AC40" s="212"/>
      <c r="AD40" s="212"/>
      <c r="AE40" s="212"/>
      <c r="AF40" s="212"/>
      <c r="AG40" s="212" t="s">
        <v>108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ht="22.5" outlineLevel="1" x14ac:dyDescent="0.2">
      <c r="A41" s="243">
        <v>19</v>
      </c>
      <c r="B41" s="244" t="s">
        <v>156</v>
      </c>
      <c r="C41" s="261" t="s">
        <v>157</v>
      </c>
      <c r="D41" s="245" t="s">
        <v>158</v>
      </c>
      <c r="E41" s="246">
        <v>73.3</v>
      </c>
      <c r="F41" s="247"/>
      <c r="G41" s="248">
        <f>ROUND(E41*F41,2)</f>
        <v>0</v>
      </c>
      <c r="H41" s="247"/>
      <c r="I41" s="248">
        <f>ROUND(E41*H41,2)</f>
        <v>0</v>
      </c>
      <c r="J41" s="247"/>
      <c r="K41" s="248">
        <f>ROUND(E41*J41,2)</f>
        <v>0</v>
      </c>
      <c r="L41" s="248">
        <v>21</v>
      </c>
      <c r="M41" s="248">
        <f>G41*(1+L41/100)</f>
        <v>0</v>
      </c>
      <c r="N41" s="248">
        <v>0</v>
      </c>
      <c r="O41" s="248">
        <f>ROUND(E41*N41,2)</f>
        <v>0</v>
      </c>
      <c r="P41" s="248">
        <v>8.0000000000000007E-5</v>
      </c>
      <c r="Q41" s="249">
        <f>ROUND(E41*P41,2)</f>
        <v>0.01</v>
      </c>
      <c r="R41" s="232"/>
      <c r="S41" s="232" t="s">
        <v>106</v>
      </c>
      <c r="T41" s="232" t="s">
        <v>106</v>
      </c>
      <c r="U41" s="232">
        <v>0.04</v>
      </c>
      <c r="V41" s="232">
        <f>ROUND(E41*U41,2)</f>
        <v>2.93</v>
      </c>
      <c r="W41" s="232"/>
      <c r="X41" s="232" t="s">
        <v>107</v>
      </c>
      <c r="Y41" s="212"/>
      <c r="Z41" s="212"/>
      <c r="AA41" s="212"/>
      <c r="AB41" s="212"/>
      <c r="AC41" s="212"/>
      <c r="AD41" s="212"/>
      <c r="AE41" s="212"/>
      <c r="AF41" s="212"/>
      <c r="AG41" s="212" t="s">
        <v>108</v>
      </c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outlineLevel="1" x14ac:dyDescent="0.2">
      <c r="A42" s="229"/>
      <c r="B42" s="230"/>
      <c r="C42" s="262" t="s">
        <v>159</v>
      </c>
      <c r="D42" s="234"/>
      <c r="E42" s="235">
        <v>33.5</v>
      </c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12"/>
      <c r="Z42" s="212"/>
      <c r="AA42" s="212"/>
      <c r="AB42" s="212"/>
      <c r="AC42" s="212"/>
      <c r="AD42" s="212"/>
      <c r="AE42" s="212"/>
      <c r="AF42" s="212"/>
      <c r="AG42" s="212" t="s">
        <v>113</v>
      </c>
      <c r="AH42" s="212">
        <v>0</v>
      </c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outlineLevel="1" x14ac:dyDescent="0.2">
      <c r="A43" s="229"/>
      <c r="B43" s="230"/>
      <c r="C43" s="262" t="s">
        <v>160</v>
      </c>
      <c r="D43" s="234"/>
      <c r="E43" s="235">
        <v>21</v>
      </c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12"/>
      <c r="Z43" s="212"/>
      <c r="AA43" s="212"/>
      <c r="AB43" s="212"/>
      <c r="AC43" s="212"/>
      <c r="AD43" s="212"/>
      <c r="AE43" s="212"/>
      <c r="AF43" s="212"/>
      <c r="AG43" s="212" t="s">
        <v>113</v>
      </c>
      <c r="AH43" s="212">
        <v>0</v>
      </c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outlineLevel="1" x14ac:dyDescent="0.2">
      <c r="A44" s="229"/>
      <c r="B44" s="230"/>
      <c r="C44" s="262" t="s">
        <v>161</v>
      </c>
      <c r="D44" s="234"/>
      <c r="E44" s="235">
        <v>18.8</v>
      </c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12"/>
      <c r="Z44" s="212"/>
      <c r="AA44" s="212"/>
      <c r="AB44" s="212"/>
      <c r="AC44" s="212"/>
      <c r="AD44" s="212"/>
      <c r="AE44" s="212"/>
      <c r="AF44" s="212"/>
      <c r="AG44" s="212" t="s">
        <v>113</v>
      </c>
      <c r="AH44" s="212">
        <v>0</v>
      </c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ht="22.5" outlineLevel="1" x14ac:dyDescent="0.2">
      <c r="A45" s="250">
        <v>20</v>
      </c>
      <c r="B45" s="251" t="s">
        <v>162</v>
      </c>
      <c r="C45" s="260" t="s">
        <v>163</v>
      </c>
      <c r="D45" s="252" t="s">
        <v>158</v>
      </c>
      <c r="E45" s="253">
        <v>73.3</v>
      </c>
      <c r="F45" s="254"/>
      <c r="G45" s="255">
        <f>ROUND(E45*F45,2)</f>
        <v>0</v>
      </c>
      <c r="H45" s="254"/>
      <c r="I45" s="255">
        <f>ROUND(E45*H45,2)</f>
        <v>0</v>
      </c>
      <c r="J45" s="254"/>
      <c r="K45" s="255">
        <f>ROUND(E45*J45,2)</f>
        <v>0</v>
      </c>
      <c r="L45" s="255">
        <v>21</v>
      </c>
      <c r="M45" s="255">
        <f>G45*(1+L45/100)</f>
        <v>0</v>
      </c>
      <c r="N45" s="255">
        <v>8.0000000000000007E-5</v>
      </c>
      <c r="O45" s="255">
        <f>ROUND(E45*N45,2)</f>
        <v>0.01</v>
      </c>
      <c r="P45" s="255">
        <v>0</v>
      </c>
      <c r="Q45" s="256">
        <f>ROUND(E45*P45,2)</f>
        <v>0</v>
      </c>
      <c r="R45" s="232"/>
      <c r="S45" s="232" t="s">
        <v>106</v>
      </c>
      <c r="T45" s="232" t="s">
        <v>106</v>
      </c>
      <c r="U45" s="232">
        <v>0.14000000000000001</v>
      </c>
      <c r="V45" s="232">
        <f>ROUND(E45*U45,2)</f>
        <v>10.26</v>
      </c>
      <c r="W45" s="232"/>
      <c r="X45" s="232" t="s">
        <v>107</v>
      </c>
      <c r="Y45" s="212"/>
      <c r="Z45" s="212"/>
      <c r="AA45" s="212"/>
      <c r="AB45" s="212"/>
      <c r="AC45" s="212"/>
      <c r="AD45" s="212"/>
      <c r="AE45" s="212"/>
      <c r="AF45" s="212"/>
      <c r="AG45" s="212" t="s">
        <v>108</v>
      </c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ht="22.5" outlineLevel="1" x14ac:dyDescent="0.2">
      <c r="A46" s="250">
        <v>21</v>
      </c>
      <c r="B46" s="251" t="s">
        <v>164</v>
      </c>
      <c r="C46" s="260" t="s">
        <v>165</v>
      </c>
      <c r="D46" s="252" t="s">
        <v>111</v>
      </c>
      <c r="E46" s="253">
        <v>96.8</v>
      </c>
      <c r="F46" s="254"/>
      <c r="G46" s="255">
        <f>ROUND(E46*F46,2)</f>
        <v>0</v>
      </c>
      <c r="H46" s="254"/>
      <c r="I46" s="255">
        <f>ROUND(E46*H46,2)</f>
        <v>0</v>
      </c>
      <c r="J46" s="254"/>
      <c r="K46" s="255">
        <f>ROUND(E46*J46,2)</f>
        <v>0</v>
      </c>
      <c r="L46" s="255">
        <v>21</v>
      </c>
      <c r="M46" s="255">
        <f>G46*(1+L46/100)</f>
        <v>0</v>
      </c>
      <c r="N46" s="255">
        <v>0</v>
      </c>
      <c r="O46" s="255">
        <f>ROUND(E46*N46,2)</f>
        <v>0</v>
      </c>
      <c r="P46" s="255">
        <v>1E-3</v>
      </c>
      <c r="Q46" s="256">
        <f>ROUND(E46*P46,2)</f>
        <v>0.1</v>
      </c>
      <c r="R46" s="232"/>
      <c r="S46" s="232" t="s">
        <v>106</v>
      </c>
      <c r="T46" s="232" t="s">
        <v>106</v>
      </c>
      <c r="U46" s="232">
        <v>0.11</v>
      </c>
      <c r="V46" s="232">
        <f>ROUND(E46*U46,2)</f>
        <v>10.65</v>
      </c>
      <c r="W46" s="232"/>
      <c r="X46" s="232" t="s">
        <v>107</v>
      </c>
      <c r="Y46" s="212"/>
      <c r="Z46" s="212"/>
      <c r="AA46" s="212"/>
      <c r="AB46" s="212"/>
      <c r="AC46" s="212"/>
      <c r="AD46" s="212"/>
      <c r="AE46" s="212"/>
      <c r="AF46" s="212"/>
      <c r="AG46" s="212" t="s">
        <v>108</v>
      </c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ht="22.5" outlineLevel="1" x14ac:dyDescent="0.2">
      <c r="A47" s="243">
        <v>22</v>
      </c>
      <c r="B47" s="244" t="s">
        <v>166</v>
      </c>
      <c r="C47" s="261" t="s">
        <v>167</v>
      </c>
      <c r="D47" s="245" t="s">
        <v>111</v>
      </c>
      <c r="E47" s="246">
        <v>96.8</v>
      </c>
      <c r="F47" s="247"/>
      <c r="G47" s="248">
        <f>ROUND(E47*F47,2)</f>
        <v>0</v>
      </c>
      <c r="H47" s="247"/>
      <c r="I47" s="248">
        <f>ROUND(E47*H47,2)</f>
        <v>0</v>
      </c>
      <c r="J47" s="247"/>
      <c r="K47" s="248">
        <f>ROUND(E47*J47,2)</f>
        <v>0</v>
      </c>
      <c r="L47" s="248">
        <v>21</v>
      </c>
      <c r="M47" s="248">
        <f>G47*(1+L47/100)</f>
        <v>0</v>
      </c>
      <c r="N47" s="248">
        <v>2.5000000000000001E-4</v>
      </c>
      <c r="O47" s="248">
        <f>ROUND(E47*N47,2)</f>
        <v>0.02</v>
      </c>
      <c r="P47" s="248">
        <v>0</v>
      </c>
      <c r="Q47" s="249">
        <f>ROUND(E47*P47,2)</f>
        <v>0</v>
      </c>
      <c r="R47" s="232"/>
      <c r="S47" s="232" t="s">
        <v>106</v>
      </c>
      <c r="T47" s="232" t="s">
        <v>106</v>
      </c>
      <c r="U47" s="232">
        <v>0.38</v>
      </c>
      <c r="V47" s="232">
        <f>ROUND(E47*U47,2)</f>
        <v>36.78</v>
      </c>
      <c r="W47" s="232"/>
      <c r="X47" s="232" t="s">
        <v>107</v>
      </c>
      <c r="Y47" s="212"/>
      <c r="Z47" s="212"/>
      <c r="AA47" s="212"/>
      <c r="AB47" s="212"/>
      <c r="AC47" s="212"/>
      <c r="AD47" s="212"/>
      <c r="AE47" s="212"/>
      <c r="AF47" s="212"/>
      <c r="AG47" s="212" t="s">
        <v>108</v>
      </c>
      <c r="AH47" s="212"/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">
      <c r="A48" s="229"/>
      <c r="B48" s="230"/>
      <c r="C48" s="262" t="s">
        <v>116</v>
      </c>
      <c r="D48" s="234"/>
      <c r="E48" s="235">
        <v>56</v>
      </c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12"/>
      <c r="Z48" s="212"/>
      <c r="AA48" s="212"/>
      <c r="AB48" s="212"/>
      <c r="AC48" s="212"/>
      <c r="AD48" s="212"/>
      <c r="AE48" s="212"/>
      <c r="AF48" s="212"/>
      <c r="AG48" s="212" t="s">
        <v>113</v>
      </c>
      <c r="AH48" s="212">
        <v>0</v>
      </c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29"/>
      <c r="B49" s="230"/>
      <c r="C49" s="262" t="s">
        <v>117</v>
      </c>
      <c r="D49" s="234"/>
      <c r="E49" s="235">
        <v>18.8</v>
      </c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12"/>
      <c r="Z49" s="212"/>
      <c r="AA49" s="212"/>
      <c r="AB49" s="212"/>
      <c r="AC49" s="212"/>
      <c r="AD49" s="212"/>
      <c r="AE49" s="212"/>
      <c r="AF49" s="212"/>
      <c r="AG49" s="212" t="s">
        <v>113</v>
      </c>
      <c r="AH49" s="212">
        <v>0</v>
      </c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outlineLevel="1" x14ac:dyDescent="0.2">
      <c r="A50" s="229"/>
      <c r="B50" s="230"/>
      <c r="C50" s="262" t="s">
        <v>112</v>
      </c>
      <c r="D50" s="234"/>
      <c r="E50" s="235">
        <v>22</v>
      </c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T50" s="232"/>
      <c r="U50" s="232"/>
      <c r="V50" s="232"/>
      <c r="W50" s="232"/>
      <c r="X50" s="232"/>
      <c r="Y50" s="212"/>
      <c r="Z50" s="212"/>
      <c r="AA50" s="212"/>
      <c r="AB50" s="212"/>
      <c r="AC50" s="212"/>
      <c r="AD50" s="212"/>
      <c r="AE50" s="212"/>
      <c r="AF50" s="212"/>
      <c r="AG50" s="212" t="s">
        <v>113</v>
      </c>
      <c r="AH50" s="212">
        <v>0</v>
      </c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">
      <c r="A51" s="250">
        <v>23</v>
      </c>
      <c r="B51" s="251" t="s">
        <v>168</v>
      </c>
      <c r="C51" s="260" t="s">
        <v>169</v>
      </c>
      <c r="D51" s="252" t="s">
        <v>158</v>
      </c>
      <c r="E51" s="253">
        <v>2</v>
      </c>
      <c r="F51" s="254"/>
      <c r="G51" s="255">
        <f>ROUND(E51*F51,2)</f>
        <v>0</v>
      </c>
      <c r="H51" s="254"/>
      <c r="I51" s="255">
        <f>ROUND(E51*H51,2)</f>
        <v>0</v>
      </c>
      <c r="J51" s="254"/>
      <c r="K51" s="255">
        <f>ROUND(E51*J51,2)</f>
        <v>0</v>
      </c>
      <c r="L51" s="255">
        <v>21</v>
      </c>
      <c r="M51" s="255">
        <f>G51*(1+L51/100)</f>
        <v>0</v>
      </c>
      <c r="N51" s="255">
        <v>0</v>
      </c>
      <c r="O51" s="255">
        <f>ROUND(E51*N51,2)</f>
        <v>0</v>
      </c>
      <c r="P51" s="255">
        <v>0</v>
      </c>
      <c r="Q51" s="256">
        <f>ROUND(E51*P51,2)</f>
        <v>0</v>
      </c>
      <c r="R51" s="232"/>
      <c r="S51" s="232" t="s">
        <v>106</v>
      </c>
      <c r="T51" s="232" t="s">
        <v>106</v>
      </c>
      <c r="U51" s="232">
        <v>0.28000000000000003</v>
      </c>
      <c r="V51" s="232">
        <f>ROUND(E51*U51,2)</f>
        <v>0.56000000000000005</v>
      </c>
      <c r="W51" s="232"/>
      <c r="X51" s="232" t="s">
        <v>107</v>
      </c>
      <c r="Y51" s="212"/>
      <c r="Z51" s="212"/>
      <c r="AA51" s="212"/>
      <c r="AB51" s="212"/>
      <c r="AC51" s="212"/>
      <c r="AD51" s="212"/>
      <c r="AE51" s="212"/>
      <c r="AF51" s="212"/>
      <c r="AG51" s="212" t="s">
        <v>108</v>
      </c>
      <c r="AH51" s="212"/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ht="22.5" outlineLevel="1" x14ac:dyDescent="0.2">
      <c r="A52" s="243">
        <v>24</v>
      </c>
      <c r="B52" s="244" t="s">
        <v>170</v>
      </c>
      <c r="C52" s="261" t="s">
        <v>171</v>
      </c>
      <c r="D52" s="245" t="s">
        <v>158</v>
      </c>
      <c r="E52" s="246">
        <v>20</v>
      </c>
      <c r="F52" s="247"/>
      <c r="G52" s="248">
        <f>ROUND(E52*F52,2)</f>
        <v>0</v>
      </c>
      <c r="H52" s="247"/>
      <c r="I52" s="248">
        <f>ROUND(E52*H52,2)</f>
        <v>0</v>
      </c>
      <c r="J52" s="247"/>
      <c r="K52" s="248">
        <f>ROUND(E52*J52,2)</f>
        <v>0</v>
      </c>
      <c r="L52" s="248">
        <v>21</v>
      </c>
      <c r="M52" s="248">
        <f>G52*(1+L52/100)</f>
        <v>0</v>
      </c>
      <c r="N52" s="248">
        <v>4.0000000000000003E-5</v>
      </c>
      <c r="O52" s="248">
        <f>ROUND(E52*N52,2)</f>
        <v>0</v>
      </c>
      <c r="P52" s="248">
        <v>0</v>
      </c>
      <c r="Q52" s="249">
        <f>ROUND(E52*P52,2)</f>
        <v>0</v>
      </c>
      <c r="R52" s="232"/>
      <c r="S52" s="232" t="s">
        <v>106</v>
      </c>
      <c r="T52" s="232" t="s">
        <v>106</v>
      </c>
      <c r="U52" s="232">
        <v>0.08</v>
      </c>
      <c r="V52" s="232">
        <f>ROUND(E52*U52,2)</f>
        <v>1.6</v>
      </c>
      <c r="W52" s="232"/>
      <c r="X52" s="232" t="s">
        <v>107</v>
      </c>
      <c r="Y52" s="212"/>
      <c r="Z52" s="212"/>
      <c r="AA52" s="212"/>
      <c r="AB52" s="212"/>
      <c r="AC52" s="212"/>
      <c r="AD52" s="212"/>
      <c r="AE52" s="212"/>
      <c r="AF52" s="212"/>
      <c r="AG52" s="212" t="s">
        <v>108</v>
      </c>
      <c r="AH52" s="212"/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">
      <c r="A53" s="229"/>
      <c r="B53" s="230"/>
      <c r="C53" s="262" t="s">
        <v>172</v>
      </c>
      <c r="D53" s="234"/>
      <c r="E53" s="235">
        <v>20</v>
      </c>
      <c r="F53" s="232"/>
      <c r="G53" s="232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12"/>
      <c r="Z53" s="212"/>
      <c r="AA53" s="212"/>
      <c r="AB53" s="212"/>
      <c r="AC53" s="212"/>
      <c r="AD53" s="212"/>
      <c r="AE53" s="212"/>
      <c r="AF53" s="212"/>
      <c r="AG53" s="212" t="s">
        <v>113</v>
      </c>
      <c r="AH53" s="212">
        <v>0</v>
      </c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outlineLevel="1" x14ac:dyDescent="0.2">
      <c r="A54" s="243">
        <v>25</v>
      </c>
      <c r="B54" s="244" t="s">
        <v>173</v>
      </c>
      <c r="C54" s="261" t="s">
        <v>174</v>
      </c>
      <c r="D54" s="245" t="s">
        <v>158</v>
      </c>
      <c r="E54" s="246">
        <v>80.63</v>
      </c>
      <c r="F54" s="247"/>
      <c r="G54" s="248">
        <f>ROUND(E54*F54,2)</f>
        <v>0</v>
      </c>
      <c r="H54" s="247"/>
      <c r="I54" s="248">
        <f>ROUND(E54*H54,2)</f>
        <v>0</v>
      </c>
      <c r="J54" s="247"/>
      <c r="K54" s="248">
        <f>ROUND(E54*J54,2)</f>
        <v>0</v>
      </c>
      <c r="L54" s="248">
        <v>21</v>
      </c>
      <c r="M54" s="248">
        <f>G54*(1+L54/100)</f>
        <v>0</v>
      </c>
      <c r="N54" s="248">
        <v>1.4999999999999999E-4</v>
      </c>
      <c r="O54" s="248">
        <f>ROUND(E54*N54,2)</f>
        <v>0.01</v>
      </c>
      <c r="P54" s="248">
        <v>0</v>
      </c>
      <c r="Q54" s="249">
        <f>ROUND(E54*P54,2)</f>
        <v>0</v>
      </c>
      <c r="R54" s="232" t="s">
        <v>131</v>
      </c>
      <c r="S54" s="232" t="s">
        <v>106</v>
      </c>
      <c r="T54" s="232" t="s">
        <v>106</v>
      </c>
      <c r="U54" s="232">
        <v>0</v>
      </c>
      <c r="V54" s="232">
        <f>ROUND(E54*U54,2)</f>
        <v>0</v>
      </c>
      <c r="W54" s="232"/>
      <c r="X54" s="232" t="s">
        <v>132</v>
      </c>
      <c r="Y54" s="212"/>
      <c r="Z54" s="212"/>
      <c r="AA54" s="212"/>
      <c r="AB54" s="212"/>
      <c r="AC54" s="212"/>
      <c r="AD54" s="212"/>
      <c r="AE54" s="212"/>
      <c r="AF54" s="212"/>
      <c r="AG54" s="212" t="s">
        <v>133</v>
      </c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outlineLevel="1" x14ac:dyDescent="0.2">
      <c r="A55" s="229"/>
      <c r="B55" s="230"/>
      <c r="C55" s="262" t="s">
        <v>159</v>
      </c>
      <c r="D55" s="234"/>
      <c r="E55" s="235">
        <v>33.5</v>
      </c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232"/>
      <c r="Q55" s="232"/>
      <c r="R55" s="232"/>
      <c r="S55" s="232"/>
      <c r="T55" s="232"/>
      <c r="U55" s="232"/>
      <c r="V55" s="232"/>
      <c r="W55" s="232"/>
      <c r="X55" s="232"/>
      <c r="Y55" s="212"/>
      <c r="Z55" s="212"/>
      <c r="AA55" s="212"/>
      <c r="AB55" s="212"/>
      <c r="AC55" s="212"/>
      <c r="AD55" s="212"/>
      <c r="AE55" s="212"/>
      <c r="AF55" s="212"/>
      <c r="AG55" s="212" t="s">
        <v>113</v>
      </c>
      <c r="AH55" s="212">
        <v>0</v>
      </c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outlineLevel="1" x14ac:dyDescent="0.2">
      <c r="A56" s="229"/>
      <c r="B56" s="230"/>
      <c r="C56" s="262" t="s">
        <v>160</v>
      </c>
      <c r="D56" s="234"/>
      <c r="E56" s="235">
        <v>21</v>
      </c>
      <c r="F56" s="232"/>
      <c r="G56" s="232"/>
      <c r="H56" s="232"/>
      <c r="I56" s="232"/>
      <c r="J56" s="232"/>
      <c r="K56" s="232"/>
      <c r="L56" s="232"/>
      <c r="M56" s="232"/>
      <c r="N56" s="232"/>
      <c r="O56" s="232"/>
      <c r="P56" s="232"/>
      <c r="Q56" s="232"/>
      <c r="R56" s="232"/>
      <c r="S56" s="232"/>
      <c r="T56" s="232"/>
      <c r="U56" s="232"/>
      <c r="V56" s="232"/>
      <c r="W56" s="232"/>
      <c r="X56" s="232"/>
      <c r="Y56" s="212"/>
      <c r="Z56" s="212"/>
      <c r="AA56" s="212"/>
      <c r="AB56" s="212"/>
      <c r="AC56" s="212"/>
      <c r="AD56" s="212"/>
      <c r="AE56" s="212"/>
      <c r="AF56" s="212"/>
      <c r="AG56" s="212" t="s">
        <v>113</v>
      </c>
      <c r="AH56" s="212">
        <v>0</v>
      </c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outlineLevel="1" x14ac:dyDescent="0.2">
      <c r="A57" s="229"/>
      <c r="B57" s="230"/>
      <c r="C57" s="262" t="s">
        <v>161</v>
      </c>
      <c r="D57" s="234"/>
      <c r="E57" s="235">
        <v>18.8</v>
      </c>
      <c r="F57" s="232"/>
      <c r="G57" s="232"/>
      <c r="H57" s="232"/>
      <c r="I57" s="232"/>
      <c r="J57" s="232"/>
      <c r="K57" s="232"/>
      <c r="L57" s="232"/>
      <c r="M57" s="232"/>
      <c r="N57" s="232"/>
      <c r="O57" s="232"/>
      <c r="P57" s="232"/>
      <c r="Q57" s="232"/>
      <c r="R57" s="232"/>
      <c r="S57" s="232"/>
      <c r="T57" s="232"/>
      <c r="U57" s="232"/>
      <c r="V57" s="232"/>
      <c r="W57" s="232"/>
      <c r="X57" s="232"/>
      <c r="Y57" s="212"/>
      <c r="Z57" s="212"/>
      <c r="AA57" s="212"/>
      <c r="AB57" s="212"/>
      <c r="AC57" s="212"/>
      <c r="AD57" s="212"/>
      <c r="AE57" s="212"/>
      <c r="AF57" s="212"/>
      <c r="AG57" s="212" t="s">
        <v>113</v>
      </c>
      <c r="AH57" s="212">
        <v>0</v>
      </c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outlineLevel="1" x14ac:dyDescent="0.2">
      <c r="A58" s="229"/>
      <c r="B58" s="230"/>
      <c r="C58" s="262" t="s">
        <v>175</v>
      </c>
      <c r="D58" s="234"/>
      <c r="E58" s="235">
        <v>7.33</v>
      </c>
      <c r="F58" s="232"/>
      <c r="G58" s="232"/>
      <c r="H58" s="232"/>
      <c r="I58" s="232"/>
      <c r="J58" s="232"/>
      <c r="K58" s="232"/>
      <c r="L58" s="232"/>
      <c r="M58" s="232"/>
      <c r="N58" s="232"/>
      <c r="O58" s="232"/>
      <c r="P58" s="232"/>
      <c r="Q58" s="232"/>
      <c r="R58" s="232"/>
      <c r="S58" s="232"/>
      <c r="T58" s="232"/>
      <c r="U58" s="232"/>
      <c r="V58" s="232"/>
      <c r="W58" s="232"/>
      <c r="X58" s="232"/>
      <c r="Y58" s="212"/>
      <c r="Z58" s="212"/>
      <c r="AA58" s="212"/>
      <c r="AB58" s="212"/>
      <c r="AC58" s="212"/>
      <c r="AD58" s="212"/>
      <c r="AE58" s="212"/>
      <c r="AF58" s="212"/>
      <c r="AG58" s="212" t="s">
        <v>113</v>
      </c>
      <c r="AH58" s="212">
        <v>0</v>
      </c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ht="33.75" outlineLevel="1" x14ac:dyDescent="0.2">
      <c r="A59" s="243">
        <v>26</v>
      </c>
      <c r="B59" s="244" t="s">
        <v>176</v>
      </c>
      <c r="C59" s="261" t="s">
        <v>177</v>
      </c>
      <c r="D59" s="245" t="s">
        <v>111</v>
      </c>
      <c r="E59" s="246">
        <v>106.48</v>
      </c>
      <c r="F59" s="247"/>
      <c r="G59" s="248">
        <f>ROUND(E59*F59,2)</f>
        <v>0</v>
      </c>
      <c r="H59" s="247"/>
      <c r="I59" s="248">
        <f>ROUND(E59*H59,2)</f>
        <v>0</v>
      </c>
      <c r="J59" s="247"/>
      <c r="K59" s="248">
        <f>ROUND(E59*J59,2)</f>
        <v>0</v>
      </c>
      <c r="L59" s="248">
        <v>21</v>
      </c>
      <c r="M59" s="248">
        <f>G59*(1+L59/100)</f>
        <v>0</v>
      </c>
      <c r="N59" s="248">
        <v>2.3999999999999998E-3</v>
      </c>
      <c r="O59" s="248">
        <f>ROUND(E59*N59,2)</f>
        <v>0.26</v>
      </c>
      <c r="P59" s="248">
        <v>0</v>
      </c>
      <c r="Q59" s="249">
        <f>ROUND(E59*P59,2)</f>
        <v>0</v>
      </c>
      <c r="R59" s="232" t="s">
        <v>131</v>
      </c>
      <c r="S59" s="232" t="s">
        <v>106</v>
      </c>
      <c r="T59" s="232" t="s">
        <v>106</v>
      </c>
      <c r="U59" s="232">
        <v>0</v>
      </c>
      <c r="V59" s="232">
        <f>ROUND(E59*U59,2)</f>
        <v>0</v>
      </c>
      <c r="W59" s="232"/>
      <c r="X59" s="232" t="s">
        <v>132</v>
      </c>
      <c r="Y59" s="212"/>
      <c r="Z59" s="212"/>
      <c r="AA59" s="212"/>
      <c r="AB59" s="212"/>
      <c r="AC59" s="212"/>
      <c r="AD59" s="212"/>
      <c r="AE59" s="212"/>
      <c r="AF59" s="212"/>
      <c r="AG59" s="212" t="s">
        <v>133</v>
      </c>
      <c r="AH59" s="212"/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outlineLevel="1" x14ac:dyDescent="0.2">
      <c r="A60" s="229"/>
      <c r="B60" s="230"/>
      <c r="C60" s="262" t="s">
        <v>178</v>
      </c>
      <c r="D60" s="234"/>
      <c r="E60" s="235">
        <v>96.8</v>
      </c>
      <c r="F60" s="232"/>
      <c r="G60" s="232"/>
      <c r="H60" s="232"/>
      <c r="I60" s="232"/>
      <c r="J60" s="232"/>
      <c r="K60" s="232"/>
      <c r="L60" s="232"/>
      <c r="M60" s="232"/>
      <c r="N60" s="232"/>
      <c r="O60" s="232"/>
      <c r="P60" s="232"/>
      <c r="Q60" s="232"/>
      <c r="R60" s="232"/>
      <c r="S60" s="232"/>
      <c r="T60" s="232"/>
      <c r="U60" s="232"/>
      <c r="V60" s="232"/>
      <c r="W60" s="232"/>
      <c r="X60" s="232"/>
      <c r="Y60" s="212"/>
      <c r="Z60" s="212"/>
      <c r="AA60" s="212"/>
      <c r="AB60" s="212"/>
      <c r="AC60" s="212"/>
      <c r="AD60" s="212"/>
      <c r="AE60" s="212"/>
      <c r="AF60" s="212"/>
      <c r="AG60" s="212" t="s">
        <v>113</v>
      </c>
      <c r="AH60" s="212">
        <v>0</v>
      </c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">
      <c r="A61" s="229"/>
      <c r="B61" s="230"/>
      <c r="C61" s="262" t="s">
        <v>179</v>
      </c>
      <c r="D61" s="234"/>
      <c r="E61" s="235">
        <v>9.68</v>
      </c>
      <c r="F61" s="232"/>
      <c r="G61" s="232"/>
      <c r="H61" s="232"/>
      <c r="I61" s="232"/>
      <c r="J61" s="232"/>
      <c r="K61" s="232"/>
      <c r="L61" s="232"/>
      <c r="M61" s="232"/>
      <c r="N61" s="232"/>
      <c r="O61" s="232"/>
      <c r="P61" s="232"/>
      <c r="Q61" s="232"/>
      <c r="R61" s="232"/>
      <c r="S61" s="232"/>
      <c r="T61" s="232"/>
      <c r="U61" s="232"/>
      <c r="V61" s="232"/>
      <c r="W61" s="232"/>
      <c r="X61" s="232"/>
      <c r="Y61" s="212"/>
      <c r="Z61" s="212"/>
      <c r="AA61" s="212"/>
      <c r="AB61" s="212"/>
      <c r="AC61" s="212"/>
      <c r="AD61" s="212"/>
      <c r="AE61" s="212"/>
      <c r="AF61" s="212"/>
      <c r="AG61" s="212" t="s">
        <v>113</v>
      </c>
      <c r="AH61" s="212">
        <v>0</v>
      </c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ht="22.5" outlineLevel="1" x14ac:dyDescent="0.2">
      <c r="A62" s="243">
        <v>27</v>
      </c>
      <c r="B62" s="244" t="s">
        <v>180</v>
      </c>
      <c r="C62" s="261" t="s">
        <v>181</v>
      </c>
      <c r="D62" s="245" t="s">
        <v>105</v>
      </c>
      <c r="E62" s="246">
        <v>2</v>
      </c>
      <c r="F62" s="247"/>
      <c r="G62" s="248">
        <f>ROUND(E62*F62,2)</f>
        <v>0</v>
      </c>
      <c r="H62" s="247"/>
      <c r="I62" s="248">
        <f>ROUND(E62*H62,2)</f>
        <v>0</v>
      </c>
      <c r="J62" s="247"/>
      <c r="K62" s="248">
        <f>ROUND(E62*J62,2)</f>
        <v>0</v>
      </c>
      <c r="L62" s="248">
        <v>21</v>
      </c>
      <c r="M62" s="248">
        <f>G62*(1+L62/100)</f>
        <v>0</v>
      </c>
      <c r="N62" s="248">
        <v>1.1100000000000001E-3</v>
      </c>
      <c r="O62" s="248">
        <f>ROUND(E62*N62,2)</f>
        <v>0</v>
      </c>
      <c r="P62" s="248">
        <v>0</v>
      </c>
      <c r="Q62" s="249">
        <f>ROUND(E62*P62,2)</f>
        <v>0</v>
      </c>
      <c r="R62" s="232" t="s">
        <v>131</v>
      </c>
      <c r="S62" s="232" t="s">
        <v>106</v>
      </c>
      <c r="T62" s="232" t="s">
        <v>106</v>
      </c>
      <c r="U62" s="232">
        <v>0</v>
      </c>
      <c r="V62" s="232">
        <f>ROUND(E62*U62,2)</f>
        <v>0</v>
      </c>
      <c r="W62" s="232"/>
      <c r="X62" s="232" t="s">
        <v>132</v>
      </c>
      <c r="Y62" s="212"/>
      <c r="Z62" s="212"/>
      <c r="AA62" s="212"/>
      <c r="AB62" s="212"/>
      <c r="AC62" s="212"/>
      <c r="AD62" s="212"/>
      <c r="AE62" s="212"/>
      <c r="AF62" s="212"/>
      <c r="AG62" s="212" t="s">
        <v>133</v>
      </c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outlineLevel="1" x14ac:dyDescent="0.2">
      <c r="A63" s="229">
        <v>28</v>
      </c>
      <c r="B63" s="230" t="s">
        <v>182</v>
      </c>
      <c r="C63" s="263" t="s">
        <v>183</v>
      </c>
      <c r="D63" s="231" t="s">
        <v>0</v>
      </c>
      <c r="E63" s="257"/>
      <c r="F63" s="233"/>
      <c r="G63" s="232">
        <f>ROUND(E63*F63,2)</f>
        <v>0</v>
      </c>
      <c r="H63" s="233"/>
      <c r="I63" s="232">
        <f>ROUND(E63*H63,2)</f>
        <v>0</v>
      </c>
      <c r="J63" s="233"/>
      <c r="K63" s="232">
        <f>ROUND(E63*J63,2)</f>
        <v>0</v>
      </c>
      <c r="L63" s="232">
        <v>21</v>
      </c>
      <c r="M63" s="232">
        <f>G63*(1+L63/100)</f>
        <v>0</v>
      </c>
      <c r="N63" s="232">
        <v>0</v>
      </c>
      <c r="O63" s="232">
        <f>ROUND(E63*N63,2)</f>
        <v>0</v>
      </c>
      <c r="P63" s="232">
        <v>0</v>
      </c>
      <c r="Q63" s="232">
        <f>ROUND(E63*P63,2)</f>
        <v>0</v>
      </c>
      <c r="R63" s="232"/>
      <c r="S63" s="232" t="s">
        <v>106</v>
      </c>
      <c r="T63" s="232" t="s">
        <v>106</v>
      </c>
      <c r="U63" s="232">
        <v>0</v>
      </c>
      <c r="V63" s="232">
        <f>ROUND(E63*U63,2)</f>
        <v>0</v>
      </c>
      <c r="W63" s="232"/>
      <c r="X63" s="232" t="s">
        <v>121</v>
      </c>
      <c r="Y63" s="212"/>
      <c r="Z63" s="212"/>
      <c r="AA63" s="212"/>
      <c r="AB63" s="212"/>
      <c r="AC63" s="212"/>
      <c r="AD63" s="212"/>
      <c r="AE63" s="212"/>
      <c r="AF63" s="212"/>
      <c r="AG63" s="212" t="s">
        <v>122</v>
      </c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outlineLevel="1" x14ac:dyDescent="0.2">
      <c r="A64" s="229">
        <v>29</v>
      </c>
      <c r="B64" s="230" t="s">
        <v>184</v>
      </c>
      <c r="C64" s="263" t="s">
        <v>185</v>
      </c>
      <c r="D64" s="231" t="s">
        <v>0</v>
      </c>
      <c r="E64" s="257"/>
      <c r="F64" s="233"/>
      <c r="G64" s="232">
        <f>ROUND(E64*F64,2)</f>
        <v>0</v>
      </c>
      <c r="H64" s="233"/>
      <c r="I64" s="232">
        <f>ROUND(E64*H64,2)</f>
        <v>0</v>
      </c>
      <c r="J64" s="233"/>
      <c r="K64" s="232">
        <f>ROUND(E64*J64,2)</f>
        <v>0</v>
      </c>
      <c r="L64" s="232">
        <v>21</v>
      </c>
      <c r="M64" s="232">
        <f>G64*(1+L64/100)</f>
        <v>0</v>
      </c>
      <c r="N64" s="232">
        <v>0</v>
      </c>
      <c r="O64" s="232">
        <f>ROUND(E64*N64,2)</f>
        <v>0</v>
      </c>
      <c r="P64" s="232">
        <v>0</v>
      </c>
      <c r="Q64" s="232">
        <f>ROUND(E64*P64,2)</f>
        <v>0</v>
      </c>
      <c r="R64" s="232"/>
      <c r="S64" s="232" t="s">
        <v>106</v>
      </c>
      <c r="T64" s="232" t="s">
        <v>106</v>
      </c>
      <c r="U64" s="232">
        <v>0</v>
      </c>
      <c r="V64" s="232">
        <f>ROUND(E64*U64,2)</f>
        <v>0</v>
      </c>
      <c r="W64" s="232"/>
      <c r="X64" s="232" t="s">
        <v>121</v>
      </c>
      <c r="Y64" s="212"/>
      <c r="Z64" s="212"/>
      <c r="AA64" s="212"/>
      <c r="AB64" s="212"/>
      <c r="AC64" s="212"/>
      <c r="AD64" s="212"/>
      <c r="AE64" s="212"/>
      <c r="AF64" s="212"/>
      <c r="AG64" s="212" t="s">
        <v>122</v>
      </c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">
      <c r="A65" s="229">
        <v>30</v>
      </c>
      <c r="B65" s="230" t="s">
        <v>186</v>
      </c>
      <c r="C65" s="263" t="s">
        <v>187</v>
      </c>
      <c r="D65" s="231" t="s">
        <v>0</v>
      </c>
      <c r="E65" s="257"/>
      <c r="F65" s="233"/>
      <c r="G65" s="232">
        <f>ROUND(E65*F65,2)</f>
        <v>0</v>
      </c>
      <c r="H65" s="233"/>
      <c r="I65" s="232">
        <f>ROUND(E65*H65,2)</f>
        <v>0</v>
      </c>
      <c r="J65" s="233"/>
      <c r="K65" s="232">
        <f>ROUND(E65*J65,2)</f>
        <v>0</v>
      </c>
      <c r="L65" s="232">
        <v>21</v>
      </c>
      <c r="M65" s="232">
        <f>G65*(1+L65/100)</f>
        <v>0</v>
      </c>
      <c r="N65" s="232">
        <v>0</v>
      </c>
      <c r="O65" s="232">
        <f>ROUND(E65*N65,2)</f>
        <v>0</v>
      </c>
      <c r="P65" s="232">
        <v>0</v>
      </c>
      <c r="Q65" s="232">
        <f>ROUND(E65*P65,2)</f>
        <v>0</v>
      </c>
      <c r="R65" s="232"/>
      <c r="S65" s="232" t="s">
        <v>106</v>
      </c>
      <c r="T65" s="232" t="s">
        <v>106</v>
      </c>
      <c r="U65" s="232">
        <v>0</v>
      </c>
      <c r="V65" s="232">
        <f>ROUND(E65*U65,2)</f>
        <v>0</v>
      </c>
      <c r="W65" s="232"/>
      <c r="X65" s="232" t="s">
        <v>121</v>
      </c>
      <c r="Y65" s="212"/>
      <c r="Z65" s="212"/>
      <c r="AA65" s="212"/>
      <c r="AB65" s="212"/>
      <c r="AC65" s="212"/>
      <c r="AD65" s="212"/>
      <c r="AE65" s="212"/>
      <c r="AF65" s="212"/>
      <c r="AG65" s="212" t="s">
        <v>122</v>
      </c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x14ac:dyDescent="0.2">
      <c r="A66" s="237" t="s">
        <v>101</v>
      </c>
      <c r="B66" s="238" t="s">
        <v>69</v>
      </c>
      <c r="C66" s="259" t="s">
        <v>70</v>
      </c>
      <c r="D66" s="239"/>
      <c r="E66" s="240"/>
      <c r="F66" s="241"/>
      <c r="G66" s="241">
        <f>SUMIF(AG67:AG80,"&lt;&gt;NOR",G67:G80)</f>
        <v>0</v>
      </c>
      <c r="H66" s="241"/>
      <c r="I66" s="241">
        <f>SUM(I67:I80)</f>
        <v>0</v>
      </c>
      <c r="J66" s="241"/>
      <c r="K66" s="241">
        <f>SUM(K67:K80)</f>
        <v>0</v>
      </c>
      <c r="L66" s="241"/>
      <c r="M66" s="241">
        <f>SUM(M67:M80)</f>
        <v>0</v>
      </c>
      <c r="N66" s="241"/>
      <c r="O66" s="241">
        <f>SUM(O67:O80)</f>
        <v>0.15</v>
      </c>
      <c r="P66" s="241"/>
      <c r="Q66" s="242">
        <f>SUM(Q67:Q80)</f>
        <v>0</v>
      </c>
      <c r="R66" s="236"/>
      <c r="S66" s="236"/>
      <c r="T66" s="236"/>
      <c r="U66" s="236"/>
      <c r="V66" s="236">
        <f>SUM(V67:V80)</f>
        <v>58.099999999999994</v>
      </c>
      <c r="W66" s="236"/>
      <c r="X66" s="236"/>
      <c r="AG66" t="s">
        <v>102</v>
      </c>
    </row>
    <row r="67" spans="1:60" outlineLevel="1" x14ac:dyDescent="0.2">
      <c r="A67" s="243">
        <v>31</v>
      </c>
      <c r="B67" s="244" t="s">
        <v>188</v>
      </c>
      <c r="C67" s="261" t="s">
        <v>189</v>
      </c>
      <c r="D67" s="245" t="s">
        <v>111</v>
      </c>
      <c r="E67" s="246">
        <v>41.48</v>
      </c>
      <c r="F67" s="247"/>
      <c r="G67" s="248">
        <f>ROUND(E67*F67,2)</f>
        <v>0</v>
      </c>
      <c r="H67" s="247"/>
      <c r="I67" s="248">
        <f>ROUND(E67*H67,2)</f>
        <v>0</v>
      </c>
      <c r="J67" s="247"/>
      <c r="K67" s="248">
        <f>ROUND(E67*J67,2)</f>
        <v>0</v>
      </c>
      <c r="L67" s="248">
        <v>21</v>
      </c>
      <c r="M67" s="248">
        <f>G67*(1+L67/100)</f>
        <v>0</v>
      </c>
      <c r="N67" s="248">
        <v>0</v>
      </c>
      <c r="O67" s="248">
        <f>ROUND(E67*N67,2)</f>
        <v>0</v>
      </c>
      <c r="P67" s="248">
        <v>0</v>
      </c>
      <c r="Q67" s="249">
        <f>ROUND(E67*P67,2)</f>
        <v>0</v>
      </c>
      <c r="R67" s="232"/>
      <c r="S67" s="232" t="s">
        <v>106</v>
      </c>
      <c r="T67" s="232" t="s">
        <v>106</v>
      </c>
      <c r="U67" s="232">
        <v>7.0000000000000007E-2</v>
      </c>
      <c r="V67" s="232">
        <f>ROUND(E67*U67,2)</f>
        <v>2.9</v>
      </c>
      <c r="W67" s="232"/>
      <c r="X67" s="232" t="s">
        <v>107</v>
      </c>
      <c r="Y67" s="212"/>
      <c r="Z67" s="212"/>
      <c r="AA67" s="212"/>
      <c r="AB67" s="212"/>
      <c r="AC67" s="212"/>
      <c r="AD67" s="212"/>
      <c r="AE67" s="212"/>
      <c r="AF67" s="212"/>
      <c r="AG67" s="212" t="s">
        <v>108</v>
      </c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">
      <c r="A68" s="229"/>
      <c r="B68" s="230"/>
      <c r="C68" s="262" t="s">
        <v>190</v>
      </c>
      <c r="D68" s="234"/>
      <c r="E68" s="235">
        <v>41.48</v>
      </c>
      <c r="F68" s="232"/>
      <c r="G68" s="232"/>
      <c r="H68" s="232"/>
      <c r="I68" s="232"/>
      <c r="J68" s="232"/>
      <c r="K68" s="232"/>
      <c r="L68" s="232"/>
      <c r="M68" s="232"/>
      <c r="N68" s="232"/>
      <c r="O68" s="232"/>
      <c r="P68" s="232"/>
      <c r="Q68" s="232"/>
      <c r="R68" s="232"/>
      <c r="S68" s="232"/>
      <c r="T68" s="232"/>
      <c r="U68" s="232"/>
      <c r="V68" s="232"/>
      <c r="W68" s="232"/>
      <c r="X68" s="232"/>
      <c r="Y68" s="212"/>
      <c r="Z68" s="212"/>
      <c r="AA68" s="212"/>
      <c r="AB68" s="212"/>
      <c r="AC68" s="212"/>
      <c r="AD68" s="212"/>
      <c r="AE68" s="212"/>
      <c r="AF68" s="212"/>
      <c r="AG68" s="212" t="s">
        <v>113</v>
      </c>
      <c r="AH68" s="212">
        <v>0</v>
      </c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">
      <c r="A69" s="250">
        <v>32</v>
      </c>
      <c r="B69" s="251" t="s">
        <v>191</v>
      </c>
      <c r="C69" s="260" t="s">
        <v>192</v>
      </c>
      <c r="D69" s="252" t="s">
        <v>111</v>
      </c>
      <c r="E69" s="253">
        <v>414.8</v>
      </c>
      <c r="F69" s="254"/>
      <c r="G69" s="255">
        <f>ROUND(E69*F69,2)</f>
        <v>0</v>
      </c>
      <c r="H69" s="254"/>
      <c r="I69" s="255">
        <f>ROUND(E69*H69,2)</f>
        <v>0</v>
      </c>
      <c r="J69" s="254"/>
      <c r="K69" s="255">
        <f>ROUND(E69*J69,2)</f>
        <v>0</v>
      </c>
      <c r="L69" s="255">
        <v>21</v>
      </c>
      <c r="M69" s="255">
        <f>G69*(1+L69/100)</f>
        <v>0</v>
      </c>
      <c r="N69" s="255">
        <v>6.9999999999999994E-5</v>
      </c>
      <c r="O69" s="255">
        <f>ROUND(E69*N69,2)</f>
        <v>0.03</v>
      </c>
      <c r="P69" s="255">
        <v>0</v>
      </c>
      <c r="Q69" s="256">
        <f>ROUND(E69*P69,2)</f>
        <v>0</v>
      </c>
      <c r="R69" s="232"/>
      <c r="S69" s="232" t="s">
        <v>106</v>
      </c>
      <c r="T69" s="232" t="s">
        <v>106</v>
      </c>
      <c r="U69" s="232">
        <v>0.03</v>
      </c>
      <c r="V69" s="232">
        <f>ROUND(E69*U69,2)</f>
        <v>12.44</v>
      </c>
      <c r="W69" s="232"/>
      <c r="X69" s="232" t="s">
        <v>107</v>
      </c>
      <c r="Y69" s="212"/>
      <c r="Z69" s="212"/>
      <c r="AA69" s="212"/>
      <c r="AB69" s="212"/>
      <c r="AC69" s="212"/>
      <c r="AD69" s="212"/>
      <c r="AE69" s="212"/>
      <c r="AF69" s="212"/>
      <c r="AG69" s="212" t="s">
        <v>108</v>
      </c>
      <c r="AH69" s="212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outlineLevel="1" x14ac:dyDescent="0.2">
      <c r="A70" s="243">
        <v>33</v>
      </c>
      <c r="B70" s="244" t="s">
        <v>193</v>
      </c>
      <c r="C70" s="261" t="s">
        <v>194</v>
      </c>
      <c r="D70" s="245" t="s">
        <v>111</v>
      </c>
      <c r="E70" s="246">
        <v>414.8</v>
      </c>
      <c r="F70" s="247"/>
      <c r="G70" s="248">
        <f>ROUND(E70*F70,2)</f>
        <v>0</v>
      </c>
      <c r="H70" s="247"/>
      <c r="I70" s="248">
        <f>ROUND(E70*H70,2)</f>
        <v>0</v>
      </c>
      <c r="J70" s="247"/>
      <c r="K70" s="248">
        <f>ROUND(E70*J70,2)</f>
        <v>0</v>
      </c>
      <c r="L70" s="248">
        <v>21</v>
      </c>
      <c r="M70" s="248">
        <f>G70*(1+L70/100)</f>
        <v>0</v>
      </c>
      <c r="N70" s="248">
        <v>2.9E-4</v>
      </c>
      <c r="O70" s="248">
        <f>ROUND(E70*N70,2)</f>
        <v>0.12</v>
      </c>
      <c r="P70" s="248">
        <v>0</v>
      </c>
      <c r="Q70" s="249">
        <f>ROUND(E70*P70,2)</f>
        <v>0</v>
      </c>
      <c r="R70" s="232"/>
      <c r="S70" s="232" t="s">
        <v>106</v>
      </c>
      <c r="T70" s="232" t="s">
        <v>106</v>
      </c>
      <c r="U70" s="232">
        <v>0.1</v>
      </c>
      <c r="V70" s="232">
        <f>ROUND(E70*U70,2)</f>
        <v>41.48</v>
      </c>
      <c r="W70" s="232"/>
      <c r="X70" s="232" t="s">
        <v>107</v>
      </c>
      <c r="Y70" s="212"/>
      <c r="Z70" s="212"/>
      <c r="AA70" s="212"/>
      <c r="AB70" s="212"/>
      <c r="AC70" s="212"/>
      <c r="AD70" s="212"/>
      <c r="AE70" s="212"/>
      <c r="AF70" s="212"/>
      <c r="AG70" s="212" t="s">
        <v>108</v>
      </c>
      <c r="AH70" s="212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29"/>
      <c r="B71" s="230"/>
      <c r="C71" s="262" t="s">
        <v>195</v>
      </c>
      <c r="D71" s="234"/>
      <c r="E71" s="235"/>
      <c r="F71" s="232"/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2"/>
      <c r="S71" s="232"/>
      <c r="T71" s="232"/>
      <c r="U71" s="232"/>
      <c r="V71" s="232"/>
      <c r="W71" s="232"/>
      <c r="X71" s="232"/>
      <c r="Y71" s="212"/>
      <c r="Z71" s="212"/>
      <c r="AA71" s="212"/>
      <c r="AB71" s="212"/>
      <c r="AC71" s="212"/>
      <c r="AD71" s="212"/>
      <c r="AE71" s="212"/>
      <c r="AF71" s="212"/>
      <c r="AG71" s="212" t="s">
        <v>113</v>
      </c>
      <c r="AH71" s="212">
        <v>0</v>
      </c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outlineLevel="1" x14ac:dyDescent="0.2">
      <c r="A72" s="229"/>
      <c r="B72" s="230"/>
      <c r="C72" s="262" t="s">
        <v>112</v>
      </c>
      <c r="D72" s="234"/>
      <c r="E72" s="235">
        <v>22</v>
      </c>
      <c r="F72" s="232"/>
      <c r="G72" s="232"/>
      <c r="H72" s="232"/>
      <c r="I72" s="232"/>
      <c r="J72" s="232"/>
      <c r="K72" s="232"/>
      <c r="L72" s="232"/>
      <c r="M72" s="232"/>
      <c r="N72" s="232"/>
      <c r="O72" s="232"/>
      <c r="P72" s="232"/>
      <c r="Q72" s="232"/>
      <c r="R72" s="232"/>
      <c r="S72" s="232"/>
      <c r="T72" s="232"/>
      <c r="U72" s="232"/>
      <c r="V72" s="232"/>
      <c r="W72" s="232"/>
      <c r="X72" s="232"/>
      <c r="Y72" s="212"/>
      <c r="Z72" s="212"/>
      <c r="AA72" s="212"/>
      <c r="AB72" s="212"/>
      <c r="AC72" s="212"/>
      <c r="AD72" s="212"/>
      <c r="AE72" s="212"/>
      <c r="AF72" s="212"/>
      <c r="AG72" s="212" t="s">
        <v>113</v>
      </c>
      <c r="AH72" s="212">
        <v>0</v>
      </c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">
      <c r="A73" s="229"/>
      <c r="B73" s="230"/>
      <c r="C73" s="262" t="s">
        <v>196</v>
      </c>
      <c r="D73" s="234"/>
      <c r="E73" s="235">
        <v>74.8</v>
      </c>
      <c r="F73" s="232"/>
      <c r="G73" s="232"/>
      <c r="H73" s="232"/>
      <c r="I73" s="232"/>
      <c r="J73" s="232"/>
      <c r="K73" s="232"/>
      <c r="L73" s="232"/>
      <c r="M73" s="232"/>
      <c r="N73" s="232"/>
      <c r="O73" s="232"/>
      <c r="P73" s="232"/>
      <c r="Q73" s="232"/>
      <c r="R73" s="232"/>
      <c r="S73" s="232"/>
      <c r="T73" s="232"/>
      <c r="U73" s="232"/>
      <c r="V73" s="232"/>
      <c r="W73" s="232"/>
      <c r="X73" s="232"/>
      <c r="Y73" s="212"/>
      <c r="Z73" s="212"/>
      <c r="AA73" s="212"/>
      <c r="AB73" s="212"/>
      <c r="AC73" s="212"/>
      <c r="AD73" s="212"/>
      <c r="AE73" s="212"/>
      <c r="AF73" s="212"/>
      <c r="AG73" s="212" t="s">
        <v>113</v>
      </c>
      <c r="AH73" s="212">
        <v>0</v>
      </c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outlineLevel="1" x14ac:dyDescent="0.2">
      <c r="A74" s="229"/>
      <c r="B74" s="230"/>
      <c r="C74" s="262" t="s">
        <v>197</v>
      </c>
      <c r="D74" s="234"/>
      <c r="E74" s="235"/>
      <c r="F74" s="232"/>
      <c r="G74" s="232"/>
      <c r="H74" s="232"/>
      <c r="I74" s="232"/>
      <c r="J74" s="232"/>
      <c r="K74" s="232"/>
      <c r="L74" s="232"/>
      <c r="M74" s="232"/>
      <c r="N74" s="232"/>
      <c r="O74" s="232"/>
      <c r="P74" s="232"/>
      <c r="Q74" s="232"/>
      <c r="R74" s="232"/>
      <c r="S74" s="232"/>
      <c r="T74" s="232"/>
      <c r="U74" s="232"/>
      <c r="V74" s="232"/>
      <c r="W74" s="232"/>
      <c r="X74" s="232"/>
      <c r="Y74" s="212"/>
      <c r="Z74" s="212"/>
      <c r="AA74" s="212"/>
      <c r="AB74" s="212"/>
      <c r="AC74" s="212"/>
      <c r="AD74" s="212"/>
      <c r="AE74" s="212"/>
      <c r="AF74" s="212"/>
      <c r="AG74" s="212" t="s">
        <v>113</v>
      </c>
      <c r="AH74" s="212">
        <v>0</v>
      </c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outlineLevel="1" x14ac:dyDescent="0.2">
      <c r="A75" s="229"/>
      <c r="B75" s="230"/>
      <c r="C75" s="262" t="s">
        <v>198</v>
      </c>
      <c r="D75" s="234"/>
      <c r="E75" s="235">
        <v>198.6</v>
      </c>
      <c r="F75" s="232"/>
      <c r="G75" s="232"/>
      <c r="H75" s="232"/>
      <c r="I75" s="232"/>
      <c r="J75" s="232"/>
      <c r="K75" s="232"/>
      <c r="L75" s="232"/>
      <c r="M75" s="232"/>
      <c r="N75" s="232"/>
      <c r="O75" s="232"/>
      <c r="P75" s="232"/>
      <c r="Q75" s="232"/>
      <c r="R75" s="232"/>
      <c r="S75" s="232"/>
      <c r="T75" s="232"/>
      <c r="U75" s="232"/>
      <c r="V75" s="232"/>
      <c r="W75" s="232"/>
      <c r="X75" s="232"/>
      <c r="Y75" s="212"/>
      <c r="Z75" s="212"/>
      <c r="AA75" s="212"/>
      <c r="AB75" s="212"/>
      <c r="AC75" s="212"/>
      <c r="AD75" s="212"/>
      <c r="AE75" s="212"/>
      <c r="AF75" s="212"/>
      <c r="AG75" s="212" t="s">
        <v>113</v>
      </c>
      <c r="AH75" s="212">
        <v>0</v>
      </c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outlineLevel="1" x14ac:dyDescent="0.2">
      <c r="A76" s="229"/>
      <c r="B76" s="230"/>
      <c r="C76" s="262" t="s">
        <v>199</v>
      </c>
      <c r="D76" s="234"/>
      <c r="E76" s="235">
        <v>63</v>
      </c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  <c r="Q76" s="232"/>
      <c r="R76" s="232"/>
      <c r="S76" s="232"/>
      <c r="T76" s="232"/>
      <c r="U76" s="232"/>
      <c r="V76" s="232"/>
      <c r="W76" s="232"/>
      <c r="X76" s="232"/>
      <c r="Y76" s="212"/>
      <c r="Z76" s="212"/>
      <c r="AA76" s="212"/>
      <c r="AB76" s="212"/>
      <c r="AC76" s="212"/>
      <c r="AD76" s="212"/>
      <c r="AE76" s="212"/>
      <c r="AF76" s="212"/>
      <c r="AG76" s="212" t="s">
        <v>113</v>
      </c>
      <c r="AH76" s="212">
        <v>0</v>
      </c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</row>
    <row r="77" spans="1:60" outlineLevel="1" x14ac:dyDescent="0.2">
      <c r="A77" s="229"/>
      <c r="B77" s="230"/>
      <c r="C77" s="262" t="s">
        <v>200</v>
      </c>
      <c r="D77" s="234"/>
      <c r="E77" s="235">
        <v>56.4</v>
      </c>
      <c r="F77" s="232"/>
      <c r="G77" s="232"/>
      <c r="H77" s="232"/>
      <c r="I77" s="232"/>
      <c r="J77" s="232"/>
      <c r="K77" s="232"/>
      <c r="L77" s="232"/>
      <c r="M77" s="232"/>
      <c r="N77" s="232"/>
      <c r="O77" s="232"/>
      <c r="P77" s="232"/>
      <c r="Q77" s="232"/>
      <c r="R77" s="232"/>
      <c r="S77" s="232"/>
      <c r="T77" s="232"/>
      <c r="U77" s="232"/>
      <c r="V77" s="232"/>
      <c r="W77" s="232"/>
      <c r="X77" s="232"/>
      <c r="Y77" s="212"/>
      <c r="Z77" s="212"/>
      <c r="AA77" s="212"/>
      <c r="AB77" s="212"/>
      <c r="AC77" s="212"/>
      <c r="AD77" s="212"/>
      <c r="AE77" s="212"/>
      <c r="AF77" s="212"/>
      <c r="AG77" s="212" t="s">
        <v>113</v>
      </c>
      <c r="AH77" s="212">
        <v>0</v>
      </c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">
      <c r="A78" s="243">
        <v>34</v>
      </c>
      <c r="B78" s="244" t="s">
        <v>201</v>
      </c>
      <c r="C78" s="261" t="s">
        <v>202</v>
      </c>
      <c r="D78" s="245" t="s">
        <v>111</v>
      </c>
      <c r="E78" s="246">
        <v>7.33</v>
      </c>
      <c r="F78" s="247"/>
      <c r="G78" s="248">
        <f>ROUND(E78*F78,2)</f>
        <v>0</v>
      </c>
      <c r="H78" s="247"/>
      <c r="I78" s="248">
        <f>ROUND(E78*H78,2)</f>
        <v>0</v>
      </c>
      <c r="J78" s="247"/>
      <c r="K78" s="248">
        <f>ROUND(E78*J78,2)</f>
        <v>0</v>
      </c>
      <c r="L78" s="248">
        <v>21</v>
      </c>
      <c r="M78" s="248">
        <f>G78*(1+L78/100)</f>
        <v>0</v>
      </c>
      <c r="N78" s="248">
        <v>3.4000000000000002E-4</v>
      </c>
      <c r="O78" s="248">
        <f>ROUND(E78*N78,2)</f>
        <v>0</v>
      </c>
      <c r="P78" s="248">
        <v>0</v>
      </c>
      <c r="Q78" s="249">
        <f>ROUND(E78*P78,2)</f>
        <v>0</v>
      </c>
      <c r="R78" s="232"/>
      <c r="S78" s="232" t="s">
        <v>106</v>
      </c>
      <c r="T78" s="232" t="s">
        <v>106</v>
      </c>
      <c r="U78" s="232">
        <v>0.14000000000000001</v>
      </c>
      <c r="V78" s="232">
        <f>ROUND(E78*U78,2)</f>
        <v>1.03</v>
      </c>
      <c r="W78" s="232"/>
      <c r="X78" s="232" t="s">
        <v>107</v>
      </c>
      <c r="Y78" s="212"/>
      <c r="Z78" s="212"/>
      <c r="AA78" s="212"/>
      <c r="AB78" s="212"/>
      <c r="AC78" s="212"/>
      <c r="AD78" s="212"/>
      <c r="AE78" s="212"/>
      <c r="AF78" s="212"/>
      <c r="AG78" s="212" t="s">
        <v>108</v>
      </c>
      <c r="AH78" s="212"/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">
      <c r="A79" s="229"/>
      <c r="B79" s="230"/>
      <c r="C79" s="262" t="s">
        <v>203</v>
      </c>
      <c r="D79" s="234"/>
      <c r="E79" s="235">
        <v>7.33</v>
      </c>
      <c r="F79" s="232"/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232"/>
      <c r="R79" s="232"/>
      <c r="S79" s="232"/>
      <c r="T79" s="232"/>
      <c r="U79" s="232"/>
      <c r="V79" s="232"/>
      <c r="W79" s="232"/>
      <c r="X79" s="232"/>
      <c r="Y79" s="212"/>
      <c r="Z79" s="212"/>
      <c r="AA79" s="212"/>
      <c r="AB79" s="212"/>
      <c r="AC79" s="212"/>
      <c r="AD79" s="212"/>
      <c r="AE79" s="212"/>
      <c r="AF79" s="212"/>
      <c r="AG79" s="212" t="s">
        <v>113</v>
      </c>
      <c r="AH79" s="212">
        <v>0</v>
      </c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outlineLevel="1" x14ac:dyDescent="0.2">
      <c r="A80" s="250">
        <v>35</v>
      </c>
      <c r="B80" s="251" t="s">
        <v>204</v>
      </c>
      <c r="C80" s="260" t="s">
        <v>205</v>
      </c>
      <c r="D80" s="252" t="s">
        <v>158</v>
      </c>
      <c r="E80" s="253">
        <v>5</v>
      </c>
      <c r="F80" s="254"/>
      <c r="G80" s="255">
        <f>ROUND(E80*F80,2)</f>
        <v>0</v>
      </c>
      <c r="H80" s="254"/>
      <c r="I80" s="255">
        <f>ROUND(E80*H80,2)</f>
        <v>0</v>
      </c>
      <c r="J80" s="254"/>
      <c r="K80" s="255">
        <f>ROUND(E80*J80,2)</f>
        <v>0</v>
      </c>
      <c r="L80" s="255">
        <v>21</v>
      </c>
      <c r="M80" s="255">
        <f>G80*(1+L80/100)</f>
        <v>0</v>
      </c>
      <c r="N80" s="255">
        <v>1.0000000000000001E-5</v>
      </c>
      <c r="O80" s="255">
        <f>ROUND(E80*N80,2)</f>
        <v>0</v>
      </c>
      <c r="P80" s="255">
        <v>0</v>
      </c>
      <c r="Q80" s="256">
        <f>ROUND(E80*P80,2)</f>
        <v>0</v>
      </c>
      <c r="R80" s="232"/>
      <c r="S80" s="232" t="s">
        <v>106</v>
      </c>
      <c r="T80" s="232" t="s">
        <v>106</v>
      </c>
      <c r="U80" s="232">
        <v>0.05</v>
      </c>
      <c r="V80" s="232">
        <f>ROUND(E80*U80,2)</f>
        <v>0.25</v>
      </c>
      <c r="W80" s="232"/>
      <c r="X80" s="232" t="s">
        <v>107</v>
      </c>
      <c r="Y80" s="212"/>
      <c r="Z80" s="212"/>
      <c r="AA80" s="212"/>
      <c r="AB80" s="212"/>
      <c r="AC80" s="212"/>
      <c r="AD80" s="212"/>
      <c r="AE80" s="212"/>
      <c r="AF80" s="212"/>
      <c r="AG80" s="212" t="s">
        <v>108</v>
      </c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x14ac:dyDescent="0.2">
      <c r="A81" s="237" t="s">
        <v>101</v>
      </c>
      <c r="B81" s="238" t="s">
        <v>71</v>
      </c>
      <c r="C81" s="259" t="s">
        <v>72</v>
      </c>
      <c r="D81" s="239"/>
      <c r="E81" s="240"/>
      <c r="F81" s="241"/>
      <c r="G81" s="241">
        <f>SUMIF(AG82:AG87,"&lt;&gt;NOR",G82:G87)</f>
        <v>0</v>
      </c>
      <c r="H81" s="241"/>
      <c r="I81" s="241">
        <f>SUM(I82:I87)</f>
        <v>0</v>
      </c>
      <c r="J81" s="241"/>
      <c r="K81" s="241">
        <f>SUM(K82:K87)</f>
        <v>0</v>
      </c>
      <c r="L81" s="241"/>
      <c r="M81" s="241">
        <f>SUM(M82:M87)</f>
        <v>0</v>
      </c>
      <c r="N81" s="241"/>
      <c r="O81" s="241">
        <f>SUM(O82:O87)</f>
        <v>0</v>
      </c>
      <c r="P81" s="241"/>
      <c r="Q81" s="242">
        <f>SUM(Q82:Q87)</f>
        <v>0</v>
      </c>
      <c r="R81" s="236"/>
      <c r="S81" s="236"/>
      <c r="T81" s="236"/>
      <c r="U81" s="236"/>
      <c r="V81" s="236">
        <f>SUM(V82:V87)</f>
        <v>0.52</v>
      </c>
      <c r="W81" s="236"/>
      <c r="X81" s="236"/>
      <c r="AG81" t="s">
        <v>102</v>
      </c>
    </row>
    <row r="82" spans="1:60" outlineLevel="1" x14ac:dyDescent="0.2">
      <c r="A82" s="250">
        <v>36</v>
      </c>
      <c r="B82" s="251" t="s">
        <v>206</v>
      </c>
      <c r="C82" s="260" t="s">
        <v>207</v>
      </c>
      <c r="D82" s="252" t="s">
        <v>120</v>
      </c>
      <c r="E82" s="253">
        <v>0.21306</v>
      </c>
      <c r="F82" s="254"/>
      <c r="G82" s="255">
        <f>ROUND(E82*F82,2)</f>
        <v>0</v>
      </c>
      <c r="H82" s="254"/>
      <c r="I82" s="255">
        <f>ROUND(E82*H82,2)</f>
        <v>0</v>
      </c>
      <c r="J82" s="254"/>
      <c r="K82" s="255">
        <f>ROUND(E82*J82,2)</f>
        <v>0</v>
      </c>
      <c r="L82" s="255">
        <v>21</v>
      </c>
      <c r="M82" s="255">
        <f>G82*(1+L82/100)</f>
        <v>0</v>
      </c>
      <c r="N82" s="255">
        <v>0</v>
      </c>
      <c r="O82" s="255">
        <f>ROUND(E82*N82,2)</f>
        <v>0</v>
      </c>
      <c r="P82" s="255">
        <v>0</v>
      </c>
      <c r="Q82" s="256">
        <f>ROUND(E82*P82,2)</f>
        <v>0</v>
      </c>
      <c r="R82" s="232"/>
      <c r="S82" s="232" t="s">
        <v>106</v>
      </c>
      <c r="T82" s="232" t="s">
        <v>106</v>
      </c>
      <c r="U82" s="232">
        <v>0.27700000000000002</v>
      </c>
      <c r="V82" s="232">
        <f>ROUND(E82*U82,2)</f>
        <v>0.06</v>
      </c>
      <c r="W82" s="232"/>
      <c r="X82" s="232" t="s">
        <v>208</v>
      </c>
      <c r="Y82" s="212"/>
      <c r="Z82" s="212"/>
      <c r="AA82" s="212"/>
      <c r="AB82" s="212"/>
      <c r="AC82" s="212"/>
      <c r="AD82" s="212"/>
      <c r="AE82" s="212"/>
      <c r="AF82" s="212"/>
      <c r="AG82" s="212" t="s">
        <v>209</v>
      </c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outlineLevel="1" x14ac:dyDescent="0.2">
      <c r="A83" s="250">
        <v>37</v>
      </c>
      <c r="B83" s="251" t="s">
        <v>210</v>
      </c>
      <c r="C83" s="260" t="s">
        <v>211</v>
      </c>
      <c r="D83" s="252" t="s">
        <v>120</v>
      </c>
      <c r="E83" s="253">
        <v>0.21306</v>
      </c>
      <c r="F83" s="254"/>
      <c r="G83" s="255">
        <f>ROUND(E83*F83,2)</f>
        <v>0</v>
      </c>
      <c r="H83" s="254"/>
      <c r="I83" s="255">
        <f>ROUND(E83*H83,2)</f>
        <v>0</v>
      </c>
      <c r="J83" s="254"/>
      <c r="K83" s="255">
        <f>ROUND(E83*J83,2)</f>
        <v>0</v>
      </c>
      <c r="L83" s="255">
        <v>21</v>
      </c>
      <c r="M83" s="255">
        <f>G83*(1+L83/100)</f>
        <v>0</v>
      </c>
      <c r="N83" s="255">
        <v>0</v>
      </c>
      <c r="O83" s="255">
        <f>ROUND(E83*N83,2)</f>
        <v>0</v>
      </c>
      <c r="P83" s="255">
        <v>0</v>
      </c>
      <c r="Q83" s="256">
        <f>ROUND(E83*P83,2)</f>
        <v>0</v>
      </c>
      <c r="R83" s="232"/>
      <c r="S83" s="232" t="s">
        <v>106</v>
      </c>
      <c r="T83" s="232" t="s">
        <v>106</v>
      </c>
      <c r="U83" s="232">
        <v>0.746</v>
      </c>
      <c r="V83" s="232">
        <f>ROUND(E83*U83,2)</f>
        <v>0.16</v>
      </c>
      <c r="W83" s="232"/>
      <c r="X83" s="232" t="s">
        <v>208</v>
      </c>
      <c r="Y83" s="212"/>
      <c r="Z83" s="212"/>
      <c r="AA83" s="212"/>
      <c r="AB83" s="212"/>
      <c r="AC83" s="212"/>
      <c r="AD83" s="212"/>
      <c r="AE83" s="212"/>
      <c r="AF83" s="212"/>
      <c r="AG83" s="212" t="s">
        <v>209</v>
      </c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outlineLevel="1" x14ac:dyDescent="0.2">
      <c r="A84" s="250">
        <v>38</v>
      </c>
      <c r="B84" s="251" t="s">
        <v>212</v>
      </c>
      <c r="C84" s="260" t="s">
        <v>213</v>
      </c>
      <c r="D84" s="252" t="s">
        <v>120</v>
      </c>
      <c r="E84" s="253">
        <v>0.21306</v>
      </c>
      <c r="F84" s="254"/>
      <c r="G84" s="255">
        <f>ROUND(E84*F84,2)</f>
        <v>0</v>
      </c>
      <c r="H84" s="254"/>
      <c r="I84" s="255">
        <f>ROUND(E84*H84,2)</f>
        <v>0</v>
      </c>
      <c r="J84" s="254"/>
      <c r="K84" s="255">
        <f>ROUND(E84*J84,2)</f>
        <v>0</v>
      </c>
      <c r="L84" s="255">
        <v>21</v>
      </c>
      <c r="M84" s="255">
        <f>G84*(1+L84/100)</f>
        <v>0</v>
      </c>
      <c r="N84" s="255">
        <v>0</v>
      </c>
      <c r="O84" s="255">
        <f>ROUND(E84*N84,2)</f>
        <v>0</v>
      </c>
      <c r="P84" s="255">
        <v>0</v>
      </c>
      <c r="Q84" s="256">
        <f>ROUND(E84*P84,2)</f>
        <v>0</v>
      </c>
      <c r="R84" s="232"/>
      <c r="S84" s="232" t="s">
        <v>106</v>
      </c>
      <c r="T84" s="232" t="s">
        <v>106</v>
      </c>
      <c r="U84" s="232">
        <v>0.93300000000000005</v>
      </c>
      <c r="V84" s="232">
        <f>ROUND(E84*U84,2)</f>
        <v>0.2</v>
      </c>
      <c r="W84" s="232"/>
      <c r="X84" s="232" t="s">
        <v>208</v>
      </c>
      <c r="Y84" s="212"/>
      <c r="Z84" s="212"/>
      <c r="AA84" s="212"/>
      <c r="AB84" s="212"/>
      <c r="AC84" s="212"/>
      <c r="AD84" s="212"/>
      <c r="AE84" s="212"/>
      <c r="AF84" s="212"/>
      <c r="AG84" s="212" t="s">
        <v>209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">
      <c r="A85" s="250">
        <v>39</v>
      </c>
      <c r="B85" s="251" t="s">
        <v>214</v>
      </c>
      <c r="C85" s="260" t="s">
        <v>215</v>
      </c>
      <c r="D85" s="252" t="s">
        <v>120</v>
      </c>
      <c r="E85" s="253">
        <v>0.21306</v>
      </c>
      <c r="F85" s="254"/>
      <c r="G85" s="255">
        <f>ROUND(E85*F85,2)</f>
        <v>0</v>
      </c>
      <c r="H85" s="254"/>
      <c r="I85" s="255">
        <f>ROUND(E85*H85,2)</f>
        <v>0</v>
      </c>
      <c r="J85" s="254"/>
      <c r="K85" s="255">
        <f>ROUND(E85*J85,2)</f>
        <v>0</v>
      </c>
      <c r="L85" s="255">
        <v>21</v>
      </c>
      <c r="M85" s="255">
        <f>G85*(1+L85/100)</f>
        <v>0</v>
      </c>
      <c r="N85" s="255">
        <v>0</v>
      </c>
      <c r="O85" s="255">
        <f>ROUND(E85*N85,2)</f>
        <v>0</v>
      </c>
      <c r="P85" s="255">
        <v>0</v>
      </c>
      <c r="Q85" s="256">
        <f>ROUND(E85*P85,2)</f>
        <v>0</v>
      </c>
      <c r="R85" s="232"/>
      <c r="S85" s="232" t="s">
        <v>106</v>
      </c>
      <c r="T85" s="232" t="s">
        <v>106</v>
      </c>
      <c r="U85" s="232">
        <v>0.49</v>
      </c>
      <c r="V85" s="232">
        <f>ROUND(E85*U85,2)</f>
        <v>0.1</v>
      </c>
      <c r="W85" s="232"/>
      <c r="X85" s="232" t="s">
        <v>208</v>
      </c>
      <c r="Y85" s="212"/>
      <c r="Z85" s="212"/>
      <c r="AA85" s="212"/>
      <c r="AB85" s="212"/>
      <c r="AC85" s="212"/>
      <c r="AD85" s="212"/>
      <c r="AE85" s="212"/>
      <c r="AF85" s="212"/>
      <c r="AG85" s="212" t="s">
        <v>209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outlineLevel="1" x14ac:dyDescent="0.2">
      <c r="A86" s="250">
        <v>40</v>
      </c>
      <c r="B86" s="251" t="s">
        <v>216</v>
      </c>
      <c r="C86" s="260" t="s">
        <v>217</v>
      </c>
      <c r="D86" s="252" t="s">
        <v>120</v>
      </c>
      <c r="E86" s="253">
        <v>2.1306400000000001</v>
      </c>
      <c r="F86" s="254"/>
      <c r="G86" s="255">
        <f>ROUND(E86*F86,2)</f>
        <v>0</v>
      </c>
      <c r="H86" s="254"/>
      <c r="I86" s="255">
        <f>ROUND(E86*H86,2)</f>
        <v>0</v>
      </c>
      <c r="J86" s="254"/>
      <c r="K86" s="255">
        <f>ROUND(E86*J86,2)</f>
        <v>0</v>
      </c>
      <c r="L86" s="255">
        <v>21</v>
      </c>
      <c r="M86" s="255">
        <f>G86*(1+L86/100)</f>
        <v>0</v>
      </c>
      <c r="N86" s="255">
        <v>0</v>
      </c>
      <c r="O86" s="255">
        <f>ROUND(E86*N86,2)</f>
        <v>0</v>
      </c>
      <c r="P86" s="255">
        <v>0</v>
      </c>
      <c r="Q86" s="256">
        <f>ROUND(E86*P86,2)</f>
        <v>0</v>
      </c>
      <c r="R86" s="232"/>
      <c r="S86" s="232" t="s">
        <v>106</v>
      </c>
      <c r="T86" s="232" t="s">
        <v>106</v>
      </c>
      <c r="U86" s="232">
        <v>0</v>
      </c>
      <c r="V86" s="232">
        <f>ROUND(E86*U86,2)</f>
        <v>0</v>
      </c>
      <c r="W86" s="232"/>
      <c r="X86" s="232" t="s">
        <v>208</v>
      </c>
      <c r="Y86" s="212"/>
      <c r="Z86" s="212"/>
      <c r="AA86" s="212"/>
      <c r="AB86" s="212"/>
      <c r="AC86" s="212"/>
      <c r="AD86" s="212"/>
      <c r="AE86" s="212"/>
      <c r="AF86" s="212"/>
      <c r="AG86" s="212" t="s">
        <v>209</v>
      </c>
      <c r="AH86" s="212"/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">
      <c r="A87" s="250">
        <v>41</v>
      </c>
      <c r="B87" s="251" t="s">
        <v>218</v>
      </c>
      <c r="C87" s="260" t="s">
        <v>219</v>
      </c>
      <c r="D87" s="252" t="s">
        <v>120</v>
      </c>
      <c r="E87" s="253">
        <v>0.21306</v>
      </c>
      <c r="F87" s="254"/>
      <c r="G87" s="255">
        <f>ROUND(E87*F87,2)</f>
        <v>0</v>
      </c>
      <c r="H87" s="254"/>
      <c r="I87" s="255">
        <f>ROUND(E87*H87,2)</f>
        <v>0</v>
      </c>
      <c r="J87" s="254"/>
      <c r="K87" s="255">
        <f>ROUND(E87*J87,2)</f>
        <v>0</v>
      </c>
      <c r="L87" s="255">
        <v>21</v>
      </c>
      <c r="M87" s="255">
        <f>G87*(1+L87/100)</f>
        <v>0</v>
      </c>
      <c r="N87" s="255">
        <v>0</v>
      </c>
      <c r="O87" s="255">
        <f>ROUND(E87*N87,2)</f>
        <v>0</v>
      </c>
      <c r="P87" s="255">
        <v>0</v>
      </c>
      <c r="Q87" s="256">
        <f>ROUND(E87*P87,2)</f>
        <v>0</v>
      </c>
      <c r="R87" s="232"/>
      <c r="S87" s="232" t="s">
        <v>106</v>
      </c>
      <c r="T87" s="232" t="s">
        <v>106</v>
      </c>
      <c r="U87" s="232">
        <v>0</v>
      </c>
      <c r="V87" s="232">
        <f>ROUND(E87*U87,2)</f>
        <v>0</v>
      </c>
      <c r="W87" s="232"/>
      <c r="X87" s="232" t="s">
        <v>208</v>
      </c>
      <c r="Y87" s="212"/>
      <c r="Z87" s="212"/>
      <c r="AA87" s="212"/>
      <c r="AB87" s="212"/>
      <c r="AC87" s="212"/>
      <c r="AD87" s="212"/>
      <c r="AE87" s="212"/>
      <c r="AF87" s="212"/>
      <c r="AG87" s="212" t="s">
        <v>209</v>
      </c>
      <c r="AH87" s="212"/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x14ac:dyDescent="0.2">
      <c r="A88" s="237" t="s">
        <v>101</v>
      </c>
      <c r="B88" s="238" t="s">
        <v>74</v>
      </c>
      <c r="C88" s="259" t="s">
        <v>29</v>
      </c>
      <c r="D88" s="239"/>
      <c r="E88" s="240"/>
      <c r="F88" s="241"/>
      <c r="G88" s="241">
        <f>SUMIF(AG89:AG89,"&lt;&gt;NOR",G89:G89)</f>
        <v>0</v>
      </c>
      <c r="H88" s="241"/>
      <c r="I88" s="241">
        <f>SUM(I89:I89)</f>
        <v>0</v>
      </c>
      <c r="J88" s="241"/>
      <c r="K88" s="241">
        <f>SUM(K89:K89)</f>
        <v>0</v>
      </c>
      <c r="L88" s="241"/>
      <c r="M88" s="241">
        <f>SUM(M89:M89)</f>
        <v>0</v>
      </c>
      <c r="N88" s="241"/>
      <c r="O88" s="241">
        <f>SUM(O89:O89)</f>
        <v>0</v>
      </c>
      <c r="P88" s="241"/>
      <c r="Q88" s="242">
        <f>SUM(Q89:Q89)</f>
        <v>0</v>
      </c>
      <c r="R88" s="236"/>
      <c r="S88" s="236"/>
      <c r="T88" s="236"/>
      <c r="U88" s="236"/>
      <c r="V88" s="236">
        <f>SUM(V89:V89)</f>
        <v>0</v>
      </c>
      <c r="W88" s="236"/>
      <c r="X88" s="236"/>
      <c r="AG88" t="s">
        <v>102</v>
      </c>
    </row>
    <row r="89" spans="1:60" outlineLevel="1" x14ac:dyDescent="0.2">
      <c r="A89" s="250">
        <v>42</v>
      </c>
      <c r="B89" s="251" t="s">
        <v>220</v>
      </c>
      <c r="C89" s="260" t="s">
        <v>221</v>
      </c>
      <c r="D89" s="252" t="s">
        <v>222</v>
      </c>
      <c r="E89" s="253">
        <v>2</v>
      </c>
      <c r="F89" s="254"/>
      <c r="G89" s="255">
        <f>ROUND(E89*F89,2)</f>
        <v>0</v>
      </c>
      <c r="H89" s="254"/>
      <c r="I89" s="255">
        <f>ROUND(E89*H89,2)</f>
        <v>0</v>
      </c>
      <c r="J89" s="254"/>
      <c r="K89" s="255">
        <f>ROUND(E89*J89,2)</f>
        <v>0</v>
      </c>
      <c r="L89" s="255">
        <v>21</v>
      </c>
      <c r="M89" s="255">
        <f>G89*(1+L89/100)</f>
        <v>0</v>
      </c>
      <c r="N89" s="255">
        <v>0</v>
      </c>
      <c r="O89" s="255">
        <f>ROUND(E89*N89,2)</f>
        <v>0</v>
      </c>
      <c r="P89" s="255">
        <v>0</v>
      </c>
      <c r="Q89" s="256">
        <f>ROUND(E89*P89,2)</f>
        <v>0</v>
      </c>
      <c r="R89" s="232"/>
      <c r="S89" s="232" t="s">
        <v>106</v>
      </c>
      <c r="T89" s="232" t="s">
        <v>223</v>
      </c>
      <c r="U89" s="232">
        <v>0</v>
      </c>
      <c r="V89" s="232">
        <f>ROUND(E89*U89,2)</f>
        <v>0</v>
      </c>
      <c r="W89" s="232"/>
      <c r="X89" s="232" t="s">
        <v>224</v>
      </c>
      <c r="Y89" s="212"/>
      <c r="Z89" s="212"/>
      <c r="AA89" s="212"/>
      <c r="AB89" s="212"/>
      <c r="AC89" s="212"/>
      <c r="AD89" s="212"/>
      <c r="AE89" s="212"/>
      <c r="AF89" s="212"/>
      <c r="AG89" s="212" t="s">
        <v>225</v>
      </c>
      <c r="AH89" s="212"/>
      <c r="AI89" s="212"/>
      <c r="AJ89" s="212"/>
      <c r="AK89" s="212"/>
      <c r="AL89" s="212"/>
      <c r="AM89" s="212"/>
      <c r="AN89" s="212"/>
      <c r="AO89" s="212"/>
      <c r="AP89" s="212"/>
      <c r="AQ89" s="212"/>
      <c r="AR89" s="212"/>
      <c r="AS89" s="212"/>
      <c r="AT89" s="212"/>
      <c r="AU89" s="212"/>
      <c r="AV89" s="212"/>
      <c r="AW89" s="212"/>
      <c r="AX89" s="212"/>
      <c r="AY89" s="212"/>
      <c r="AZ89" s="212"/>
      <c r="BA89" s="212"/>
      <c r="BB89" s="212"/>
      <c r="BC89" s="212"/>
      <c r="BD89" s="212"/>
      <c r="BE89" s="212"/>
      <c r="BF89" s="212"/>
      <c r="BG89" s="212"/>
      <c r="BH89" s="212"/>
    </row>
    <row r="90" spans="1:60" x14ac:dyDescent="0.2">
      <c r="A90" s="237" t="s">
        <v>101</v>
      </c>
      <c r="B90" s="238" t="s">
        <v>75</v>
      </c>
      <c r="C90" s="259" t="s">
        <v>30</v>
      </c>
      <c r="D90" s="239"/>
      <c r="E90" s="240"/>
      <c r="F90" s="241"/>
      <c r="G90" s="241">
        <f>SUMIF(AG91:AG92,"&lt;&gt;NOR",G91:G92)</f>
        <v>0</v>
      </c>
      <c r="H90" s="241"/>
      <c r="I90" s="241">
        <f>SUM(I91:I92)</f>
        <v>0</v>
      </c>
      <c r="J90" s="241"/>
      <c r="K90" s="241">
        <f>SUM(K91:K92)</f>
        <v>0</v>
      </c>
      <c r="L90" s="241"/>
      <c r="M90" s="241">
        <f>SUM(M91:M92)</f>
        <v>0</v>
      </c>
      <c r="N90" s="241"/>
      <c r="O90" s="241">
        <f>SUM(O91:O92)</f>
        <v>0</v>
      </c>
      <c r="P90" s="241"/>
      <c r="Q90" s="242">
        <f>SUM(Q91:Q92)</f>
        <v>0</v>
      </c>
      <c r="R90" s="236"/>
      <c r="S90" s="236"/>
      <c r="T90" s="236"/>
      <c r="U90" s="236"/>
      <c r="V90" s="236">
        <f>SUM(V91:V92)</f>
        <v>12</v>
      </c>
      <c r="W90" s="236"/>
      <c r="X90" s="236"/>
      <c r="AG90" t="s">
        <v>102</v>
      </c>
    </row>
    <row r="91" spans="1:60" outlineLevel="1" x14ac:dyDescent="0.2">
      <c r="A91" s="243">
        <v>43</v>
      </c>
      <c r="B91" s="244" t="s">
        <v>226</v>
      </c>
      <c r="C91" s="261" t="s">
        <v>227</v>
      </c>
      <c r="D91" s="245" t="s">
        <v>228</v>
      </c>
      <c r="E91" s="246">
        <v>12</v>
      </c>
      <c r="F91" s="247"/>
      <c r="G91" s="248">
        <f>ROUND(E91*F91,2)</f>
        <v>0</v>
      </c>
      <c r="H91" s="247"/>
      <c r="I91" s="248">
        <f>ROUND(E91*H91,2)</f>
        <v>0</v>
      </c>
      <c r="J91" s="247"/>
      <c r="K91" s="248">
        <f>ROUND(E91*J91,2)</f>
        <v>0</v>
      </c>
      <c r="L91" s="248">
        <v>21</v>
      </c>
      <c r="M91" s="248">
        <f>G91*(1+L91/100)</f>
        <v>0</v>
      </c>
      <c r="N91" s="248">
        <v>0</v>
      </c>
      <c r="O91" s="248">
        <f>ROUND(E91*N91,2)</f>
        <v>0</v>
      </c>
      <c r="P91" s="248">
        <v>0</v>
      </c>
      <c r="Q91" s="249">
        <f>ROUND(E91*P91,2)</f>
        <v>0</v>
      </c>
      <c r="R91" s="232" t="s">
        <v>229</v>
      </c>
      <c r="S91" s="232" t="s">
        <v>106</v>
      </c>
      <c r="T91" s="232" t="s">
        <v>106</v>
      </c>
      <c r="U91" s="232">
        <v>1</v>
      </c>
      <c r="V91" s="232">
        <f>ROUND(E91*U91,2)</f>
        <v>12</v>
      </c>
      <c r="W91" s="232"/>
      <c r="X91" s="232" t="s">
        <v>230</v>
      </c>
      <c r="Y91" s="212"/>
      <c r="Z91" s="212"/>
      <c r="AA91" s="212"/>
      <c r="AB91" s="212"/>
      <c r="AC91" s="212"/>
      <c r="AD91" s="212"/>
      <c r="AE91" s="212"/>
      <c r="AF91" s="212"/>
      <c r="AG91" s="212" t="s">
        <v>231</v>
      </c>
      <c r="AH91" s="212"/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12"/>
      <c r="BB91" s="212"/>
      <c r="BC91" s="212"/>
      <c r="BD91" s="212"/>
      <c r="BE91" s="212"/>
      <c r="BF91" s="212"/>
      <c r="BG91" s="212"/>
      <c r="BH91" s="212"/>
    </row>
    <row r="92" spans="1:60" outlineLevel="1" x14ac:dyDescent="0.2">
      <c r="A92" s="229"/>
      <c r="B92" s="230"/>
      <c r="C92" s="262" t="s">
        <v>232</v>
      </c>
      <c r="D92" s="234"/>
      <c r="E92" s="235">
        <v>12</v>
      </c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2"/>
      <c r="Q92" s="232"/>
      <c r="R92" s="232"/>
      <c r="S92" s="232"/>
      <c r="T92" s="232"/>
      <c r="U92" s="232"/>
      <c r="V92" s="232"/>
      <c r="W92" s="232"/>
      <c r="X92" s="232"/>
      <c r="Y92" s="212"/>
      <c r="Z92" s="212"/>
      <c r="AA92" s="212"/>
      <c r="AB92" s="212"/>
      <c r="AC92" s="212"/>
      <c r="AD92" s="212"/>
      <c r="AE92" s="212"/>
      <c r="AF92" s="212"/>
      <c r="AG92" s="212" t="s">
        <v>113</v>
      </c>
      <c r="AH92" s="212">
        <v>0</v>
      </c>
      <c r="AI92" s="212"/>
      <c r="AJ92" s="212"/>
      <c r="AK92" s="212"/>
      <c r="AL92" s="212"/>
      <c r="AM92" s="212"/>
      <c r="AN92" s="212"/>
      <c r="AO92" s="212"/>
      <c r="AP92" s="212"/>
      <c r="AQ92" s="212"/>
      <c r="AR92" s="212"/>
      <c r="AS92" s="212"/>
      <c r="AT92" s="212"/>
      <c r="AU92" s="212"/>
      <c r="AV92" s="212"/>
      <c r="AW92" s="212"/>
      <c r="AX92" s="212"/>
      <c r="AY92" s="212"/>
      <c r="AZ92" s="212"/>
      <c r="BA92" s="212"/>
      <c r="BB92" s="212"/>
      <c r="BC92" s="212"/>
      <c r="BD92" s="212"/>
      <c r="BE92" s="212"/>
      <c r="BF92" s="212"/>
      <c r="BG92" s="212"/>
      <c r="BH92" s="212"/>
    </row>
    <row r="93" spans="1:60" x14ac:dyDescent="0.2">
      <c r="A93" s="3"/>
      <c r="B93" s="4"/>
      <c r="C93" s="264"/>
      <c r="D93" s="6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AE93">
        <v>15</v>
      </c>
      <c r="AF93">
        <v>21</v>
      </c>
      <c r="AG93" t="s">
        <v>88</v>
      </c>
    </row>
    <row r="94" spans="1:60" x14ac:dyDescent="0.2">
      <c r="A94" s="215"/>
      <c r="B94" s="216" t="s">
        <v>31</v>
      </c>
      <c r="C94" s="265"/>
      <c r="D94" s="217"/>
      <c r="E94" s="218"/>
      <c r="F94" s="218"/>
      <c r="G94" s="258">
        <f>G8+G10+G13+G18+G22+G32+G38+G66+G81+G88+G90</f>
        <v>0</v>
      </c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AE94">
        <f>SUMIF(L7:L92,AE93,G7:G92)</f>
        <v>0</v>
      </c>
      <c r="AF94">
        <f>SUMIF(L7:L92,AF93,G7:G92)</f>
        <v>0</v>
      </c>
      <c r="AG94" t="s">
        <v>233</v>
      </c>
    </row>
    <row r="95" spans="1:60" x14ac:dyDescent="0.2">
      <c r="A95" s="3"/>
      <c r="B95" s="4"/>
      <c r="C95" s="264"/>
      <c r="D95" s="6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60" x14ac:dyDescent="0.2">
      <c r="A96" s="3"/>
      <c r="B96" s="4"/>
      <c r="C96" s="264"/>
      <c r="D96" s="6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33" x14ac:dyDescent="0.2">
      <c r="A97" s="219" t="s">
        <v>234</v>
      </c>
      <c r="B97" s="219"/>
      <c r="C97" s="266"/>
      <c r="D97" s="6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33" x14ac:dyDescent="0.2">
      <c r="A98" s="220"/>
      <c r="B98" s="221"/>
      <c r="C98" s="267"/>
      <c r="D98" s="221"/>
      <c r="E98" s="221"/>
      <c r="F98" s="221"/>
      <c r="G98" s="222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AG98" t="s">
        <v>235</v>
      </c>
    </row>
    <row r="99" spans="1:33" x14ac:dyDescent="0.2">
      <c r="A99" s="223"/>
      <c r="B99" s="224"/>
      <c r="C99" s="268"/>
      <c r="D99" s="224"/>
      <c r="E99" s="224"/>
      <c r="F99" s="224"/>
      <c r="G99" s="225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33" x14ac:dyDescent="0.2">
      <c r="A100" s="223"/>
      <c r="B100" s="224"/>
      <c r="C100" s="268"/>
      <c r="D100" s="224"/>
      <c r="E100" s="224"/>
      <c r="F100" s="224"/>
      <c r="G100" s="225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33" x14ac:dyDescent="0.2">
      <c r="A101" s="223"/>
      <c r="B101" s="224"/>
      <c r="C101" s="268"/>
      <c r="D101" s="224"/>
      <c r="E101" s="224"/>
      <c r="F101" s="224"/>
      <c r="G101" s="225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33" x14ac:dyDescent="0.2">
      <c r="A102" s="226"/>
      <c r="B102" s="227"/>
      <c r="C102" s="269"/>
      <c r="D102" s="227"/>
      <c r="E102" s="227"/>
      <c r="F102" s="227"/>
      <c r="G102" s="228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33" x14ac:dyDescent="0.2">
      <c r="A103" s="3"/>
      <c r="B103" s="4"/>
      <c r="C103" s="264"/>
      <c r="D103" s="6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33" x14ac:dyDescent="0.2">
      <c r="C104" s="270"/>
      <c r="D104" s="10"/>
      <c r="AG104" t="s">
        <v>236</v>
      </c>
    </row>
    <row r="105" spans="1:33" x14ac:dyDescent="0.2">
      <c r="D105" s="10"/>
    </row>
    <row r="106" spans="1:33" x14ac:dyDescent="0.2">
      <c r="D106" s="10"/>
    </row>
    <row r="107" spans="1:33" x14ac:dyDescent="0.2">
      <c r="D107" s="10"/>
    </row>
    <row r="108" spans="1:33" x14ac:dyDescent="0.2">
      <c r="D108" s="10"/>
    </row>
    <row r="109" spans="1:33" x14ac:dyDescent="0.2">
      <c r="D109" s="10"/>
    </row>
    <row r="110" spans="1:33" x14ac:dyDescent="0.2">
      <c r="D110" s="10"/>
    </row>
    <row r="111" spans="1:33" x14ac:dyDescent="0.2">
      <c r="D111" s="10"/>
    </row>
    <row r="112" spans="1:33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6">
    <mergeCell ref="A1:G1"/>
    <mergeCell ref="C2:G2"/>
    <mergeCell ref="C3:G3"/>
    <mergeCell ref="C4:G4"/>
    <mergeCell ref="A97:C97"/>
    <mergeCell ref="A98:G102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272_2020_05 272_2020_05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'272_2020_05 272_2020_05 Pol'!Názvy_tisku</vt:lpstr>
      <vt:lpstr>oadresa</vt:lpstr>
      <vt:lpstr>Stavba!Objednatel</vt:lpstr>
      <vt:lpstr>Stavba!Objekt</vt:lpstr>
      <vt:lpstr>'272_2020_05 272_2020_05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2019-03-19T12:27:02Z</cp:lastPrinted>
  <dcterms:created xsi:type="dcterms:W3CDTF">2009-04-08T07:15:50Z</dcterms:created>
  <dcterms:modified xsi:type="dcterms:W3CDTF">2020-08-18T05:33:19Z</dcterms:modified>
</cp:coreProperties>
</file>