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4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Výběrová řízení nová\Kounicova 67\rok 2020\Oprava chodeb\"/>
    </mc:Choice>
  </mc:AlternateContent>
  <bookViews>
    <workbookView xWindow="28680" yWindow="-120" windowWidth="29040" windowHeight="15840" activeTab="3"/>
  </bookViews>
  <sheets>
    <sheet name="Pokyny pro vyplnění" sheetId="11" r:id="rId1"/>
    <sheet name="Stavba" sheetId="1" r:id="rId2"/>
    <sheet name="VzorPolozky" sheetId="10" state="hidden" r:id="rId3"/>
    <sheet name="001 200213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'001 200213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'001 200213 Pol'!$A$1:$X$238</definedName>
    <definedName name="_xlnm.Print_Area" localSheetId="1">Stavba!$A$1:$J$62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71027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I61" i="1" l="1"/>
  <c r="I60" i="1"/>
  <c r="I59" i="1"/>
  <c r="I58" i="1"/>
  <c r="I57" i="1"/>
  <c r="I56" i="1"/>
  <c r="I17" i="1" s="1"/>
  <c r="I55" i="1"/>
  <c r="I54" i="1"/>
  <c r="I53" i="1"/>
  <c r="I52" i="1"/>
  <c r="I51" i="1"/>
  <c r="I50" i="1"/>
  <c r="G42" i="1"/>
  <c r="F42" i="1"/>
  <c r="G41" i="1"/>
  <c r="F41" i="1"/>
  <c r="G39" i="1"/>
  <c r="F39" i="1"/>
  <c r="F43" i="1" s="1"/>
  <c r="G237" i="12"/>
  <c r="G8" i="12"/>
  <c r="I8" i="12"/>
  <c r="K8" i="12"/>
  <c r="O8" i="12"/>
  <c r="Q8" i="12"/>
  <c r="V8" i="12"/>
  <c r="G9" i="12"/>
  <c r="I9" i="12"/>
  <c r="K9" i="12"/>
  <c r="M9" i="12"/>
  <c r="M8" i="12" s="1"/>
  <c r="O9" i="12"/>
  <c r="Q9" i="12"/>
  <c r="V9" i="12"/>
  <c r="G12" i="12"/>
  <c r="O12" i="12"/>
  <c r="G13" i="12"/>
  <c r="M13" i="12" s="1"/>
  <c r="I13" i="12"/>
  <c r="I12" i="12" s="1"/>
  <c r="K13" i="12"/>
  <c r="O13" i="12"/>
  <c r="Q13" i="12"/>
  <c r="Q12" i="12" s="1"/>
  <c r="V13" i="12"/>
  <c r="G16" i="12"/>
  <c r="M16" i="12" s="1"/>
  <c r="I16" i="12"/>
  <c r="K16" i="12"/>
  <c r="K12" i="12" s="1"/>
  <c r="O16" i="12"/>
  <c r="Q16" i="12"/>
  <c r="V16" i="12"/>
  <c r="V12" i="12" s="1"/>
  <c r="G22" i="12"/>
  <c r="I22" i="12"/>
  <c r="K22" i="12"/>
  <c r="M22" i="12"/>
  <c r="O22" i="12"/>
  <c r="Q22" i="12"/>
  <c r="V22" i="12"/>
  <c r="G25" i="12"/>
  <c r="K25" i="12"/>
  <c r="O25" i="12"/>
  <c r="V25" i="12"/>
  <c r="G26" i="12"/>
  <c r="M26" i="12" s="1"/>
  <c r="M25" i="12" s="1"/>
  <c r="I26" i="12"/>
  <c r="I25" i="12" s="1"/>
  <c r="K26" i="12"/>
  <c r="O26" i="12"/>
  <c r="Q26" i="12"/>
  <c r="Q25" i="12" s="1"/>
  <c r="V26" i="12"/>
  <c r="G32" i="12"/>
  <c r="I32" i="12"/>
  <c r="K32" i="12"/>
  <c r="O32" i="12"/>
  <c r="Q32" i="12"/>
  <c r="V32" i="12"/>
  <c r="G33" i="12"/>
  <c r="I33" i="12"/>
  <c r="K33" i="12"/>
  <c r="M33" i="12"/>
  <c r="M32" i="12" s="1"/>
  <c r="O33" i="12"/>
  <c r="Q33" i="12"/>
  <c r="V33" i="12"/>
  <c r="G36" i="12"/>
  <c r="K36" i="12"/>
  <c r="O36" i="12"/>
  <c r="V36" i="12"/>
  <c r="G37" i="12"/>
  <c r="M37" i="12" s="1"/>
  <c r="M36" i="12" s="1"/>
  <c r="I37" i="12"/>
  <c r="I36" i="12" s="1"/>
  <c r="K37" i="12"/>
  <c r="O37" i="12"/>
  <c r="Q37" i="12"/>
  <c r="Q36" i="12" s="1"/>
  <c r="V37" i="12"/>
  <c r="I39" i="12"/>
  <c r="K39" i="12"/>
  <c r="Q39" i="12"/>
  <c r="V39" i="12"/>
  <c r="G40" i="12"/>
  <c r="I40" i="12"/>
  <c r="K40" i="12"/>
  <c r="M40" i="12"/>
  <c r="O40" i="12"/>
  <c r="Q40" i="12"/>
  <c r="V40" i="12"/>
  <c r="G43" i="12"/>
  <c r="G39" i="12" s="1"/>
  <c r="I43" i="12"/>
  <c r="K43" i="12"/>
  <c r="O43" i="12"/>
  <c r="O39" i="12" s="1"/>
  <c r="Q43" i="12"/>
  <c r="V43" i="12"/>
  <c r="I47" i="12"/>
  <c r="Q47" i="12"/>
  <c r="G48" i="12"/>
  <c r="M48" i="12" s="1"/>
  <c r="I48" i="12"/>
  <c r="K48" i="12"/>
  <c r="K47" i="12" s="1"/>
  <c r="O48" i="12"/>
  <c r="Q48" i="12"/>
  <c r="V48" i="12"/>
  <c r="V47" i="12" s="1"/>
  <c r="G58" i="12"/>
  <c r="I58" i="12"/>
  <c r="K58" i="12"/>
  <c r="M58" i="12"/>
  <c r="O58" i="12"/>
  <c r="Q58" i="12"/>
  <c r="V58" i="12"/>
  <c r="G69" i="12"/>
  <c r="G47" i="12" s="1"/>
  <c r="I69" i="12"/>
  <c r="K69" i="12"/>
  <c r="O69" i="12"/>
  <c r="O47" i="12" s="1"/>
  <c r="Q69" i="12"/>
  <c r="V69" i="12"/>
  <c r="G95" i="12"/>
  <c r="M95" i="12" s="1"/>
  <c r="I95" i="12"/>
  <c r="K95" i="12"/>
  <c r="K94" i="12" s="1"/>
  <c r="O95" i="12"/>
  <c r="Q95" i="12"/>
  <c r="V95" i="12"/>
  <c r="V94" i="12" s="1"/>
  <c r="G98" i="12"/>
  <c r="I98" i="12"/>
  <c r="K98" i="12"/>
  <c r="M98" i="12"/>
  <c r="O98" i="12"/>
  <c r="Q98" i="12"/>
  <c r="V98" i="12"/>
  <c r="G129" i="12"/>
  <c r="M129" i="12" s="1"/>
  <c r="I129" i="12"/>
  <c r="K129" i="12"/>
  <c r="O129" i="12"/>
  <c r="O94" i="12" s="1"/>
  <c r="Q129" i="12"/>
  <c r="V129" i="12"/>
  <c r="G132" i="12"/>
  <c r="M132" i="12" s="1"/>
  <c r="I132" i="12"/>
  <c r="I94" i="12" s="1"/>
  <c r="K132" i="12"/>
  <c r="O132" i="12"/>
  <c r="Q132" i="12"/>
  <c r="Q94" i="12" s="1"/>
  <c r="V132" i="12"/>
  <c r="G135" i="12"/>
  <c r="M135" i="12" s="1"/>
  <c r="I135" i="12"/>
  <c r="K135" i="12"/>
  <c r="O135" i="12"/>
  <c r="Q135" i="12"/>
  <c r="V135" i="12"/>
  <c r="G138" i="12"/>
  <c r="I138" i="12"/>
  <c r="K138" i="12"/>
  <c r="M138" i="12"/>
  <c r="O138" i="12"/>
  <c r="Q138" i="12"/>
  <c r="V138" i="12"/>
  <c r="G140" i="12"/>
  <c r="G141" i="12"/>
  <c r="M141" i="12" s="1"/>
  <c r="I141" i="12"/>
  <c r="I140" i="12" s="1"/>
  <c r="K141" i="12"/>
  <c r="O141" i="12"/>
  <c r="Q141" i="12"/>
  <c r="Q140" i="12" s="1"/>
  <c r="V141" i="12"/>
  <c r="G146" i="12"/>
  <c r="M146" i="12" s="1"/>
  <c r="I146" i="12"/>
  <c r="K146" i="12"/>
  <c r="K140" i="12" s="1"/>
  <c r="O146" i="12"/>
  <c r="Q146" i="12"/>
  <c r="V146" i="12"/>
  <c r="V140" i="12" s="1"/>
  <c r="G158" i="12"/>
  <c r="I158" i="12"/>
  <c r="K158" i="12"/>
  <c r="M158" i="12"/>
  <c r="O158" i="12"/>
  <c r="Q158" i="12"/>
  <c r="V158" i="12"/>
  <c r="G161" i="12"/>
  <c r="M161" i="12" s="1"/>
  <c r="I161" i="12"/>
  <c r="K161" i="12"/>
  <c r="O161" i="12"/>
  <c r="O140" i="12" s="1"/>
  <c r="Q161" i="12"/>
  <c r="V161" i="12"/>
  <c r="G164" i="12"/>
  <c r="M164" i="12" s="1"/>
  <c r="I164" i="12"/>
  <c r="K164" i="12"/>
  <c r="O164" i="12"/>
  <c r="Q164" i="12"/>
  <c r="V164" i="12"/>
  <c r="G176" i="12"/>
  <c r="M176" i="12" s="1"/>
  <c r="I176" i="12"/>
  <c r="K176" i="12"/>
  <c r="O176" i="12"/>
  <c r="Q176" i="12"/>
  <c r="V176" i="12"/>
  <c r="G178" i="12"/>
  <c r="I178" i="12"/>
  <c r="K178" i="12"/>
  <c r="M178" i="12"/>
  <c r="O178" i="12"/>
  <c r="Q178" i="12"/>
  <c r="V178" i="12"/>
  <c r="G180" i="12"/>
  <c r="M180" i="12" s="1"/>
  <c r="I180" i="12"/>
  <c r="K180" i="12"/>
  <c r="O180" i="12"/>
  <c r="Q180" i="12"/>
  <c r="V180" i="12"/>
  <c r="G182" i="12"/>
  <c r="M182" i="12" s="1"/>
  <c r="I182" i="12"/>
  <c r="K182" i="12"/>
  <c r="O182" i="12"/>
  <c r="Q182" i="12"/>
  <c r="V182" i="12"/>
  <c r="G192" i="12"/>
  <c r="M192" i="12" s="1"/>
  <c r="I192" i="12"/>
  <c r="K192" i="12"/>
  <c r="O192" i="12"/>
  <c r="Q192" i="12"/>
  <c r="V192" i="12"/>
  <c r="G195" i="12"/>
  <c r="I195" i="12"/>
  <c r="K195" i="12"/>
  <c r="M195" i="12"/>
  <c r="O195" i="12"/>
  <c r="Q195" i="12"/>
  <c r="V195" i="12"/>
  <c r="G198" i="12"/>
  <c r="O198" i="12"/>
  <c r="G199" i="12"/>
  <c r="M199" i="12" s="1"/>
  <c r="M198" i="12" s="1"/>
  <c r="I199" i="12"/>
  <c r="I198" i="12" s="1"/>
  <c r="K199" i="12"/>
  <c r="O199" i="12"/>
  <c r="Q199" i="12"/>
  <c r="Q198" i="12" s="1"/>
  <c r="V199" i="12"/>
  <c r="G202" i="12"/>
  <c r="M202" i="12" s="1"/>
  <c r="I202" i="12"/>
  <c r="K202" i="12"/>
  <c r="K198" i="12" s="1"/>
  <c r="O202" i="12"/>
  <c r="Q202" i="12"/>
  <c r="V202" i="12"/>
  <c r="V198" i="12" s="1"/>
  <c r="G206" i="12"/>
  <c r="M206" i="12" s="1"/>
  <c r="I206" i="12"/>
  <c r="K206" i="12"/>
  <c r="O206" i="12"/>
  <c r="O205" i="12" s="1"/>
  <c r="Q206" i="12"/>
  <c r="V206" i="12"/>
  <c r="G208" i="12"/>
  <c r="M208" i="12" s="1"/>
  <c r="I208" i="12"/>
  <c r="I205" i="12" s="1"/>
  <c r="K208" i="12"/>
  <c r="O208" i="12"/>
  <c r="Q208" i="12"/>
  <c r="Q205" i="12" s="1"/>
  <c r="V208" i="12"/>
  <c r="G210" i="12"/>
  <c r="M210" i="12" s="1"/>
  <c r="I210" i="12"/>
  <c r="K210" i="12"/>
  <c r="K205" i="12" s="1"/>
  <c r="O210" i="12"/>
  <c r="Q210" i="12"/>
  <c r="V210" i="12"/>
  <c r="V205" i="12" s="1"/>
  <c r="G212" i="12"/>
  <c r="I212" i="12"/>
  <c r="K212" i="12"/>
  <c r="M212" i="12"/>
  <c r="O212" i="12"/>
  <c r="Q212" i="12"/>
  <c r="V212" i="12"/>
  <c r="G214" i="12"/>
  <c r="M214" i="12" s="1"/>
  <c r="I214" i="12"/>
  <c r="K214" i="12"/>
  <c r="O214" i="12"/>
  <c r="Q214" i="12"/>
  <c r="V214" i="12"/>
  <c r="G216" i="12"/>
  <c r="M216" i="12" s="1"/>
  <c r="I216" i="12"/>
  <c r="K216" i="12"/>
  <c r="O216" i="12"/>
  <c r="Q216" i="12"/>
  <c r="V216" i="12"/>
  <c r="G218" i="12"/>
  <c r="M218" i="12" s="1"/>
  <c r="I218" i="12"/>
  <c r="K218" i="12"/>
  <c r="O218" i="12"/>
  <c r="Q218" i="12"/>
  <c r="V218" i="12"/>
  <c r="G220" i="12"/>
  <c r="I220" i="12"/>
  <c r="K220" i="12"/>
  <c r="M220" i="12"/>
  <c r="O220" i="12"/>
  <c r="Q220" i="12"/>
  <c r="V220" i="12"/>
  <c r="G222" i="12"/>
  <c r="M222" i="12" s="1"/>
  <c r="I222" i="12"/>
  <c r="K222" i="12"/>
  <c r="O222" i="12"/>
  <c r="Q222" i="12"/>
  <c r="V222" i="12"/>
  <c r="G226" i="12"/>
  <c r="M226" i="12" s="1"/>
  <c r="I226" i="12"/>
  <c r="K226" i="12"/>
  <c r="K225" i="12" s="1"/>
  <c r="O226" i="12"/>
  <c r="Q226" i="12"/>
  <c r="V226" i="12"/>
  <c r="V225" i="12" s="1"/>
  <c r="G228" i="12"/>
  <c r="I228" i="12"/>
  <c r="K228" i="12"/>
  <c r="M228" i="12"/>
  <c r="O228" i="12"/>
  <c r="Q228" i="12"/>
  <c r="V228" i="12"/>
  <c r="G230" i="12"/>
  <c r="M230" i="12" s="1"/>
  <c r="I230" i="12"/>
  <c r="K230" i="12"/>
  <c r="O230" i="12"/>
  <c r="O225" i="12" s="1"/>
  <c r="Q230" i="12"/>
  <c r="V230" i="12"/>
  <c r="G232" i="12"/>
  <c r="M232" i="12" s="1"/>
  <c r="I232" i="12"/>
  <c r="I225" i="12" s="1"/>
  <c r="K232" i="12"/>
  <c r="O232" i="12"/>
  <c r="Q232" i="12"/>
  <c r="Q225" i="12" s="1"/>
  <c r="V232" i="12"/>
  <c r="G234" i="12"/>
  <c r="I234" i="12"/>
  <c r="K234" i="12"/>
  <c r="M234" i="12"/>
  <c r="O234" i="12"/>
  <c r="Q234" i="12"/>
  <c r="V234" i="12"/>
  <c r="AE237" i="12"/>
  <c r="I20" i="1"/>
  <c r="I19" i="1"/>
  <c r="I18" i="1"/>
  <c r="G43" i="1"/>
  <c r="G25" i="1" s="1"/>
  <c r="A25" i="1" s="1"/>
  <c r="H42" i="1"/>
  <c r="I42" i="1" s="1"/>
  <c r="H41" i="1"/>
  <c r="I41" i="1" s="1"/>
  <c r="H40" i="1"/>
  <c r="H39" i="1"/>
  <c r="I39" i="1" s="1"/>
  <c r="I43" i="1" s="1"/>
  <c r="I16" i="1" l="1"/>
  <c r="I21" i="1" s="1"/>
  <c r="I62" i="1"/>
  <c r="J60" i="1" s="1"/>
  <c r="G26" i="1"/>
  <c r="A26" i="1"/>
  <c r="G28" i="1"/>
  <c r="G23" i="1"/>
  <c r="M225" i="12"/>
  <c r="M205" i="12"/>
  <c r="M12" i="12"/>
  <c r="M39" i="12"/>
  <c r="M94" i="12"/>
  <c r="M140" i="12"/>
  <c r="G225" i="12"/>
  <c r="G94" i="12"/>
  <c r="M69" i="12"/>
  <c r="M47" i="12" s="1"/>
  <c r="G205" i="12"/>
  <c r="M43" i="12"/>
  <c r="AF237" i="12"/>
  <c r="J42" i="1"/>
  <c r="J41" i="1"/>
  <c r="J39" i="1"/>
  <c r="J43" i="1" s="1"/>
  <c r="H43" i="1"/>
  <c r="J28" i="1"/>
  <c r="J26" i="1"/>
  <c r="G38" i="1"/>
  <c r="F38" i="1"/>
  <c r="J23" i="1"/>
  <c r="J24" i="1"/>
  <c r="J25" i="1"/>
  <c r="J27" i="1"/>
  <c r="E24" i="1"/>
  <c r="E26" i="1"/>
  <c r="J51" i="1" l="1"/>
  <c r="J54" i="1"/>
  <c r="J53" i="1"/>
  <c r="J61" i="1"/>
  <c r="J56" i="1"/>
  <c r="J59" i="1"/>
  <c r="J55" i="1"/>
  <c r="J50" i="1"/>
  <c r="J58" i="1"/>
  <c r="J57" i="1"/>
  <c r="J52" i="1"/>
  <c r="A23" i="1"/>
  <c r="J62" i="1" l="1"/>
  <c r="G24" i="1"/>
  <c r="A27" i="1" s="1"/>
  <c r="A24" i="1"/>
  <c r="G29" i="1" l="1"/>
  <c r="G27" i="1" s="1"/>
  <c r="A29" i="1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 shape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 shape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Marečková Anna</author>
  </authors>
  <commentList>
    <comment ref="S6" authorId="0" shape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  <comment ref="T6" authorId="0" shapeId="0">
      <text>
        <r>
          <rPr>
            <sz val="9"/>
            <color indexed="81"/>
            <rFont val="Tahoma"/>
            <family val="2"/>
            <charset val="238"/>
          </rPr>
          <t>Jedná se o název CÚ, která je zadána u položky rozpočtu</t>
        </r>
      </text>
    </comment>
  </commentList>
</comments>
</file>

<file path=xl/sharedStrings.xml><?xml version="1.0" encoding="utf-8"?>
<sst xmlns="http://schemas.openxmlformats.org/spreadsheetml/2006/main" count="819" uniqueCount="316">
  <si>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</si>
  <si>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</si>
  <si>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</si>
  <si>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</si>
  <si>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</si>
  <si>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</si>
  <si>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</si>
  <si>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</si>
  <si>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</si>
  <si>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</si>
  <si>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</si>
  <si>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</si>
  <si>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</si>
  <si>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</si>
  <si>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</si>
  <si>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</si>
  <si>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</si>
  <si>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</si>
  <si>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</si>
  <si>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</si>
  <si>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</si>
  <si>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</si>
  <si>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</si>
  <si>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</si>
  <si>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</si>
  <si>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</si>
  <si>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</si>
  <si>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</si>
  <si>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</si>
  <si>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</si>
  <si>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</si>
  <si>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</si>
  <si>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</si>
  <si>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</si>
  <si>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</si>
  <si>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</si>
  <si>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</si>
  <si>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</si>
  <si>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</si>
  <si>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</si>
  <si>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</si>
  <si>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</si>
  <si>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</si>
  <si>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200213</t>
  </si>
  <si>
    <t>Kounicova 67 oprava chodeb 2-5 NP</t>
  </si>
  <si>
    <t>001</t>
  </si>
  <si>
    <t>Objekt:</t>
  </si>
  <si>
    <t>Rozpočet:</t>
  </si>
  <si>
    <t>Marečková</t>
  </si>
  <si>
    <t>sdfsdf</t>
  </si>
  <si>
    <t>OSM MMB</t>
  </si>
  <si>
    <t>507/2020/200213</t>
  </si>
  <si>
    <t>Stavba</t>
  </si>
  <si>
    <t>Stavební objekt</t>
  </si>
  <si>
    <t>Celkem za stavbu</t>
  </si>
  <si>
    <t>CZK</t>
  </si>
  <si>
    <t>Rekapitulace dílů</t>
  </si>
  <si>
    <t>Typ dílu</t>
  </si>
  <si>
    <t>4</t>
  </si>
  <si>
    <t>Vodorovné konstrukce</t>
  </si>
  <si>
    <t>61</t>
  </si>
  <si>
    <t>Úpravy povrchů vnitřní</t>
  </si>
  <si>
    <t>94</t>
  </si>
  <si>
    <t>Lešení a stavební výtahy</t>
  </si>
  <si>
    <t>95</t>
  </si>
  <si>
    <t>Dokončovací konstrukce na pozemních stavbách</t>
  </si>
  <si>
    <t>99</t>
  </si>
  <si>
    <t>Staveništní přesun hmot</t>
  </si>
  <si>
    <t>762</t>
  </si>
  <si>
    <t>Konstrukce tesařské</t>
  </si>
  <si>
    <t>767</t>
  </si>
  <si>
    <t>Konstrukce zámečnické</t>
  </si>
  <si>
    <t>784</t>
  </si>
  <si>
    <t>Malby</t>
  </si>
  <si>
    <t>M21</t>
  </si>
  <si>
    <t>Elektromontáže</t>
  </si>
  <si>
    <t>M22</t>
  </si>
  <si>
    <t>Montáž sdělovací a zabezp. techniky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</si>
  <si>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</si>
  <si>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</si>
  <si>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</si>
  <si>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</si>
  <si>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</si>
  <si>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</si>
  <si>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</si>
  <si>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</si>
  <si>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</si>
  <si>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</si>
  <si>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</si>
  <si>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</si>
  <si>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</si>
  <si>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</si>
  <si>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</si>
  <si>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</si>
  <si>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</si>
  <si>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</si>
  <si>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</si>
  <si>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</si>
  <si>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</si>
  <si>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</si>
  <si>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</si>
  <si>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</si>
  <si>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</si>
  <si>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</si>
  <si>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</si>
  <si>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</si>
  <si>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</si>
  <si>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</si>
  <si>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</si>
  <si>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</si>
  <si>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</si>
  <si>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416093134R00</t>
  </si>
  <si>
    <t>Čelo podhledu SDK, v.do 800 mm, 1xCD,1xRFI 12,5 mm</t>
  </si>
  <si>
    <t>m2</t>
  </si>
  <si>
    <t>Vlastní</t>
  </si>
  <si>
    <t>Indiv</t>
  </si>
  <si>
    <t>Práce</t>
  </si>
  <si>
    <t>POL1_</t>
  </si>
  <si>
    <t>23,6*0,22</t>
  </si>
  <si>
    <t>VV</t>
  </si>
  <si>
    <t>SPU</t>
  </si>
  <si>
    <t>611421133R00</t>
  </si>
  <si>
    <t xml:space="preserve">Omítka vnitřní stropů rovných, MVC, štuková </t>
  </si>
  <si>
    <t>opravy při podhledech : 6*2,5</t>
  </si>
  <si>
    <t>612401291R00</t>
  </si>
  <si>
    <t>Omítka malých ploch vnitřních stěn do 0,25 m2</t>
  </si>
  <si>
    <t>kus</t>
  </si>
  <si>
    <t xml:space="preserve">světla stávající mino podhledy : </t>
  </si>
  <si>
    <t>5NP vpravo : 2</t>
  </si>
  <si>
    <t>3NP vpravo : 2</t>
  </si>
  <si>
    <t>2NP : 14+4+8</t>
  </si>
  <si>
    <t>612421637R00</t>
  </si>
  <si>
    <t>Omítka vnitřní zdiva, MVC, štuková</t>
  </si>
  <si>
    <t>opravy na chodbách : 6*1,25</t>
  </si>
  <si>
    <t>941955001R00</t>
  </si>
  <si>
    <t xml:space="preserve">Lešení lehké pomocné, výška podlahy do 1,2 m pro montáž světel </t>
  </si>
  <si>
    <t>Odkaz na mn. položky pořadí 10 : 386,29400</t>
  </si>
  <si>
    <t>2NP strop : 21*5,6</t>
  </si>
  <si>
    <t>1,7*24</t>
  </si>
  <si>
    <t>5,6*5,6</t>
  </si>
  <si>
    <t>952901111R00</t>
  </si>
  <si>
    <t>Vyčištění budov o výšce podlaží do 4 m</t>
  </si>
  <si>
    <t>POL1_1</t>
  </si>
  <si>
    <t>Odkaz na mn. položky pořadí 5 : 576,05400</t>
  </si>
  <si>
    <t>999281111R00</t>
  </si>
  <si>
    <t>Přesun hmot pro opravy a údržbu do výšky 25 m</t>
  </si>
  <si>
    <t>t</t>
  </si>
  <si>
    <t>451971112R00</t>
  </si>
  <si>
    <t xml:space="preserve">Položení vrstvy z geotextilie, pro ochranu podlah </t>
  </si>
  <si>
    <t>67390503R</t>
  </si>
  <si>
    <t>Geotextilie netkaná 300 g/m2  2x50 m</t>
  </si>
  <si>
    <t>Specifikace</t>
  </si>
  <si>
    <t>POL3_</t>
  </si>
  <si>
    <t>Odkaz na mn. položky pořadí 8 : 576,05400*0,25</t>
  </si>
  <si>
    <t xml:space="preserve">GEOTEXTILIE SE OPAKOVANĚ POUŽIE : </t>
  </si>
  <si>
    <t>767581803R00</t>
  </si>
  <si>
    <t>Demontáž podhledů - tvarovaných plechů</t>
  </si>
  <si>
    <t xml:space="preserve">světla stávající : </t>
  </si>
  <si>
    <t>5NP vpravo kazety : 1,7*32,35</t>
  </si>
  <si>
    <t>5NP vlevo kazety : 1,7*32,35</t>
  </si>
  <si>
    <t>4NP vpravo kazety : 1,7*32,35</t>
  </si>
  <si>
    <t>4NP vlevo kazety : 1,7*32,35</t>
  </si>
  <si>
    <t>3NP vpravo kazety : 1,7*32,35</t>
  </si>
  <si>
    <t>2,11*0,45</t>
  </si>
  <si>
    <t>3NP vlevo kazety : 1,7*32,35</t>
  </si>
  <si>
    <t>767587001R00</t>
  </si>
  <si>
    <t>Podhledy minerální, rošt, kazety 60 x 60 cm</t>
  </si>
  <si>
    <t>5NP vpravo kazety : 1,7*32,35+3,4*2,25+4,6*1,4+0,66*1,1</t>
  </si>
  <si>
    <t>2,11*0,45*2+2,3*0,45</t>
  </si>
  <si>
    <t>5NP vlevo kazety : 1,7*32,35+1,5*3,6</t>
  </si>
  <si>
    <t>4NP vlevo kazety : 1,7*32,35+1,2*7,2+1,5*3</t>
  </si>
  <si>
    <t>3NP vpravo kazety : 1,7*32,35+3,4*2,25</t>
  </si>
  <si>
    <t>3NP vlevo kazety : 1,7*32,35+3,4*2,25+1,5*1,2</t>
  </si>
  <si>
    <t>771578011R00</t>
  </si>
  <si>
    <t xml:space="preserve">Spára strop- stěna, akrylátem </t>
  </si>
  <si>
    <t>m</t>
  </si>
  <si>
    <t>5NP vpravo kazety : 32,35*2</t>
  </si>
  <si>
    <t>2,25*2</t>
  </si>
  <si>
    <t>(4,6+1,4)*2</t>
  </si>
  <si>
    <t>0,66*2</t>
  </si>
  <si>
    <t>0,45*6</t>
  </si>
  <si>
    <t>5NP vlevo kazety : 32,35*2</t>
  </si>
  <si>
    <t>4NP vpravo kazety : 32,35*2</t>
  </si>
  <si>
    <t>4NP vlevo kazety : 32,35*2</t>
  </si>
  <si>
    <t>1,8*2</t>
  </si>
  <si>
    <t>(1,2+3+3)</t>
  </si>
  <si>
    <t>3NP vpravo kazety : 32,35*2</t>
  </si>
  <si>
    <t>3NP vlevo kazety : 32,35*2</t>
  </si>
  <si>
    <t>(1,2+2+2)</t>
  </si>
  <si>
    <t>784191101R00</t>
  </si>
  <si>
    <t>Penetrace podkladu univerzální 1x</t>
  </si>
  <si>
    <t>Odkaz na mn. položky pořadí 15 : 2037,56800</t>
  </si>
  <si>
    <t>784195212R00</t>
  </si>
  <si>
    <t>Malba bílá, bez penetrace, 2 x</t>
  </si>
  <si>
    <t>5NP vpravo kazety : 32,35*3,2*2</t>
  </si>
  <si>
    <t>2,25*3,2*2</t>
  </si>
  <si>
    <t>(4,6+1,4)*3,2*2</t>
  </si>
  <si>
    <t>0,66*2*3,2</t>
  </si>
  <si>
    <t>0,45*3,2*6</t>
  </si>
  <si>
    <t>5NP vlevo kazety : 32,35*3,2*2</t>
  </si>
  <si>
    <t>4NP vpravo kazety : 32,35*3,2*2</t>
  </si>
  <si>
    <t>4NP vlevo kazety : 32,35*3,2*2</t>
  </si>
  <si>
    <t>1,8*3,2*2</t>
  </si>
  <si>
    <t>(1,2+3+3)*3,2</t>
  </si>
  <si>
    <t>3NP vpravo kazety : 32,35*3,2*2</t>
  </si>
  <si>
    <t>3NP vlevo kazety : 32,35*3,2*2</t>
  </si>
  <si>
    <t>(1,2+2+2)*3,2</t>
  </si>
  <si>
    <t>2NP : (21+5,6)*3,2*2</t>
  </si>
  <si>
    <t>24*3,2*2</t>
  </si>
  <si>
    <t>5,6*2*3,2</t>
  </si>
  <si>
    <t>784402801R00</t>
  </si>
  <si>
    <t>Odstranění malby oškrábáním v místnosti H do 3,8 m</t>
  </si>
  <si>
    <t>Odkaz na mn. položky pořadí 15 : 2037,56800*0,4</t>
  </si>
  <si>
    <t>784498911R00</t>
  </si>
  <si>
    <t>Vyhlazení malířskou masou 1x, výška do 3,8 m</t>
  </si>
  <si>
    <t>Odkaz na mn. položky pořadí 15 : 2037,56800*0,15</t>
  </si>
  <si>
    <t>784498931R00</t>
  </si>
  <si>
    <t xml:space="preserve">Tmelení trhlin v omítce š. do 4 mm akryl. tmelem </t>
  </si>
  <si>
    <t>15</t>
  </si>
  <si>
    <t>909      R00</t>
  </si>
  <si>
    <t>Hzs-nezmeritelne stavebni prace</t>
  </si>
  <si>
    <t>h</t>
  </si>
  <si>
    <t>210100060R00</t>
  </si>
  <si>
    <t>Ukončení vodičů + zapoj. do 2,5 mm2</t>
  </si>
  <si>
    <t>Odkaz na mn. položky pořadí 20 : 101,00000*2</t>
  </si>
  <si>
    <t>Odkaz na mn. položky pořadí 21 : 26,00000*2</t>
  </si>
  <si>
    <t>Odkaz na mn. položky pořadí 22 : 35,00000*2</t>
  </si>
  <si>
    <t>650101511R00</t>
  </si>
  <si>
    <t>Montáž LED svítidla stropního vestavného</t>
  </si>
  <si>
    <t>RTS 20/ I</t>
  </si>
  <si>
    <t xml:space="preserve">světla NOVÁ : </t>
  </si>
  <si>
    <t>5NP vpravo kazety : 16</t>
  </si>
  <si>
    <t>2</t>
  </si>
  <si>
    <t>5NP vlevo kazety : 17</t>
  </si>
  <si>
    <t>4NP vpravo kazety : 14</t>
  </si>
  <si>
    <t>4NP vlevo kazety : 16</t>
  </si>
  <si>
    <t>3NP vpravo kazety : 16</t>
  </si>
  <si>
    <t>3NP vlevo kazety : 16</t>
  </si>
  <si>
    <t>650101521R00</t>
  </si>
  <si>
    <t>Montáž LED svítidla stropního přisazeného</t>
  </si>
  <si>
    <t>14+4+8</t>
  </si>
  <si>
    <t>650101921R00</t>
  </si>
  <si>
    <t>Montáž nouzového svítidla stropního přisazeného</t>
  </si>
  <si>
    <t>Odkaz na mn. položky pořadí 27 : 35,00000</t>
  </si>
  <si>
    <t>650801113R00</t>
  </si>
  <si>
    <t>Demontáž svítidla stropního přisazeného</t>
  </si>
  <si>
    <t>5NP vpravo kazety : 27</t>
  </si>
  <si>
    <t>5NP vlevo kazety : 27</t>
  </si>
  <si>
    <t>4NP vpravo kazety : 27</t>
  </si>
  <si>
    <t>4NP vlevo kazety : 27</t>
  </si>
  <si>
    <t>3NP vpravo kazety : 29</t>
  </si>
  <si>
    <t>3NP vlevo kazety : 27</t>
  </si>
  <si>
    <t>905      R02</t>
  </si>
  <si>
    <t>Hzs-revize provoz.souboru a st.obj.</t>
  </si>
  <si>
    <t>908      R00</t>
  </si>
  <si>
    <t xml:space="preserve">Hzs-výpočet pro ověření osvětlení  </t>
  </si>
  <si>
    <t>M2100002</t>
  </si>
  <si>
    <t>Spolupráce s ostatními řemesly</t>
  </si>
  <si>
    <t>hod</t>
  </si>
  <si>
    <t>34828420R</t>
  </si>
  <si>
    <t>Svítidlo  LED nouzové,vestavné (koridor) 1W,1hod, stropní s praporkem 346x197x32 mm, 19lm, IP20</t>
  </si>
  <si>
    <t xml:space="preserve">světla nouzová : </t>
  </si>
  <si>
    <t>5NP vpravo kazety : 5</t>
  </si>
  <si>
    <t>5NP vlevo kazety : 5</t>
  </si>
  <si>
    <t>4NP vpravo kazety : 5</t>
  </si>
  <si>
    <t>4NP vlevo kazety : 5</t>
  </si>
  <si>
    <t>3NP vpravo kazety : 5</t>
  </si>
  <si>
    <t>3NP vlevo kazety : 5</t>
  </si>
  <si>
    <t>2NP : 5</t>
  </si>
  <si>
    <t>348360101R</t>
  </si>
  <si>
    <t>Svítidlo LED s vysoce leštěným parabolickým reflektorem, 1327*206*70 mm, 4,6 kg, hrany. L80B20, ocelový plech povrchově chráněný lakem nanášeným práškovou technologií</t>
  </si>
  <si>
    <t>Odkaz na mn. položky pořadí 21 : 26,00000</t>
  </si>
  <si>
    <t>348360101RX</t>
  </si>
  <si>
    <t>Svítidla zapuštěná 36W LED 180/250 VAC 50 HZ, IP40 600*600*60mm, 3,7 kg, bíle lakovaný rámeček 9003, izolace II tř. IK05, 30.000 hodin, 3000 lm ze svítidla</t>
  </si>
  <si>
    <t>Odkaz na mn. položky pořadí 20 : 101,00000</t>
  </si>
  <si>
    <t>220261146R00</t>
  </si>
  <si>
    <t>Příchytka kabelová PSH 30 SP kabelová</t>
  </si>
  <si>
    <t>8*15</t>
  </si>
  <si>
    <t>220280631R00</t>
  </si>
  <si>
    <t>Vyvázání kabelu na příchytky</t>
  </si>
  <si>
    <t>32*6</t>
  </si>
  <si>
    <t>979011211R00</t>
  </si>
  <si>
    <t>Svislá doprava suti a vybour. hmot za 2.NP nošením</t>
  </si>
  <si>
    <t>POL1_9</t>
  </si>
  <si>
    <t>979011219R00</t>
  </si>
  <si>
    <t>Přípl.k svislé dopr.suti za každé další NP nošením</t>
  </si>
  <si>
    <t>979081111R00</t>
  </si>
  <si>
    <t>Odvoz suti a vybour. hmot na skládku do 1 km</t>
  </si>
  <si>
    <t>979081121R00</t>
  </si>
  <si>
    <t>Příplatek k odvozu za každý další 1 km</t>
  </si>
  <si>
    <t>979082111R00</t>
  </si>
  <si>
    <t>Vnitrostaveništní doprava suti do 10 m</t>
  </si>
  <si>
    <t>979082121R00</t>
  </si>
  <si>
    <t>Příplatek k vnitrost. dopravě suti za dalších 5 m</t>
  </si>
  <si>
    <t>979087113R00</t>
  </si>
  <si>
    <t>Nakládání vybouraných hmot na dopravní prostředky</t>
  </si>
  <si>
    <t>979990163R00</t>
  </si>
  <si>
    <t xml:space="preserve">Poplatek za skládku suti - plast+sklo vč. likvidačního poplatku světla </t>
  </si>
  <si>
    <t>979999999R00</t>
  </si>
  <si>
    <t>Poplatek za skladku 10 % příměsí  Brno</t>
  </si>
  <si>
    <t>19,07357-0,873</t>
  </si>
  <si>
    <t>VRN0</t>
  </si>
  <si>
    <t>Ztížené výrobní podmínky</t>
  </si>
  <si>
    <t>Soubor</t>
  </si>
  <si>
    <t>VRN</t>
  </si>
  <si>
    <t>POL99_8</t>
  </si>
  <si>
    <t>VRN1</t>
  </si>
  <si>
    <t>Oborová přirážka</t>
  </si>
  <si>
    <t>VRN3</t>
  </si>
  <si>
    <t>Mimostaveništní doprava</t>
  </si>
  <si>
    <t>VRN5</t>
  </si>
  <si>
    <t>Provoz investora</t>
  </si>
  <si>
    <t>VRN6</t>
  </si>
  <si>
    <t>Kompletační činnost (IČD)</t>
  </si>
  <si>
    <t>SUM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</si>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</sst>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5" fillId="5" borderId="28" xfId="0" applyFont="1" applyFill="1" applyBorder="1" applyAlignment="1">
      <alignment horizontal="center" vertical="center" wrapText="1"/>
    </xf>
    <xf numFmtId="0" fontId="15" fillId="5" borderId="29" xfId="0" applyFont="1" applyFill="1" applyBorder="1" applyAlignment="1">
      <alignment horizontal="center" vertical="center" wrapText="1"/>
    </xf>
    <xf numFmtId="0" fontId="15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7" xfId="0" applyNumberFormat="1" applyFont="1" applyFill="1" applyBorder="1" applyAlignment="1">
      <alignment horizontal="center" vertical="center"/>
    </xf>
    <xf numFmtId="4" fontId="7" fillId="3" borderId="37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6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6" fillId="0" borderId="0" xfId="0" applyFont="1" applyBorder="1" applyAlignment="1">
      <alignment vertical="top"/>
    </xf>
    <xf numFmtId="49" fontId="16" fillId="0" borderId="0" xfId="0" applyNumberFormat="1" applyFont="1" applyBorder="1" applyAlignment="1">
      <alignment vertical="top"/>
    </xf>
    <xf numFmtId="4" fontId="16" fillId="0" borderId="0" xfId="0" applyNumberFormat="1" applyFont="1" applyBorder="1" applyAlignment="1">
      <alignment vertical="top" shrinkToFit="1"/>
    </xf>
    <xf numFmtId="164" fontId="17" fillId="0" borderId="0" xfId="0" applyNumberFormat="1" applyFont="1" applyBorder="1" applyAlignment="1">
      <alignment horizontal="center" vertical="top" wrapText="1" shrinkToFit="1"/>
    </xf>
    <xf numFmtId="164" fontId="17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6" fillId="0" borderId="39" xfId="0" applyFont="1" applyBorder="1" applyAlignment="1">
      <alignment vertical="top"/>
    </xf>
    <xf numFmtId="49" fontId="16" fillId="0" borderId="40" xfId="0" applyNumberFormat="1" applyFont="1" applyBorder="1" applyAlignment="1">
      <alignment vertical="top"/>
    </xf>
    <xf numFmtId="0" fontId="16" fillId="0" borderId="40" xfId="0" applyFont="1" applyBorder="1" applyAlignment="1">
      <alignment horizontal="center" vertical="top" shrinkToFit="1"/>
    </xf>
    <xf numFmtId="164" fontId="16" fillId="0" borderId="40" xfId="0" applyNumberFormat="1" applyFont="1" applyBorder="1" applyAlignment="1">
      <alignment vertical="top" shrinkToFit="1"/>
    </xf>
    <xf numFmtId="4" fontId="16" fillId="4" borderId="40" xfId="0" applyNumberFormat="1" applyFont="1" applyFill="1" applyBorder="1" applyAlignment="1" applyProtection="1">
      <alignment vertical="top" shrinkToFit="1"/>
      <protection locked="0"/>
    </xf>
    <xf numFmtId="4" fontId="16" fillId="0" borderId="40" xfId="0" applyNumberFormat="1" applyFont="1" applyBorder="1" applyAlignment="1">
      <alignment vertical="top" shrinkToFit="1"/>
    </xf>
    <xf numFmtId="4" fontId="16" fillId="0" borderId="41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6" fillId="0" borderId="40" xfId="0" applyNumberFormat="1" applyFont="1" applyBorder="1" applyAlignment="1">
      <alignment horizontal="left" vertical="top" wrapText="1"/>
    </xf>
    <xf numFmtId="164" fontId="17" fillId="0" borderId="0" xfId="0" quotePrefix="1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49" fontId="16" fillId="4" borderId="18" xfId="0" applyNumberFormat="1" applyFont="1" applyFill="1" applyBorder="1" applyAlignment="1" applyProtection="1">
      <alignment horizontal="left" vertical="top" wrapText="1"/>
      <protection locked="0"/>
    </xf>
    <xf numFmtId="49" fontId="16" fillId="4" borderId="18" xfId="0" applyNumberFormat="1" applyFont="1" applyFill="1" applyBorder="1" applyAlignment="1" applyProtection="1">
      <alignment vertical="top"/>
      <protection locked="0"/>
    </xf>
    <xf numFmtId="49" fontId="16" fillId="4" borderId="0" xfId="0" applyNumberFormat="1" applyFont="1" applyFill="1" applyBorder="1" applyAlignment="1" applyProtection="1">
      <alignment horizontal="left" vertical="top" wrapText="1"/>
      <protection locked="0"/>
    </xf>
    <xf numFmtId="49" fontId="16" fillId="4" borderId="0" xfId="0" applyNumberFormat="1" applyFont="1" applyFill="1" applyBorder="1" applyAlignment="1" applyProtection="1">
      <alignment vertical="top"/>
      <protection locked="0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ild.brno.cz\BUILDpowerS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181" t="s">
        <v>39</v>
      </c>
      <c r="B2" s="181"/>
      <c r="C2" s="181"/>
      <c r="D2" s="181"/>
      <c r="E2" s="181"/>
      <c r="F2" s="181"/>
      <c r="G2" s="181"/>
    </row>
  </sheetData>
  <sheetProtection password="918B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65"/>
  <sheetViews>
    <sheetView showGridLines="0" topLeftCell="B27" zoomScaleNormal="100" zoomScaleSheetLayoutView="75" workbookViewId="0">
      <selection activeCell="A28" sqref="A28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217" t="s">
        <v>41</v>
      </c>
      <c r="C1" s="218"/>
      <c r="D1" s="218"/>
      <c r="E1" s="218"/>
      <c r="F1" s="218"/>
      <c r="G1" s="218"/>
      <c r="H1" s="218"/>
      <c r="I1" s="218"/>
      <c r="J1" s="219"/>
    </row>
    <row r="2" spans="1:15" ht="36" customHeight="1" x14ac:dyDescent="0.2">
      <c r="A2" s="2"/>
      <c r="B2" s="77" t="s">
        <v>22</v>
      </c>
      <c r="C2" s="78"/>
      <c r="D2" s="79" t="s">
        <v>51</v>
      </c>
      <c r="E2" s="223" t="s">
        <v>44</v>
      </c>
      <c r="F2" s="224"/>
      <c r="G2" s="224"/>
      <c r="H2" s="224"/>
      <c r="I2" s="224"/>
      <c r="J2" s="225"/>
      <c r="O2" s="1"/>
    </row>
    <row r="3" spans="1:15" ht="27" customHeight="1" x14ac:dyDescent="0.2">
      <c r="A3" s="2"/>
      <c r="B3" s="80" t="s">
        <v>46</v>
      </c>
      <c r="C3" s="78"/>
      <c r="D3" s="81" t="s">
        <v>45</v>
      </c>
      <c r="E3" s="226" t="s">
        <v>44</v>
      </c>
      <c r="F3" s="227"/>
      <c r="G3" s="227"/>
      <c r="H3" s="227"/>
      <c r="I3" s="227"/>
      <c r="J3" s="228"/>
    </row>
    <row r="4" spans="1:15" ht="23.25" customHeight="1" x14ac:dyDescent="0.2">
      <c r="A4" s="76">
        <v>4283</v>
      </c>
      <c r="B4" s="82" t="s">
        <v>47</v>
      </c>
      <c r="C4" s="83"/>
      <c r="D4" s="84" t="s">
        <v>43</v>
      </c>
      <c r="E4" s="206" t="s">
        <v>44</v>
      </c>
      <c r="F4" s="207"/>
      <c r="G4" s="207"/>
      <c r="H4" s="207"/>
      <c r="I4" s="207"/>
      <c r="J4" s="208"/>
    </row>
    <row r="5" spans="1:15" ht="24" customHeight="1" x14ac:dyDescent="0.2">
      <c r="A5" s="2"/>
      <c r="B5" s="31" t="s">
        <v>42</v>
      </c>
      <c r="D5" s="211"/>
      <c r="E5" s="212"/>
      <c r="F5" s="212"/>
      <c r="G5" s="212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213"/>
      <c r="E6" s="214"/>
      <c r="F6" s="214"/>
      <c r="G6" s="214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215"/>
      <c r="F7" s="216"/>
      <c r="G7" s="216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230"/>
      <c r="E11" s="230"/>
      <c r="F11" s="230"/>
      <c r="G11" s="230"/>
      <c r="H11" s="18" t="s">
        <v>40</v>
      </c>
      <c r="I11" s="86"/>
      <c r="J11" s="8"/>
    </row>
    <row r="12" spans="1:15" ht="15.75" customHeight="1" x14ac:dyDescent="0.2">
      <c r="A12" s="2"/>
      <c r="B12" s="28"/>
      <c r="C12" s="55"/>
      <c r="D12" s="205"/>
      <c r="E12" s="205"/>
      <c r="F12" s="205"/>
      <c r="G12" s="205"/>
      <c r="H12" s="18" t="s">
        <v>34</v>
      </c>
      <c r="I12" s="86"/>
      <c r="J12" s="8"/>
    </row>
    <row r="13" spans="1:15" ht="15.75" customHeight="1" x14ac:dyDescent="0.2">
      <c r="A13" s="2"/>
      <c r="B13" s="29"/>
      <c r="C13" s="56"/>
      <c r="D13" s="85"/>
      <c r="E13" s="209"/>
      <c r="F13" s="210"/>
      <c r="G13" s="210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 t="s">
        <v>48</v>
      </c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229"/>
      <c r="F15" s="229"/>
      <c r="G15" s="231"/>
      <c r="H15" s="231"/>
      <c r="I15" s="231" t="s">
        <v>29</v>
      </c>
      <c r="J15" s="232"/>
    </row>
    <row r="16" spans="1:15" ht="23.25" customHeight="1" x14ac:dyDescent="0.2">
      <c r="A16" s="139" t="s">
        <v>24</v>
      </c>
      <c r="B16" s="38" t="s">
        <v>24</v>
      </c>
      <c r="C16" s="62"/>
      <c r="D16" s="63"/>
      <c r="E16" s="194"/>
      <c r="F16" s="195"/>
      <c r="G16" s="194"/>
      <c r="H16" s="195"/>
      <c r="I16" s="194">
        <f>SUMIF(F50:F61,A16,I50:I61)+SUMIF(F50:F61,"PSU",I50:I61)</f>
        <v>0</v>
      </c>
      <c r="J16" s="196"/>
    </row>
    <row r="17" spans="1:10" ht="23.25" customHeight="1" x14ac:dyDescent="0.2">
      <c r="A17" s="139" t="s">
        <v>25</v>
      </c>
      <c r="B17" s="38" t="s">
        <v>25</v>
      </c>
      <c r="C17" s="62"/>
      <c r="D17" s="63"/>
      <c r="E17" s="194"/>
      <c r="F17" s="195"/>
      <c r="G17" s="194"/>
      <c r="H17" s="195"/>
      <c r="I17" s="194">
        <f>SUMIF(F50:F61,A17,I50:I61)</f>
        <v>0</v>
      </c>
      <c r="J17" s="196"/>
    </row>
    <row r="18" spans="1:10" ht="23.25" customHeight="1" x14ac:dyDescent="0.2">
      <c r="A18" s="139" t="s">
        <v>26</v>
      </c>
      <c r="B18" s="38" t="s">
        <v>26</v>
      </c>
      <c r="C18" s="62"/>
      <c r="D18" s="63"/>
      <c r="E18" s="194"/>
      <c r="F18" s="195"/>
      <c r="G18" s="194"/>
      <c r="H18" s="195"/>
      <c r="I18" s="194">
        <f>SUMIF(F50:F61,A18,I50:I61)</f>
        <v>0</v>
      </c>
      <c r="J18" s="196"/>
    </row>
    <row r="19" spans="1:10" ht="23.25" customHeight="1" x14ac:dyDescent="0.2">
      <c r="A19" s="139" t="s">
        <v>81</v>
      </c>
      <c r="B19" s="38" t="s">
        <v>27</v>
      </c>
      <c r="C19" s="62"/>
      <c r="D19" s="63"/>
      <c r="E19" s="194"/>
      <c r="F19" s="195"/>
      <c r="G19" s="194"/>
      <c r="H19" s="195"/>
      <c r="I19" s="194">
        <f>SUMIF(F50:F61,A19,I50:I61)</f>
        <v>0</v>
      </c>
      <c r="J19" s="196"/>
    </row>
    <row r="20" spans="1:10" ht="23.25" customHeight="1" x14ac:dyDescent="0.2">
      <c r="A20" s="139" t="s">
        <v>82</v>
      </c>
      <c r="B20" s="38" t="s">
        <v>28</v>
      </c>
      <c r="C20" s="62"/>
      <c r="D20" s="63"/>
      <c r="E20" s="194"/>
      <c r="F20" s="195"/>
      <c r="G20" s="194"/>
      <c r="H20" s="195"/>
      <c r="I20" s="194">
        <f>SUMIF(F50:F61,A20,I50:I61)</f>
        <v>0</v>
      </c>
      <c r="J20" s="196"/>
    </row>
    <row r="21" spans="1:10" ht="23.25" customHeight="1" x14ac:dyDescent="0.2">
      <c r="A21" s="2"/>
      <c r="B21" s="48" t="s">
        <v>29</v>
      </c>
      <c r="C21" s="64"/>
      <c r="D21" s="65"/>
      <c r="E21" s="197"/>
      <c r="F21" s="233"/>
      <c r="G21" s="197"/>
      <c r="H21" s="233"/>
      <c r="I21" s="197">
        <f>SUM(I16:J20)</f>
        <v>0</v>
      </c>
      <c r="J21" s="198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192">
        <f>ZakladDPHSniVypocet</f>
        <v>0</v>
      </c>
      <c r="H23" s="193"/>
      <c r="I23" s="193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190">
        <f>A23</f>
        <v>0</v>
      </c>
      <c r="H24" s="191"/>
      <c r="I24" s="191"/>
      <c r="J24" s="40" t="str">
        <f t="shared" si="0"/>
        <v>CZK</v>
      </c>
    </row>
    <row r="25" spans="1:10" ht="23.25" customHeight="1" x14ac:dyDescent="0.2">
      <c r="A25" s="2">
        <f>ZakladDPHZakl*SazbaDPH2/100</f>
        <v>0</v>
      </c>
      <c r="B25" s="38" t="s">
        <v>14</v>
      </c>
      <c r="C25" s="62"/>
      <c r="D25" s="63"/>
      <c r="E25" s="67">
        <v>21</v>
      </c>
      <c r="F25" s="39" t="s">
        <v>0</v>
      </c>
      <c r="G25" s="192">
        <f>ZakladDPHZaklVypocet</f>
        <v>0</v>
      </c>
      <c r="H25" s="193"/>
      <c r="I25" s="193"/>
      <c r="J25" s="40" t="str">
        <f t="shared" si="0"/>
        <v>CZK</v>
      </c>
    </row>
    <row r="26" spans="1:10" ht="23.25" customHeight="1" x14ac:dyDescent="0.2">
      <c r="A26" s="2">
        <f>(A25-INT(A25))*100</f>
        <v>0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220">
        <f>A25</f>
        <v>0</v>
      </c>
      <c r="H26" s="221"/>
      <c r="I26" s="221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0</v>
      </c>
      <c r="B27" s="31" t="s">
        <v>4</v>
      </c>
      <c r="C27" s="70"/>
      <c r="D27" s="71"/>
      <c r="E27" s="70"/>
      <c r="F27" s="16"/>
      <c r="G27" s="222">
        <f>CenaCelkem-(ZakladDPHSni+DPHSni+ZakladDPHZakl+DPHZakl)</f>
        <v>0</v>
      </c>
      <c r="H27" s="222"/>
      <c r="I27" s="222"/>
      <c r="J27" s="41" t="str">
        <f t="shared" si="0"/>
        <v>CZK</v>
      </c>
    </row>
    <row r="28" spans="1:10" ht="27.75" hidden="1" customHeight="1" thickBot="1" x14ac:dyDescent="0.25">
      <c r="A28" s="2"/>
      <c r="B28" s="113" t="s">
        <v>23</v>
      </c>
      <c r="C28" s="114"/>
      <c r="D28" s="114"/>
      <c r="E28" s="115"/>
      <c r="F28" s="116"/>
      <c r="G28" s="200">
        <f>ZakladDPHSniVypocet+ZakladDPHZaklVypocet</f>
        <v>0</v>
      </c>
      <c r="H28" s="200"/>
      <c r="I28" s="200"/>
      <c r="J28" s="117" t="str">
        <f t="shared" si="0"/>
        <v>CZK</v>
      </c>
    </row>
    <row r="29" spans="1:10" ht="27.75" customHeight="1" thickBot="1" x14ac:dyDescent="0.25">
      <c r="A29" s="2">
        <f>(A27-INT(A27))*100</f>
        <v>0</v>
      </c>
      <c r="B29" s="113" t="s">
        <v>35</v>
      </c>
      <c r="C29" s="118"/>
      <c r="D29" s="118"/>
      <c r="E29" s="118"/>
      <c r="F29" s="119"/>
      <c r="G29" s="199">
        <f>A27</f>
        <v>0</v>
      </c>
      <c r="H29" s="199"/>
      <c r="I29" s="199"/>
      <c r="J29" s="120" t="s">
        <v>55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201" t="s">
        <v>49</v>
      </c>
      <c r="E34" s="202"/>
      <c r="G34" s="203" t="s">
        <v>50</v>
      </c>
      <c r="H34" s="204"/>
      <c r="I34" s="204"/>
      <c r="J34" s="25"/>
    </row>
    <row r="35" spans="1:10" ht="12.75" customHeight="1" x14ac:dyDescent="0.2">
      <c r="A35" s="2"/>
      <c r="B35" s="2"/>
      <c r="D35" s="189" t="s">
        <v>2</v>
      </c>
      <c r="E35" s="189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hidden="1" customHeight="1" x14ac:dyDescent="0.2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7" t="s">
        <v>1</v>
      </c>
      <c r="J38" s="98" t="s">
        <v>0</v>
      </c>
    </row>
    <row r="39" spans="1:10" ht="25.5" hidden="1" customHeight="1" x14ac:dyDescent="0.2">
      <c r="A39" s="89">
        <v>1</v>
      </c>
      <c r="B39" s="99" t="s">
        <v>52</v>
      </c>
      <c r="C39" s="184"/>
      <c r="D39" s="184"/>
      <c r="E39" s="184"/>
      <c r="F39" s="100">
        <f>'001 200213 Pol'!AE237</f>
        <v>0</v>
      </c>
      <c r="G39" s="101">
        <f>'001 200213 Pol'!AF237</f>
        <v>0</v>
      </c>
      <c r="H39" s="102">
        <f>(F39*SazbaDPH1/100)+(G39*SazbaDPH2/100)</f>
        <v>0</v>
      </c>
      <c r="I39" s="102">
        <f>F39+G39+H39</f>
        <v>0</v>
      </c>
      <c r="J39" s="103" t="str">
        <f>IF(CenaCelkemVypocet=0,"",I39/CenaCelkemVypocet*100)</f>
        <v/>
      </c>
    </row>
    <row r="40" spans="1:10" ht="25.5" hidden="1" customHeight="1" x14ac:dyDescent="0.2">
      <c r="A40" s="89">
        <v>2</v>
      </c>
      <c r="B40" s="104"/>
      <c r="C40" s="185" t="s">
        <v>53</v>
      </c>
      <c r="D40" s="185"/>
      <c r="E40" s="185"/>
      <c r="F40" s="105"/>
      <c r="G40" s="106"/>
      <c r="H40" s="106">
        <f>(F40*SazbaDPH1/100)+(G40*SazbaDPH2/100)</f>
        <v>0</v>
      </c>
      <c r="I40" s="106"/>
      <c r="J40" s="107"/>
    </row>
    <row r="41" spans="1:10" ht="25.5" hidden="1" customHeight="1" x14ac:dyDescent="0.2">
      <c r="A41" s="89">
        <v>2</v>
      </c>
      <c r="B41" s="104" t="s">
        <v>45</v>
      </c>
      <c r="C41" s="185" t="s">
        <v>44</v>
      </c>
      <c r="D41" s="185"/>
      <c r="E41" s="185"/>
      <c r="F41" s="105">
        <f>'001 200213 Pol'!AE237</f>
        <v>0</v>
      </c>
      <c r="G41" s="106">
        <f>'001 200213 Pol'!AF237</f>
        <v>0</v>
      </c>
      <c r="H41" s="106">
        <f>(F41*SazbaDPH1/100)+(G41*SazbaDPH2/100)</f>
        <v>0</v>
      </c>
      <c r="I41" s="106">
        <f>F41+G41+H41</f>
        <v>0</v>
      </c>
      <c r="J41" s="107" t="str">
        <f>IF(CenaCelkemVypocet=0,"",I41/CenaCelkemVypocet*100)</f>
        <v/>
      </c>
    </row>
    <row r="42" spans="1:10" ht="25.5" hidden="1" customHeight="1" x14ac:dyDescent="0.2">
      <c r="A42" s="89">
        <v>3</v>
      </c>
      <c r="B42" s="108" t="s">
        <v>43</v>
      </c>
      <c r="C42" s="184" t="s">
        <v>44</v>
      </c>
      <c r="D42" s="184"/>
      <c r="E42" s="184"/>
      <c r="F42" s="109">
        <f>'001 200213 Pol'!AE237</f>
        <v>0</v>
      </c>
      <c r="G42" s="102">
        <f>'001 200213 Pol'!AF237</f>
        <v>0</v>
      </c>
      <c r="H42" s="102">
        <f>(F42*SazbaDPH1/100)+(G42*SazbaDPH2/100)</f>
        <v>0</v>
      </c>
      <c r="I42" s="102">
        <f>F42+G42+H42</f>
        <v>0</v>
      </c>
      <c r="J42" s="103" t="str">
        <f>IF(CenaCelkemVypocet=0,"",I42/CenaCelkemVypocet*100)</f>
        <v/>
      </c>
    </row>
    <row r="43" spans="1:10" ht="25.5" hidden="1" customHeight="1" x14ac:dyDescent="0.2">
      <c r="A43" s="89"/>
      <c r="B43" s="186" t="s">
        <v>54</v>
      </c>
      <c r="C43" s="187"/>
      <c r="D43" s="187"/>
      <c r="E43" s="188"/>
      <c r="F43" s="110">
        <f>SUMIF(A39:A42,"=1",F39:F42)</f>
        <v>0</v>
      </c>
      <c r="G43" s="111">
        <f>SUMIF(A39:A42,"=1",G39:G42)</f>
        <v>0</v>
      </c>
      <c r="H43" s="111">
        <f>SUMIF(A39:A42,"=1",H39:H42)</f>
        <v>0</v>
      </c>
      <c r="I43" s="111">
        <f>SUMIF(A39:A42,"=1",I39:I42)</f>
        <v>0</v>
      </c>
      <c r="J43" s="112">
        <f>SUMIF(A39:A42,"=1",J39:J42)</f>
        <v>0</v>
      </c>
    </row>
    <row r="47" spans="1:10" ht="15.75" x14ac:dyDescent="0.25">
      <c r="B47" s="121" t="s">
        <v>56</v>
      </c>
    </row>
    <row r="49" spans="1:10" ht="25.5" customHeight="1" x14ac:dyDescent="0.2">
      <c r="A49" s="123"/>
      <c r="B49" s="126" t="s">
        <v>17</v>
      </c>
      <c r="C49" s="126" t="s">
        <v>5</v>
      </c>
      <c r="D49" s="127"/>
      <c r="E49" s="127"/>
      <c r="F49" s="128" t="s">
        <v>57</v>
      </c>
      <c r="G49" s="128"/>
      <c r="H49" s="128"/>
      <c r="I49" s="128" t="s">
        <v>29</v>
      </c>
      <c r="J49" s="128" t="s">
        <v>0</v>
      </c>
    </row>
    <row r="50" spans="1:10" ht="36.75" customHeight="1" x14ac:dyDescent="0.2">
      <c r="A50" s="124"/>
      <c r="B50" s="129" t="s">
        <v>58</v>
      </c>
      <c r="C50" s="182" t="s">
        <v>59</v>
      </c>
      <c r="D50" s="183"/>
      <c r="E50" s="183"/>
      <c r="F50" s="135" t="s">
        <v>24</v>
      </c>
      <c r="G50" s="136"/>
      <c r="H50" s="136"/>
      <c r="I50" s="136">
        <f>'001 200213 Pol'!G8</f>
        <v>0</v>
      </c>
      <c r="J50" s="133" t="str">
        <f>IF(I62=0,"",I50/I62*100)</f>
        <v/>
      </c>
    </row>
    <row r="51" spans="1:10" ht="36.75" customHeight="1" x14ac:dyDescent="0.2">
      <c r="A51" s="124"/>
      <c r="B51" s="129" t="s">
        <v>60</v>
      </c>
      <c r="C51" s="182" t="s">
        <v>61</v>
      </c>
      <c r="D51" s="183"/>
      <c r="E51" s="183"/>
      <c r="F51" s="135" t="s">
        <v>24</v>
      </c>
      <c r="G51" s="136"/>
      <c r="H51" s="136"/>
      <c r="I51" s="136">
        <f>'001 200213 Pol'!G12</f>
        <v>0</v>
      </c>
      <c r="J51" s="133" t="str">
        <f>IF(I62=0,"",I51/I62*100)</f>
        <v/>
      </c>
    </row>
    <row r="52" spans="1:10" ht="36.75" customHeight="1" x14ac:dyDescent="0.2">
      <c r="A52" s="124"/>
      <c r="B52" s="129" t="s">
        <v>62</v>
      </c>
      <c r="C52" s="182" t="s">
        <v>63</v>
      </c>
      <c r="D52" s="183"/>
      <c r="E52" s="183"/>
      <c r="F52" s="135" t="s">
        <v>24</v>
      </c>
      <c r="G52" s="136"/>
      <c r="H52" s="136"/>
      <c r="I52" s="136">
        <f>'001 200213 Pol'!G25</f>
        <v>0</v>
      </c>
      <c r="J52" s="133" t="str">
        <f>IF(I62=0,"",I52/I62*100)</f>
        <v/>
      </c>
    </row>
    <row r="53" spans="1:10" ht="36.75" customHeight="1" x14ac:dyDescent="0.2">
      <c r="A53" s="124"/>
      <c r="B53" s="129" t="s">
        <v>64</v>
      </c>
      <c r="C53" s="182" t="s">
        <v>65</v>
      </c>
      <c r="D53" s="183"/>
      <c r="E53" s="183"/>
      <c r="F53" s="135" t="s">
        <v>24</v>
      </c>
      <c r="G53" s="136"/>
      <c r="H53" s="136"/>
      <c r="I53" s="136">
        <f>'001 200213 Pol'!G32</f>
        <v>0</v>
      </c>
      <c r="J53" s="133" t="str">
        <f>IF(I62=0,"",I53/I62*100)</f>
        <v/>
      </c>
    </row>
    <row r="54" spans="1:10" ht="36.75" customHeight="1" x14ac:dyDescent="0.2">
      <c r="A54" s="124"/>
      <c r="B54" s="129" t="s">
        <v>66</v>
      </c>
      <c r="C54" s="182" t="s">
        <v>67</v>
      </c>
      <c r="D54" s="183"/>
      <c r="E54" s="183"/>
      <c r="F54" s="135" t="s">
        <v>24</v>
      </c>
      <c r="G54" s="136"/>
      <c r="H54" s="136"/>
      <c r="I54" s="136">
        <f>'001 200213 Pol'!G36</f>
        <v>0</v>
      </c>
      <c r="J54" s="133" t="str">
        <f>IF(I62=0,"",I54/I62*100)</f>
        <v/>
      </c>
    </row>
    <row r="55" spans="1:10" ht="36.75" customHeight="1" x14ac:dyDescent="0.2">
      <c r="A55" s="124"/>
      <c r="B55" s="129" t="s">
        <v>68</v>
      </c>
      <c r="C55" s="182" t="s">
        <v>69</v>
      </c>
      <c r="D55" s="183"/>
      <c r="E55" s="183"/>
      <c r="F55" s="135" t="s">
        <v>25</v>
      </c>
      <c r="G55" s="136"/>
      <c r="H55" s="136"/>
      <c r="I55" s="136">
        <f>'001 200213 Pol'!G39</f>
        <v>0</v>
      </c>
      <c r="J55" s="133" t="str">
        <f>IF(I62=0,"",I55/I62*100)</f>
        <v/>
      </c>
    </row>
    <row r="56" spans="1:10" ht="36.75" customHeight="1" x14ac:dyDescent="0.2">
      <c r="A56" s="124"/>
      <c r="B56" s="129" t="s">
        <v>70</v>
      </c>
      <c r="C56" s="182" t="s">
        <v>71</v>
      </c>
      <c r="D56" s="183"/>
      <c r="E56" s="183"/>
      <c r="F56" s="135" t="s">
        <v>25</v>
      </c>
      <c r="G56" s="136"/>
      <c r="H56" s="136"/>
      <c r="I56" s="136">
        <f>'001 200213 Pol'!G47</f>
        <v>0</v>
      </c>
      <c r="J56" s="133" t="str">
        <f>IF(I62=0,"",I56/I62*100)</f>
        <v/>
      </c>
    </row>
    <row r="57" spans="1:10" ht="36.75" customHeight="1" x14ac:dyDescent="0.2">
      <c r="A57" s="124"/>
      <c r="B57" s="129" t="s">
        <v>72</v>
      </c>
      <c r="C57" s="182" t="s">
        <v>73</v>
      </c>
      <c r="D57" s="183"/>
      <c r="E57" s="183"/>
      <c r="F57" s="135" t="s">
        <v>25</v>
      </c>
      <c r="G57" s="136"/>
      <c r="H57" s="136"/>
      <c r="I57" s="136">
        <f>'001 200213 Pol'!G94</f>
        <v>0</v>
      </c>
      <c r="J57" s="133" t="str">
        <f>IF(I62=0,"",I57/I62*100)</f>
        <v/>
      </c>
    </row>
    <row r="58" spans="1:10" ht="36.75" customHeight="1" x14ac:dyDescent="0.2">
      <c r="A58" s="124"/>
      <c r="B58" s="129" t="s">
        <v>74</v>
      </c>
      <c r="C58" s="182" t="s">
        <v>75</v>
      </c>
      <c r="D58" s="183"/>
      <c r="E58" s="183"/>
      <c r="F58" s="135" t="s">
        <v>26</v>
      </c>
      <c r="G58" s="136"/>
      <c r="H58" s="136"/>
      <c r="I58" s="136">
        <f>'001 200213 Pol'!G140</f>
        <v>0</v>
      </c>
      <c r="J58" s="133" t="str">
        <f>IF(I62=0,"",I58/I62*100)</f>
        <v/>
      </c>
    </row>
    <row r="59" spans="1:10" ht="36.75" customHeight="1" x14ac:dyDescent="0.2">
      <c r="A59" s="124"/>
      <c r="B59" s="129" t="s">
        <v>76</v>
      </c>
      <c r="C59" s="182" t="s">
        <v>77</v>
      </c>
      <c r="D59" s="183"/>
      <c r="E59" s="183"/>
      <c r="F59" s="135" t="s">
        <v>26</v>
      </c>
      <c r="G59" s="136"/>
      <c r="H59" s="136"/>
      <c r="I59" s="136">
        <f>'001 200213 Pol'!G198</f>
        <v>0</v>
      </c>
      <c r="J59" s="133" t="str">
        <f>IF(I62=0,"",I59/I62*100)</f>
        <v/>
      </c>
    </row>
    <row r="60" spans="1:10" ht="36.75" customHeight="1" x14ac:dyDescent="0.2">
      <c r="A60" s="124"/>
      <c r="B60" s="129" t="s">
        <v>78</v>
      </c>
      <c r="C60" s="182" t="s">
        <v>79</v>
      </c>
      <c r="D60" s="183"/>
      <c r="E60" s="183"/>
      <c r="F60" s="135" t="s">
        <v>80</v>
      </c>
      <c r="G60" s="136"/>
      <c r="H60" s="136"/>
      <c r="I60" s="136">
        <f>'001 200213 Pol'!G205</f>
        <v>0</v>
      </c>
      <c r="J60" s="133" t="str">
        <f>IF(I62=0,"",I60/I62*100)</f>
        <v/>
      </c>
    </row>
    <row r="61" spans="1:10" ht="36.75" customHeight="1" x14ac:dyDescent="0.2">
      <c r="A61" s="124"/>
      <c r="B61" s="129" t="s">
        <v>81</v>
      </c>
      <c r="C61" s="182" t="s">
        <v>27</v>
      </c>
      <c r="D61" s="183"/>
      <c r="E61" s="183"/>
      <c r="F61" s="135" t="s">
        <v>81</v>
      </c>
      <c r="G61" s="136"/>
      <c r="H61" s="136"/>
      <c r="I61" s="136">
        <f>'001 200213 Pol'!G225</f>
        <v>0</v>
      </c>
      <c r="J61" s="133" t="str">
        <f>IF(I62=0,"",I61/I62*100)</f>
        <v/>
      </c>
    </row>
    <row r="62" spans="1:10" ht="25.5" customHeight="1" x14ac:dyDescent="0.2">
      <c r="A62" s="125"/>
      <c r="B62" s="130" t="s">
        <v>1</v>
      </c>
      <c r="C62" s="131"/>
      <c r="D62" s="132"/>
      <c r="E62" s="132"/>
      <c r="F62" s="137"/>
      <c r="G62" s="138"/>
      <c r="H62" s="138"/>
      <c r="I62" s="138">
        <f>SUM(I50:I61)</f>
        <v>0</v>
      </c>
      <c r="J62" s="134">
        <f>SUM(J50:J61)</f>
        <v>0</v>
      </c>
    </row>
    <row r="63" spans="1:10" x14ac:dyDescent="0.2">
      <c r="F63" s="87"/>
      <c r="G63" s="87"/>
      <c r="H63" s="87"/>
      <c r="I63" s="87"/>
      <c r="J63" s="88"/>
    </row>
    <row r="64" spans="1:10" x14ac:dyDescent="0.2">
      <c r="F64" s="87"/>
      <c r="G64" s="87"/>
      <c r="H64" s="87"/>
      <c r="I64" s="87"/>
      <c r="J64" s="88"/>
    </row>
    <row r="65" spans="6:10" x14ac:dyDescent="0.2">
      <c r="F65" s="87"/>
      <c r="G65" s="87"/>
      <c r="H65" s="87"/>
      <c r="I65" s="87"/>
      <c r="J65" s="88"/>
    </row>
  </sheetData>
  <sheetProtection password="918B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8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C42:E42"/>
    <mergeCell ref="B43:E43"/>
    <mergeCell ref="C50:E50"/>
    <mergeCell ref="C51:E51"/>
    <mergeCell ref="C52:E52"/>
    <mergeCell ref="C53:E53"/>
    <mergeCell ref="C54:E54"/>
    <mergeCell ref="C60:E60"/>
    <mergeCell ref="C61:E61"/>
    <mergeCell ref="C55:E55"/>
    <mergeCell ref="C56:E56"/>
    <mergeCell ref="C57:E57"/>
    <mergeCell ref="C58:E58"/>
    <mergeCell ref="C59:E5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34" t="s">
        <v>6</v>
      </c>
      <c r="B1" s="234"/>
      <c r="C1" s="235"/>
      <c r="D1" s="234"/>
      <c r="E1" s="234"/>
      <c r="F1" s="234"/>
      <c r="G1" s="234"/>
    </row>
    <row r="2" spans="1:7" ht="24.95" customHeight="1" x14ac:dyDescent="0.2">
      <c r="A2" s="50" t="s">
        <v>7</v>
      </c>
      <c r="B2" s="49"/>
      <c r="C2" s="236"/>
      <c r="D2" s="236"/>
      <c r="E2" s="236"/>
      <c r="F2" s="236"/>
      <c r="G2" s="237"/>
    </row>
    <row r="3" spans="1:7" ht="24.95" customHeight="1" x14ac:dyDescent="0.2">
      <c r="A3" s="50" t="s">
        <v>8</v>
      </c>
      <c r="B3" s="49"/>
      <c r="C3" s="236"/>
      <c r="D3" s="236"/>
      <c r="E3" s="236"/>
      <c r="F3" s="236"/>
      <c r="G3" s="237"/>
    </row>
    <row r="4" spans="1:7" ht="24.95" customHeight="1" x14ac:dyDescent="0.2">
      <c r="A4" s="50" t="s">
        <v>9</v>
      </c>
      <c r="B4" s="49"/>
      <c r="C4" s="236"/>
      <c r="D4" s="236"/>
      <c r="E4" s="236"/>
      <c r="F4" s="236"/>
      <c r="G4" s="237"/>
    </row>
    <row r="5" spans="1:7" x14ac:dyDescent="0.2">
      <c r="B5" s="4"/>
      <c r="C5" s="5"/>
      <c r="D5" s="6"/>
    </row>
  </sheetData>
  <sheetProtection password="918B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/>
  </sheetPr>
  <dimension ref="A1:BH5000"/>
  <sheetViews>
    <sheetView tabSelected="1" workbookViewId="0">
      <pane ySplit="7" topLeftCell="A8" activePane="bottomLeft" state="frozen"/>
      <selection pane="bottomLeft" sqref="A1:G1"/>
    </sheetView>
  </sheetViews>
  <sheetFormatPr defaultRowHeight="12.75" outlineLevelRow="1" x14ac:dyDescent="0.2"/>
  <cols>
    <col min="1" max="1" width="3.42578125" customWidth="1"/>
    <col min="2" max="2" width="12.5703125" style="122" customWidth="1"/>
    <col min="3" max="3" width="63.28515625" style="122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1" width="0" hidden="1" customWidth="1"/>
    <col min="18" max="18" width="6.85546875" customWidth="1"/>
    <col min="20" max="24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42" t="s">
        <v>83</v>
      </c>
      <c r="B1" s="242"/>
      <c r="C1" s="242"/>
      <c r="D1" s="242"/>
      <c r="E1" s="242"/>
      <c r="F1" s="242"/>
      <c r="G1" s="242"/>
      <c r="AG1" t="s">
        <v>84</v>
      </c>
    </row>
    <row r="2" spans="1:60" ht="24.95" customHeight="1" x14ac:dyDescent="0.2">
      <c r="A2" s="140" t="s">
        <v>7</v>
      </c>
      <c r="B2" s="49" t="s">
        <v>51</v>
      </c>
      <c r="C2" s="243" t="s">
        <v>44</v>
      </c>
      <c r="D2" s="244"/>
      <c r="E2" s="244"/>
      <c r="F2" s="244"/>
      <c r="G2" s="245"/>
      <c r="AG2" t="s">
        <v>85</v>
      </c>
    </row>
    <row r="3" spans="1:60" ht="24.95" customHeight="1" x14ac:dyDescent="0.2">
      <c r="A3" s="140" t="s">
        <v>8</v>
      </c>
      <c r="B3" s="49" t="s">
        <v>45</v>
      </c>
      <c r="C3" s="243" t="s">
        <v>44</v>
      </c>
      <c r="D3" s="244"/>
      <c r="E3" s="244"/>
      <c r="F3" s="244"/>
      <c r="G3" s="245"/>
      <c r="AC3" s="122" t="s">
        <v>85</v>
      </c>
      <c r="AG3" t="s">
        <v>86</v>
      </c>
    </row>
    <row r="4" spans="1:60" ht="24.95" customHeight="1" x14ac:dyDescent="0.2">
      <c r="A4" s="141" t="s">
        <v>9</v>
      </c>
      <c r="B4" s="142" t="s">
        <v>43</v>
      </c>
      <c r="C4" s="246" t="s">
        <v>44</v>
      </c>
      <c r="D4" s="247"/>
      <c r="E4" s="247"/>
      <c r="F4" s="247"/>
      <c r="G4" s="248"/>
      <c r="AG4" t="s">
        <v>87</v>
      </c>
    </row>
    <row r="5" spans="1:60" x14ac:dyDescent="0.2">
      <c r="D5" s="10"/>
    </row>
    <row r="6" spans="1:60" ht="38.25" x14ac:dyDescent="0.2">
      <c r="A6" s="144" t="s">
        <v>88</v>
      </c>
      <c r="B6" s="146" t="s">
        <v>89</v>
      </c>
      <c r="C6" s="146" t="s">
        <v>90</v>
      </c>
      <c r="D6" s="145" t="s">
        <v>91</v>
      </c>
      <c r="E6" s="144" t="s">
        <v>92</v>
      </c>
      <c r="F6" s="143" t="s">
        <v>93</v>
      </c>
      <c r="G6" s="144" t="s">
        <v>29</v>
      </c>
      <c r="H6" s="147" t="s">
        <v>30</v>
      </c>
      <c r="I6" s="147" t="s">
        <v>94</v>
      </c>
      <c r="J6" s="147" t="s">
        <v>31</v>
      </c>
      <c r="K6" s="147" t="s">
        <v>95</v>
      </c>
      <c r="L6" s="147" t="s">
        <v>96</v>
      </c>
      <c r="M6" s="147" t="s">
        <v>97</v>
      </c>
      <c r="N6" s="147" t="s">
        <v>98</v>
      </c>
      <c r="O6" s="147" t="s">
        <v>99</v>
      </c>
      <c r="P6" s="147" t="s">
        <v>100</v>
      </c>
      <c r="Q6" s="147" t="s">
        <v>101</v>
      </c>
      <c r="R6" s="147" t="s">
        <v>102</v>
      </c>
      <c r="S6" s="147" t="s">
        <v>103</v>
      </c>
      <c r="T6" s="147" t="s">
        <v>104</v>
      </c>
      <c r="U6" s="147" t="s">
        <v>105</v>
      </c>
      <c r="V6" s="147" t="s">
        <v>106</v>
      </c>
      <c r="W6" s="147" t="s">
        <v>107</v>
      </c>
      <c r="X6" s="147" t="s">
        <v>108</v>
      </c>
    </row>
    <row r="7" spans="1:60" hidden="1" x14ac:dyDescent="0.2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">
      <c r="A8" s="161" t="s">
        <v>109</v>
      </c>
      <c r="B8" s="162" t="s">
        <v>58</v>
      </c>
      <c r="C8" s="175" t="s">
        <v>59</v>
      </c>
      <c r="D8" s="163"/>
      <c r="E8" s="164"/>
      <c r="F8" s="165"/>
      <c r="G8" s="165">
        <f>SUMIF(AG9:AG11,"&lt;&gt;NOR",G9:G11)</f>
        <v>0</v>
      </c>
      <c r="H8" s="165"/>
      <c r="I8" s="165">
        <f>SUM(I9:I11)</f>
        <v>0</v>
      </c>
      <c r="J8" s="165"/>
      <c r="K8" s="165">
        <f>SUM(K9:K11)</f>
        <v>0</v>
      </c>
      <c r="L8" s="165"/>
      <c r="M8" s="165">
        <f>SUM(M9:M11)</f>
        <v>0</v>
      </c>
      <c r="N8" s="165"/>
      <c r="O8" s="165">
        <f>SUM(O9:O11)</f>
        <v>7.0000000000000007E-2</v>
      </c>
      <c r="P8" s="165"/>
      <c r="Q8" s="165">
        <f>SUM(Q9:Q11)</f>
        <v>0</v>
      </c>
      <c r="R8" s="165"/>
      <c r="S8" s="165"/>
      <c r="T8" s="166"/>
      <c r="U8" s="160"/>
      <c r="V8" s="160">
        <f>SUM(V9:V11)</f>
        <v>4.67</v>
      </c>
      <c r="W8" s="160"/>
      <c r="X8" s="160"/>
      <c r="AG8" t="s">
        <v>110</v>
      </c>
    </row>
    <row r="9" spans="1:60" outlineLevel="1" x14ac:dyDescent="0.2">
      <c r="A9" s="167">
        <v>1</v>
      </c>
      <c r="B9" s="168" t="s">
        <v>111</v>
      </c>
      <c r="C9" s="176" t="s">
        <v>112</v>
      </c>
      <c r="D9" s="169" t="s">
        <v>113</v>
      </c>
      <c r="E9" s="170">
        <v>5.1920000000000002</v>
      </c>
      <c r="F9" s="171"/>
      <c r="G9" s="172">
        <f>ROUND(E9*F9,2)</f>
        <v>0</v>
      </c>
      <c r="H9" s="171"/>
      <c r="I9" s="172">
        <f>ROUND(E9*H9,2)</f>
        <v>0</v>
      </c>
      <c r="J9" s="171"/>
      <c r="K9" s="172">
        <f>ROUND(E9*J9,2)</f>
        <v>0</v>
      </c>
      <c r="L9" s="172">
        <v>21</v>
      </c>
      <c r="M9" s="172">
        <f>G9*(1+L9/100)</f>
        <v>0</v>
      </c>
      <c r="N9" s="172">
        <v>1.393E-2</v>
      </c>
      <c r="O9" s="172">
        <f>ROUND(E9*N9,2)</f>
        <v>7.0000000000000007E-2</v>
      </c>
      <c r="P9" s="172">
        <v>0</v>
      </c>
      <c r="Q9" s="172">
        <f>ROUND(E9*P9,2)</f>
        <v>0</v>
      </c>
      <c r="R9" s="172"/>
      <c r="S9" s="172" t="s">
        <v>114</v>
      </c>
      <c r="T9" s="173" t="s">
        <v>115</v>
      </c>
      <c r="U9" s="157">
        <v>0.9</v>
      </c>
      <c r="V9" s="157">
        <f>ROUND(E9*U9,2)</f>
        <v>4.67</v>
      </c>
      <c r="W9" s="157"/>
      <c r="X9" s="157" t="s">
        <v>116</v>
      </c>
      <c r="Y9" s="148"/>
      <c r="Z9" s="148"/>
      <c r="AA9" s="148"/>
      <c r="AB9" s="148"/>
      <c r="AC9" s="148"/>
      <c r="AD9" s="148"/>
      <c r="AE9" s="148"/>
      <c r="AF9" s="148"/>
      <c r="AG9" s="148" t="s">
        <v>117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">
      <c r="A10" s="155"/>
      <c r="B10" s="156"/>
      <c r="C10" s="177" t="s">
        <v>118</v>
      </c>
      <c r="D10" s="158"/>
      <c r="E10" s="159">
        <v>5.1920000000000002</v>
      </c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119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outlineLevel="1" x14ac:dyDescent="0.2">
      <c r="A11" s="155"/>
      <c r="B11" s="156"/>
      <c r="C11" s="240"/>
      <c r="D11" s="241"/>
      <c r="E11" s="241"/>
      <c r="F11" s="241"/>
      <c r="G11" s="241"/>
      <c r="H11" s="157"/>
      <c r="I11" s="157"/>
      <c r="J11" s="157"/>
      <c r="K11" s="157"/>
      <c r="L11" s="157"/>
      <c r="M11" s="157"/>
      <c r="N11" s="157"/>
      <c r="O11" s="157"/>
      <c r="P11" s="157"/>
      <c r="Q11" s="157"/>
      <c r="R11" s="157"/>
      <c r="S11" s="157"/>
      <c r="T11" s="157"/>
      <c r="U11" s="157"/>
      <c r="V11" s="157"/>
      <c r="W11" s="157"/>
      <c r="X11" s="157"/>
      <c r="Y11" s="148"/>
      <c r="Z11" s="148"/>
      <c r="AA11" s="148"/>
      <c r="AB11" s="148"/>
      <c r="AC11" s="148"/>
      <c r="AD11" s="148"/>
      <c r="AE11" s="148"/>
      <c r="AF11" s="148"/>
      <c r="AG11" s="148" t="s">
        <v>120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x14ac:dyDescent="0.2">
      <c r="A12" s="161" t="s">
        <v>109</v>
      </c>
      <c r="B12" s="162" t="s">
        <v>60</v>
      </c>
      <c r="C12" s="175" t="s">
        <v>61</v>
      </c>
      <c r="D12" s="163"/>
      <c r="E12" s="164"/>
      <c r="F12" s="165"/>
      <c r="G12" s="165">
        <f>SUMIF(AG13:AG24,"&lt;&gt;NOR",G13:G24)</f>
        <v>0</v>
      </c>
      <c r="H12" s="165"/>
      <c r="I12" s="165">
        <f>SUM(I13:I24)</f>
        <v>0</v>
      </c>
      <c r="J12" s="165"/>
      <c r="K12" s="165">
        <f>SUM(K13:K24)</f>
        <v>0</v>
      </c>
      <c r="L12" s="165"/>
      <c r="M12" s="165">
        <f>SUM(M13:M24)</f>
        <v>0</v>
      </c>
      <c r="N12" s="165"/>
      <c r="O12" s="165">
        <f>SUM(O13:O24)</f>
        <v>1.5099999999999998</v>
      </c>
      <c r="P12" s="165"/>
      <c r="Q12" s="165">
        <f>SUM(Q13:Q24)</f>
        <v>0</v>
      </c>
      <c r="R12" s="165"/>
      <c r="S12" s="165"/>
      <c r="T12" s="166"/>
      <c r="U12" s="160"/>
      <c r="V12" s="160">
        <f>SUM(V13:V24)</f>
        <v>30.66</v>
      </c>
      <c r="W12" s="160"/>
      <c r="X12" s="160"/>
      <c r="AG12" t="s">
        <v>110</v>
      </c>
    </row>
    <row r="13" spans="1:60" outlineLevel="1" x14ac:dyDescent="0.2">
      <c r="A13" s="167">
        <v>2</v>
      </c>
      <c r="B13" s="168" t="s">
        <v>121</v>
      </c>
      <c r="C13" s="176" t="s">
        <v>122</v>
      </c>
      <c r="D13" s="169" t="s">
        <v>113</v>
      </c>
      <c r="E13" s="170">
        <v>15</v>
      </c>
      <c r="F13" s="171"/>
      <c r="G13" s="172">
        <f>ROUND(E13*F13,2)</f>
        <v>0</v>
      </c>
      <c r="H13" s="171"/>
      <c r="I13" s="172">
        <f>ROUND(E13*H13,2)</f>
        <v>0</v>
      </c>
      <c r="J13" s="171"/>
      <c r="K13" s="172">
        <f>ROUND(E13*J13,2)</f>
        <v>0</v>
      </c>
      <c r="L13" s="172">
        <v>21</v>
      </c>
      <c r="M13" s="172">
        <f>G13*(1+L13/100)</f>
        <v>0</v>
      </c>
      <c r="N13" s="172">
        <v>5.1229999999999998E-2</v>
      </c>
      <c r="O13" s="172">
        <f>ROUND(E13*N13,2)</f>
        <v>0.77</v>
      </c>
      <c r="P13" s="172">
        <v>0</v>
      </c>
      <c r="Q13" s="172">
        <f>ROUND(E13*P13,2)</f>
        <v>0</v>
      </c>
      <c r="R13" s="172"/>
      <c r="S13" s="172" t="s">
        <v>114</v>
      </c>
      <c r="T13" s="173" t="s">
        <v>115</v>
      </c>
      <c r="U13" s="157">
        <v>0.90800000000000003</v>
      </c>
      <c r="V13" s="157">
        <f>ROUND(E13*U13,2)</f>
        <v>13.62</v>
      </c>
      <c r="W13" s="157"/>
      <c r="X13" s="157" t="s">
        <v>116</v>
      </c>
      <c r="Y13" s="148"/>
      <c r="Z13" s="148"/>
      <c r="AA13" s="148"/>
      <c r="AB13" s="148"/>
      <c r="AC13" s="148"/>
      <c r="AD13" s="148"/>
      <c r="AE13" s="148"/>
      <c r="AF13" s="148"/>
      <c r="AG13" s="148" t="s">
        <v>117</v>
      </c>
      <c r="AH13" s="148"/>
      <c r="AI13" s="148"/>
      <c r="AJ13" s="148"/>
      <c r="AK13" s="148"/>
      <c r="AL13" s="148"/>
      <c r="AM13" s="148"/>
      <c r="AN13" s="148"/>
      <c r="AO13" s="148"/>
      <c r="AP13" s="148"/>
      <c r="AQ13" s="148"/>
      <c r="AR13" s="148"/>
      <c r="AS13" s="148"/>
      <c r="AT13" s="148"/>
      <c r="AU13" s="148"/>
      <c r="AV13" s="148"/>
      <c r="AW13" s="148"/>
      <c r="AX13" s="148"/>
      <c r="AY13" s="148"/>
      <c r="AZ13" s="148"/>
      <c r="BA13" s="148"/>
      <c r="BB13" s="148"/>
      <c r="BC13" s="148"/>
      <c r="BD13" s="148"/>
      <c r="BE13" s="148"/>
      <c r="BF13" s="148"/>
      <c r="BG13" s="148"/>
      <c r="BH13" s="148"/>
    </row>
    <row r="14" spans="1:60" outlineLevel="1" x14ac:dyDescent="0.2">
      <c r="A14" s="155"/>
      <c r="B14" s="156"/>
      <c r="C14" s="177" t="s">
        <v>123</v>
      </c>
      <c r="D14" s="158"/>
      <c r="E14" s="159">
        <v>15</v>
      </c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48"/>
      <c r="Z14" s="148"/>
      <c r="AA14" s="148"/>
      <c r="AB14" s="148"/>
      <c r="AC14" s="148"/>
      <c r="AD14" s="148"/>
      <c r="AE14" s="148"/>
      <c r="AF14" s="148"/>
      <c r="AG14" s="148" t="s">
        <v>119</v>
      </c>
      <c r="AH14" s="148">
        <v>0</v>
      </c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">
      <c r="A15" s="155"/>
      <c r="B15" s="156"/>
      <c r="C15" s="240"/>
      <c r="D15" s="241"/>
      <c r="E15" s="241"/>
      <c r="F15" s="241"/>
      <c r="G15" s="241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48"/>
      <c r="Z15" s="148"/>
      <c r="AA15" s="148"/>
      <c r="AB15" s="148"/>
      <c r="AC15" s="148"/>
      <c r="AD15" s="148"/>
      <c r="AE15" s="148"/>
      <c r="AF15" s="148"/>
      <c r="AG15" s="148" t="s">
        <v>120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">
      <c r="A16" s="167">
        <v>3</v>
      </c>
      <c r="B16" s="168" t="s">
        <v>124</v>
      </c>
      <c r="C16" s="176" t="s">
        <v>125</v>
      </c>
      <c r="D16" s="169" t="s">
        <v>126</v>
      </c>
      <c r="E16" s="170">
        <v>30</v>
      </c>
      <c r="F16" s="171"/>
      <c r="G16" s="172">
        <f>ROUND(E16*F16,2)</f>
        <v>0</v>
      </c>
      <c r="H16" s="171"/>
      <c r="I16" s="172">
        <f>ROUND(E16*H16,2)</f>
        <v>0</v>
      </c>
      <c r="J16" s="171"/>
      <c r="K16" s="172">
        <f>ROUND(E16*J16,2)</f>
        <v>0</v>
      </c>
      <c r="L16" s="172">
        <v>21</v>
      </c>
      <c r="M16" s="172">
        <f>G16*(1+L16/100)</f>
        <v>0</v>
      </c>
      <c r="N16" s="172">
        <v>1.278E-2</v>
      </c>
      <c r="O16" s="172">
        <f>ROUND(E16*N16,2)</f>
        <v>0.38</v>
      </c>
      <c r="P16" s="172">
        <v>0</v>
      </c>
      <c r="Q16" s="172">
        <f>ROUND(E16*P16,2)</f>
        <v>0</v>
      </c>
      <c r="R16" s="172"/>
      <c r="S16" s="172" t="s">
        <v>114</v>
      </c>
      <c r="T16" s="173" t="s">
        <v>115</v>
      </c>
      <c r="U16" s="157">
        <v>0.35813</v>
      </c>
      <c r="V16" s="157">
        <f>ROUND(E16*U16,2)</f>
        <v>10.74</v>
      </c>
      <c r="W16" s="157"/>
      <c r="X16" s="157" t="s">
        <v>116</v>
      </c>
      <c r="Y16" s="148"/>
      <c r="Z16" s="148"/>
      <c r="AA16" s="148"/>
      <c r="AB16" s="148"/>
      <c r="AC16" s="148"/>
      <c r="AD16" s="148"/>
      <c r="AE16" s="148"/>
      <c r="AF16" s="148"/>
      <c r="AG16" s="148" t="s">
        <v>117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">
      <c r="A17" s="155"/>
      <c r="B17" s="156"/>
      <c r="C17" s="177" t="s">
        <v>127</v>
      </c>
      <c r="D17" s="158"/>
      <c r="E17" s="159"/>
      <c r="F17" s="157"/>
      <c r="G17" s="157"/>
      <c r="H17" s="157"/>
      <c r="I17" s="157"/>
      <c r="J17" s="157"/>
      <c r="K17" s="157"/>
      <c r="L17" s="157"/>
      <c r="M17" s="157"/>
      <c r="N17" s="157"/>
      <c r="O17" s="157"/>
      <c r="P17" s="157"/>
      <c r="Q17" s="157"/>
      <c r="R17" s="157"/>
      <c r="S17" s="157"/>
      <c r="T17" s="157"/>
      <c r="U17" s="157"/>
      <c r="V17" s="157"/>
      <c r="W17" s="157"/>
      <c r="X17" s="157"/>
      <c r="Y17" s="148"/>
      <c r="Z17" s="148"/>
      <c r="AA17" s="148"/>
      <c r="AB17" s="148"/>
      <c r="AC17" s="148"/>
      <c r="AD17" s="148"/>
      <c r="AE17" s="148"/>
      <c r="AF17" s="148"/>
      <c r="AG17" s="148" t="s">
        <v>119</v>
      </c>
      <c r="AH17" s="148">
        <v>0</v>
      </c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outlineLevel="1" x14ac:dyDescent="0.2">
      <c r="A18" s="155"/>
      <c r="B18" s="156"/>
      <c r="C18" s="177" t="s">
        <v>128</v>
      </c>
      <c r="D18" s="158"/>
      <c r="E18" s="159">
        <v>2</v>
      </c>
      <c r="F18" s="157"/>
      <c r="G18" s="157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48"/>
      <c r="Z18" s="148"/>
      <c r="AA18" s="148"/>
      <c r="AB18" s="148"/>
      <c r="AC18" s="148"/>
      <c r="AD18" s="148"/>
      <c r="AE18" s="148"/>
      <c r="AF18" s="148"/>
      <c r="AG18" s="148" t="s">
        <v>119</v>
      </c>
      <c r="AH18" s="148">
        <v>0</v>
      </c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</row>
    <row r="19" spans="1:60" outlineLevel="1" x14ac:dyDescent="0.2">
      <c r="A19" s="155"/>
      <c r="B19" s="156"/>
      <c r="C19" s="177" t="s">
        <v>129</v>
      </c>
      <c r="D19" s="158"/>
      <c r="E19" s="159">
        <v>2</v>
      </c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48"/>
      <c r="Z19" s="148"/>
      <c r="AA19" s="148"/>
      <c r="AB19" s="148"/>
      <c r="AC19" s="148"/>
      <c r="AD19" s="148"/>
      <c r="AE19" s="148"/>
      <c r="AF19" s="148"/>
      <c r="AG19" s="148" t="s">
        <v>119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outlineLevel="1" x14ac:dyDescent="0.2">
      <c r="A20" s="155"/>
      <c r="B20" s="156"/>
      <c r="C20" s="177" t="s">
        <v>130</v>
      </c>
      <c r="D20" s="158"/>
      <c r="E20" s="159">
        <v>26</v>
      </c>
      <c r="F20" s="157"/>
      <c r="G20" s="157"/>
      <c r="H20" s="157"/>
      <c r="I20" s="157"/>
      <c r="J20" s="157"/>
      <c r="K20" s="157"/>
      <c r="L20" s="157"/>
      <c r="M20" s="157"/>
      <c r="N20" s="157"/>
      <c r="O20" s="157"/>
      <c r="P20" s="157"/>
      <c r="Q20" s="157"/>
      <c r="R20" s="157"/>
      <c r="S20" s="157"/>
      <c r="T20" s="157"/>
      <c r="U20" s="157"/>
      <c r="V20" s="157"/>
      <c r="W20" s="157"/>
      <c r="X20" s="157"/>
      <c r="Y20" s="148"/>
      <c r="Z20" s="148"/>
      <c r="AA20" s="148"/>
      <c r="AB20" s="148"/>
      <c r="AC20" s="148"/>
      <c r="AD20" s="148"/>
      <c r="AE20" s="148"/>
      <c r="AF20" s="148"/>
      <c r="AG20" s="148" t="s">
        <v>119</v>
      </c>
      <c r="AH20" s="148">
        <v>0</v>
      </c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 x14ac:dyDescent="0.2">
      <c r="A21" s="155"/>
      <c r="B21" s="156"/>
      <c r="C21" s="240"/>
      <c r="D21" s="241"/>
      <c r="E21" s="241"/>
      <c r="F21" s="241"/>
      <c r="G21" s="241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48"/>
      <c r="Z21" s="148"/>
      <c r="AA21" s="148"/>
      <c r="AB21" s="148"/>
      <c r="AC21" s="148"/>
      <c r="AD21" s="148"/>
      <c r="AE21" s="148"/>
      <c r="AF21" s="148"/>
      <c r="AG21" s="148" t="s">
        <v>120</v>
      </c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outlineLevel="1" x14ac:dyDescent="0.2">
      <c r="A22" s="167">
        <v>4</v>
      </c>
      <c r="B22" s="168" t="s">
        <v>131</v>
      </c>
      <c r="C22" s="176" t="s">
        <v>132</v>
      </c>
      <c r="D22" s="169" t="s">
        <v>113</v>
      </c>
      <c r="E22" s="170">
        <v>7.5</v>
      </c>
      <c r="F22" s="171"/>
      <c r="G22" s="172">
        <f>ROUND(E22*F22,2)</f>
        <v>0</v>
      </c>
      <c r="H22" s="171"/>
      <c r="I22" s="172">
        <f>ROUND(E22*H22,2)</f>
        <v>0</v>
      </c>
      <c r="J22" s="171"/>
      <c r="K22" s="172">
        <f>ROUND(E22*J22,2)</f>
        <v>0</v>
      </c>
      <c r="L22" s="172">
        <v>21</v>
      </c>
      <c r="M22" s="172">
        <f>G22*(1+L22/100)</f>
        <v>0</v>
      </c>
      <c r="N22" s="172">
        <v>4.7660000000000001E-2</v>
      </c>
      <c r="O22" s="172">
        <f>ROUND(E22*N22,2)</f>
        <v>0.36</v>
      </c>
      <c r="P22" s="172">
        <v>0</v>
      </c>
      <c r="Q22" s="172">
        <f>ROUND(E22*P22,2)</f>
        <v>0</v>
      </c>
      <c r="R22" s="172"/>
      <c r="S22" s="172" t="s">
        <v>114</v>
      </c>
      <c r="T22" s="173" t="s">
        <v>115</v>
      </c>
      <c r="U22" s="157">
        <v>0.84</v>
      </c>
      <c r="V22" s="157">
        <f>ROUND(E22*U22,2)</f>
        <v>6.3</v>
      </c>
      <c r="W22" s="157"/>
      <c r="X22" s="157" t="s">
        <v>116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117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">
      <c r="A23" s="155"/>
      <c r="B23" s="156"/>
      <c r="C23" s="177" t="s">
        <v>133</v>
      </c>
      <c r="D23" s="158"/>
      <c r="E23" s="159">
        <v>7.5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119</v>
      </c>
      <c r="AH23" s="148">
        <v>0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outlineLevel="1" x14ac:dyDescent="0.2">
      <c r="A24" s="155"/>
      <c r="B24" s="156"/>
      <c r="C24" s="240"/>
      <c r="D24" s="241"/>
      <c r="E24" s="241"/>
      <c r="F24" s="241"/>
      <c r="G24" s="241"/>
      <c r="H24" s="157"/>
      <c r="I24" s="157"/>
      <c r="J24" s="157"/>
      <c r="K24" s="157"/>
      <c r="L24" s="157"/>
      <c r="M24" s="157"/>
      <c r="N24" s="157"/>
      <c r="O24" s="157"/>
      <c r="P24" s="157"/>
      <c r="Q24" s="157"/>
      <c r="R24" s="157"/>
      <c r="S24" s="157"/>
      <c r="T24" s="157"/>
      <c r="U24" s="157"/>
      <c r="V24" s="157"/>
      <c r="W24" s="157"/>
      <c r="X24" s="157"/>
      <c r="Y24" s="148"/>
      <c r="Z24" s="148"/>
      <c r="AA24" s="148"/>
      <c r="AB24" s="148"/>
      <c r="AC24" s="148"/>
      <c r="AD24" s="148"/>
      <c r="AE24" s="148"/>
      <c r="AF24" s="148"/>
      <c r="AG24" s="148" t="s">
        <v>120</v>
      </c>
      <c r="AH24" s="148"/>
      <c r="AI24" s="148"/>
      <c r="AJ24" s="148"/>
      <c r="AK24" s="148"/>
      <c r="AL24" s="148"/>
      <c r="AM24" s="148"/>
      <c r="AN24" s="148"/>
      <c r="AO24" s="148"/>
      <c r="AP24" s="148"/>
      <c r="AQ24" s="148"/>
      <c r="AR24" s="148"/>
      <c r="AS24" s="148"/>
      <c r="AT24" s="148"/>
      <c r="AU24" s="148"/>
      <c r="AV24" s="148"/>
      <c r="AW24" s="148"/>
      <c r="AX24" s="148"/>
      <c r="AY24" s="148"/>
      <c r="AZ24" s="148"/>
      <c r="BA24" s="148"/>
      <c r="BB24" s="148"/>
      <c r="BC24" s="148"/>
      <c r="BD24" s="148"/>
      <c r="BE24" s="148"/>
      <c r="BF24" s="148"/>
      <c r="BG24" s="148"/>
      <c r="BH24" s="148"/>
    </row>
    <row r="25" spans="1:60" x14ac:dyDescent="0.2">
      <c r="A25" s="161" t="s">
        <v>109</v>
      </c>
      <c r="B25" s="162" t="s">
        <v>62</v>
      </c>
      <c r="C25" s="175" t="s">
        <v>63</v>
      </c>
      <c r="D25" s="163"/>
      <c r="E25" s="164"/>
      <c r="F25" s="165"/>
      <c r="G25" s="165">
        <f>SUMIF(AG26:AG31,"&lt;&gt;NOR",G26:G31)</f>
        <v>0</v>
      </c>
      <c r="H25" s="165"/>
      <c r="I25" s="165">
        <f>SUM(I26:I31)</f>
        <v>0</v>
      </c>
      <c r="J25" s="165"/>
      <c r="K25" s="165">
        <f>SUM(K26:K31)</f>
        <v>0</v>
      </c>
      <c r="L25" s="165"/>
      <c r="M25" s="165">
        <f>SUM(M26:M31)</f>
        <v>0</v>
      </c>
      <c r="N25" s="165"/>
      <c r="O25" s="165">
        <f>SUM(O26:O31)</f>
        <v>0.7</v>
      </c>
      <c r="P25" s="165"/>
      <c r="Q25" s="165">
        <f>SUM(Q26:Q31)</f>
        <v>0</v>
      </c>
      <c r="R25" s="165"/>
      <c r="S25" s="165"/>
      <c r="T25" s="166"/>
      <c r="U25" s="160"/>
      <c r="V25" s="160">
        <f>SUM(V26:V31)</f>
        <v>101.96</v>
      </c>
      <c r="W25" s="160"/>
      <c r="X25" s="160"/>
      <c r="AG25" t="s">
        <v>110</v>
      </c>
    </row>
    <row r="26" spans="1:60" outlineLevel="1" x14ac:dyDescent="0.2">
      <c r="A26" s="167">
        <v>5</v>
      </c>
      <c r="B26" s="168" t="s">
        <v>134</v>
      </c>
      <c r="C26" s="176" t="s">
        <v>135</v>
      </c>
      <c r="D26" s="169" t="s">
        <v>113</v>
      </c>
      <c r="E26" s="170">
        <v>576.05399999999997</v>
      </c>
      <c r="F26" s="171"/>
      <c r="G26" s="172">
        <f>ROUND(E26*F26,2)</f>
        <v>0</v>
      </c>
      <c r="H26" s="171"/>
      <c r="I26" s="172">
        <f>ROUND(E26*H26,2)</f>
        <v>0</v>
      </c>
      <c r="J26" s="171"/>
      <c r="K26" s="172">
        <f>ROUND(E26*J26,2)</f>
        <v>0</v>
      </c>
      <c r="L26" s="172">
        <v>21</v>
      </c>
      <c r="M26" s="172">
        <f>G26*(1+L26/100)</f>
        <v>0</v>
      </c>
      <c r="N26" s="172">
        <v>1.2099999999999999E-3</v>
      </c>
      <c r="O26" s="172">
        <f>ROUND(E26*N26,2)</f>
        <v>0.7</v>
      </c>
      <c r="P26" s="172">
        <v>0</v>
      </c>
      <c r="Q26" s="172">
        <f>ROUND(E26*P26,2)</f>
        <v>0</v>
      </c>
      <c r="R26" s="172"/>
      <c r="S26" s="172" t="s">
        <v>114</v>
      </c>
      <c r="T26" s="173" t="s">
        <v>115</v>
      </c>
      <c r="U26" s="157">
        <v>0.17699999999999999</v>
      </c>
      <c r="V26" s="157">
        <f>ROUND(E26*U26,2)</f>
        <v>101.96</v>
      </c>
      <c r="W26" s="157"/>
      <c r="X26" s="157" t="s">
        <v>116</v>
      </c>
      <c r="Y26" s="148"/>
      <c r="Z26" s="148"/>
      <c r="AA26" s="148"/>
      <c r="AB26" s="148"/>
      <c r="AC26" s="148"/>
      <c r="AD26" s="148"/>
      <c r="AE26" s="148"/>
      <c r="AF26" s="148"/>
      <c r="AG26" s="148" t="s">
        <v>117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48"/>
      <c r="BB26" s="148"/>
      <c r="BC26" s="148"/>
      <c r="BD26" s="148"/>
      <c r="BE26" s="148"/>
      <c r="BF26" s="148"/>
      <c r="BG26" s="148"/>
      <c r="BH26" s="148"/>
    </row>
    <row r="27" spans="1:60" outlineLevel="1" x14ac:dyDescent="0.2">
      <c r="A27" s="155"/>
      <c r="B27" s="156"/>
      <c r="C27" s="177" t="s">
        <v>136</v>
      </c>
      <c r="D27" s="158"/>
      <c r="E27" s="159">
        <v>386.29399999999998</v>
      </c>
      <c r="F27" s="157"/>
      <c r="G27" s="157"/>
      <c r="H27" s="157"/>
      <c r="I27" s="157"/>
      <c r="J27" s="157"/>
      <c r="K27" s="157"/>
      <c r="L27" s="157"/>
      <c r="M27" s="157"/>
      <c r="N27" s="157"/>
      <c r="O27" s="157"/>
      <c r="P27" s="157"/>
      <c r="Q27" s="157"/>
      <c r="R27" s="157"/>
      <c r="S27" s="157"/>
      <c r="T27" s="157"/>
      <c r="U27" s="157"/>
      <c r="V27" s="157"/>
      <c r="W27" s="157"/>
      <c r="X27" s="157"/>
      <c r="Y27" s="148"/>
      <c r="Z27" s="148"/>
      <c r="AA27" s="148"/>
      <c r="AB27" s="148"/>
      <c r="AC27" s="148"/>
      <c r="AD27" s="148"/>
      <c r="AE27" s="148"/>
      <c r="AF27" s="148"/>
      <c r="AG27" s="148" t="s">
        <v>119</v>
      </c>
      <c r="AH27" s="148">
        <v>0</v>
      </c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 x14ac:dyDescent="0.2">
      <c r="A28" s="155"/>
      <c r="B28" s="156"/>
      <c r="C28" s="177" t="s">
        <v>137</v>
      </c>
      <c r="D28" s="158"/>
      <c r="E28" s="159">
        <v>117.6</v>
      </c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48"/>
      <c r="Z28" s="148"/>
      <c r="AA28" s="148"/>
      <c r="AB28" s="148"/>
      <c r="AC28" s="148"/>
      <c r="AD28" s="148"/>
      <c r="AE28" s="148"/>
      <c r="AF28" s="148"/>
      <c r="AG28" s="148" t="s">
        <v>119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outlineLevel="1" x14ac:dyDescent="0.2">
      <c r="A29" s="155"/>
      <c r="B29" s="156"/>
      <c r="C29" s="177" t="s">
        <v>138</v>
      </c>
      <c r="D29" s="158"/>
      <c r="E29" s="159">
        <v>40.799999999999997</v>
      </c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48"/>
      <c r="Z29" s="148"/>
      <c r="AA29" s="148"/>
      <c r="AB29" s="148"/>
      <c r="AC29" s="148"/>
      <c r="AD29" s="148"/>
      <c r="AE29" s="148"/>
      <c r="AF29" s="148"/>
      <c r="AG29" s="148" t="s">
        <v>119</v>
      </c>
      <c r="AH29" s="148">
        <v>0</v>
      </c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  <c r="BH29" s="148"/>
    </row>
    <row r="30" spans="1:60" outlineLevel="1" x14ac:dyDescent="0.2">
      <c r="A30" s="155"/>
      <c r="B30" s="156"/>
      <c r="C30" s="177" t="s">
        <v>139</v>
      </c>
      <c r="D30" s="158"/>
      <c r="E30" s="159">
        <v>31.36</v>
      </c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Y30" s="148"/>
      <c r="Z30" s="148"/>
      <c r="AA30" s="148"/>
      <c r="AB30" s="148"/>
      <c r="AC30" s="148"/>
      <c r="AD30" s="148"/>
      <c r="AE30" s="148"/>
      <c r="AF30" s="148"/>
      <c r="AG30" s="148" t="s">
        <v>119</v>
      </c>
      <c r="AH30" s="148">
        <v>0</v>
      </c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 x14ac:dyDescent="0.2">
      <c r="A31" s="155"/>
      <c r="B31" s="156"/>
      <c r="C31" s="240"/>
      <c r="D31" s="241"/>
      <c r="E31" s="241"/>
      <c r="F31" s="241"/>
      <c r="G31" s="241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48"/>
      <c r="Z31" s="148"/>
      <c r="AA31" s="148"/>
      <c r="AB31" s="148"/>
      <c r="AC31" s="148"/>
      <c r="AD31" s="148"/>
      <c r="AE31" s="148"/>
      <c r="AF31" s="148"/>
      <c r="AG31" s="148" t="s">
        <v>120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x14ac:dyDescent="0.2">
      <c r="A32" s="161" t="s">
        <v>109</v>
      </c>
      <c r="B32" s="162" t="s">
        <v>64</v>
      </c>
      <c r="C32" s="175" t="s">
        <v>65</v>
      </c>
      <c r="D32" s="163"/>
      <c r="E32" s="164"/>
      <c r="F32" s="165"/>
      <c r="G32" s="165">
        <f>SUMIF(AG33:AG35,"&lt;&gt;NOR",G33:G35)</f>
        <v>0</v>
      </c>
      <c r="H32" s="165"/>
      <c r="I32" s="165">
        <f>SUM(I33:I35)</f>
        <v>0</v>
      </c>
      <c r="J32" s="165"/>
      <c r="K32" s="165">
        <f>SUM(K33:K35)</f>
        <v>0</v>
      </c>
      <c r="L32" s="165"/>
      <c r="M32" s="165">
        <f>SUM(M33:M35)</f>
        <v>0</v>
      </c>
      <c r="N32" s="165"/>
      <c r="O32" s="165">
        <f>SUM(O33:O35)</f>
        <v>0.02</v>
      </c>
      <c r="P32" s="165"/>
      <c r="Q32" s="165">
        <f>SUM(Q33:Q35)</f>
        <v>0</v>
      </c>
      <c r="R32" s="165"/>
      <c r="S32" s="165"/>
      <c r="T32" s="166"/>
      <c r="U32" s="160"/>
      <c r="V32" s="160">
        <f>SUM(V33:V35)</f>
        <v>177.42</v>
      </c>
      <c r="W32" s="160"/>
      <c r="X32" s="160"/>
      <c r="AG32" t="s">
        <v>110</v>
      </c>
    </row>
    <row r="33" spans="1:60" outlineLevel="1" x14ac:dyDescent="0.2">
      <c r="A33" s="167">
        <v>6</v>
      </c>
      <c r="B33" s="168" t="s">
        <v>140</v>
      </c>
      <c r="C33" s="176" t="s">
        <v>141</v>
      </c>
      <c r="D33" s="169" t="s">
        <v>113</v>
      </c>
      <c r="E33" s="170">
        <v>576.05399999999997</v>
      </c>
      <c r="F33" s="171"/>
      <c r="G33" s="172">
        <f>ROUND(E33*F33,2)</f>
        <v>0</v>
      </c>
      <c r="H33" s="171"/>
      <c r="I33" s="172">
        <f>ROUND(E33*H33,2)</f>
        <v>0</v>
      </c>
      <c r="J33" s="171"/>
      <c r="K33" s="172">
        <f>ROUND(E33*J33,2)</f>
        <v>0</v>
      </c>
      <c r="L33" s="172">
        <v>21</v>
      </c>
      <c r="M33" s="172">
        <f>G33*(1+L33/100)</f>
        <v>0</v>
      </c>
      <c r="N33" s="172">
        <v>4.0000000000000003E-5</v>
      </c>
      <c r="O33" s="172">
        <f>ROUND(E33*N33,2)</f>
        <v>0.02</v>
      </c>
      <c r="P33" s="172">
        <v>0</v>
      </c>
      <c r="Q33" s="172">
        <f>ROUND(E33*P33,2)</f>
        <v>0</v>
      </c>
      <c r="R33" s="172"/>
      <c r="S33" s="172" t="s">
        <v>114</v>
      </c>
      <c r="T33" s="173" t="s">
        <v>115</v>
      </c>
      <c r="U33" s="157">
        <v>0.308</v>
      </c>
      <c r="V33" s="157">
        <f>ROUND(E33*U33,2)</f>
        <v>177.42</v>
      </c>
      <c r="W33" s="157"/>
      <c r="X33" s="157" t="s">
        <v>116</v>
      </c>
      <c r="Y33" s="148"/>
      <c r="Z33" s="148"/>
      <c r="AA33" s="148"/>
      <c r="AB33" s="148"/>
      <c r="AC33" s="148"/>
      <c r="AD33" s="148"/>
      <c r="AE33" s="148"/>
      <c r="AF33" s="148"/>
      <c r="AG33" s="148" t="s">
        <v>142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outlineLevel="1" x14ac:dyDescent="0.2">
      <c r="A34" s="155"/>
      <c r="B34" s="156"/>
      <c r="C34" s="177" t="s">
        <v>143</v>
      </c>
      <c r="D34" s="158"/>
      <c r="E34" s="159">
        <v>576.05399999999997</v>
      </c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48"/>
      <c r="Z34" s="148"/>
      <c r="AA34" s="148"/>
      <c r="AB34" s="148"/>
      <c r="AC34" s="148"/>
      <c r="AD34" s="148"/>
      <c r="AE34" s="148"/>
      <c r="AF34" s="148"/>
      <c r="AG34" s="148" t="s">
        <v>119</v>
      </c>
      <c r="AH34" s="148">
        <v>0</v>
      </c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 x14ac:dyDescent="0.2">
      <c r="A35" s="155"/>
      <c r="B35" s="156"/>
      <c r="C35" s="240"/>
      <c r="D35" s="241"/>
      <c r="E35" s="241"/>
      <c r="F35" s="241"/>
      <c r="G35" s="241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157"/>
      <c r="T35" s="157"/>
      <c r="U35" s="157"/>
      <c r="V35" s="157"/>
      <c r="W35" s="157"/>
      <c r="X35" s="157"/>
      <c r="Y35" s="148"/>
      <c r="Z35" s="148"/>
      <c r="AA35" s="148"/>
      <c r="AB35" s="148"/>
      <c r="AC35" s="148"/>
      <c r="AD35" s="148"/>
      <c r="AE35" s="148"/>
      <c r="AF35" s="148"/>
      <c r="AG35" s="148" t="s">
        <v>120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x14ac:dyDescent="0.2">
      <c r="A36" s="161" t="s">
        <v>109</v>
      </c>
      <c r="B36" s="162" t="s">
        <v>66</v>
      </c>
      <c r="C36" s="175" t="s">
        <v>67</v>
      </c>
      <c r="D36" s="163"/>
      <c r="E36" s="164"/>
      <c r="F36" s="165"/>
      <c r="G36" s="165">
        <f>SUMIF(AG37:AG38,"&lt;&gt;NOR",G37:G38)</f>
        <v>0</v>
      </c>
      <c r="H36" s="165"/>
      <c r="I36" s="165">
        <f>SUM(I37:I38)</f>
        <v>0</v>
      </c>
      <c r="J36" s="165"/>
      <c r="K36" s="165">
        <f>SUM(K37:K38)</f>
        <v>0</v>
      </c>
      <c r="L36" s="165"/>
      <c r="M36" s="165">
        <f>SUM(M37:M38)</f>
        <v>0</v>
      </c>
      <c r="N36" s="165"/>
      <c r="O36" s="165">
        <f>SUM(O37:O38)</f>
        <v>0</v>
      </c>
      <c r="P36" s="165"/>
      <c r="Q36" s="165">
        <f>SUM(Q37:Q38)</f>
        <v>0</v>
      </c>
      <c r="R36" s="165"/>
      <c r="S36" s="165"/>
      <c r="T36" s="166"/>
      <c r="U36" s="160"/>
      <c r="V36" s="160">
        <f>SUM(V37:V38)</f>
        <v>5.93</v>
      </c>
      <c r="W36" s="160"/>
      <c r="X36" s="160"/>
      <c r="AG36" t="s">
        <v>110</v>
      </c>
    </row>
    <row r="37" spans="1:60" outlineLevel="1" x14ac:dyDescent="0.2">
      <c r="A37" s="167">
        <v>7</v>
      </c>
      <c r="B37" s="168" t="s">
        <v>144</v>
      </c>
      <c r="C37" s="176" t="s">
        <v>145</v>
      </c>
      <c r="D37" s="169" t="s">
        <v>146</v>
      </c>
      <c r="E37" s="170">
        <v>2.3016899999999998</v>
      </c>
      <c r="F37" s="171"/>
      <c r="G37" s="172">
        <f>ROUND(E37*F37,2)</f>
        <v>0</v>
      </c>
      <c r="H37" s="171"/>
      <c r="I37" s="172">
        <f>ROUND(E37*H37,2)</f>
        <v>0</v>
      </c>
      <c r="J37" s="171"/>
      <c r="K37" s="172">
        <f>ROUND(E37*J37,2)</f>
        <v>0</v>
      </c>
      <c r="L37" s="172">
        <v>21</v>
      </c>
      <c r="M37" s="172">
        <f>G37*(1+L37/100)</f>
        <v>0</v>
      </c>
      <c r="N37" s="172">
        <v>0</v>
      </c>
      <c r="O37" s="172">
        <f>ROUND(E37*N37,2)</f>
        <v>0</v>
      </c>
      <c r="P37" s="172">
        <v>0</v>
      </c>
      <c r="Q37" s="172">
        <f>ROUND(E37*P37,2)</f>
        <v>0</v>
      </c>
      <c r="R37" s="172"/>
      <c r="S37" s="172" t="s">
        <v>114</v>
      </c>
      <c r="T37" s="173" t="s">
        <v>115</v>
      </c>
      <c r="U37" s="157">
        <v>2.577</v>
      </c>
      <c r="V37" s="157">
        <f>ROUND(E37*U37,2)</f>
        <v>5.93</v>
      </c>
      <c r="W37" s="157"/>
      <c r="X37" s="157" t="s">
        <v>116</v>
      </c>
      <c r="Y37" s="148"/>
      <c r="Z37" s="148"/>
      <c r="AA37" s="148"/>
      <c r="AB37" s="148"/>
      <c r="AC37" s="148"/>
      <c r="AD37" s="148"/>
      <c r="AE37" s="148"/>
      <c r="AF37" s="148"/>
      <c r="AG37" s="148" t="s">
        <v>142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outlineLevel="1" x14ac:dyDescent="0.2">
      <c r="A38" s="155"/>
      <c r="B38" s="156"/>
      <c r="C38" s="238"/>
      <c r="D38" s="239"/>
      <c r="E38" s="239"/>
      <c r="F38" s="239"/>
      <c r="G38" s="239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148"/>
      <c r="Z38" s="148"/>
      <c r="AA38" s="148"/>
      <c r="AB38" s="148"/>
      <c r="AC38" s="148"/>
      <c r="AD38" s="148"/>
      <c r="AE38" s="148"/>
      <c r="AF38" s="148"/>
      <c r="AG38" s="148" t="s">
        <v>120</v>
      </c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</row>
    <row r="39" spans="1:60" x14ac:dyDescent="0.2">
      <c r="A39" s="161" t="s">
        <v>109</v>
      </c>
      <c r="B39" s="162" t="s">
        <v>68</v>
      </c>
      <c r="C39" s="175" t="s">
        <v>69</v>
      </c>
      <c r="D39" s="163"/>
      <c r="E39" s="164"/>
      <c r="F39" s="165"/>
      <c r="G39" s="165">
        <f>SUMIF(AG40:AG46,"&lt;&gt;NOR",G40:G46)</f>
        <v>0</v>
      </c>
      <c r="H39" s="165"/>
      <c r="I39" s="165">
        <f>SUM(I40:I46)</f>
        <v>0</v>
      </c>
      <c r="J39" s="165"/>
      <c r="K39" s="165">
        <f>SUM(K40:K46)</f>
        <v>0</v>
      </c>
      <c r="L39" s="165"/>
      <c r="M39" s="165">
        <f>SUM(M40:M46)</f>
        <v>0</v>
      </c>
      <c r="N39" s="165"/>
      <c r="O39" s="165">
        <f>SUM(O40:O46)</f>
        <v>1.34</v>
      </c>
      <c r="P39" s="165"/>
      <c r="Q39" s="165">
        <f>SUM(Q40:Q46)</f>
        <v>0</v>
      </c>
      <c r="R39" s="165"/>
      <c r="S39" s="165"/>
      <c r="T39" s="166"/>
      <c r="U39" s="160"/>
      <c r="V39" s="160">
        <f>SUM(V40:V46)</f>
        <v>70.849999999999994</v>
      </c>
      <c r="W39" s="160"/>
      <c r="X39" s="160"/>
      <c r="AG39" t="s">
        <v>110</v>
      </c>
    </row>
    <row r="40" spans="1:60" outlineLevel="1" x14ac:dyDescent="0.2">
      <c r="A40" s="167">
        <v>8</v>
      </c>
      <c r="B40" s="168" t="s">
        <v>147</v>
      </c>
      <c r="C40" s="176" t="s">
        <v>148</v>
      </c>
      <c r="D40" s="169" t="s">
        <v>113</v>
      </c>
      <c r="E40" s="170">
        <v>576.05399999999997</v>
      </c>
      <c r="F40" s="171"/>
      <c r="G40" s="172">
        <f>ROUND(E40*F40,2)</f>
        <v>0</v>
      </c>
      <c r="H40" s="171"/>
      <c r="I40" s="172">
        <f>ROUND(E40*H40,2)</f>
        <v>0</v>
      </c>
      <c r="J40" s="171"/>
      <c r="K40" s="172">
        <f>ROUND(E40*J40,2)</f>
        <v>0</v>
      </c>
      <c r="L40" s="172">
        <v>21</v>
      </c>
      <c r="M40" s="172">
        <f>G40*(1+L40/100)</f>
        <v>0</v>
      </c>
      <c r="N40" s="172">
        <v>2.2499999999999998E-3</v>
      </c>
      <c r="O40" s="172">
        <f>ROUND(E40*N40,2)</f>
        <v>1.3</v>
      </c>
      <c r="P40" s="172">
        <v>0</v>
      </c>
      <c r="Q40" s="172">
        <f>ROUND(E40*P40,2)</f>
        <v>0</v>
      </c>
      <c r="R40" s="172"/>
      <c r="S40" s="172" t="s">
        <v>114</v>
      </c>
      <c r="T40" s="173" t="s">
        <v>115</v>
      </c>
      <c r="U40" s="157">
        <v>0.123</v>
      </c>
      <c r="V40" s="157">
        <f>ROUND(E40*U40,2)</f>
        <v>70.849999999999994</v>
      </c>
      <c r="W40" s="157"/>
      <c r="X40" s="157" t="s">
        <v>116</v>
      </c>
      <c r="Y40" s="148"/>
      <c r="Z40" s="148"/>
      <c r="AA40" s="148"/>
      <c r="AB40" s="148"/>
      <c r="AC40" s="148"/>
      <c r="AD40" s="148"/>
      <c r="AE40" s="148"/>
      <c r="AF40" s="148"/>
      <c r="AG40" s="148" t="s">
        <v>117</v>
      </c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</row>
    <row r="41" spans="1:60" outlineLevel="1" x14ac:dyDescent="0.2">
      <c r="A41" s="155"/>
      <c r="B41" s="156"/>
      <c r="C41" s="177" t="s">
        <v>143</v>
      </c>
      <c r="D41" s="158"/>
      <c r="E41" s="159">
        <v>576.05399999999997</v>
      </c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7"/>
      <c r="T41" s="157"/>
      <c r="U41" s="157"/>
      <c r="V41" s="157"/>
      <c r="W41" s="157"/>
      <c r="X41" s="157"/>
      <c r="Y41" s="148"/>
      <c r="Z41" s="148"/>
      <c r="AA41" s="148"/>
      <c r="AB41" s="148"/>
      <c r="AC41" s="148"/>
      <c r="AD41" s="148"/>
      <c r="AE41" s="148"/>
      <c r="AF41" s="148"/>
      <c r="AG41" s="148" t="s">
        <v>119</v>
      </c>
      <c r="AH41" s="148">
        <v>0</v>
      </c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</row>
    <row r="42" spans="1:60" outlineLevel="1" x14ac:dyDescent="0.2">
      <c r="A42" s="155"/>
      <c r="B42" s="156"/>
      <c r="C42" s="240"/>
      <c r="D42" s="241"/>
      <c r="E42" s="241"/>
      <c r="F42" s="241"/>
      <c r="G42" s="241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7"/>
      <c r="T42" s="157"/>
      <c r="U42" s="157"/>
      <c r="V42" s="157"/>
      <c r="W42" s="157"/>
      <c r="X42" s="157"/>
      <c r="Y42" s="148"/>
      <c r="Z42" s="148"/>
      <c r="AA42" s="148"/>
      <c r="AB42" s="148"/>
      <c r="AC42" s="148"/>
      <c r="AD42" s="148"/>
      <c r="AE42" s="148"/>
      <c r="AF42" s="148"/>
      <c r="AG42" s="148" t="s">
        <v>120</v>
      </c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  <c r="BH42" s="148"/>
    </row>
    <row r="43" spans="1:60" outlineLevel="1" x14ac:dyDescent="0.2">
      <c r="A43" s="167">
        <v>9</v>
      </c>
      <c r="B43" s="168" t="s">
        <v>149</v>
      </c>
      <c r="C43" s="176" t="s">
        <v>150</v>
      </c>
      <c r="D43" s="169" t="s">
        <v>113</v>
      </c>
      <c r="E43" s="170">
        <v>144.01349999999999</v>
      </c>
      <c r="F43" s="171"/>
      <c r="G43" s="172">
        <f>ROUND(E43*F43,2)</f>
        <v>0</v>
      </c>
      <c r="H43" s="171"/>
      <c r="I43" s="172">
        <f>ROUND(E43*H43,2)</f>
        <v>0</v>
      </c>
      <c r="J43" s="171"/>
      <c r="K43" s="172">
        <f>ROUND(E43*J43,2)</f>
        <v>0</v>
      </c>
      <c r="L43" s="172">
        <v>21</v>
      </c>
      <c r="M43" s="172">
        <f>G43*(1+L43/100)</f>
        <v>0</v>
      </c>
      <c r="N43" s="172">
        <v>2.9999999999999997E-4</v>
      </c>
      <c r="O43" s="172">
        <f>ROUND(E43*N43,2)</f>
        <v>0.04</v>
      </c>
      <c r="P43" s="172">
        <v>0</v>
      </c>
      <c r="Q43" s="172">
        <f>ROUND(E43*P43,2)</f>
        <v>0</v>
      </c>
      <c r="R43" s="172"/>
      <c r="S43" s="172" t="s">
        <v>114</v>
      </c>
      <c r="T43" s="173" t="s">
        <v>115</v>
      </c>
      <c r="U43" s="157">
        <v>0</v>
      </c>
      <c r="V43" s="157">
        <f>ROUND(E43*U43,2)</f>
        <v>0</v>
      </c>
      <c r="W43" s="157"/>
      <c r="X43" s="157" t="s">
        <v>151</v>
      </c>
      <c r="Y43" s="148"/>
      <c r="Z43" s="148"/>
      <c r="AA43" s="148"/>
      <c r="AB43" s="148"/>
      <c r="AC43" s="148"/>
      <c r="AD43" s="148"/>
      <c r="AE43" s="148"/>
      <c r="AF43" s="148"/>
      <c r="AG43" s="148" t="s">
        <v>152</v>
      </c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  <c r="BH43" s="148"/>
    </row>
    <row r="44" spans="1:60" outlineLevel="1" x14ac:dyDescent="0.2">
      <c r="A44" s="155"/>
      <c r="B44" s="156"/>
      <c r="C44" s="177" t="s">
        <v>153</v>
      </c>
      <c r="D44" s="158"/>
      <c r="E44" s="159">
        <v>144.01349999999999</v>
      </c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57"/>
      <c r="Y44" s="148"/>
      <c r="Z44" s="148"/>
      <c r="AA44" s="148"/>
      <c r="AB44" s="148"/>
      <c r="AC44" s="148"/>
      <c r="AD44" s="148"/>
      <c r="AE44" s="148"/>
      <c r="AF44" s="148"/>
      <c r="AG44" s="148" t="s">
        <v>119</v>
      </c>
      <c r="AH44" s="148">
        <v>0</v>
      </c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  <c r="BH44" s="148"/>
    </row>
    <row r="45" spans="1:60" outlineLevel="1" x14ac:dyDescent="0.2">
      <c r="A45" s="155"/>
      <c r="B45" s="156"/>
      <c r="C45" s="177" t="s">
        <v>154</v>
      </c>
      <c r="D45" s="158"/>
      <c r="E45" s="159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7"/>
      <c r="T45" s="157"/>
      <c r="U45" s="157"/>
      <c r="V45" s="157"/>
      <c r="W45" s="157"/>
      <c r="X45" s="157"/>
      <c r="Y45" s="148"/>
      <c r="Z45" s="148"/>
      <c r="AA45" s="148"/>
      <c r="AB45" s="148"/>
      <c r="AC45" s="148"/>
      <c r="AD45" s="148"/>
      <c r="AE45" s="148"/>
      <c r="AF45" s="148"/>
      <c r="AG45" s="148" t="s">
        <v>119</v>
      </c>
      <c r="AH45" s="148">
        <v>0</v>
      </c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  <c r="BH45" s="148"/>
    </row>
    <row r="46" spans="1:60" outlineLevel="1" x14ac:dyDescent="0.2">
      <c r="A46" s="155"/>
      <c r="B46" s="156"/>
      <c r="C46" s="240"/>
      <c r="D46" s="241"/>
      <c r="E46" s="241"/>
      <c r="F46" s="241"/>
      <c r="G46" s="241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57"/>
      <c r="Y46" s="148"/>
      <c r="Z46" s="148"/>
      <c r="AA46" s="148"/>
      <c r="AB46" s="148"/>
      <c r="AC46" s="148"/>
      <c r="AD46" s="148"/>
      <c r="AE46" s="148"/>
      <c r="AF46" s="148"/>
      <c r="AG46" s="148" t="s">
        <v>120</v>
      </c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  <c r="BH46" s="148"/>
    </row>
    <row r="47" spans="1:60" x14ac:dyDescent="0.2">
      <c r="A47" s="161" t="s">
        <v>109</v>
      </c>
      <c r="B47" s="162" t="s">
        <v>70</v>
      </c>
      <c r="C47" s="175" t="s">
        <v>71</v>
      </c>
      <c r="D47" s="163"/>
      <c r="E47" s="164"/>
      <c r="F47" s="165"/>
      <c r="G47" s="165">
        <f>SUMIF(AG48:AG93,"&lt;&gt;NOR",G48:G93)</f>
        <v>0</v>
      </c>
      <c r="H47" s="165"/>
      <c r="I47" s="165">
        <f>SUM(I48:I93)</f>
        <v>0</v>
      </c>
      <c r="J47" s="165"/>
      <c r="K47" s="165">
        <f>SUM(K48:K93)</f>
        <v>0</v>
      </c>
      <c r="L47" s="165"/>
      <c r="M47" s="165">
        <f>SUM(M48:M93)</f>
        <v>0</v>
      </c>
      <c r="N47" s="165"/>
      <c r="O47" s="165">
        <f>SUM(O48:O93)</f>
        <v>2.52</v>
      </c>
      <c r="P47" s="165"/>
      <c r="Q47" s="165">
        <f>SUM(Q48:Q93)</f>
        <v>18.2</v>
      </c>
      <c r="R47" s="165"/>
      <c r="S47" s="165"/>
      <c r="T47" s="166"/>
      <c r="U47" s="160"/>
      <c r="V47" s="160">
        <f>SUM(V48:V93)</f>
        <v>458.92</v>
      </c>
      <c r="W47" s="160"/>
      <c r="X47" s="160"/>
      <c r="AG47" t="s">
        <v>110</v>
      </c>
    </row>
    <row r="48" spans="1:60" outlineLevel="1" x14ac:dyDescent="0.2">
      <c r="A48" s="167">
        <v>10</v>
      </c>
      <c r="B48" s="168" t="s">
        <v>155</v>
      </c>
      <c r="C48" s="176" t="s">
        <v>156</v>
      </c>
      <c r="D48" s="169" t="s">
        <v>113</v>
      </c>
      <c r="E48" s="170">
        <v>330.91950000000003</v>
      </c>
      <c r="F48" s="171"/>
      <c r="G48" s="172">
        <f>ROUND(E48*F48,2)</f>
        <v>0</v>
      </c>
      <c r="H48" s="171"/>
      <c r="I48" s="172">
        <f>ROUND(E48*H48,2)</f>
        <v>0</v>
      </c>
      <c r="J48" s="171"/>
      <c r="K48" s="172">
        <f>ROUND(E48*J48,2)</f>
        <v>0</v>
      </c>
      <c r="L48" s="172">
        <v>21</v>
      </c>
      <c r="M48" s="172">
        <f>G48*(1+L48/100)</f>
        <v>0</v>
      </c>
      <c r="N48" s="172">
        <v>0</v>
      </c>
      <c r="O48" s="172">
        <f>ROUND(E48*N48,2)</f>
        <v>0</v>
      </c>
      <c r="P48" s="172">
        <v>5.5E-2</v>
      </c>
      <c r="Q48" s="172">
        <f>ROUND(E48*P48,2)</f>
        <v>18.2</v>
      </c>
      <c r="R48" s="172"/>
      <c r="S48" s="172" t="s">
        <v>114</v>
      </c>
      <c r="T48" s="173" t="s">
        <v>115</v>
      </c>
      <c r="U48" s="157">
        <v>0.22500000000000001</v>
      </c>
      <c r="V48" s="157">
        <f>ROUND(E48*U48,2)</f>
        <v>74.459999999999994</v>
      </c>
      <c r="W48" s="157"/>
      <c r="X48" s="157" t="s">
        <v>116</v>
      </c>
      <c r="Y48" s="148"/>
      <c r="Z48" s="148"/>
      <c r="AA48" s="148"/>
      <c r="AB48" s="148"/>
      <c r="AC48" s="148"/>
      <c r="AD48" s="148"/>
      <c r="AE48" s="148"/>
      <c r="AF48" s="148"/>
      <c r="AG48" s="148" t="s">
        <v>117</v>
      </c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  <c r="BH48" s="148"/>
    </row>
    <row r="49" spans="1:60" outlineLevel="1" x14ac:dyDescent="0.2">
      <c r="A49" s="155"/>
      <c r="B49" s="156"/>
      <c r="C49" s="177" t="s">
        <v>157</v>
      </c>
      <c r="D49" s="158"/>
      <c r="E49" s="159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57"/>
      <c r="Y49" s="148"/>
      <c r="Z49" s="148"/>
      <c r="AA49" s="148"/>
      <c r="AB49" s="148"/>
      <c r="AC49" s="148"/>
      <c r="AD49" s="148"/>
      <c r="AE49" s="148"/>
      <c r="AF49" s="148"/>
      <c r="AG49" s="148" t="s">
        <v>119</v>
      </c>
      <c r="AH49" s="148">
        <v>0</v>
      </c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  <c r="BH49" s="148"/>
    </row>
    <row r="50" spans="1:60" outlineLevel="1" x14ac:dyDescent="0.2">
      <c r="A50" s="155"/>
      <c r="B50" s="156"/>
      <c r="C50" s="177" t="s">
        <v>158</v>
      </c>
      <c r="D50" s="158"/>
      <c r="E50" s="159">
        <v>54.994999999999997</v>
      </c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57"/>
      <c r="Y50" s="148"/>
      <c r="Z50" s="148"/>
      <c r="AA50" s="148"/>
      <c r="AB50" s="148"/>
      <c r="AC50" s="148"/>
      <c r="AD50" s="148"/>
      <c r="AE50" s="148"/>
      <c r="AF50" s="148"/>
      <c r="AG50" s="148" t="s">
        <v>119</v>
      </c>
      <c r="AH50" s="148">
        <v>0</v>
      </c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  <c r="BH50" s="148"/>
    </row>
    <row r="51" spans="1:60" outlineLevel="1" x14ac:dyDescent="0.2">
      <c r="A51" s="155"/>
      <c r="B51" s="156"/>
      <c r="C51" s="177" t="s">
        <v>159</v>
      </c>
      <c r="D51" s="158"/>
      <c r="E51" s="159">
        <v>54.994999999999997</v>
      </c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7"/>
      <c r="T51" s="157"/>
      <c r="U51" s="157"/>
      <c r="V51" s="157"/>
      <c r="W51" s="157"/>
      <c r="X51" s="157"/>
      <c r="Y51" s="148"/>
      <c r="Z51" s="148"/>
      <c r="AA51" s="148"/>
      <c r="AB51" s="148"/>
      <c r="AC51" s="148"/>
      <c r="AD51" s="148"/>
      <c r="AE51" s="148"/>
      <c r="AF51" s="148"/>
      <c r="AG51" s="148" t="s">
        <v>119</v>
      </c>
      <c r="AH51" s="148">
        <v>0</v>
      </c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  <c r="BH51" s="148"/>
    </row>
    <row r="52" spans="1:60" outlineLevel="1" x14ac:dyDescent="0.2">
      <c r="A52" s="155"/>
      <c r="B52" s="156"/>
      <c r="C52" s="177" t="s">
        <v>160</v>
      </c>
      <c r="D52" s="158"/>
      <c r="E52" s="159">
        <v>54.994999999999997</v>
      </c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57"/>
      <c r="Y52" s="148"/>
      <c r="Z52" s="148"/>
      <c r="AA52" s="148"/>
      <c r="AB52" s="148"/>
      <c r="AC52" s="148"/>
      <c r="AD52" s="148"/>
      <c r="AE52" s="148"/>
      <c r="AF52" s="148"/>
      <c r="AG52" s="148" t="s">
        <v>119</v>
      </c>
      <c r="AH52" s="148">
        <v>0</v>
      </c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  <c r="BH52" s="148"/>
    </row>
    <row r="53" spans="1:60" outlineLevel="1" x14ac:dyDescent="0.2">
      <c r="A53" s="155"/>
      <c r="B53" s="156"/>
      <c r="C53" s="177" t="s">
        <v>161</v>
      </c>
      <c r="D53" s="158"/>
      <c r="E53" s="159">
        <v>54.994999999999997</v>
      </c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57"/>
      <c r="Y53" s="148"/>
      <c r="Z53" s="148"/>
      <c r="AA53" s="148"/>
      <c r="AB53" s="148"/>
      <c r="AC53" s="148"/>
      <c r="AD53" s="148"/>
      <c r="AE53" s="148"/>
      <c r="AF53" s="148"/>
      <c r="AG53" s="148" t="s">
        <v>119</v>
      </c>
      <c r="AH53" s="148">
        <v>0</v>
      </c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  <c r="BH53" s="148"/>
    </row>
    <row r="54" spans="1:60" outlineLevel="1" x14ac:dyDescent="0.2">
      <c r="A54" s="155"/>
      <c r="B54" s="156"/>
      <c r="C54" s="177" t="s">
        <v>162</v>
      </c>
      <c r="D54" s="158"/>
      <c r="E54" s="159">
        <v>54.994999999999997</v>
      </c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57"/>
      <c r="Y54" s="148"/>
      <c r="Z54" s="148"/>
      <c r="AA54" s="148"/>
      <c r="AB54" s="148"/>
      <c r="AC54" s="148"/>
      <c r="AD54" s="148"/>
      <c r="AE54" s="148"/>
      <c r="AF54" s="148"/>
      <c r="AG54" s="148" t="s">
        <v>119</v>
      </c>
      <c r="AH54" s="148">
        <v>0</v>
      </c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  <c r="BH54" s="148"/>
    </row>
    <row r="55" spans="1:60" outlineLevel="1" x14ac:dyDescent="0.2">
      <c r="A55" s="155"/>
      <c r="B55" s="156"/>
      <c r="C55" s="177" t="s">
        <v>163</v>
      </c>
      <c r="D55" s="158"/>
      <c r="E55" s="159">
        <v>0.94950000000000001</v>
      </c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7"/>
      <c r="T55" s="157"/>
      <c r="U55" s="157"/>
      <c r="V55" s="157"/>
      <c r="W55" s="157"/>
      <c r="X55" s="157"/>
      <c r="Y55" s="148"/>
      <c r="Z55" s="148"/>
      <c r="AA55" s="148"/>
      <c r="AB55" s="148"/>
      <c r="AC55" s="148"/>
      <c r="AD55" s="148"/>
      <c r="AE55" s="148"/>
      <c r="AF55" s="148"/>
      <c r="AG55" s="148" t="s">
        <v>119</v>
      </c>
      <c r="AH55" s="148">
        <v>0</v>
      </c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  <c r="BH55" s="148"/>
    </row>
    <row r="56" spans="1:60" outlineLevel="1" x14ac:dyDescent="0.2">
      <c r="A56" s="155"/>
      <c r="B56" s="156"/>
      <c r="C56" s="177" t="s">
        <v>164</v>
      </c>
      <c r="D56" s="158"/>
      <c r="E56" s="159">
        <v>54.994999999999997</v>
      </c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57"/>
      <c r="Y56" s="148"/>
      <c r="Z56" s="148"/>
      <c r="AA56" s="148"/>
      <c r="AB56" s="148"/>
      <c r="AC56" s="148"/>
      <c r="AD56" s="148"/>
      <c r="AE56" s="148"/>
      <c r="AF56" s="148"/>
      <c r="AG56" s="148" t="s">
        <v>119</v>
      </c>
      <c r="AH56" s="148">
        <v>0</v>
      </c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  <c r="BH56" s="148"/>
    </row>
    <row r="57" spans="1:60" outlineLevel="1" x14ac:dyDescent="0.2">
      <c r="A57" s="155"/>
      <c r="B57" s="156"/>
      <c r="C57" s="240"/>
      <c r="D57" s="241"/>
      <c r="E57" s="241"/>
      <c r="F57" s="241"/>
      <c r="G57" s="241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57"/>
      <c r="Y57" s="148"/>
      <c r="Z57" s="148"/>
      <c r="AA57" s="148"/>
      <c r="AB57" s="148"/>
      <c r="AC57" s="148"/>
      <c r="AD57" s="148"/>
      <c r="AE57" s="148"/>
      <c r="AF57" s="148"/>
      <c r="AG57" s="148" t="s">
        <v>120</v>
      </c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  <c r="BH57" s="148"/>
    </row>
    <row r="58" spans="1:60" outlineLevel="1" x14ac:dyDescent="0.2">
      <c r="A58" s="167">
        <v>11</v>
      </c>
      <c r="B58" s="168" t="s">
        <v>165</v>
      </c>
      <c r="C58" s="176" t="s">
        <v>166</v>
      </c>
      <c r="D58" s="169" t="s">
        <v>113</v>
      </c>
      <c r="E58" s="170">
        <v>386.29399999999998</v>
      </c>
      <c r="F58" s="171"/>
      <c r="G58" s="172">
        <f>ROUND(E58*F58,2)</f>
        <v>0</v>
      </c>
      <c r="H58" s="171"/>
      <c r="I58" s="172">
        <f>ROUND(E58*H58,2)</f>
        <v>0</v>
      </c>
      <c r="J58" s="171"/>
      <c r="K58" s="172">
        <f>ROUND(E58*J58,2)</f>
        <v>0</v>
      </c>
      <c r="L58" s="172">
        <v>21</v>
      </c>
      <c r="M58" s="172">
        <f>G58*(1+L58/100)</f>
        <v>0</v>
      </c>
      <c r="N58" s="172">
        <v>6.4700000000000001E-3</v>
      </c>
      <c r="O58" s="172">
        <f>ROUND(E58*N58,2)</f>
        <v>2.5</v>
      </c>
      <c r="P58" s="172">
        <v>0</v>
      </c>
      <c r="Q58" s="172">
        <f>ROUND(E58*P58,2)</f>
        <v>0</v>
      </c>
      <c r="R58" s="172"/>
      <c r="S58" s="172" t="s">
        <v>114</v>
      </c>
      <c r="T58" s="173" t="s">
        <v>115</v>
      </c>
      <c r="U58" s="157">
        <v>0.91100000000000003</v>
      </c>
      <c r="V58" s="157">
        <f>ROUND(E58*U58,2)</f>
        <v>351.91</v>
      </c>
      <c r="W58" s="157"/>
      <c r="X58" s="157" t="s">
        <v>116</v>
      </c>
      <c r="Y58" s="148"/>
      <c r="Z58" s="148"/>
      <c r="AA58" s="148"/>
      <c r="AB58" s="148"/>
      <c r="AC58" s="148"/>
      <c r="AD58" s="148"/>
      <c r="AE58" s="148"/>
      <c r="AF58" s="148"/>
      <c r="AG58" s="148" t="s">
        <v>117</v>
      </c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  <c r="BH58" s="148"/>
    </row>
    <row r="59" spans="1:60" outlineLevel="1" x14ac:dyDescent="0.2">
      <c r="A59" s="155"/>
      <c r="B59" s="156"/>
      <c r="C59" s="177" t="s">
        <v>157</v>
      </c>
      <c r="D59" s="158"/>
      <c r="E59" s="159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7"/>
      <c r="T59" s="157"/>
      <c r="U59" s="157"/>
      <c r="V59" s="157"/>
      <c r="W59" s="157"/>
      <c r="X59" s="157"/>
      <c r="Y59" s="148"/>
      <c r="Z59" s="148"/>
      <c r="AA59" s="148"/>
      <c r="AB59" s="148"/>
      <c r="AC59" s="148"/>
      <c r="AD59" s="148"/>
      <c r="AE59" s="148"/>
      <c r="AF59" s="148"/>
      <c r="AG59" s="148" t="s">
        <v>119</v>
      </c>
      <c r="AH59" s="148">
        <v>0</v>
      </c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  <c r="BH59" s="148"/>
    </row>
    <row r="60" spans="1:60" outlineLevel="1" x14ac:dyDescent="0.2">
      <c r="A60" s="155"/>
      <c r="B60" s="156"/>
      <c r="C60" s="177" t="s">
        <v>167</v>
      </c>
      <c r="D60" s="158"/>
      <c r="E60" s="159">
        <v>69.811000000000007</v>
      </c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57"/>
      <c r="Y60" s="148"/>
      <c r="Z60" s="148"/>
      <c r="AA60" s="148"/>
      <c r="AB60" s="148"/>
      <c r="AC60" s="148"/>
      <c r="AD60" s="148"/>
      <c r="AE60" s="148"/>
      <c r="AF60" s="148"/>
      <c r="AG60" s="148" t="s">
        <v>119</v>
      </c>
      <c r="AH60" s="148">
        <v>0</v>
      </c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  <c r="BH60" s="148"/>
    </row>
    <row r="61" spans="1:60" outlineLevel="1" x14ac:dyDescent="0.2">
      <c r="A61" s="155"/>
      <c r="B61" s="156"/>
      <c r="C61" s="177" t="s">
        <v>168</v>
      </c>
      <c r="D61" s="158"/>
      <c r="E61" s="159">
        <v>2.9340000000000002</v>
      </c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57"/>
      <c r="Y61" s="148"/>
      <c r="Z61" s="148"/>
      <c r="AA61" s="148"/>
      <c r="AB61" s="148"/>
      <c r="AC61" s="148"/>
      <c r="AD61" s="148"/>
      <c r="AE61" s="148"/>
      <c r="AF61" s="148"/>
      <c r="AG61" s="148" t="s">
        <v>119</v>
      </c>
      <c r="AH61" s="148">
        <v>0</v>
      </c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  <c r="BH61" s="148"/>
    </row>
    <row r="62" spans="1:60" outlineLevel="1" x14ac:dyDescent="0.2">
      <c r="A62" s="155"/>
      <c r="B62" s="156"/>
      <c r="C62" s="177" t="s">
        <v>169</v>
      </c>
      <c r="D62" s="158"/>
      <c r="E62" s="159">
        <v>60.395000000000003</v>
      </c>
      <c r="F62" s="157"/>
      <c r="G62" s="157"/>
      <c r="H62" s="157"/>
      <c r="I62" s="157"/>
      <c r="J62" s="157"/>
      <c r="K62" s="157"/>
      <c r="L62" s="157"/>
      <c r="M62" s="157"/>
      <c r="N62" s="157"/>
      <c r="O62" s="157"/>
      <c r="P62" s="157"/>
      <c r="Q62" s="157"/>
      <c r="R62" s="157"/>
      <c r="S62" s="157"/>
      <c r="T62" s="157"/>
      <c r="U62" s="157"/>
      <c r="V62" s="157"/>
      <c r="W62" s="157"/>
      <c r="X62" s="157"/>
      <c r="Y62" s="148"/>
      <c r="Z62" s="148"/>
      <c r="AA62" s="148"/>
      <c r="AB62" s="148"/>
      <c r="AC62" s="148"/>
      <c r="AD62" s="148"/>
      <c r="AE62" s="148"/>
      <c r="AF62" s="148"/>
      <c r="AG62" s="148" t="s">
        <v>119</v>
      </c>
      <c r="AH62" s="148">
        <v>0</v>
      </c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  <c r="BH62" s="148"/>
    </row>
    <row r="63" spans="1:60" outlineLevel="1" x14ac:dyDescent="0.2">
      <c r="A63" s="155"/>
      <c r="B63" s="156"/>
      <c r="C63" s="177" t="s">
        <v>160</v>
      </c>
      <c r="D63" s="158"/>
      <c r="E63" s="159">
        <v>54.994999999999997</v>
      </c>
      <c r="F63" s="157"/>
      <c r="G63" s="157"/>
      <c r="H63" s="157"/>
      <c r="I63" s="157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7"/>
      <c r="V63" s="157"/>
      <c r="W63" s="157"/>
      <c r="X63" s="157"/>
      <c r="Y63" s="148"/>
      <c r="Z63" s="148"/>
      <c r="AA63" s="148"/>
      <c r="AB63" s="148"/>
      <c r="AC63" s="148"/>
      <c r="AD63" s="148"/>
      <c r="AE63" s="148"/>
      <c r="AF63" s="148"/>
      <c r="AG63" s="148" t="s">
        <v>119</v>
      </c>
      <c r="AH63" s="148">
        <v>0</v>
      </c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  <c r="BH63" s="148"/>
    </row>
    <row r="64" spans="1:60" outlineLevel="1" x14ac:dyDescent="0.2">
      <c r="A64" s="155"/>
      <c r="B64" s="156"/>
      <c r="C64" s="177" t="s">
        <v>170</v>
      </c>
      <c r="D64" s="158"/>
      <c r="E64" s="159">
        <v>68.135000000000005</v>
      </c>
      <c r="F64" s="157"/>
      <c r="G64" s="157"/>
      <c r="H64" s="157"/>
      <c r="I64" s="157"/>
      <c r="J64" s="157"/>
      <c r="K64" s="157"/>
      <c r="L64" s="157"/>
      <c r="M64" s="157"/>
      <c r="N64" s="157"/>
      <c r="O64" s="157"/>
      <c r="P64" s="157"/>
      <c r="Q64" s="157"/>
      <c r="R64" s="157"/>
      <c r="S64" s="157"/>
      <c r="T64" s="157"/>
      <c r="U64" s="157"/>
      <c r="V64" s="157"/>
      <c r="W64" s="157"/>
      <c r="X64" s="157"/>
      <c r="Y64" s="148"/>
      <c r="Z64" s="148"/>
      <c r="AA64" s="148"/>
      <c r="AB64" s="148"/>
      <c r="AC64" s="148"/>
      <c r="AD64" s="148"/>
      <c r="AE64" s="148"/>
      <c r="AF64" s="148"/>
      <c r="AG64" s="148" t="s">
        <v>119</v>
      </c>
      <c r="AH64" s="148">
        <v>0</v>
      </c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  <c r="BH64" s="148"/>
    </row>
    <row r="65" spans="1:60" outlineLevel="1" x14ac:dyDescent="0.2">
      <c r="A65" s="155"/>
      <c r="B65" s="156"/>
      <c r="C65" s="177" t="s">
        <v>171</v>
      </c>
      <c r="D65" s="158"/>
      <c r="E65" s="159">
        <v>62.645000000000003</v>
      </c>
      <c r="F65" s="157"/>
      <c r="G65" s="157"/>
      <c r="H65" s="157"/>
      <c r="I65" s="157"/>
      <c r="J65" s="157"/>
      <c r="K65" s="157"/>
      <c r="L65" s="157"/>
      <c r="M65" s="157"/>
      <c r="N65" s="157"/>
      <c r="O65" s="157"/>
      <c r="P65" s="157"/>
      <c r="Q65" s="157"/>
      <c r="R65" s="157"/>
      <c r="S65" s="157"/>
      <c r="T65" s="157"/>
      <c r="U65" s="157"/>
      <c r="V65" s="157"/>
      <c r="W65" s="157"/>
      <c r="X65" s="157"/>
      <c r="Y65" s="148"/>
      <c r="Z65" s="148"/>
      <c r="AA65" s="148"/>
      <c r="AB65" s="148"/>
      <c r="AC65" s="148"/>
      <c r="AD65" s="148"/>
      <c r="AE65" s="148"/>
      <c r="AF65" s="148"/>
      <c r="AG65" s="148" t="s">
        <v>119</v>
      </c>
      <c r="AH65" s="148">
        <v>0</v>
      </c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  <c r="BH65" s="148"/>
    </row>
    <row r="66" spans="1:60" outlineLevel="1" x14ac:dyDescent="0.2">
      <c r="A66" s="155"/>
      <c r="B66" s="156"/>
      <c r="C66" s="177" t="s">
        <v>168</v>
      </c>
      <c r="D66" s="158"/>
      <c r="E66" s="159">
        <v>2.9340000000000002</v>
      </c>
      <c r="F66" s="157"/>
      <c r="G66" s="157"/>
      <c r="H66" s="157"/>
      <c r="I66" s="157"/>
      <c r="J66" s="157"/>
      <c r="K66" s="157"/>
      <c r="L66" s="157"/>
      <c r="M66" s="157"/>
      <c r="N66" s="157"/>
      <c r="O66" s="157"/>
      <c r="P66" s="157"/>
      <c r="Q66" s="157"/>
      <c r="R66" s="157"/>
      <c r="S66" s="157"/>
      <c r="T66" s="157"/>
      <c r="U66" s="157"/>
      <c r="V66" s="157"/>
      <c r="W66" s="157"/>
      <c r="X66" s="157"/>
      <c r="Y66" s="148"/>
      <c r="Z66" s="148"/>
      <c r="AA66" s="148"/>
      <c r="AB66" s="148"/>
      <c r="AC66" s="148"/>
      <c r="AD66" s="148"/>
      <c r="AE66" s="148"/>
      <c r="AF66" s="148"/>
      <c r="AG66" s="148" t="s">
        <v>119</v>
      </c>
      <c r="AH66" s="148">
        <v>0</v>
      </c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  <c r="BH66" s="148"/>
    </row>
    <row r="67" spans="1:60" outlineLevel="1" x14ac:dyDescent="0.2">
      <c r="A67" s="155"/>
      <c r="B67" s="156"/>
      <c r="C67" s="177" t="s">
        <v>172</v>
      </c>
      <c r="D67" s="158"/>
      <c r="E67" s="159">
        <v>64.444999999999993</v>
      </c>
      <c r="F67" s="157"/>
      <c r="G67" s="157"/>
      <c r="H67" s="157"/>
      <c r="I67" s="157"/>
      <c r="J67" s="157"/>
      <c r="K67" s="157"/>
      <c r="L67" s="157"/>
      <c r="M67" s="157"/>
      <c r="N67" s="157"/>
      <c r="O67" s="157"/>
      <c r="P67" s="157"/>
      <c r="Q67" s="157"/>
      <c r="R67" s="157"/>
      <c r="S67" s="157"/>
      <c r="T67" s="157"/>
      <c r="U67" s="157"/>
      <c r="V67" s="157"/>
      <c r="W67" s="157"/>
      <c r="X67" s="157"/>
      <c r="Y67" s="148"/>
      <c r="Z67" s="148"/>
      <c r="AA67" s="148"/>
      <c r="AB67" s="148"/>
      <c r="AC67" s="148"/>
      <c r="AD67" s="148"/>
      <c r="AE67" s="148"/>
      <c r="AF67" s="148"/>
      <c r="AG67" s="148" t="s">
        <v>119</v>
      </c>
      <c r="AH67" s="148">
        <v>0</v>
      </c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  <c r="BH67" s="148"/>
    </row>
    <row r="68" spans="1:60" outlineLevel="1" x14ac:dyDescent="0.2">
      <c r="A68" s="155"/>
      <c r="B68" s="156"/>
      <c r="C68" s="240"/>
      <c r="D68" s="241"/>
      <c r="E68" s="241"/>
      <c r="F68" s="241"/>
      <c r="G68" s="241"/>
      <c r="H68" s="157"/>
      <c r="I68" s="157"/>
      <c r="J68" s="157"/>
      <c r="K68" s="157"/>
      <c r="L68" s="157"/>
      <c r="M68" s="157"/>
      <c r="N68" s="157"/>
      <c r="O68" s="157"/>
      <c r="P68" s="157"/>
      <c r="Q68" s="157"/>
      <c r="R68" s="157"/>
      <c r="S68" s="157"/>
      <c r="T68" s="157"/>
      <c r="U68" s="157"/>
      <c r="V68" s="157"/>
      <c r="W68" s="157"/>
      <c r="X68" s="157"/>
      <c r="Y68" s="148"/>
      <c r="Z68" s="148"/>
      <c r="AA68" s="148"/>
      <c r="AB68" s="148"/>
      <c r="AC68" s="148"/>
      <c r="AD68" s="148"/>
      <c r="AE68" s="148"/>
      <c r="AF68" s="148"/>
      <c r="AG68" s="148" t="s">
        <v>120</v>
      </c>
      <c r="AH68" s="148"/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  <c r="BH68" s="148"/>
    </row>
    <row r="69" spans="1:60" outlineLevel="1" x14ac:dyDescent="0.2">
      <c r="A69" s="167">
        <v>12</v>
      </c>
      <c r="B69" s="168" t="s">
        <v>173</v>
      </c>
      <c r="C69" s="176" t="s">
        <v>174</v>
      </c>
      <c r="D69" s="169" t="s">
        <v>175</v>
      </c>
      <c r="E69" s="170">
        <v>465.04</v>
      </c>
      <c r="F69" s="171"/>
      <c r="G69" s="172">
        <f>ROUND(E69*F69,2)</f>
        <v>0</v>
      </c>
      <c r="H69" s="171"/>
      <c r="I69" s="172">
        <f>ROUND(E69*H69,2)</f>
        <v>0</v>
      </c>
      <c r="J69" s="171"/>
      <c r="K69" s="172">
        <f>ROUND(E69*J69,2)</f>
        <v>0</v>
      </c>
      <c r="L69" s="172">
        <v>21</v>
      </c>
      <c r="M69" s="172">
        <f>G69*(1+L69/100)</f>
        <v>0</v>
      </c>
      <c r="N69" s="172">
        <v>4.0000000000000003E-5</v>
      </c>
      <c r="O69" s="172">
        <f>ROUND(E69*N69,2)</f>
        <v>0.02</v>
      </c>
      <c r="P69" s="172">
        <v>0</v>
      </c>
      <c r="Q69" s="172">
        <f>ROUND(E69*P69,2)</f>
        <v>0</v>
      </c>
      <c r="R69" s="172"/>
      <c r="S69" s="172" t="s">
        <v>114</v>
      </c>
      <c r="T69" s="173" t="s">
        <v>115</v>
      </c>
      <c r="U69" s="157">
        <v>7.0000000000000007E-2</v>
      </c>
      <c r="V69" s="157">
        <f>ROUND(E69*U69,2)</f>
        <v>32.549999999999997</v>
      </c>
      <c r="W69" s="157"/>
      <c r="X69" s="157" t="s">
        <v>116</v>
      </c>
      <c r="Y69" s="148"/>
      <c r="Z69" s="148"/>
      <c r="AA69" s="148"/>
      <c r="AB69" s="148"/>
      <c r="AC69" s="148"/>
      <c r="AD69" s="148"/>
      <c r="AE69" s="148"/>
      <c r="AF69" s="148"/>
      <c r="AG69" s="148" t="s">
        <v>117</v>
      </c>
      <c r="AH69" s="148"/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  <c r="BH69" s="148"/>
    </row>
    <row r="70" spans="1:60" outlineLevel="1" x14ac:dyDescent="0.2">
      <c r="A70" s="155"/>
      <c r="B70" s="156"/>
      <c r="C70" s="177" t="s">
        <v>176</v>
      </c>
      <c r="D70" s="158"/>
      <c r="E70" s="159">
        <v>64.7</v>
      </c>
      <c r="F70" s="157"/>
      <c r="G70" s="157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7"/>
      <c r="S70" s="157"/>
      <c r="T70" s="157"/>
      <c r="U70" s="157"/>
      <c r="V70" s="157"/>
      <c r="W70" s="157"/>
      <c r="X70" s="157"/>
      <c r="Y70" s="148"/>
      <c r="Z70" s="148"/>
      <c r="AA70" s="148"/>
      <c r="AB70" s="148"/>
      <c r="AC70" s="148"/>
      <c r="AD70" s="148"/>
      <c r="AE70" s="148"/>
      <c r="AF70" s="148"/>
      <c r="AG70" s="148" t="s">
        <v>119</v>
      </c>
      <c r="AH70" s="148">
        <v>0</v>
      </c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  <c r="BH70" s="148"/>
    </row>
    <row r="71" spans="1:60" outlineLevel="1" x14ac:dyDescent="0.2">
      <c r="A71" s="155"/>
      <c r="B71" s="156"/>
      <c r="C71" s="177" t="s">
        <v>177</v>
      </c>
      <c r="D71" s="158"/>
      <c r="E71" s="159">
        <v>4.5</v>
      </c>
      <c r="F71" s="157"/>
      <c r="G71" s="157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7"/>
      <c r="S71" s="157"/>
      <c r="T71" s="157"/>
      <c r="U71" s="157"/>
      <c r="V71" s="157"/>
      <c r="W71" s="157"/>
      <c r="X71" s="157"/>
      <c r="Y71" s="148"/>
      <c r="Z71" s="148"/>
      <c r="AA71" s="148"/>
      <c r="AB71" s="148"/>
      <c r="AC71" s="148"/>
      <c r="AD71" s="148"/>
      <c r="AE71" s="148"/>
      <c r="AF71" s="148"/>
      <c r="AG71" s="148" t="s">
        <v>119</v>
      </c>
      <c r="AH71" s="148">
        <v>0</v>
      </c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  <c r="BH71" s="148"/>
    </row>
    <row r="72" spans="1:60" outlineLevel="1" x14ac:dyDescent="0.2">
      <c r="A72" s="155"/>
      <c r="B72" s="156"/>
      <c r="C72" s="177" t="s">
        <v>178</v>
      </c>
      <c r="D72" s="158"/>
      <c r="E72" s="159">
        <v>12</v>
      </c>
      <c r="F72" s="157"/>
      <c r="G72" s="157"/>
      <c r="H72" s="157"/>
      <c r="I72" s="157"/>
      <c r="J72" s="157"/>
      <c r="K72" s="157"/>
      <c r="L72" s="157"/>
      <c r="M72" s="157"/>
      <c r="N72" s="157"/>
      <c r="O72" s="157"/>
      <c r="P72" s="157"/>
      <c r="Q72" s="157"/>
      <c r="R72" s="157"/>
      <c r="S72" s="157"/>
      <c r="T72" s="157"/>
      <c r="U72" s="157"/>
      <c r="V72" s="157"/>
      <c r="W72" s="157"/>
      <c r="X72" s="157"/>
      <c r="Y72" s="148"/>
      <c r="Z72" s="148"/>
      <c r="AA72" s="148"/>
      <c r="AB72" s="148"/>
      <c r="AC72" s="148"/>
      <c r="AD72" s="148"/>
      <c r="AE72" s="148"/>
      <c r="AF72" s="148"/>
      <c r="AG72" s="148" t="s">
        <v>119</v>
      </c>
      <c r="AH72" s="148">
        <v>0</v>
      </c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  <c r="BH72" s="148"/>
    </row>
    <row r="73" spans="1:60" outlineLevel="1" x14ac:dyDescent="0.2">
      <c r="A73" s="155"/>
      <c r="B73" s="156"/>
      <c r="C73" s="177" t="s">
        <v>179</v>
      </c>
      <c r="D73" s="158"/>
      <c r="E73" s="159">
        <v>1.32</v>
      </c>
      <c r="F73" s="157"/>
      <c r="G73" s="157"/>
      <c r="H73" s="157"/>
      <c r="I73" s="157"/>
      <c r="J73" s="157"/>
      <c r="K73" s="157"/>
      <c r="L73" s="157"/>
      <c r="M73" s="157"/>
      <c r="N73" s="157"/>
      <c r="O73" s="157"/>
      <c r="P73" s="157"/>
      <c r="Q73" s="157"/>
      <c r="R73" s="157"/>
      <c r="S73" s="157"/>
      <c r="T73" s="157"/>
      <c r="U73" s="157"/>
      <c r="V73" s="157"/>
      <c r="W73" s="157"/>
      <c r="X73" s="157"/>
      <c r="Y73" s="148"/>
      <c r="Z73" s="148"/>
      <c r="AA73" s="148"/>
      <c r="AB73" s="148"/>
      <c r="AC73" s="148"/>
      <c r="AD73" s="148"/>
      <c r="AE73" s="148"/>
      <c r="AF73" s="148"/>
      <c r="AG73" s="148" t="s">
        <v>119</v>
      </c>
      <c r="AH73" s="148">
        <v>0</v>
      </c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  <c r="BH73" s="148"/>
    </row>
    <row r="74" spans="1:60" outlineLevel="1" x14ac:dyDescent="0.2">
      <c r="A74" s="155"/>
      <c r="B74" s="156"/>
      <c r="C74" s="177" t="s">
        <v>180</v>
      </c>
      <c r="D74" s="158"/>
      <c r="E74" s="159">
        <v>2.7</v>
      </c>
      <c r="F74" s="157"/>
      <c r="G74" s="157"/>
      <c r="H74" s="157"/>
      <c r="I74" s="157"/>
      <c r="J74" s="157"/>
      <c r="K74" s="157"/>
      <c r="L74" s="157"/>
      <c r="M74" s="157"/>
      <c r="N74" s="157"/>
      <c r="O74" s="157"/>
      <c r="P74" s="157"/>
      <c r="Q74" s="157"/>
      <c r="R74" s="157"/>
      <c r="S74" s="157"/>
      <c r="T74" s="157"/>
      <c r="U74" s="157"/>
      <c r="V74" s="157"/>
      <c r="W74" s="157"/>
      <c r="X74" s="157"/>
      <c r="Y74" s="148"/>
      <c r="Z74" s="148"/>
      <c r="AA74" s="148"/>
      <c r="AB74" s="148"/>
      <c r="AC74" s="148"/>
      <c r="AD74" s="148"/>
      <c r="AE74" s="148"/>
      <c r="AF74" s="148"/>
      <c r="AG74" s="148" t="s">
        <v>119</v>
      </c>
      <c r="AH74" s="148">
        <v>0</v>
      </c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</row>
    <row r="75" spans="1:60" outlineLevel="1" x14ac:dyDescent="0.2">
      <c r="A75" s="155"/>
      <c r="B75" s="156"/>
      <c r="C75" s="177" t="s">
        <v>181</v>
      </c>
      <c r="D75" s="158"/>
      <c r="E75" s="159">
        <v>64.7</v>
      </c>
      <c r="F75" s="157"/>
      <c r="G75" s="157"/>
      <c r="H75" s="157"/>
      <c r="I75" s="157"/>
      <c r="J75" s="157"/>
      <c r="K75" s="157"/>
      <c r="L75" s="157"/>
      <c r="M75" s="157"/>
      <c r="N75" s="157"/>
      <c r="O75" s="157"/>
      <c r="P75" s="157"/>
      <c r="Q75" s="157"/>
      <c r="R75" s="157"/>
      <c r="S75" s="157"/>
      <c r="T75" s="157"/>
      <c r="U75" s="157"/>
      <c r="V75" s="157"/>
      <c r="W75" s="157"/>
      <c r="X75" s="157"/>
      <c r="Y75" s="148"/>
      <c r="Z75" s="148"/>
      <c r="AA75" s="148"/>
      <c r="AB75" s="148"/>
      <c r="AC75" s="148"/>
      <c r="AD75" s="148"/>
      <c r="AE75" s="148"/>
      <c r="AF75" s="148"/>
      <c r="AG75" s="148" t="s">
        <v>119</v>
      </c>
      <c r="AH75" s="148">
        <v>0</v>
      </c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  <c r="BH75" s="148"/>
    </row>
    <row r="76" spans="1:60" outlineLevel="1" x14ac:dyDescent="0.2">
      <c r="A76" s="155"/>
      <c r="B76" s="156"/>
      <c r="C76" s="177" t="s">
        <v>180</v>
      </c>
      <c r="D76" s="158"/>
      <c r="E76" s="159">
        <v>2.7</v>
      </c>
      <c r="F76" s="157"/>
      <c r="G76" s="157"/>
      <c r="H76" s="157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7"/>
      <c r="X76" s="157"/>
      <c r="Y76" s="148"/>
      <c r="Z76" s="148"/>
      <c r="AA76" s="148"/>
      <c r="AB76" s="148"/>
      <c r="AC76" s="148"/>
      <c r="AD76" s="148"/>
      <c r="AE76" s="148"/>
      <c r="AF76" s="148"/>
      <c r="AG76" s="148" t="s">
        <v>119</v>
      </c>
      <c r="AH76" s="148">
        <v>0</v>
      </c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</row>
    <row r="77" spans="1:60" outlineLevel="1" x14ac:dyDescent="0.2">
      <c r="A77" s="155"/>
      <c r="B77" s="156"/>
      <c r="C77" s="177" t="s">
        <v>178</v>
      </c>
      <c r="D77" s="158"/>
      <c r="E77" s="159">
        <v>12</v>
      </c>
      <c r="F77" s="157"/>
      <c r="G77" s="157"/>
      <c r="H77" s="157"/>
      <c r="I77" s="157"/>
      <c r="J77" s="157"/>
      <c r="K77" s="157"/>
      <c r="L77" s="157"/>
      <c r="M77" s="157"/>
      <c r="N77" s="157"/>
      <c r="O77" s="157"/>
      <c r="P77" s="157"/>
      <c r="Q77" s="157"/>
      <c r="R77" s="157"/>
      <c r="S77" s="157"/>
      <c r="T77" s="157"/>
      <c r="U77" s="157"/>
      <c r="V77" s="157"/>
      <c r="W77" s="157"/>
      <c r="X77" s="157"/>
      <c r="Y77" s="148"/>
      <c r="Z77" s="148"/>
      <c r="AA77" s="148"/>
      <c r="AB77" s="148"/>
      <c r="AC77" s="148"/>
      <c r="AD77" s="148"/>
      <c r="AE77" s="148"/>
      <c r="AF77" s="148"/>
      <c r="AG77" s="148" t="s">
        <v>119</v>
      </c>
      <c r="AH77" s="148">
        <v>0</v>
      </c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</row>
    <row r="78" spans="1:60" outlineLevel="1" x14ac:dyDescent="0.2">
      <c r="A78" s="155"/>
      <c r="B78" s="156"/>
      <c r="C78" s="177" t="s">
        <v>179</v>
      </c>
      <c r="D78" s="158"/>
      <c r="E78" s="159">
        <v>1.32</v>
      </c>
      <c r="F78" s="157"/>
      <c r="G78" s="157"/>
      <c r="H78" s="157"/>
      <c r="I78" s="157"/>
      <c r="J78" s="157"/>
      <c r="K78" s="157"/>
      <c r="L78" s="157"/>
      <c r="M78" s="157"/>
      <c r="N78" s="157"/>
      <c r="O78" s="157"/>
      <c r="P78" s="157"/>
      <c r="Q78" s="157"/>
      <c r="R78" s="157"/>
      <c r="S78" s="157"/>
      <c r="T78" s="157"/>
      <c r="U78" s="157"/>
      <c r="V78" s="157"/>
      <c r="W78" s="157"/>
      <c r="X78" s="157"/>
      <c r="Y78" s="148"/>
      <c r="Z78" s="148"/>
      <c r="AA78" s="148"/>
      <c r="AB78" s="148"/>
      <c r="AC78" s="148"/>
      <c r="AD78" s="148"/>
      <c r="AE78" s="148"/>
      <c r="AF78" s="148"/>
      <c r="AG78" s="148" t="s">
        <v>119</v>
      </c>
      <c r="AH78" s="148">
        <v>0</v>
      </c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  <c r="BH78" s="148"/>
    </row>
    <row r="79" spans="1:60" outlineLevel="1" x14ac:dyDescent="0.2">
      <c r="A79" s="155"/>
      <c r="B79" s="156"/>
      <c r="C79" s="177" t="s">
        <v>182</v>
      </c>
      <c r="D79" s="158"/>
      <c r="E79" s="159">
        <v>64.7</v>
      </c>
      <c r="F79" s="157"/>
      <c r="G79" s="157"/>
      <c r="H79" s="157"/>
      <c r="I79" s="157"/>
      <c r="J79" s="157"/>
      <c r="K79" s="157"/>
      <c r="L79" s="157"/>
      <c r="M79" s="157"/>
      <c r="N79" s="157"/>
      <c r="O79" s="157"/>
      <c r="P79" s="157"/>
      <c r="Q79" s="157"/>
      <c r="R79" s="157"/>
      <c r="S79" s="157"/>
      <c r="T79" s="157"/>
      <c r="U79" s="157"/>
      <c r="V79" s="157"/>
      <c r="W79" s="157"/>
      <c r="X79" s="157"/>
      <c r="Y79" s="148"/>
      <c r="Z79" s="148"/>
      <c r="AA79" s="148"/>
      <c r="AB79" s="148"/>
      <c r="AC79" s="148"/>
      <c r="AD79" s="148"/>
      <c r="AE79" s="148"/>
      <c r="AF79" s="148"/>
      <c r="AG79" s="148" t="s">
        <v>119</v>
      </c>
      <c r="AH79" s="148">
        <v>0</v>
      </c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  <c r="BH79" s="148"/>
    </row>
    <row r="80" spans="1:60" outlineLevel="1" x14ac:dyDescent="0.2">
      <c r="A80" s="155"/>
      <c r="B80" s="156"/>
      <c r="C80" s="177" t="s">
        <v>177</v>
      </c>
      <c r="D80" s="158"/>
      <c r="E80" s="159">
        <v>4.5</v>
      </c>
      <c r="F80" s="157"/>
      <c r="G80" s="157"/>
      <c r="H80" s="157"/>
      <c r="I80" s="157"/>
      <c r="J80" s="157"/>
      <c r="K80" s="157"/>
      <c r="L80" s="157"/>
      <c r="M80" s="157"/>
      <c r="N80" s="157"/>
      <c r="O80" s="157"/>
      <c r="P80" s="157"/>
      <c r="Q80" s="157"/>
      <c r="R80" s="157"/>
      <c r="S80" s="157"/>
      <c r="T80" s="157"/>
      <c r="U80" s="157"/>
      <c r="V80" s="157"/>
      <c r="W80" s="157"/>
      <c r="X80" s="157"/>
      <c r="Y80" s="148"/>
      <c r="Z80" s="148"/>
      <c r="AA80" s="148"/>
      <c r="AB80" s="148"/>
      <c r="AC80" s="148"/>
      <c r="AD80" s="148"/>
      <c r="AE80" s="148"/>
      <c r="AF80" s="148"/>
      <c r="AG80" s="148" t="s">
        <v>119</v>
      </c>
      <c r="AH80" s="148">
        <v>0</v>
      </c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  <c r="BH80" s="148"/>
    </row>
    <row r="81" spans="1:60" outlineLevel="1" x14ac:dyDescent="0.2">
      <c r="A81" s="155"/>
      <c r="B81" s="156"/>
      <c r="C81" s="177" t="s">
        <v>180</v>
      </c>
      <c r="D81" s="158"/>
      <c r="E81" s="159">
        <v>2.7</v>
      </c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7"/>
      <c r="X81" s="157"/>
      <c r="Y81" s="148"/>
      <c r="Z81" s="148"/>
      <c r="AA81" s="148"/>
      <c r="AB81" s="148"/>
      <c r="AC81" s="148"/>
      <c r="AD81" s="148"/>
      <c r="AE81" s="148"/>
      <c r="AF81" s="148"/>
      <c r="AG81" s="148" t="s">
        <v>119</v>
      </c>
      <c r="AH81" s="148">
        <v>0</v>
      </c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  <c r="BH81" s="148"/>
    </row>
    <row r="82" spans="1:60" outlineLevel="1" x14ac:dyDescent="0.2">
      <c r="A82" s="155"/>
      <c r="B82" s="156"/>
      <c r="C82" s="177" t="s">
        <v>183</v>
      </c>
      <c r="D82" s="158"/>
      <c r="E82" s="159">
        <v>64.7</v>
      </c>
      <c r="F82" s="157"/>
      <c r="G82" s="157"/>
      <c r="H82" s="157"/>
      <c r="I82" s="157"/>
      <c r="J82" s="157"/>
      <c r="K82" s="157"/>
      <c r="L82" s="157"/>
      <c r="M82" s="157"/>
      <c r="N82" s="157"/>
      <c r="O82" s="157"/>
      <c r="P82" s="157"/>
      <c r="Q82" s="157"/>
      <c r="R82" s="157"/>
      <c r="S82" s="157"/>
      <c r="T82" s="157"/>
      <c r="U82" s="157"/>
      <c r="V82" s="157"/>
      <c r="W82" s="157"/>
      <c r="X82" s="157"/>
      <c r="Y82" s="148"/>
      <c r="Z82" s="148"/>
      <c r="AA82" s="148"/>
      <c r="AB82" s="148"/>
      <c r="AC82" s="148"/>
      <c r="AD82" s="148"/>
      <c r="AE82" s="148"/>
      <c r="AF82" s="148"/>
      <c r="AG82" s="148" t="s">
        <v>119</v>
      </c>
      <c r="AH82" s="148">
        <v>0</v>
      </c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  <c r="BH82" s="148"/>
    </row>
    <row r="83" spans="1:60" outlineLevel="1" x14ac:dyDescent="0.2">
      <c r="A83" s="155"/>
      <c r="B83" s="156"/>
      <c r="C83" s="177" t="s">
        <v>184</v>
      </c>
      <c r="D83" s="158"/>
      <c r="E83" s="159">
        <v>3.6</v>
      </c>
      <c r="F83" s="157"/>
      <c r="G83" s="157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57"/>
      <c r="Y83" s="148"/>
      <c r="Z83" s="148"/>
      <c r="AA83" s="148"/>
      <c r="AB83" s="148"/>
      <c r="AC83" s="148"/>
      <c r="AD83" s="148"/>
      <c r="AE83" s="148"/>
      <c r="AF83" s="148"/>
      <c r="AG83" s="148" t="s">
        <v>119</v>
      </c>
      <c r="AH83" s="148">
        <v>0</v>
      </c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  <c r="BH83" s="148"/>
    </row>
    <row r="84" spans="1:60" outlineLevel="1" x14ac:dyDescent="0.2">
      <c r="A84" s="155"/>
      <c r="B84" s="156"/>
      <c r="C84" s="177" t="s">
        <v>180</v>
      </c>
      <c r="D84" s="158"/>
      <c r="E84" s="159">
        <v>2.7</v>
      </c>
      <c r="F84" s="157"/>
      <c r="G84" s="157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7"/>
      <c r="X84" s="157"/>
      <c r="Y84" s="148"/>
      <c r="Z84" s="148"/>
      <c r="AA84" s="148"/>
      <c r="AB84" s="148"/>
      <c r="AC84" s="148"/>
      <c r="AD84" s="148"/>
      <c r="AE84" s="148"/>
      <c r="AF84" s="148"/>
      <c r="AG84" s="148" t="s">
        <v>119</v>
      </c>
      <c r="AH84" s="148">
        <v>0</v>
      </c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  <c r="BH84" s="148"/>
    </row>
    <row r="85" spans="1:60" outlineLevel="1" x14ac:dyDescent="0.2">
      <c r="A85" s="155"/>
      <c r="B85" s="156"/>
      <c r="C85" s="177" t="s">
        <v>185</v>
      </c>
      <c r="D85" s="158"/>
      <c r="E85" s="159">
        <v>7.2</v>
      </c>
      <c r="F85" s="157"/>
      <c r="G85" s="157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57"/>
      <c r="Y85" s="148"/>
      <c r="Z85" s="148"/>
      <c r="AA85" s="148"/>
      <c r="AB85" s="148"/>
      <c r="AC85" s="148"/>
      <c r="AD85" s="148"/>
      <c r="AE85" s="148"/>
      <c r="AF85" s="148"/>
      <c r="AG85" s="148" t="s">
        <v>119</v>
      </c>
      <c r="AH85" s="148">
        <v>0</v>
      </c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  <c r="BH85" s="148"/>
    </row>
    <row r="86" spans="1:60" outlineLevel="1" x14ac:dyDescent="0.2">
      <c r="A86" s="155"/>
      <c r="B86" s="156"/>
      <c r="C86" s="177" t="s">
        <v>186</v>
      </c>
      <c r="D86" s="158"/>
      <c r="E86" s="159">
        <v>64.7</v>
      </c>
      <c r="F86" s="157"/>
      <c r="G86" s="157"/>
      <c r="H86" s="157"/>
      <c r="I86" s="157"/>
      <c r="J86" s="157"/>
      <c r="K86" s="157"/>
      <c r="L86" s="157"/>
      <c r="M86" s="157"/>
      <c r="N86" s="157"/>
      <c r="O86" s="157"/>
      <c r="P86" s="157"/>
      <c r="Q86" s="157"/>
      <c r="R86" s="157"/>
      <c r="S86" s="157"/>
      <c r="T86" s="157"/>
      <c r="U86" s="157"/>
      <c r="V86" s="157"/>
      <c r="W86" s="157"/>
      <c r="X86" s="157"/>
      <c r="Y86" s="148"/>
      <c r="Z86" s="148"/>
      <c r="AA86" s="148"/>
      <c r="AB86" s="148"/>
      <c r="AC86" s="148"/>
      <c r="AD86" s="148"/>
      <c r="AE86" s="148"/>
      <c r="AF86" s="148"/>
      <c r="AG86" s="148" t="s">
        <v>119</v>
      </c>
      <c r="AH86" s="148">
        <v>0</v>
      </c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  <c r="BH86" s="148"/>
    </row>
    <row r="87" spans="1:60" outlineLevel="1" x14ac:dyDescent="0.2">
      <c r="A87" s="155"/>
      <c r="B87" s="156"/>
      <c r="C87" s="177" t="s">
        <v>177</v>
      </c>
      <c r="D87" s="158"/>
      <c r="E87" s="159">
        <v>4.5</v>
      </c>
      <c r="F87" s="157"/>
      <c r="G87" s="157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7"/>
      <c r="X87" s="157"/>
      <c r="Y87" s="148"/>
      <c r="Z87" s="148"/>
      <c r="AA87" s="148"/>
      <c r="AB87" s="148"/>
      <c r="AC87" s="148"/>
      <c r="AD87" s="148"/>
      <c r="AE87" s="148"/>
      <c r="AF87" s="148"/>
      <c r="AG87" s="148" t="s">
        <v>119</v>
      </c>
      <c r="AH87" s="148">
        <v>0</v>
      </c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  <c r="BH87" s="148"/>
    </row>
    <row r="88" spans="1:60" outlineLevel="1" x14ac:dyDescent="0.2">
      <c r="A88" s="155"/>
      <c r="B88" s="156"/>
      <c r="C88" s="177" t="s">
        <v>180</v>
      </c>
      <c r="D88" s="158"/>
      <c r="E88" s="159">
        <v>2.7</v>
      </c>
      <c r="F88" s="157"/>
      <c r="G88" s="157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7"/>
      <c r="X88" s="157"/>
      <c r="Y88" s="148"/>
      <c r="Z88" s="148"/>
      <c r="AA88" s="148"/>
      <c r="AB88" s="148"/>
      <c r="AC88" s="148"/>
      <c r="AD88" s="148"/>
      <c r="AE88" s="148"/>
      <c r="AF88" s="148"/>
      <c r="AG88" s="148" t="s">
        <v>119</v>
      </c>
      <c r="AH88" s="148">
        <v>0</v>
      </c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  <c r="BH88" s="148"/>
    </row>
    <row r="89" spans="1:60" outlineLevel="1" x14ac:dyDescent="0.2">
      <c r="A89" s="155"/>
      <c r="B89" s="156"/>
      <c r="C89" s="177" t="s">
        <v>187</v>
      </c>
      <c r="D89" s="158"/>
      <c r="E89" s="159">
        <v>64.7</v>
      </c>
      <c r="F89" s="157"/>
      <c r="G89" s="157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57"/>
      <c r="Y89" s="148"/>
      <c r="Z89" s="148"/>
      <c r="AA89" s="148"/>
      <c r="AB89" s="148"/>
      <c r="AC89" s="148"/>
      <c r="AD89" s="148"/>
      <c r="AE89" s="148"/>
      <c r="AF89" s="148"/>
      <c r="AG89" s="148" t="s">
        <v>119</v>
      </c>
      <c r="AH89" s="148">
        <v>0</v>
      </c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  <c r="BH89" s="148"/>
    </row>
    <row r="90" spans="1:60" outlineLevel="1" x14ac:dyDescent="0.2">
      <c r="A90" s="155"/>
      <c r="B90" s="156"/>
      <c r="C90" s="177" t="s">
        <v>177</v>
      </c>
      <c r="D90" s="158"/>
      <c r="E90" s="159">
        <v>4.5</v>
      </c>
      <c r="F90" s="157"/>
      <c r="G90" s="157"/>
      <c r="H90" s="157"/>
      <c r="I90" s="157"/>
      <c r="J90" s="157"/>
      <c r="K90" s="157"/>
      <c r="L90" s="157"/>
      <c r="M90" s="157"/>
      <c r="N90" s="157"/>
      <c r="O90" s="157"/>
      <c r="P90" s="157"/>
      <c r="Q90" s="157"/>
      <c r="R90" s="157"/>
      <c r="S90" s="157"/>
      <c r="T90" s="157"/>
      <c r="U90" s="157"/>
      <c r="V90" s="157"/>
      <c r="W90" s="157"/>
      <c r="X90" s="157"/>
      <c r="Y90" s="148"/>
      <c r="Z90" s="148"/>
      <c r="AA90" s="148"/>
      <c r="AB90" s="148"/>
      <c r="AC90" s="148"/>
      <c r="AD90" s="148"/>
      <c r="AE90" s="148"/>
      <c r="AF90" s="148"/>
      <c r="AG90" s="148" t="s">
        <v>119</v>
      </c>
      <c r="AH90" s="148">
        <v>0</v>
      </c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  <c r="BH90" s="148"/>
    </row>
    <row r="91" spans="1:60" outlineLevel="1" x14ac:dyDescent="0.2">
      <c r="A91" s="155"/>
      <c r="B91" s="156"/>
      <c r="C91" s="177" t="s">
        <v>180</v>
      </c>
      <c r="D91" s="158"/>
      <c r="E91" s="159">
        <v>2.7</v>
      </c>
      <c r="F91" s="157"/>
      <c r="G91" s="157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7"/>
      <c r="X91" s="157"/>
      <c r="Y91" s="148"/>
      <c r="Z91" s="148"/>
      <c r="AA91" s="148"/>
      <c r="AB91" s="148"/>
      <c r="AC91" s="148"/>
      <c r="AD91" s="148"/>
      <c r="AE91" s="148"/>
      <c r="AF91" s="148"/>
      <c r="AG91" s="148" t="s">
        <v>119</v>
      </c>
      <c r="AH91" s="148">
        <v>0</v>
      </c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</row>
    <row r="92" spans="1:60" outlineLevel="1" x14ac:dyDescent="0.2">
      <c r="A92" s="155"/>
      <c r="B92" s="156"/>
      <c r="C92" s="177" t="s">
        <v>188</v>
      </c>
      <c r="D92" s="158"/>
      <c r="E92" s="159">
        <v>5.2</v>
      </c>
      <c r="F92" s="157"/>
      <c r="G92" s="157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7"/>
      <c r="X92" s="157"/>
      <c r="Y92" s="148"/>
      <c r="Z92" s="148"/>
      <c r="AA92" s="148"/>
      <c r="AB92" s="148"/>
      <c r="AC92" s="148"/>
      <c r="AD92" s="148"/>
      <c r="AE92" s="148"/>
      <c r="AF92" s="148"/>
      <c r="AG92" s="148" t="s">
        <v>119</v>
      </c>
      <c r="AH92" s="148">
        <v>0</v>
      </c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  <c r="BH92" s="148"/>
    </row>
    <row r="93" spans="1:60" outlineLevel="1" x14ac:dyDescent="0.2">
      <c r="A93" s="155"/>
      <c r="B93" s="156"/>
      <c r="C93" s="240"/>
      <c r="D93" s="241"/>
      <c r="E93" s="241"/>
      <c r="F93" s="241"/>
      <c r="G93" s="241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7"/>
      <c r="X93" s="157"/>
      <c r="Y93" s="148"/>
      <c r="Z93" s="148"/>
      <c r="AA93" s="148"/>
      <c r="AB93" s="148"/>
      <c r="AC93" s="148"/>
      <c r="AD93" s="148"/>
      <c r="AE93" s="148"/>
      <c r="AF93" s="148"/>
      <c r="AG93" s="148" t="s">
        <v>120</v>
      </c>
      <c r="AH93" s="148"/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  <c r="BH93" s="148"/>
    </row>
    <row r="94" spans="1:60" x14ac:dyDescent="0.2">
      <c r="A94" s="161" t="s">
        <v>109</v>
      </c>
      <c r="B94" s="162" t="s">
        <v>72</v>
      </c>
      <c r="C94" s="175" t="s">
        <v>73</v>
      </c>
      <c r="D94" s="163"/>
      <c r="E94" s="164"/>
      <c r="F94" s="165"/>
      <c r="G94" s="165">
        <f>SUMIF(AG95:AG139,"&lt;&gt;NOR",G95:G139)</f>
        <v>0</v>
      </c>
      <c r="H94" s="165"/>
      <c r="I94" s="165">
        <f>SUM(I95:I139)</f>
        <v>0</v>
      </c>
      <c r="J94" s="165"/>
      <c r="K94" s="165">
        <f>SUM(K95:K139)</f>
        <v>0</v>
      </c>
      <c r="L94" s="165"/>
      <c r="M94" s="165">
        <f>SUM(M95:M139)</f>
        <v>0</v>
      </c>
      <c r="N94" s="165"/>
      <c r="O94" s="165">
        <f>SUM(O95:O139)</f>
        <v>0.55000000000000004</v>
      </c>
      <c r="P94" s="165"/>
      <c r="Q94" s="165">
        <f>SUM(Q95:Q139)</f>
        <v>0</v>
      </c>
      <c r="R94" s="165"/>
      <c r="S94" s="165"/>
      <c r="T94" s="166"/>
      <c r="U94" s="160"/>
      <c r="V94" s="160">
        <f>SUM(V95:V139)</f>
        <v>382.66</v>
      </c>
      <c r="W94" s="160"/>
      <c r="X94" s="160"/>
      <c r="AG94" t="s">
        <v>110</v>
      </c>
    </row>
    <row r="95" spans="1:60" outlineLevel="1" x14ac:dyDescent="0.2">
      <c r="A95" s="167">
        <v>13</v>
      </c>
      <c r="B95" s="168" t="s">
        <v>189</v>
      </c>
      <c r="C95" s="176" t="s">
        <v>190</v>
      </c>
      <c r="D95" s="169" t="s">
        <v>113</v>
      </c>
      <c r="E95" s="170">
        <v>2037.568</v>
      </c>
      <c r="F95" s="171"/>
      <c r="G95" s="172">
        <f>ROUND(E95*F95,2)</f>
        <v>0</v>
      </c>
      <c r="H95" s="171"/>
      <c r="I95" s="172">
        <f>ROUND(E95*H95,2)</f>
        <v>0</v>
      </c>
      <c r="J95" s="171"/>
      <c r="K95" s="172">
        <f>ROUND(E95*J95,2)</f>
        <v>0</v>
      </c>
      <c r="L95" s="172">
        <v>21</v>
      </c>
      <c r="M95" s="172">
        <f>G95*(1+L95/100)</f>
        <v>0</v>
      </c>
      <c r="N95" s="172">
        <v>6.9999999999999994E-5</v>
      </c>
      <c r="O95" s="172">
        <f>ROUND(E95*N95,2)</f>
        <v>0.14000000000000001</v>
      </c>
      <c r="P95" s="172">
        <v>0</v>
      </c>
      <c r="Q95" s="172">
        <f>ROUND(E95*P95,2)</f>
        <v>0</v>
      </c>
      <c r="R95" s="172"/>
      <c r="S95" s="172" t="s">
        <v>114</v>
      </c>
      <c r="T95" s="173" t="s">
        <v>115</v>
      </c>
      <c r="U95" s="157">
        <v>3.2480000000000002E-2</v>
      </c>
      <c r="V95" s="157">
        <f>ROUND(E95*U95,2)</f>
        <v>66.180000000000007</v>
      </c>
      <c r="W95" s="157"/>
      <c r="X95" s="157" t="s">
        <v>116</v>
      </c>
      <c r="Y95" s="148"/>
      <c r="Z95" s="148"/>
      <c r="AA95" s="148"/>
      <c r="AB95" s="148"/>
      <c r="AC95" s="148"/>
      <c r="AD95" s="148"/>
      <c r="AE95" s="148"/>
      <c r="AF95" s="148"/>
      <c r="AG95" s="148" t="s">
        <v>117</v>
      </c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  <c r="BH95" s="148"/>
    </row>
    <row r="96" spans="1:60" outlineLevel="1" x14ac:dyDescent="0.2">
      <c r="A96" s="155"/>
      <c r="B96" s="156"/>
      <c r="C96" s="177" t="s">
        <v>191</v>
      </c>
      <c r="D96" s="158"/>
      <c r="E96" s="159">
        <v>2037.568</v>
      </c>
      <c r="F96" s="157"/>
      <c r="G96" s="157"/>
      <c r="H96" s="157"/>
      <c r="I96" s="157"/>
      <c r="J96" s="157"/>
      <c r="K96" s="157"/>
      <c r="L96" s="157"/>
      <c r="M96" s="157"/>
      <c r="N96" s="157"/>
      <c r="O96" s="157"/>
      <c r="P96" s="157"/>
      <c r="Q96" s="157"/>
      <c r="R96" s="157"/>
      <c r="S96" s="157"/>
      <c r="T96" s="157"/>
      <c r="U96" s="157"/>
      <c r="V96" s="157"/>
      <c r="W96" s="157"/>
      <c r="X96" s="157"/>
      <c r="Y96" s="148"/>
      <c r="Z96" s="148"/>
      <c r="AA96" s="148"/>
      <c r="AB96" s="148"/>
      <c r="AC96" s="148"/>
      <c r="AD96" s="148"/>
      <c r="AE96" s="148"/>
      <c r="AF96" s="148"/>
      <c r="AG96" s="148" t="s">
        <v>119</v>
      </c>
      <c r="AH96" s="148">
        <v>0</v>
      </c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  <c r="BH96" s="148"/>
    </row>
    <row r="97" spans="1:60" outlineLevel="1" x14ac:dyDescent="0.2">
      <c r="A97" s="155"/>
      <c r="B97" s="156"/>
      <c r="C97" s="240"/>
      <c r="D97" s="241"/>
      <c r="E97" s="241"/>
      <c r="F97" s="241"/>
      <c r="G97" s="241"/>
      <c r="H97" s="157"/>
      <c r="I97" s="157"/>
      <c r="J97" s="157"/>
      <c r="K97" s="157"/>
      <c r="L97" s="157"/>
      <c r="M97" s="157"/>
      <c r="N97" s="157"/>
      <c r="O97" s="157"/>
      <c r="P97" s="157"/>
      <c r="Q97" s="157"/>
      <c r="R97" s="157"/>
      <c r="S97" s="157"/>
      <c r="T97" s="157"/>
      <c r="U97" s="157"/>
      <c r="V97" s="157"/>
      <c r="W97" s="157"/>
      <c r="X97" s="157"/>
      <c r="Y97" s="148"/>
      <c r="Z97" s="148"/>
      <c r="AA97" s="148"/>
      <c r="AB97" s="148"/>
      <c r="AC97" s="148"/>
      <c r="AD97" s="148"/>
      <c r="AE97" s="148"/>
      <c r="AF97" s="148"/>
      <c r="AG97" s="148" t="s">
        <v>120</v>
      </c>
      <c r="AH97" s="148"/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  <c r="BH97" s="148"/>
    </row>
    <row r="98" spans="1:60" outlineLevel="1" x14ac:dyDescent="0.2">
      <c r="A98" s="167">
        <v>14</v>
      </c>
      <c r="B98" s="168" t="s">
        <v>192</v>
      </c>
      <c r="C98" s="176" t="s">
        <v>193</v>
      </c>
      <c r="D98" s="169" t="s">
        <v>113</v>
      </c>
      <c r="E98" s="170">
        <v>2037.568</v>
      </c>
      <c r="F98" s="171"/>
      <c r="G98" s="172">
        <f>ROUND(E98*F98,2)</f>
        <v>0</v>
      </c>
      <c r="H98" s="171"/>
      <c r="I98" s="172">
        <f>ROUND(E98*H98,2)</f>
        <v>0</v>
      </c>
      <c r="J98" s="171"/>
      <c r="K98" s="172">
        <f>ROUND(E98*J98,2)</f>
        <v>0</v>
      </c>
      <c r="L98" s="172">
        <v>21</v>
      </c>
      <c r="M98" s="172">
        <f>G98*(1+L98/100)</f>
        <v>0</v>
      </c>
      <c r="N98" s="172">
        <v>1.4999999999999999E-4</v>
      </c>
      <c r="O98" s="172">
        <f>ROUND(E98*N98,2)</f>
        <v>0.31</v>
      </c>
      <c r="P98" s="172">
        <v>0</v>
      </c>
      <c r="Q98" s="172">
        <f>ROUND(E98*P98,2)</f>
        <v>0</v>
      </c>
      <c r="R98" s="172"/>
      <c r="S98" s="172" t="s">
        <v>114</v>
      </c>
      <c r="T98" s="173" t="s">
        <v>115</v>
      </c>
      <c r="U98" s="157">
        <v>0.10191</v>
      </c>
      <c r="V98" s="157">
        <f>ROUND(E98*U98,2)</f>
        <v>207.65</v>
      </c>
      <c r="W98" s="157"/>
      <c r="X98" s="157" t="s">
        <v>116</v>
      </c>
      <c r="Y98" s="148"/>
      <c r="Z98" s="148"/>
      <c r="AA98" s="148"/>
      <c r="AB98" s="148"/>
      <c r="AC98" s="148"/>
      <c r="AD98" s="148"/>
      <c r="AE98" s="148"/>
      <c r="AF98" s="148"/>
      <c r="AG98" s="148" t="s">
        <v>117</v>
      </c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  <c r="BH98" s="148"/>
    </row>
    <row r="99" spans="1:60" outlineLevel="1" x14ac:dyDescent="0.2">
      <c r="A99" s="155"/>
      <c r="B99" s="156"/>
      <c r="C99" s="177" t="s">
        <v>194</v>
      </c>
      <c r="D99" s="158"/>
      <c r="E99" s="159">
        <v>207.04</v>
      </c>
      <c r="F99" s="157"/>
      <c r="G99" s="157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57"/>
      <c r="Y99" s="148"/>
      <c r="Z99" s="148"/>
      <c r="AA99" s="148"/>
      <c r="AB99" s="148"/>
      <c r="AC99" s="148"/>
      <c r="AD99" s="148"/>
      <c r="AE99" s="148"/>
      <c r="AF99" s="148"/>
      <c r="AG99" s="148" t="s">
        <v>119</v>
      </c>
      <c r="AH99" s="148">
        <v>0</v>
      </c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  <c r="BH99" s="148"/>
    </row>
    <row r="100" spans="1:60" outlineLevel="1" x14ac:dyDescent="0.2">
      <c r="A100" s="155"/>
      <c r="B100" s="156"/>
      <c r="C100" s="177" t="s">
        <v>195</v>
      </c>
      <c r="D100" s="158"/>
      <c r="E100" s="159">
        <v>14.4</v>
      </c>
      <c r="F100" s="157"/>
      <c r="G100" s="157"/>
      <c r="H100" s="157"/>
      <c r="I100" s="157"/>
      <c r="J100" s="157"/>
      <c r="K100" s="157"/>
      <c r="L100" s="157"/>
      <c r="M100" s="157"/>
      <c r="N100" s="157"/>
      <c r="O100" s="157"/>
      <c r="P100" s="157"/>
      <c r="Q100" s="157"/>
      <c r="R100" s="157"/>
      <c r="S100" s="157"/>
      <c r="T100" s="157"/>
      <c r="U100" s="157"/>
      <c r="V100" s="157"/>
      <c r="W100" s="157"/>
      <c r="X100" s="157"/>
      <c r="Y100" s="148"/>
      <c r="Z100" s="148"/>
      <c r="AA100" s="148"/>
      <c r="AB100" s="148"/>
      <c r="AC100" s="148"/>
      <c r="AD100" s="148"/>
      <c r="AE100" s="148"/>
      <c r="AF100" s="148"/>
      <c r="AG100" s="148" t="s">
        <v>119</v>
      </c>
      <c r="AH100" s="148">
        <v>0</v>
      </c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  <c r="BH100" s="148"/>
    </row>
    <row r="101" spans="1:60" outlineLevel="1" x14ac:dyDescent="0.2">
      <c r="A101" s="155"/>
      <c r="B101" s="156"/>
      <c r="C101" s="177" t="s">
        <v>196</v>
      </c>
      <c r="D101" s="158"/>
      <c r="E101" s="159">
        <v>38.4</v>
      </c>
      <c r="F101" s="157"/>
      <c r="G101" s="157"/>
      <c r="H101" s="157"/>
      <c r="I101" s="157"/>
      <c r="J101" s="157"/>
      <c r="K101" s="157"/>
      <c r="L101" s="157"/>
      <c r="M101" s="157"/>
      <c r="N101" s="157"/>
      <c r="O101" s="157"/>
      <c r="P101" s="157"/>
      <c r="Q101" s="157"/>
      <c r="R101" s="157"/>
      <c r="S101" s="157"/>
      <c r="T101" s="157"/>
      <c r="U101" s="157"/>
      <c r="V101" s="157"/>
      <c r="W101" s="157"/>
      <c r="X101" s="157"/>
      <c r="Y101" s="148"/>
      <c r="Z101" s="148"/>
      <c r="AA101" s="148"/>
      <c r="AB101" s="148"/>
      <c r="AC101" s="148"/>
      <c r="AD101" s="148"/>
      <c r="AE101" s="148"/>
      <c r="AF101" s="148"/>
      <c r="AG101" s="148" t="s">
        <v>119</v>
      </c>
      <c r="AH101" s="148">
        <v>0</v>
      </c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  <c r="BH101" s="148"/>
    </row>
    <row r="102" spans="1:60" outlineLevel="1" x14ac:dyDescent="0.2">
      <c r="A102" s="155"/>
      <c r="B102" s="156"/>
      <c r="C102" s="177" t="s">
        <v>197</v>
      </c>
      <c r="D102" s="158"/>
      <c r="E102" s="159">
        <v>4.2240000000000002</v>
      </c>
      <c r="F102" s="157"/>
      <c r="G102" s="157"/>
      <c r="H102" s="157"/>
      <c r="I102" s="157"/>
      <c r="J102" s="157"/>
      <c r="K102" s="157"/>
      <c r="L102" s="157"/>
      <c r="M102" s="157"/>
      <c r="N102" s="157"/>
      <c r="O102" s="157"/>
      <c r="P102" s="157"/>
      <c r="Q102" s="157"/>
      <c r="R102" s="157"/>
      <c r="S102" s="157"/>
      <c r="T102" s="157"/>
      <c r="U102" s="157"/>
      <c r="V102" s="157"/>
      <c r="W102" s="157"/>
      <c r="X102" s="157"/>
      <c r="Y102" s="148"/>
      <c r="Z102" s="148"/>
      <c r="AA102" s="148"/>
      <c r="AB102" s="148"/>
      <c r="AC102" s="148"/>
      <c r="AD102" s="148"/>
      <c r="AE102" s="148"/>
      <c r="AF102" s="148"/>
      <c r="AG102" s="148" t="s">
        <v>119</v>
      </c>
      <c r="AH102" s="148">
        <v>0</v>
      </c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  <c r="BH102" s="148"/>
    </row>
    <row r="103" spans="1:60" outlineLevel="1" x14ac:dyDescent="0.2">
      <c r="A103" s="155"/>
      <c r="B103" s="156"/>
      <c r="C103" s="177" t="s">
        <v>198</v>
      </c>
      <c r="D103" s="158"/>
      <c r="E103" s="159">
        <v>8.64</v>
      </c>
      <c r="F103" s="157"/>
      <c r="G103" s="157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  <c r="V103" s="157"/>
      <c r="W103" s="157"/>
      <c r="X103" s="157"/>
      <c r="Y103" s="148"/>
      <c r="Z103" s="148"/>
      <c r="AA103" s="148"/>
      <c r="AB103" s="148"/>
      <c r="AC103" s="148"/>
      <c r="AD103" s="148"/>
      <c r="AE103" s="148"/>
      <c r="AF103" s="148"/>
      <c r="AG103" s="148" t="s">
        <v>119</v>
      </c>
      <c r="AH103" s="148">
        <v>0</v>
      </c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  <c r="BH103" s="148"/>
    </row>
    <row r="104" spans="1:60" outlineLevel="1" x14ac:dyDescent="0.2">
      <c r="A104" s="155"/>
      <c r="B104" s="156"/>
      <c r="C104" s="177" t="s">
        <v>199</v>
      </c>
      <c r="D104" s="158"/>
      <c r="E104" s="159">
        <v>207.04</v>
      </c>
      <c r="F104" s="157"/>
      <c r="G104" s="157"/>
      <c r="H104" s="157"/>
      <c r="I104" s="157"/>
      <c r="J104" s="157"/>
      <c r="K104" s="157"/>
      <c r="L104" s="157"/>
      <c r="M104" s="157"/>
      <c r="N104" s="157"/>
      <c r="O104" s="157"/>
      <c r="P104" s="157"/>
      <c r="Q104" s="157"/>
      <c r="R104" s="157"/>
      <c r="S104" s="157"/>
      <c r="T104" s="157"/>
      <c r="U104" s="157"/>
      <c r="V104" s="157"/>
      <c r="W104" s="157"/>
      <c r="X104" s="157"/>
      <c r="Y104" s="148"/>
      <c r="Z104" s="148"/>
      <c r="AA104" s="148"/>
      <c r="AB104" s="148"/>
      <c r="AC104" s="148"/>
      <c r="AD104" s="148"/>
      <c r="AE104" s="148"/>
      <c r="AF104" s="148"/>
      <c r="AG104" s="148" t="s">
        <v>119</v>
      </c>
      <c r="AH104" s="148">
        <v>0</v>
      </c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  <c r="BH104" s="148"/>
    </row>
    <row r="105" spans="1:60" outlineLevel="1" x14ac:dyDescent="0.2">
      <c r="A105" s="155"/>
      <c r="B105" s="156"/>
      <c r="C105" s="177" t="s">
        <v>198</v>
      </c>
      <c r="D105" s="158"/>
      <c r="E105" s="159">
        <v>8.64</v>
      </c>
      <c r="F105" s="157"/>
      <c r="G105" s="157"/>
      <c r="H105" s="157"/>
      <c r="I105" s="157"/>
      <c r="J105" s="157"/>
      <c r="K105" s="157"/>
      <c r="L105" s="157"/>
      <c r="M105" s="157"/>
      <c r="N105" s="157"/>
      <c r="O105" s="157"/>
      <c r="P105" s="157"/>
      <c r="Q105" s="157"/>
      <c r="R105" s="157"/>
      <c r="S105" s="157"/>
      <c r="T105" s="157"/>
      <c r="U105" s="157"/>
      <c r="V105" s="157"/>
      <c r="W105" s="157"/>
      <c r="X105" s="157"/>
      <c r="Y105" s="148"/>
      <c r="Z105" s="148"/>
      <c r="AA105" s="148"/>
      <c r="AB105" s="148"/>
      <c r="AC105" s="148"/>
      <c r="AD105" s="148"/>
      <c r="AE105" s="148"/>
      <c r="AF105" s="148"/>
      <c r="AG105" s="148" t="s">
        <v>119</v>
      </c>
      <c r="AH105" s="148">
        <v>0</v>
      </c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  <c r="BH105" s="148"/>
    </row>
    <row r="106" spans="1:60" outlineLevel="1" x14ac:dyDescent="0.2">
      <c r="A106" s="155"/>
      <c r="B106" s="156"/>
      <c r="C106" s="177" t="s">
        <v>196</v>
      </c>
      <c r="D106" s="158"/>
      <c r="E106" s="159">
        <v>38.4</v>
      </c>
      <c r="F106" s="157"/>
      <c r="G106" s="157"/>
      <c r="H106" s="157"/>
      <c r="I106" s="157"/>
      <c r="J106" s="157"/>
      <c r="K106" s="157"/>
      <c r="L106" s="157"/>
      <c r="M106" s="157"/>
      <c r="N106" s="157"/>
      <c r="O106" s="157"/>
      <c r="P106" s="157"/>
      <c r="Q106" s="157"/>
      <c r="R106" s="157"/>
      <c r="S106" s="157"/>
      <c r="T106" s="157"/>
      <c r="U106" s="157"/>
      <c r="V106" s="157"/>
      <c r="W106" s="157"/>
      <c r="X106" s="157"/>
      <c r="Y106" s="148"/>
      <c r="Z106" s="148"/>
      <c r="AA106" s="148"/>
      <c r="AB106" s="148"/>
      <c r="AC106" s="148"/>
      <c r="AD106" s="148"/>
      <c r="AE106" s="148"/>
      <c r="AF106" s="148"/>
      <c r="AG106" s="148" t="s">
        <v>119</v>
      </c>
      <c r="AH106" s="148">
        <v>0</v>
      </c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  <c r="BH106" s="148"/>
    </row>
    <row r="107" spans="1:60" outlineLevel="1" x14ac:dyDescent="0.2">
      <c r="A107" s="155"/>
      <c r="B107" s="156"/>
      <c r="C107" s="177" t="s">
        <v>197</v>
      </c>
      <c r="D107" s="158"/>
      <c r="E107" s="159">
        <v>4.2240000000000002</v>
      </c>
      <c r="F107" s="157"/>
      <c r="G107" s="157"/>
      <c r="H107" s="157"/>
      <c r="I107" s="157"/>
      <c r="J107" s="157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  <c r="V107" s="157"/>
      <c r="W107" s="157"/>
      <c r="X107" s="157"/>
      <c r="Y107" s="148"/>
      <c r="Z107" s="148"/>
      <c r="AA107" s="148"/>
      <c r="AB107" s="148"/>
      <c r="AC107" s="148"/>
      <c r="AD107" s="148"/>
      <c r="AE107" s="148"/>
      <c r="AF107" s="148"/>
      <c r="AG107" s="148" t="s">
        <v>119</v>
      </c>
      <c r="AH107" s="148">
        <v>0</v>
      </c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  <c r="BH107" s="148"/>
    </row>
    <row r="108" spans="1:60" outlineLevel="1" x14ac:dyDescent="0.2">
      <c r="A108" s="155"/>
      <c r="B108" s="156"/>
      <c r="C108" s="177" t="s">
        <v>200</v>
      </c>
      <c r="D108" s="158"/>
      <c r="E108" s="159">
        <v>207.04</v>
      </c>
      <c r="F108" s="157"/>
      <c r="G108" s="157"/>
      <c r="H108" s="157"/>
      <c r="I108" s="157"/>
      <c r="J108" s="157"/>
      <c r="K108" s="157"/>
      <c r="L108" s="157"/>
      <c r="M108" s="157"/>
      <c r="N108" s="157"/>
      <c r="O108" s="157"/>
      <c r="P108" s="157"/>
      <c r="Q108" s="157"/>
      <c r="R108" s="157"/>
      <c r="S108" s="157"/>
      <c r="T108" s="157"/>
      <c r="U108" s="157"/>
      <c r="V108" s="157"/>
      <c r="W108" s="157"/>
      <c r="X108" s="157"/>
      <c r="Y108" s="148"/>
      <c r="Z108" s="148"/>
      <c r="AA108" s="148"/>
      <c r="AB108" s="148"/>
      <c r="AC108" s="148"/>
      <c r="AD108" s="148"/>
      <c r="AE108" s="148"/>
      <c r="AF108" s="148"/>
      <c r="AG108" s="148" t="s">
        <v>119</v>
      </c>
      <c r="AH108" s="148">
        <v>0</v>
      </c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  <c r="BH108" s="148"/>
    </row>
    <row r="109" spans="1:60" outlineLevel="1" x14ac:dyDescent="0.2">
      <c r="A109" s="155"/>
      <c r="B109" s="156"/>
      <c r="C109" s="177" t="s">
        <v>195</v>
      </c>
      <c r="D109" s="158"/>
      <c r="E109" s="159">
        <v>14.4</v>
      </c>
      <c r="F109" s="157"/>
      <c r="G109" s="157"/>
      <c r="H109" s="157"/>
      <c r="I109" s="157"/>
      <c r="J109" s="157"/>
      <c r="K109" s="157"/>
      <c r="L109" s="157"/>
      <c r="M109" s="157"/>
      <c r="N109" s="157"/>
      <c r="O109" s="157"/>
      <c r="P109" s="157"/>
      <c r="Q109" s="157"/>
      <c r="R109" s="157"/>
      <c r="S109" s="157"/>
      <c r="T109" s="157"/>
      <c r="U109" s="157"/>
      <c r="V109" s="157"/>
      <c r="W109" s="157"/>
      <c r="X109" s="157"/>
      <c r="Y109" s="148"/>
      <c r="Z109" s="148"/>
      <c r="AA109" s="148"/>
      <c r="AB109" s="148"/>
      <c r="AC109" s="148"/>
      <c r="AD109" s="148"/>
      <c r="AE109" s="148"/>
      <c r="AF109" s="148"/>
      <c r="AG109" s="148" t="s">
        <v>119</v>
      </c>
      <c r="AH109" s="148">
        <v>0</v>
      </c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  <c r="BH109" s="148"/>
    </row>
    <row r="110" spans="1:60" outlineLevel="1" x14ac:dyDescent="0.2">
      <c r="A110" s="155"/>
      <c r="B110" s="156"/>
      <c r="C110" s="177" t="s">
        <v>198</v>
      </c>
      <c r="D110" s="158"/>
      <c r="E110" s="159">
        <v>8.64</v>
      </c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57"/>
      <c r="R110" s="157"/>
      <c r="S110" s="157"/>
      <c r="T110" s="157"/>
      <c r="U110" s="157"/>
      <c r="V110" s="157"/>
      <c r="W110" s="157"/>
      <c r="X110" s="157"/>
      <c r="Y110" s="148"/>
      <c r="Z110" s="148"/>
      <c r="AA110" s="148"/>
      <c r="AB110" s="148"/>
      <c r="AC110" s="148"/>
      <c r="AD110" s="148"/>
      <c r="AE110" s="148"/>
      <c r="AF110" s="148"/>
      <c r="AG110" s="148" t="s">
        <v>119</v>
      </c>
      <c r="AH110" s="148">
        <v>0</v>
      </c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</row>
    <row r="111" spans="1:60" outlineLevel="1" x14ac:dyDescent="0.2">
      <c r="A111" s="155"/>
      <c r="B111" s="156"/>
      <c r="C111" s="177" t="s">
        <v>201</v>
      </c>
      <c r="D111" s="158"/>
      <c r="E111" s="159">
        <v>207.04</v>
      </c>
      <c r="F111" s="157"/>
      <c r="G111" s="157"/>
      <c r="H111" s="157"/>
      <c r="I111" s="157"/>
      <c r="J111" s="157"/>
      <c r="K111" s="157"/>
      <c r="L111" s="157"/>
      <c r="M111" s="157"/>
      <c r="N111" s="157"/>
      <c r="O111" s="157"/>
      <c r="P111" s="157"/>
      <c r="Q111" s="157"/>
      <c r="R111" s="157"/>
      <c r="S111" s="157"/>
      <c r="T111" s="157"/>
      <c r="U111" s="157"/>
      <c r="V111" s="157"/>
      <c r="W111" s="157"/>
      <c r="X111" s="157"/>
      <c r="Y111" s="148"/>
      <c r="Z111" s="148"/>
      <c r="AA111" s="148"/>
      <c r="AB111" s="148"/>
      <c r="AC111" s="148"/>
      <c r="AD111" s="148"/>
      <c r="AE111" s="148"/>
      <c r="AF111" s="148"/>
      <c r="AG111" s="148" t="s">
        <v>119</v>
      </c>
      <c r="AH111" s="148">
        <v>0</v>
      </c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  <c r="BH111" s="148"/>
    </row>
    <row r="112" spans="1:60" outlineLevel="1" x14ac:dyDescent="0.2">
      <c r="A112" s="155"/>
      <c r="B112" s="156"/>
      <c r="C112" s="177" t="s">
        <v>202</v>
      </c>
      <c r="D112" s="158"/>
      <c r="E112" s="159">
        <v>11.52</v>
      </c>
      <c r="F112" s="157"/>
      <c r="G112" s="157"/>
      <c r="H112" s="157"/>
      <c r="I112" s="157"/>
      <c r="J112" s="157"/>
      <c r="K112" s="157"/>
      <c r="L112" s="157"/>
      <c r="M112" s="157"/>
      <c r="N112" s="157"/>
      <c r="O112" s="157"/>
      <c r="P112" s="157"/>
      <c r="Q112" s="157"/>
      <c r="R112" s="157"/>
      <c r="S112" s="157"/>
      <c r="T112" s="157"/>
      <c r="U112" s="157"/>
      <c r="V112" s="157"/>
      <c r="W112" s="157"/>
      <c r="X112" s="157"/>
      <c r="Y112" s="148"/>
      <c r="Z112" s="148"/>
      <c r="AA112" s="148"/>
      <c r="AB112" s="148"/>
      <c r="AC112" s="148"/>
      <c r="AD112" s="148"/>
      <c r="AE112" s="148"/>
      <c r="AF112" s="148"/>
      <c r="AG112" s="148" t="s">
        <v>119</v>
      </c>
      <c r="AH112" s="148">
        <v>0</v>
      </c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</row>
    <row r="113" spans="1:60" outlineLevel="1" x14ac:dyDescent="0.2">
      <c r="A113" s="155"/>
      <c r="B113" s="156"/>
      <c r="C113" s="177" t="s">
        <v>198</v>
      </c>
      <c r="D113" s="158"/>
      <c r="E113" s="159">
        <v>8.64</v>
      </c>
      <c r="F113" s="157"/>
      <c r="G113" s="157"/>
      <c r="H113" s="157"/>
      <c r="I113" s="157"/>
      <c r="J113" s="157"/>
      <c r="K113" s="157"/>
      <c r="L113" s="157"/>
      <c r="M113" s="157"/>
      <c r="N113" s="157"/>
      <c r="O113" s="157"/>
      <c r="P113" s="157"/>
      <c r="Q113" s="157"/>
      <c r="R113" s="157"/>
      <c r="S113" s="157"/>
      <c r="T113" s="157"/>
      <c r="U113" s="157"/>
      <c r="V113" s="157"/>
      <c r="W113" s="157"/>
      <c r="X113" s="157"/>
      <c r="Y113" s="148"/>
      <c r="Z113" s="148"/>
      <c r="AA113" s="148"/>
      <c r="AB113" s="148"/>
      <c r="AC113" s="148"/>
      <c r="AD113" s="148"/>
      <c r="AE113" s="148"/>
      <c r="AF113" s="148"/>
      <c r="AG113" s="148" t="s">
        <v>119</v>
      </c>
      <c r="AH113" s="148">
        <v>0</v>
      </c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</row>
    <row r="114" spans="1:60" outlineLevel="1" x14ac:dyDescent="0.2">
      <c r="A114" s="155"/>
      <c r="B114" s="156"/>
      <c r="C114" s="177" t="s">
        <v>203</v>
      </c>
      <c r="D114" s="158"/>
      <c r="E114" s="159">
        <v>23.04</v>
      </c>
      <c r="F114" s="157"/>
      <c r="G114" s="157"/>
      <c r="H114" s="157"/>
      <c r="I114" s="157"/>
      <c r="J114" s="157"/>
      <c r="K114" s="157"/>
      <c r="L114" s="157"/>
      <c r="M114" s="157"/>
      <c r="N114" s="157"/>
      <c r="O114" s="157"/>
      <c r="P114" s="157"/>
      <c r="Q114" s="157"/>
      <c r="R114" s="157"/>
      <c r="S114" s="157"/>
      <c r="T114" s="157"/>
      <c r="U114" s="157"/>
      <c r="V114" s="157"/>
      <c r="W114" s="157"/>
      <c r="X114" s="157"/>
      <c r="Y114" s="148"/>
      <c r="Z114" s="148"/>
      <c r="AA114" s="148"/>
      <c r="AB114" s="148"/>
      <c r="AC114" s="148"/>
      <c r="AD114" s="148"/>
      <c r="AE114" s="148"/>
      <c r="AF114" s="148"/>
      <c r="AG114" s="148" t="s">
        <v>119</v>
      </c>
      <c r="AH114" s="148">
        <v>0</v>
      </c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  <c r="BH114" s="148"/>
    </row>
    <row r="115" spans="1:60" outlineLevel="1" x14ac:dyDescent="0.2">
      <c r="A115" s="155"/>
      <c r="B115" s="156"/>
      <c r="C115" s="177" t="s">
        <v>204</v>
      </c>
      <c r="D115" s="158"/>
      <c r="E115" s="159">
        <v>207.04</v>
      </c>
      <c r="F115" s="157"/>
      <c r="G115" s="157"/>
      <c r="H115" s="157"/>
      <c r="I115" s="157"/>
      <c r="J115" s="157"/>
      <c r="K115" s="157"/>
      <c r="L115" s="157"/>
      <c r="M115" s="157"/>
      <c r="N115" s="157"/>
      <c r="O115" s="157"/>
      <c r="P115" s="157"/>
      <c r="Q115" s="157"/>
      <c r="R115" s="157"/>
      <c r="S115" s="157"/>
      <c r="T115" s="157"/>
      <c r="U115" s="157"/>
      <c r="V115" s="157"/>
      <c r="W115" s="157"/>
      <c r="X115" s="157"/>
      <c r="Y115" s="148"/>
      <c r="Z115" s="148"/>
      <c r="AA115" s="148"/>
      <c r="AB115" s="148"/>
      <c r="AC115" s="148"/>
      <c r="AD115" s="148"/>
      <c r="AE115" s="148"/>
      <c r="AF115" s="148"/>
      <c r="AG115" s="148" t="s">
        <v>119</v>
      </c>
      <c r="AH115" s="148">
        <v>0</v>
      </c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  <c r="BH115" s="148"/>
    </row>
    <row r="116" spans="1:60" outlineLevel="1" x14ac:dyDescent="0.2">
      <c r="A116" s="155"/>
      <c r="B116" s="156"/>
      <c r="C116" s="177" t="s">
        <v>195</v>
      </c>
      <c r="D116" s="158"/>
      <c r="E116" s="159">
        <v>14.4</v>
      </c>
      <c r="F116" s="157"/>
      <c r="G116" s="157"/>
      <c r="H116" s="157"/>
      <c r="I116" s="157"/>
      <c r="J116" s="157"/>
      <c r="K116" s="157"/>
      <c r="L116" s="157"/>
      <c r="M116" s="157"/>
      <c r="N116" s="157"/>
      <c r="O116" s="157"/>
      <c r="P116" s="157"/>
      <c r="Q116" s="157"/>
      <c r="R116" s="157"/>
      <c r="S116" s="157"/>
      <c r="T116" s="157"/>
      <c r="U116" s="157"/>
      <c r="V116" s="157"/>
      <c r="W116" s="157"/>
      <c r="X116" s="157"/>
      <c r="Y116" s="148"/>
      <c r="Z116" s="148"/>
      <c r="AA116" s="148"/>
      <c r="AB116" s="148"/>
      <c r="AC116" s="148"/>
      <c r="AD116" s="148"/>
      <c r="AE116" s="148"/>
      <c r="AF116" s="148"/>
      <c r="AG116" s="148" t="s">
        <v>119</v>
      </c>
      <c r="AH116" s="148">
        <v>0</v>
      </c>
      <c r="AI116" s="148"/>
      <c r="AJ116" s="148"/>
      <c r="AK116" s="148"/>
      <c r="AL116" s="148"/>
      <c r="AM116" s="148"/>
      <c r="AN116" s="148"/>
      <c r="AO116" s="148"/>
      <c r="AP116" s="148"/>
      <c r="AQ116" s="148"/>
      <c r="AR116" s="148"/>
      <c r="AS116" s="148"/>
      <c r="AT116" s="148"/>
      <c r="AU116" s="148"/>
      <c r="AV116" s="148"/>
      <c r="AW116" s="148"/>
      <c r="AX116" s="148"/>
      <c r="AY116" s="148"/>
      <c r="AZ116" s="148"/>
      <c r="BA116" s="148"/>
      <c r="BB116" s="148"/>
      <c r="BC116" s="148"/>
      <c r="BD116" s="148"/>
      <c r="BE116" s="148"/>
      <c r="BF116" s="148"/>
      <c r="BG116" s="148"/>
      <c r="BH116" s="148"/>
    </row>
    <row r="117" spans="1:60" outlineLevel="1" x14ac:dyDescent="0.2">
      <c r="A117" s="155"/>
      <c r="B117" s="156"/>
      <c r="C117" s="177" t="s">
        <v>198</v>
      </c>
      <c r="D117" s="158"/>
      <c r="E117" s="159">
        <v>8.64</v>
      </c>
      <c r="F117" s="157"/>
      <c r="G117" s="157"/>
      <c r="H117" s="157"/>
      <c r="I117" s="157"/>
      <c r="J117" s="157"/>
      <c r="K117" s="157"/>
      <c r="L117" s="157"/>
      <c r="M117" s="157"/>
      <c r="N117" s="157"/>
      <c r="O117" s="157"/>
      <c r="P117" s="157"/>
      <c r="Q117" s="157"/>
      <c r="R117" s="157"/>
      <c r="S117" s="157"/>
      <c r="T117" s="157"/>
      <c r="U117" s="157"/>
      <c r="V117" s="157"/>
      <c r="W117" s="157"/>
      <c r="X117" s="157"/>
      <c r="Y117" s="148"/>
      <c r="Z117" s="148"/>
      <c r="AA117" s="148"/>
      <c r="AB117" s="148"/>
      <c r="AC117" s="148"/>
      <c r="AD117" s="148"/>
      <c r="AE117" s="148"/>
      <c r="AF117" s="148"/>
      <c r="AG117" s="148" t="s">
        <v>119</v>
      </c>
      <c r="AH117" s="148">
        <v>0</v>
      </c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  <c r="BH117" s="148"/>
    </row>
    <row r="118" spans="1:60" outlineLevel="1" x14ac:dyDescent="0.2">
      <c r="A118" s="155"/>
      <c r="B118" s="156"/>
      <c r="C118" s="177" t="s">
        <v>205</v>
      </c>
      <c r="D118" s="158"/>
      <c r="E118" s="159">
        <v>207.04</v>
      </c>
      <c r="F118" s="157"/>
      <c r="G118" s="157"/>
      <c r="H118" s="157"/>
      <c r="I118" s="157"/>
      <c r="J118" s="157"/>
      <c r="K118" s="157"/>
      <c r="L118" s="157"/>
      <c r="M118" s="157"/>
      <c r="N118" s="157"/>
      <c r="O118" s="157"/>
      <c r="P118" s="157"/>
      <c r="Q118" s="157"/>
      <c r="R118" s="157"/>
      <c r="S118" s="157"/>
      <c r="T118" s="157"/>
      <c r="U118" s="157"/>
      <c r="V118" s="157"/>
      <c r="W118" s="157"/>
      <c r="X118" s="157"/>
      <c r="Y118" s="148"/>
      <c r="Z118" s="148"/>
      <c r="AA118" s="148"/>
      <c r="AB118" s="148"/>
      <c r="AC118" s="148"/>
      <c r="AD118" s="148"/>
      <c r="AE118" s="148"/>
      <c r="AF118" s="148"/>
      <c r="AG118" s="148" t="s">
        <v>119</v>
      </c>
      <c r="AH118" s="148">
        <v>0</v>
      </c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  <c r="BH118" s="148"/>
    </row>
    <row r="119" spans="1:60" outlineLevel="1" x14ac:dyDescent="0.2">
      <c r="A119" s="155"/>
      <c r="B119" s="156"/>
      <c r="C119" s="177" t="s">
        <v>195</v>
      </c>
      <c r="D119" s="158"/>
      <c r="E119" s="159">
        <v>14.4</v>
      </c>
      <c r="F119" s="157"/>
      <c r="G119" s="157"/>
      <c r="H119" s="157"/>
      <c r="I119" s="157"/>
      <c r="J119" s="157"/>
      <c r="K119" s="157"/>
      <c r="L119" s="157"/>
      <c r="M119" s="157"/>
      <c r="N119" s="157"/>
      <c r="O119" s="157"/>
      <c r="P119" s="157"/>
      <c r="Q119" s="157"/>
      <c r="R119" s="157"/>
      <c r="S119" s="157"/>
      <c r="T119" s="157"/>
      <c r="U119" s="157"/>
      <c r="V119" s="157"/>
      <c r="W119" s="157"/>
      <c r="X119" s="157"/>
      <c r="Y119" s="148"/>
      <c r="Z119" s="148"/>
      <c r="AA119" s="148"/>
      <c r="AB119" s="148"/>
      <c r="AC119" s="148"/>
      <c r="AD119" s="148"/>
      <c r="AE119" s="148"/>
      <c r="AF119" s="148"/>
      <c r="AG119" s="148" t="s">
        <v>119</v>
      </c>
      <c r="AH119" s="148">
        <v>0</v>
      </c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  <c r="BH119" s="148"/>
    </row>
    <row r="120" spans="1:60" outlineLevel="1" x14ac:dyDescent="0.2">
      <c r="A120" s="155"/>
      <c r="B120" s="156"/>
      <c r="C120" s="177" t="s">
        <v>198</v>
      </c>
      <c r="D120" s="158"/>
      <c r="E120" s="159">
        <v>8.64</v>
      </c>
      <c r="F120" s="157"/>
      <c r="G120" s="157"/>
      <c r="H120" s="157"/>
      <c r="I120" s="157"/>
      <c r="J120" s="157"/>
      <c r="K120" s="157"/>
      <c r="L120" s="157"/>
      <c r="M120" s="157"/>
      <c r="N120" s="157"/>
      <c r="O120" s="157"/>
      <c r="P120" s="157"/>
      <c r="Q120" s="157"/>
      <c r="R120" s="157"/>
      <c r="S120" s="157"/>
      <c r="T120" s="157"/>
      <c r="U120" s="157"/>
      <c r="V120" s="157"/>
      <c r="W120" s="157"/>
      <c r="X120" s="157"/>
      <c r="Y120" s="148"/>
      <c r="Z120" s="148"/>
      <c r="AA120" s="148"/>
      <c r="AB120" s="148"/>
      <c r="AC120" s="148"/>
      <c r="AD120" s="148"/>
      <c r="AE120" s="148"/>
      <c r="AF120" s="148"/>
      <c r="AG120" s="148" t="s">
        <v>119</v>
      </c>
      <c r="AH120" s="148">
        <v>0</v>
      </c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  <c r="BH120" s="148"/>
    </row>
    <row r="121" spans="1:60" outlineLevel="1" x14ac:dyDescent="0.2">
      <c r="A121" s="155"/>
      <c r="B121" s="156"/>
      <c r="C121" s="177" t="s">
        <v>206</v>
      </c>
      <c r="D121" s="158"/>
      <c r="E121" s="159">
        <v>16.64</v>
      </c>
      <c r="F121" s="157"/>
      <c r="G121" s="157"/>
      <c r="H121" s="157"/>
      <c r="I121" s="157"/>
      <c r="J121" s="157"/>
      <c r="K121" s="157"/>
      <c r="L121" s="157"/>
      <c r="M121" s="157"/>
      <c r="N121" s="157"/>
      <c r="O121" s="157"/>
      <c r="P121" s="157"/>
      <c r="Q121" s="157"/>
      <c r="R121" s="157"/>
      <c r="S121" s="157"/>
      <c r="T121" s="157"/>
      <c r="U121" s="157"/>
      <c r="V121" s="157"/>
      <c r="W121" s="157"/>
      <c r="X121" s="157"/>
      <c r="Y121" s="148"/>
      <c r="Z121" s="148"/>
      <c r="AA121" s="148"/>
      <c r="AB121" s="148"/>
      <c r="AC121" s="148"/>
      <c r="AD121" s="148"/>
      <c r="AE121" s="148"/>
      <c r="AF121" s="148"/>
      <c r="AG121" s="148" t="s">
        <v>119</v>
      </c>
      <c r="AH121" s="148">
        <v>0</v>
      </c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  <c r="BH121" s="148"/>
    </row>
    <row r="122" spans="1:60" outlineLevel="1" x14ac:dyDescent="0.2">
      <c r="A122" s="155"/>
      <c r="B122" s="156"/>
      <c r="C122" s="177" t="s">
        <v>207</v>
      </c>
      <c r="D122" s="158"/>
      <c r="E122" s="159">
        <v>170.24</v>
      </c>
      <c r="F122" s="157"/>
      <c r="G122" s="157"/>
      <c r="H122" s="157"/>
      <c r="I122" s="157"/>
      <c r="J122" s="157"/>
      <c r="K122" s="157"/>
      <c r="L122" s="157"/>
      <c r="M122" s="157"/>
      <c r="N122" s="157"/>
      <c r="O122" s="157"/>
      <c r="P122" s="157"/>
      <c r="Q122" s="157"/>
      <c r="R122" s="157"/>
      <c r="S122" s="157"/>
      <c r="T122" s="157"/>
      <c r="U122" s="157"/>
      <c r="V122" s="157"/>
      <c r="W122" s="157"/>
      <c r="X122" s="157"/>
      <c r="Y122" s="148"/>
      <c r="Z122" s="148"/>
      <c r="AA122" s="148"/>
      <c r="AB122" s="148"/>
      <c r="AC122" s="148"/>
      <c r="AD122" s="148"/>
      <c r="AE122" s="148"/>
      <c r="AF122" s="148"/>
      <c r="AG122" s="148" t="s">
        <v>119</v>
      </c>
      <c r="AH122" s="148">
        <v>0</v>
      </c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  <c r="BH122" s="148"/>
    </row>
    <row r="123" spans="1:60" outlineLevel="1" x14ac:dyDescent="0.2">
      <c r="A123" s="155"/>
      <c r="B123" s="156"/>
      <c r="C123" s="177" t="s">
        <v>208</v>
      </c>
      <c r="D123" s="158"/>
      <c r="E123" s="159">
        <v>153.6</v>
      </c>
      <c r="F123" s="157"/>
      <c r="G123" s="157"/>
      <c r="H123" s="157"/>
      <c r="I123" s="157"/>
      <c r="J123" s="157"/>
      <c r="K123" s="157"/>
      <c r="L123" s="157"/>
      <c r="M123" s="157"/>
      <c r="N123" s="157"/>
      <c r="O123" s="157"/>
      <c r="P123" s="157"/>
      <c r="Q123" s="157"/>
      <c r="R123" s="157"/>
      <c r="S123" s="157"/>
      <c r="T123" s="157"/>
      <c r="U123" s="157"/>
      <c r="V123" s="157"/>
      <c r="W123" s="157"/>
      <c r="X123" s="157"/>
      <c r="Y123" s="148"/>
      <c r="Z123" s="148"/>
      <c r="AA123" s="148"/>
      <c r="AB123" s="148"/>
      <c r="AC123" s="148"/>
      <c r="AD123" s="148"/>
      <c r="AE123" s="148"/>
      <c r="AF123" s="148"/>
      <c r="AG123" s="148" t="s">
        <v>119</v>
      </c>
      <c r="AH123" s="148">
        <v>0</v>
      </c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  <c r="BH123" s="148"/>
    </row>
    <row r="124" spans="1:60" outlineLevel="1" x14ac:dyDescent="0.2">
      <c r="A124" s="155"/>
      <c r="B124" s="156"/>
      <c r="C124" s="177" t="s">
        <v>209</v>
      </c>
      <c r="D124" s="158"/>
      <c r="E124" s="159">
        <v>35.840000000000003</v>
      </c>
      <c r="F124" s="157"/>
      <c r="G124" s="157"/>
      <c r="H124" s="157"/>
      <c r="I124" s="157"/>
      <c r="J124" s="157"/>
      <c r="K124" s="157"/>
      <c r="L124" s="157"/>
      <c r="M124" s="157"/>
      <c r="N124" s="157"/>
      <c r="O124" s="157"/>
      <c r="P124" s="157"/>
      <c r="Q124" s="157"/>
      <c r="R124" s="157"/>
      <c r="S124" s="157"/>
      <c r="T124" s="157"/>
      <c r="U124" s="157"/>
      <c r="V124" s="157"/>
      <c r="W124" s="157"/>
      <c r="X124" s="157"/>
      <c r="Y124" s="148"/>
      <c r="Z124" s="148"/>
      <c r="AA124" s="148"/>
      <c r="AB124" s="148"/>
      <c r="AC124" s="148"/>
      <c r="AD124" s="148"/>
      <c r="AE124" s="148"/>
      <c r="AF124" s="148"/>
      <c r="AG124" s="148" t="s">
        <v>119</v>
      </c>
      <c r="AH124" s="148">
        <v>0</v>
      </c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  <c r="BH124" s="148"/>
    </row>
    <row r="125" spans="1:60" outlineLevel="1" x14ac:dyDescent="0.2">
      <c r="A125" s="155"/>
      <c r="B125" s="156"/>
      <c r="C125" s="177" t="s">
        <v>137</v>
      </c>
      <c r="D125" s="158"/>
      <c r="E125" s="159">
        <v>117.6</v>
      </c>
      <c r="F125" s="157"/>
      <c r="G125" s="157"/>
      <c r="H125" s="157"/>
      <c r="I125" s="157"/>
      <c r="J125" s="157"/>
      <c r="K125" s="157"/>
      <c r="L125" s="157"/>
      <c r="M125" s="157"/>
      <c r="N125" s="157"/>
      <c r="O125" s="157"/>
      <c r="P125" s="157"/>
      <c r="Q125" s="157"/>
      <c r="R125" s="157"/>
      <c r="S125" s="157"/>
      <c r="T125" s="157"/>
      <c r="U125" s="157"/>
      <c r="V125" s="157"/>
      <c r="W125" s="157"/>
      <c r="X125" s="157"/>
      <c r="Y125" s="148"/>
      <c r="Z125" s="148"/>
      <c r="AA125" s="148"/>
      <c r="AB125" s="148"/>
      <c r="AC125" s="148"/>
      <c r="AD125" s="148"/>
      <c r="AE125" s="148"/>
      <c r="AF125" s="148"/>
      <c r="AG125" s="148" t="s">
        <v>119</v>
      </c>
      <c r="AH125" s="148">
        <v>0</v>
      </c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  <c r="BH125" s="148"/>
    </row>
    <row r="126" spans="1:60" outlineLevel="1" x14ac:dyDescent="0.2">
      <c r="A126" s="155"/>
      <c r="B126" s="156"/>
      <c r="C126" s="177" t="s">
        <v>138</v>
      </c>
      <c r="D126" s="158"/>
      <c r="E126" s="159">
        <v>40.799999999999997</v>
      </c>
      <c r="F126" s="157"/>
      <c r="G126" s="157"/>
      <c r="H126" s="157"/>
      <c r="I126" s="157"/>
      <c r="J126" s="157"/>
      <c r="K126" s="157"/>
      <c r="L126" s="157"/>
      <c r="M126" s="157"/>
      <c r="N126" s="157"/>
      <c r="O126" s="157"/>
      <c r="P126" s="157"/>
      <c r="Q126" s="157"/>
      <c r="R126" s="157"/>
      <c r="S126" s="157"/>
      <c r="T126" s="157"/>
      <c r="U126" s="157"/>
      <c r="V126" s="157"/>
      <c r="W126" s="157"/>
      <c r="X126" s="157"/>
      <c r="Y126" s="148"/>
      <c r="Z126" s="148"/>
      <c r="AA126" s="148"/>
      <c r="AB126" s="148"/>
      <c r="AC126" s="148"/>
      <c r="AD126" s="148"/>
      <c r="AE126" s="148"/>
      <c r="AF126" s="148"/>
      <c r="AG126" s="148" t="s">
        <v>119</v>
      </c>
      <c r="AH126" s="148">
        <v>0</v>
      </c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  <c r="BH126" s="148"/>
    </row>
    <row r="127" spans="1:60" outlineLevel="1" x14ac:dyDescent="0.2">
      <c r="A127" s="155"/>
      <c r="B127" s="156"/>
      <c r="C127" s="177" t="s">
        <v>139</v>
      </c>
      <c r="D127" s="158"/>
      <c r="E127" s="159">
        <v>31.36</v>
      </c>
      <c r="F127" s="157"/>
      <c r="G127" s="157"/>
      <c r="H127" s="157"/>
      <c r="I127" s="157"/>
      <c r="J127" s="157"/>
      <c r="K127" s="157"/>
      <c r="L127" s="157"/>
      <c r="M127" s="157"/>
      <c r="N127" s="157"/>
      <c r="O127" s="157"/>
      <c r="P127" s="157"/>
      <c r="Q127" s="157"/>
      <c r="R127" s="157"/>
      <c r="S127" s="157"/>
      <c r="T127" s="157"/>
      <c r="U127" s="157"/>
      <c r="V127" s="157"/>
      <c r="W127" s="157"/>
      <c r="X127" s="157"/>
      <c r="Y127" s="148"/>
      <c r="Z127" s="148"/>
      <c r="AA127" s="148"/>
      <c r="AB127" s="148"/>
      <c r="AC127" s="148"/>
      <c r="AD127" s="148"/>
      <c r="AE127" s="148"/>
      <c r="AF127" s="148"/>
      <c r="AG127" s="148" t="s">
        <v>119</v>
      </c>
      <c r="AH127" s="148">
        <v>0</v>
      </c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  <c r="BH127" s="148"/>
    </row>
    <row r="128" spans="1:60" outlineLevel="1" x14ac:dyDescent="0.2">
      <c r="A128" s="155"/>
      <c r="B128" s="156"/>
      <c r="C128" s="240"/>
      <c r="D128" s="241"/>
      <c r="E128" s="241"/>
      <c r="F128" s="241"/>
      <c r="G128" s="241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  <c r="V128" s="157"/>
      <c r="W128" s="157"/>
      <c r="X128" s="157"/>
      <c r="Y128" s="148"/>
      <c r="Z128" s="148"/>
      <c r="AA128" s="148"/>
      <c r="AB128" s="148"/>
      <c r="AC128" s="148"/>
      <c r="AD128" s="148"/>
      <c r="AE128" s="148"/>
      <c r="AF128" s="148"/>
      <c r="AG128" s="148" t="s">
        <v>120</v>
      </c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  <c r="BH128" s="148"/>
    </row>
    <row r="129" spans="1:60" outlineLevel="1" x14ac:dyDescent="0.2">
      <c r="A129" s="167">
        <v>15</v>
      </c>
      <c r="B129" s="168" t="s">
        <v>210</v>
      </c>
      <c r="C129" s="176" t="s">
        <v>211</v>
      </c>
      <c r="D129" s="169" t="s">
        <v>113</v>
      </c>
      <c r="E129" s="170">
        <v>815.02719999999999</v>
      </c>
      <c r="F129" s="171"/>
      <c r="G129" s="172">
        <f>ROUND(E129*F129,2)</f>
        <v>0</v>
      </c>
      <c r="H129" s="171"/>
      <c r="I129" s="172">
        <f>ROUND(E129*H129,2)</f>
        <v>0</v>
      </c>
      <c r="J129" s="171"/>
      <c r="K129" s="172">
        <f>ROUND(E129*J129,2)</f>
        <v>0</v>
      </c>
      <c r="L129" s="172">
        <v>21</v>
      </c>
      <c r="M129" s="172">
        <f>G129*(1+L129/100)</f>
        <v>0</v>
      </c>
      <c r="N129" s="172">
        <v>0</v>
      </c>
      <c r="O129" s="172">
        <f>ROUND(E129*N129,2)</f>
        <v>0</v>
      </c>
      <c r="P129" s="172">
        <v>0</v>
      </c>
      <c r="Q129" s="172">
        <f>ROUND(E129*P129,2)</f>
        <v>0</v>
      </c>
      <c r="R129" s="172"/>
      <c r="S129" s="172" t="s">
        <v>114</v>
      </c>
      <c r="T129" s="173" t="s">
        <v>115</v>
      </c>
      <c r="U129" s="157">
        <v>6.9709999999999994E-2</v>
      </c>
      <c r="V129" s="157">
        <f>ROUND(E129*U129,2)</f>
        <v>56.82</v>
      </c>
      <c r="W129" s="157"/>
      <c r="X129" s="157" t="s">
        <v>116</v>
      </c>
      <c r="Y129" s="148"/>
      <c r="Z129" s="148"/>
      <c r="AA129" s="148"/>
      <c r="AB129" s="148"/>
      <c r="AC129" s="148"/>
      <c r="AD129" s="148"/>
      <c r="AE129" s="148"/>
      <c r="AF129" s="148"/>
      <c r="AG129" s="148" t="s">
        <v>117</v>
      </c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  <c r="BH129" s="148"/>
    </row>
    <row r="130" spans="1:60" outlineLevel="1" x14ac:dyDescent="0.2">
      <c r="A130" s="155"/>
      <c r="B130" s="156"/>
      <c r="C130" s="177" t="s">
        <v>212</v>
      </c>
      <c r="D130" s="158"/>
      <c r="E130" s="159">
        <v>815.02719999999999</v>
      </c>
      <c r="F130" s="157"/>
      <c r="G130" s="157"/>
      <c r="H130" s="157"/>
      <c r="I130" s="157"/>
      <c r="J130" s="157"/>
      <c r="K130" s="157"/>
      <c r="L130" s="157"/>
      <c r="M130" s="157"/>
      <c r="N130" s="157"/>
      <c r="O130" s="157"/>
      <c r="P130" s="157"/>
      <c r="Q130" s="157"/>
      <c r="R130" s="157"/>
      <c r="S130" s="157"/>
      <c r="T130" s="157"/>
      <c r="U130" s="157"/>
      <c r="V130" s="157"/>
      <c r="W130" s="157"/>
      <c r="X130" s="157"/>
      <c r="Y130" s="148"/>
      <c r="Z130" s="148"/>
      <c r="AA130" s="148"/>
      <c r="AB130" s="148"/>
      <c r="AC130" s="148"/>
      <c r="AD130" s="148"/>
      <c r="AE130" s="148"/>
      <c r="AF130" s="148"/>
      <c r="AG130" s="148" t="s">
        <v>119</v>
      </c>
      <c r="AH130" s="148">
        <v>0</v>
      </c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  <c r="BH130" s="148"/>
    </row>
    <row r="131" spans="1:60" outlineLevel="1" x14ac:dyDescent="0.2">
      <c r="A131" s="155"/>
      <c r="B131" s="156"/>
      <c r="C131" s="240"/>
      <c r="D131" s="241"/>
      <c r="E131" s="241"/>
      <c r="F131" s="241"/>
      <c r="G131" s="241"/>
      <c r="H131" s="157"/>
      <c r="I131" s="157"/>
      <c r="J131" s="157"/>
      <c r="K131" s="157"/>
      <c r="L131" s="157"/>
      <c r="M131" s="157"/>
      <c r="N131" s="157"/>
      <c r="O131" s="157"/>
      <c r="P131" s="157"/>
      <c r="Q131" s="157"/>
      <c r="R131" s="157"/>
      <c r="S131" s="157"/>
      <c r="T131" s="157"/>
      <c r="U131" s="157"/>
      <c r="V131" s="157"/>
      <c r="W131" s="157"/>
      <c r="X131" s="157"/>
      <c r="Y131" s="148"/>
      <c r="Z131" s="148"/>
      <c r="AA131" s="148"/>
      <c r="AB131" s="148"/>
      <c r="AC131" s="148"/>
      <c r="AD131" s="148"/>
      <c r="AE131" s="148"/>
      <c r="AF131" s="148"/>
      <c r="AG131" s="148" t="s">
        <v>120</v>
      </c>
      <c r="AH131" s="148"/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  <c r="BH131" s="148"/>
    </row>
    <row r="132" spans="1:60" outlineLevel="1" x14ac:dyDescent="0.2">
      <c r="A132" s="167">
        <v>16</v>
      </c>
      <c r="B132" s="168" t="s">
        <v>213</v>
      </c>
      <c r="C132" s="176" t="s">
        <v>214</v>
      </c>
      <c r="D132" s="169" t="s">
        <v>113</v>
      </c>
      <c r="E132" s="170">
        <v>305.6352</v>
      </c>
      <c r="F132" s="171"/>
      <c r="G132" s="172">
        <f>ROUND(E132*F132,2)</f>
        <v>0</v>
      </c>
      <c r="H132" s="171"/>
      <c r="I132" s="172">
        <f>ROUND(E132*H132,2)</f>
        <v>0</v>
      </c>
      <c r="J132" s="171"/>
      <c r="K132" s="172">
        <f>ROUND(E132*J132,2)</f>
        <v>0</v>
      </c>
      <c r="L132" s="172">
        <v>21</v>
      </c>
      <c r="M132" s="172">
        <f>G132*(1+L132/100)</f>
        <v>0</v>
      </c>
      <c r="N132" s="172">
        <v>3.4000000000000002E-4</v>
      </c>
      <c r="O132" s="172">
        <f>ROUND(E132*N132,2)</f>
        <v>0.1</v>
      </c>
      <c r="P132" s="172">
        <v>0</v>
      </c>
      <c r="Q132" s="172">
        <f>ROUND(E132*P132,2)</f>
        <v>0</v>
      </c>
      <c r="R132" s="172"/>
      <c r="S132" s="172" t="s">
        <v>114</v>
      </c>
      <c r="T132" s="173" t="s">
        <v>115</v>
      </c>
      <c r="U132" s="157">
        <v>0.13500000000000001</v>
      </c>
      <c r="V132" s="157">
        <f>ROUND(E132*U132,2)</f>
        <v>41.26</v>
      </c>
      <c r="W132" s="157"/>
      <c r="X132" s="157" t="s">
        <v>116</v>
      </c>
      <c r="Y132" s="148"/>
      <c r="Z132" s="148"/>
      <c r="AA132" s="148"/>
      <c r="AB132" s="148"/>
      <c r="AC132" s="148"/>
      <c r="AD132" s="148"/>
      <c r="AE132" s="148"/>
      <c r="AF132" s="148"/>
      <c r="AG132" s="148" t="s">
        <v>117</v>
      </c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  <c r="BH132" s="148"/>
    </row>
    <row r="133" spans="1:60" outlineLevel="1" x14ac:dyDescent="0.2">
      <c r="A133" s="155"/>
      <c r="B133" s="156"/>
      <c r="C133" s="177" t="s">
        <v>215</v>
      </c>
      <c r="D133" s="158"/>
      <c r="E133" s="159">
        <v>305.6352</v>
      </c>
      <c r="F133" s="157"/>
      <c r="G133" s="157"/>
      <c r="H133" s="157"/>
      <c r="I133" s="157"/>
      <c r="J133" s="157"/>
      <c r="K133" s="157"/>
      <c r="L133" s="157"/>
      <c r="M133" s="157"/>
      <c r="N133" s="157"/>
      <c r="O133" s="157"/>
      <c r="P133" s="157"/>
      <c r="Q133" s="157"/>
      <c r="R133" s="157"/>
      <c r="S133" s="157"/>
      <c r="T133" s="157"/>
      <c r="U133" s="157"/>
      <c r="V133" s="157"/>
      <c r="W133" s="157"/>
      <c r="X133" s="157"/>
      <c r="Y133" s="148"/>
      <c r="Z133" s="148"/>
      <c r="AA133" s="148"/>
      <c r="AB133" s="148"/>
      <c r="AC133" s="148"/>
      <c r="AD133" s="148"/>
      <c r="AE133" s="148"/>
      <c r="AF133" s="148"/>
      <c r="AG133" s="148" t="s">
        <v>119</v>
      </c>
      <c r="AH133" s="148">
        <v>0</v>
      </c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  <c r="BH133" s="148"/>
    </row>
    <row r="134" spans="1:60" outlineLevel="1" x14ac:dyDescent="0.2">
      <c r="A134" s="155"/>
      <c r="B134" s="156"/>
      <c r="C134" s="240"/>
      <c r="D134" s="241"/>
      <c r="E134" s="241"/>
      <c r="F134" s="241"/>
      <c r="G134" s="241"/>
      <c r="H134" s="157"/>
      <c r="I134" s="157"/>
      <c r="J134" s="157"/>
      <c r="K134" s="157"/>
      <c r="L134" s="157"/>
      <c r="M134" s="157"/>
      <c r="N134" s="157"/>
      <c r="O134" s="157"/>
      <c r="P134" s="157"/>
      <c r="Q134" s="157"/>
      <c r="R134" s="157"/>
      <c r="S134" s="157"/>
      <c r="T134" s="157"/>
      <c r="U134" s="157"/>
      <c r="V134" s="157"/>
      <c r="W134" s="157"/>
      <c r="X134" s="157"/>
      <c r="Y134" s="148"/>
      <c r="Z134" s="148"/>
      <c r="AA134" s="148"/>
      <c r="AB134" s="148"/>
      <c r="AC134" s="148"/>
      <c r="AD134" s="148"/>
      <c r="AE134" s="148"/>
      <c r="AF134" s="148"/>
      <c r="AG134" s="148" t="s">
        <v>120</v>
      </c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  <c r="BH134" s="148"/>
    </row>
    <row r="135" spans="1:60" outlineLevel="1" x14ac:dyDescent="0.2">
      <c r="A135" s="167">
        <v>17</v>
      </c>
      <c r="B135" s="168" t="s">
        <v>216</v>
      </c>
      <c r="C135" s="176" t="s">
        <v>217</v>
      </c>
      <c r="D135" s="169" t="s">
        <v>175</v>
      </c>
      <c r="E135" s="170">
        <v>15</v>
      </c>
      <c r="F135" s="171"/>
      <c r="G135" s="172">
        <f>ROUND(E135*F135,2)</f>
        <v>0</v>
      </c>
      <c r="H135" s="171"/>
      <c r="I135" s="172">
        <f>ROUND(E135*H135,2)</f>
        <v>0</v>
      </c>
      <c r="J135" s="171"/>
      <c r="K135" s="172">
        <f>ROUND(E135*J135,2)</f>
        <v>0</v>
      </c>
      <c r="L135" s="172">
        <v>21</v>
      </c>
      <c r="M135" s="172">
        <f>G135*(1+L135/100)</f>
        <v>0</v>
      </c>
      <c r="N135" s="172">
        <v>1.0000000000000001E-5</v>
      </c>
      <c r="O135" s="172">
        <f>ROUND(E135*N135,2)</f>
        <v>0</v>
      </c>
      <c r="P135" s="172">
        <v>0</v>
      </c>
      <c r="Q135" s="172">
        <f>ROUND(E135*P135,2)</f>
        <v>0</v>
      </c>
      <c r="R135" s="172"/>
      <c r="S135" s="172" t="s">
        <v>114</v>
      </c>
      <c r="T135" s="173" t="s">
        <v>115</v>
      </c>
      <c r="U135" s="157">
        <v>0.05</v>
      </c>
      <c r="V135" s="157">
        <f>ROUND(E135*U135,2)</f>
        <v>0.75</v>
      </c>
      <c r="W135" s="157"/>
      <c r="X135" s="157" t="s">
        <v>116</v>
      </c>
      <c r="Y135" s="148"/>
      <c r="Z135" s="148"/>
      <c r="AA135" s="148"/>
      <c r="AB135" s="148"/>
      <c r="AC135" s="148"/>
      <c r="AD135" s="148"/>
      <c r="AE135" s="148"/>
      <c r="AF135" s="148"/>
      <c r="AG135" s="148" t="s">
        <v>117</v>
      </c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  <c r="BH135" s="148"/>
    </row>
    <row r="136" spans="1:60" outlineLevel="1" x14ac:dyDescent="0.2">
      <c r="A136" s="155"/>
      <c r="B136" s="156"/>
      <c r="C136" s="177" t="s">
        <v>218</v>
      </c>
      <c r="D136" s="158"/>
      <c r="E136" s="159">
        <v>15</v>
      </c>
      <c r="F136" s="157"/>
      <c r="G136" s="157"/>
      <c r="H136" s="157"/>
      <c r="I136" s="157"/>
      <c r="J136" s="157"/>
      <c r="K136" s="157"/>
      <c r="L136" s="157"/>
      <c r="M136" s="157"/>
      <c r="N136" s="157"/>
      <c r="O136" s="157"/>
      <c r="P136" s="157"/>
      <c r="Q136" s="157"/>
      <c r="R136" s="157"/>
      <c r="S136" s="157"/>
      <c r="T136" s="157"/>
      <c r="U136" s="157"/>
      <c r="V136" s="157"/>
      <c r="W136" s="157"/>
      <c r="X136" s="157"/>
      <c r="Y136" s="148"/>
      <c r="Z136" s="148"/>
      <c r="AA136" s="148"/>
      <c r="AB136" s="148"/>
      <c r="AC136" s="148"/>
      <c r="AD136" s="148"/>
      <c r="AE136" s="148"/>
      <c r="AF136" s="148"/>
      <c r="AG136" s="148" t="s">
        <v>119</v>
      </c>
      <c r="AH136" s="148">
        <v>0</v>
      </c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  <c r="BH136" s="148"/>
    </row>
    <row r="137" spans="1:60" outlineLevel="1" x14ac:dyDescent="0.2">
      <c r="A137" s="155"/>
      <c r="B137" s="156"/>
      <c r="C137" s="240"/>
      <c r="D137" s="241"/>
      <c r="E137" s="241"/>
      <c r="F137" s="241"/>
      <c r="G137" s="241"/>
      <c r="H137" s="157"/>
      <c r="I137" s="157"/>
      <c r="J137" s="157"/>
      <c r="K137" s="157"/>
      <c r="L137" s="157"/>
      <c r="M137" s="157"/>
      <c r="N137" s="157"/>
      <c r="O137" s="157"/>
      <c r="P137" s="157"/>
      <c r="Q137" s="157"/>
      <c r="R137" s="157"/>
      <c r="S137" s="157"/>
      <c r="T137" s="157"/>
      <c r="U137" s="157"/>
      <c r="V137" s="157"/>
      <c r="W137" s="157"/>
      <c r="X137" s="157"/>
      <c r="Y137" s="148"/>
      <c r="Z137" s="148"/>
      <c r="AA137" s="148"/>
      <c r="AB137" s="148"/>
      <c r="AC137" s="148"/>
      <c r="AD137" s="148"/>
      <c r="AE137" s="148"/>
      <c r="AF137" s="148"/>
      <c r="AG137" s="148" t="s">
        <v>120</v>
      </c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  <c r="BH137" s="148"/>
    </row>
    <row r="138" spans="1:60" outlineLevel="1" x14ac:dyDescent="0.2">
      <c r="A138" s="167">
        <v>18</v>
      </c>
      <c r="B138" s="168" t="s">
        <v>219</v>
      </c>
      <c r="C138" s="176" t="s">
        <v>220</v>
      </c>
      <c r="D138" s="169" t="s">
        <v>221</v>
      </c>
      <c r="E138" s="170">
        <v>10</v>
      </c>
      <c r="F138" s="171"/>
      <c r="G138" s="172">
        <f>ROUND(E138*F138,2)</f>
        <v>0</v>
      </c>
      <c r="H138" s="171"/>
      <c r="I138" s="172">
        <f>ROUND(E138*H138,2)</f>
        <v>0</v>
      </c>
      <c r="J138" s="171"/>
      <c r="K138" s="172">
        <f>ROUND(E138*J138,2)</f>
        <v>0</v>
      </c>
      <c r="L138" s="172">
        <v>21</v>
      </c>
      <c r="M138" s="172">
        <f>G138*(1+L138/100)</f>
        <v>0</v>
      </c>
      <c r="N138" s="172">
        <v>0</v>
      </c>
      <c r="O138" s="172">
        <f>ROUND(E138*N138,2)</f>
        <v>0</v>
      </c>
      <c r="P138" s="172">
        <v>0</v>
      </c>
      <c r="Q138" s="172">
        <f>ROUND(E138*P138,2)</f>
        <v>0</v>
      </c>
      <c r="R138" s="172"/>
      <c r="S138" s="172" t="s">
        <v>114</v>
      </c>
      <c r="T138" s="173" t="s">
        <v>115</v>
      </c>
      <c r="U138" s="157">
        <v>1</v>
      </c>
      <c r="V138" s="157">
        <f>ROUND(E138*U138,2)</f>
        <v>10</v>
      </c>
      <c r="W138" s="157"/>
      <c r="X138" s="157" t="s">
        <v>116</v>
      </c>
      <c r="Y138" s="148"/>
      <c r="Z138" s="148"/>
      <c r="AA138" s="148"/>
      <c r="AB138" s="148"/>
      <c r="AC138" s="148"/>
      <c r="AD138" s="148"/>
      <c r="AE138" s="148"/>
      <c r="AF138" s="148"/>
      <c r="AG138" s="148" t="s">
        <v>117</v>
      </c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  <c r="BH138" s="148"/>
    </row>
    <row r="139" spans="1:60" outlineLevel="1" x14ac:dyDescent="0.2">
      <c r="A139" s="155"/>
      <c r="B139" s="156"/>
      <c r="C139" s="238"/>
      <c r="D139" s="239"/>
      <c r="E139" s="239"/>
      <c r="F139" s="239"/>
      <c r="G139" s="239"/>
      <c r="H139" s="157"/>
      <c r="I139" s="157"/>
      <c r="J139" s="157"/>
      <c r="K139" s="157"/>
      <c r="L139" s="157"/>
      <c r="M139" s="157"/>
      <c r="N139" s="157"/>
      <c r="O139" s="157"/>
      <c r="P139" s="157"/>
      <c r="Q139" s="157"/>
      <c r="R139" s="157"/>
      <c r="S139" s="157"/>
      <c r="T139" s="157"/>
      <c r="U139" s="157"/>
      <c r="V139" s="157"/>
      <c r="W139" s="157"/>
      <c r="X139" s="157"/>
      <c r="Y139" s="148"/>
      <c r="Z139" s="148"/>
      <c r="AA139" s="148"/>
      <c r="AB139" s="148"/>
      <c r="AC139" s="148"/>
      <c r="AD139" s="148"/>
      <c r="AE139" s="148"/>
      <c r="AF139" s="148"/>
      <c r="AG139" s="148" t="s">
        <v>120</v>
      </c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  <c r="BH139" s="148"/>
    </row>
    <row r="140" spans="1:60" x14ac:dyDescent="0.2">
      <c r="A140" s="161" t="s">
        <v>109</v>
      </c>
      <c r="B140" s="162" t="s">
        <v>74</v>
      </c>
      <c r="C140" s="175" t="s">
        <v>75</v>
      </c>
      <c r="D140" s="163"/>
      <c r="E140" s="164"/>
      <c r="F140" s="165"/>
      <c r="G140" s="165">
        <f>SUMIF(AG141:AG197,"&lt;&gt;NOR",G141:G197)</f>
        <v>0</v>
      </c>
      <c r="H140" s="165"/>
      <c r="I140" s="165">
        <f>SUM(I141:I197)</f>
        <v>0</v>
      </c>
      <c r="J140" s="165"/>
      <c r="K140" s="165">
        <f>SUM(K141:K197)</f>
        <v>0</v>
      </c>
      <c r="L140" s="165"/>
      <c r="M140" s="165">
        <f>SUM(M141:M197)</f>
        <v>0</v>
      </c>
      <c r="N140" s="165"/>
      <c r="O140" s="165">
        <f>SUM(O141:O197)</f>
        <v>0.1</v>
      </c>
      <c r="P140" s="165"/>
      <c r="Q140" s="165">
        <f>SUM(Q141:Q197)</f>
        <v>0.87</v>
      </c>
      <c r="R140" s="165"/>
      <c r="S140" s="165"/>
      <c r="T140" s="166"/>
      <c r="U140" s="160"/>
      <c r="V140" s="160">
        <f>SUM(V141:V197)</f>
        <v>173.98999999999998</v>
      </c>
      <c r="W140" s="160"/>
      <c r="X140" s="160"/>
      <c r="AG140" t="s">
        <v>110</v>
      </c>
    </row>
    <row r="141" spans="1:60" outlineLevel="1" x14ac:dyDescent="0.2">
      <c r="A141" s="167">
        <v>19</v>
      </c>
      <c r="B141" s="168" t="s">
        <v>222</v>
      </c>
      <c r="C141" s="176" t="s">
        <v>223</v>
      </c>
      <c r="D141" s="169" t="s">
        <v>126</v>
      </c>
      <c r="E141" s="170">
        <v>324</v>
      </c>
      <c r="F141" s="171"/>
      <c r="G141" s="172">
        <f>ROUND(E141*F141,2)</f>
        <v>0</v>
      </c>
      <c r="H141" s="171"/>
      <c r="I141" s="172">
        <f>ROUND(E141*H141,2)</f>
        <v>0</v>
      </c>
      <c r="J141" s="171"/>
      <c r="K141" s="172">
        <f>ROUND(E141*J141,2)</f>
        <v>0</v>
      </c>
      <c r="L141" s="172">
        <v>21</v>
      </c>
      <c r="M141" s="172">
        <f>G141*(1+L141/100)</f>
        <v>0</v>
      </c>
      <c r="N141" s="172">
        <v>0</v>
      </c>
      <c r="O141" s="172">
        <f>ROUND(E141*N141,2)</f>
        <v>0</v>
      </c>
      <c r="P141" s="172">
        <v>0</v>
      </c>
      <c r="Q141" s="172">
        <f>ROUND(E141*P141,2)</f>
        <v>0</v>
      </c>
      <c r="R141" s="172"/>
      <c r="S141" s="172" t="s">
        <v>114</v>
      </c>
      <c r="T141" s="173" t="s">
        <v>115</v>
      </c>
      <c r="U141" s="157">
        <v>5.0999999999999997E-2</v>
      </c>
      <c r="V141" s="157">
        <f>ROUND(E141*U141,2)</f>
        <v>16.52</v>
      </c>
      <c r="W141" s="157"/>
      <c r="X141" s="157" t="s">
        <v>116</v>
      </c>
      <c r="Y141" s="148"/>
      <c r="Z141" s="148"/>
      <c r="AA141" s="148"/>
      <c r="AB141" s="148"/>
      <c r="AC141" s="148"/>
      <c r="AD141" s="148"/>
      <c r="AE141" s="148"/>
      <c r="AF141" s="148"/>
      <c r="AG141" s="148" t="s">
        <v>117</v>
      </c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  <c r="BH141" s="148"/>
    </row>
    <row r="142" spans="1:60" outlineLevel="1" x14ac:dyDescent="0.2">
      <c r="A142" s="155"/>
      <c r="B142" s="156"/>
      <c r="C142" s="177" t="s">
        <v>224</v>
      </c>
      <c r="D142" s="158"/>
      <c r="E142" s="159">
        <v>202</v>
      </c>
      <c r="F142" s="157"/>
      <c r="G142" s="157"/>
      <c r="H142" s="157"/>
      <c r="I142" s="157"/>
      <c r="J142" s="157"/>
      <c r="K142" s="157"/>
      <c r="L142" s="157"/>
      <c r="M142" s="157"/>
      <c r="N142" s="157"/>
      <c r="O142" s="157"/>
      <c r="P142" s="157"/>
      <c r="Q142" s="157"/>
      <c r="R142" s="157"/>
      <c r="S142" s="157"/>
      <c r="T142" s="157"/>
      <c r="U142" s="157"/>
      <c r="V142" s="157"/>
      <c r="W142" s="157"/>
      <c r="X142" s="157"/>
      <c r="Y142" s="148"/>
      <c r="Z142" s="148"/>
      <c r="AA142" s="148"/>
      <c r="AB142" s="148"/>
      <c r="AC142" s="148"/>
      <c r="AD142" s="148"/>
      <c r="AE142" s="148"/>
      <c r="AF142" s="148"/>
      <c r="AG142" s="148" t="s">
        <v>119</v>
      </c>
      <c r="AH142" s="148">
        <v>0</v>
      </c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  <c r="BH142" s="148"/>
    </row>
    <row r="143" spans="1:60" outlineLevel="1" x14ac:dyDescent="0.2">
      <c r="A143" s="155"/>
      <c r="B143" s="156"/>
      <c r="C143" s="177" t="s">
        <v>225</v>
      </c>
      <c r="D143" s="158"/>
      <c r="E143" s="159">
        <v>52</v>
      </c>
      <c r="F143" s="157"/>
      <c r="G143" s="157"/>
      <c r="H143" s="157"/>
      <c r="I143" s="157"/>
      <c r="J143" s="157"/>
      <c r="K143" s="157"/>
      <c r="L143" s="157"/>
      <c r="M143" s="157"/>
      <c r="N143" s="157"/>
      <c r="O143" s="157"/>
      <c r="P143" s="157"/>
      <c r="Q143" s="157"/>
      <c r="R143" s="157"/>
      <c r="S143" s="157"/>
      <c r="T143" s="157"/>
      <c r="U143" s="157"/>
      <c r="V143" s="157"/>
      <c r="W143" s="157"/>
      <c r="X143" s="157"/>
      <c r="Y143" s="148"/>
      <c r="Z143" s="148"/>
      <c r="AA143" s="148"/>
      <c r="AB143" s="148"/>
      <c r="AC143" s="148"/>
      <c r="AD143" s="148"/>
      <c r="AE143" s="148"/>
      <c r="AF143" s="148"/>
      <c r="AG143" s="148" t="s">
        <v>119</v>
      </c>
      <c r="AH143" s="148">
        <v>0</v>
      </c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  <c r="BH143" s="148"/>
    </row>
    <row r="144" spans="1:60" outlineLevel="1" x14ac:dyDescent="0.2">
      <c r="A144" s="155"/>
      <c r="B144" s="156"/>
      <c r="C144" s="177" t="s">
        <v>226</v>
      </c>
      <c r="D144" s="158"/>
      <c r="E144" s="159">
        <v>70</v>
      </c>
      <c r="F144" s="157"/>
      <c r="G144" s="157"/>
      <c r="H144" s="157"/>
      <c r="I144" s="157"/>
      <c r="J144" s="157"/>
      <c r="K144" s="157"/>
      <c r="L144" s="157"/>
      <c r="M144" s="157"/>
      <c r="N144" s="157"/>
      <c r="O144" s="157"/>
      <c r="P144" s="157"/>
      <c r="Q144" s="157"/>
      <c r="R144" s="157"/>
      <c r="S144" s="157"/>
      <c r="T144" s="157"/>
      <c r="U144" s="157"/>
      <c r="V144" s="157"/>
      <c r="W144" s="157"/>
      <c r="X144" s="157"/>
      <c r="Y144" s="148"/>
      <c r="Z144" s="148"/>
      <c r="AA144" s="148"/>
      <c r="AB144" s="148"/>
      <c r="AC144" s="148"/>
      <c r="AD144" s="148"/>
      <c r="AE144" s="148"/>
      <c r="AF144" s="148"/>
      <c r="AG144" s="148" t="s">
        <v>119</v>
      </c>
      <c r="AH144" s="148">
        <v>0</v>
      </c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  <c r="BH144" s="148"/>
    </row>
    <row r="145" spans="1:60" outlineLevel="1" x14ac:dyDescent="0.2">
      <c r="A145" s="155"/>
      <c r="B145" s="156"/>
      <c r="C145" s="240"/>
      <c r="D145" s="241"/>
      <c r="E145" s="241"/>
      <c r="F145" s="241"/>
      <c r="G145" s="241"/>
      <c r="H145" s="157"/>
      <c r="I145" s="157"/>
      <c r="J145" s="157"/>
      <c r="K145" s="157"/>
      <c r="L145" s="157"/>
      <c r="M145" s="157"/>
      <c r="N145" s="157"/>
      <c r="O145" s="157"/>
      <c r="P145" s="157"/>
      <c r="Q145" s="157"/>
      <c r="R145" s="157"/>
      <c r="S145" s="157"/>
      <c r="T145" s="157"/>
      <c r="U145" s="157"/>
      <c r="V145" s="157"/>
      <c r="W145" s="157"/>
      <c r="X145" s="157"/>
      <c r="Y145" s="148"/>
      <c r="Z145" s="148"/>
      <c r="AA145" s="148"/>
      <c r="AB145" s="148"/>
      <c r="AC145" s="148"/>
      <c r="AD145" s="148"/>
      <c r="AE145" s="148"/>
      <c r="AF145" s="148"/>
      <c r="AG145" s="148" t="s">
        <v>120</v>
      </c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  <c r="BH145" s="148"/>
    </row>
    <row r="146" spans="1:60" outlineLevel="1" x14ac:dyDescent="0.2">
      <c r="A146" s="167">
        <v>20</v>
      </c>
      <c r="B146" s="168" t="s">
        <v>227</v>
      </c>
      <c r="C146" s="176" t="s">
        <v>228</v>
      </c>
      <c r="D146" s="169" t="s">
        <v>126</v>
      </c>
      <c r="E146" s="170">
        <v>101</v>
      </c>
      <c r="F146" s="171"/>
      <c r="G146" s="172">
        <f>ROUND(E146*F146,2)</f>
        <v>0</v>
      </c>
      <c r="H146" s="171"/>
      <c r="I146" s="172">
        <f>ROUND(E146*H146,2)</f>
        <v>0</v>
      </c>
      <c r="J146" s="171"/>
      <c r="K146" s="172">
        <f>ROUND(E146*J146,2)</f>
        <v>0</v>
      </c>
      <c r="L146" s="172">
        <v>21</v>
      </c>
      <c r="M146" s="172">
        <f>G146*(1+L146/100)</f>
        <v>0</v>
      </c>
      <c r="N146" s="172">
        <v>0</v>
      </c>
      <c r="O146" s="172">
        <f>ROUND(E146*N146,2)</f>
        <v>0</v>
      </c>
      <c r="P146" s="172">
        <v>0</v>
      </c>
      <c r="Q146" s="172">
        <f>ROUND(E146*P146,2)</f>
        <v>0</v>
      </c>
      <c r="R146" s="172"/>
      <c r="S146" s="172" t="s">
        <v>229</v>
      </c>
      <c r="T146" s="173" t="s">
        <v>115</v>
      </c>
      <c r="U146" s="157">
        <v>0.42</v>
      </c>
      <c r="V146" s="157">
        <f>ROUND(E146*U146,2)</f>
        <v>42.42</v>
      </c>
      <c r="W146" s="157"/>
      <c r="X146" s="157" t="s">
        <v>116</v>
      </c>
      <c r="Y146" s="148"/>
      <c r="Z146" s="148"/>
      <c r="AA146" s="148"/>
      <c r="AB146" s="148"/>
      <c r="AC146" s="148"/>
      <c r="AD146" s="148"/>
      <c r="AE146" s="148"/>
      <c r="AF146" s="148"/>
      <c r="AG146" s="148" t="s">
        <v>117</v>
      </c>
      <c r="AH146" s="148"/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  <c r="BH146" s="148"/>
    </row>
    <row r="147" spans="1:60" outlineLevel="1" x14ac:dyDescent="0.2">
      <c r="A147" s="155"/>
      <c r="B147" s="156"/>
      <c r="C147" s="177" t="s">
        <v>230</v>
      </c>
      <c r="D147" s="158"/>
      <c r="E147" s="159"/>
      <c r="F147" s="157"/>
      <c r="G147" s="157"/>
      <c r="H147" s="157"/>
      <c r="I147" s="157"/>
      <c r="J147" s="157"/>
      <c r="K147" s="157"/>
      <c r="L147" s="157"/>
      <c r="M147" s="157"/>
      <c r="N147" s="157"/>
      <c r="O147" s="157"/>
      <c r="P147" s="157"/>
      <c r="Q147" s="157"/>
      <c r="R147" s="157"/>
      <c r="S147" s="157"/>
      <c r="T147" s="157"/>
      <c r="U147" s="157"/>
      <c r="V147" s="157"/>
      <c r="W147" s="157"/>
      <c r="X147" s="157"/>
      <c r="Y147" s="148"/>
      <c r="Z147" s="148"/>
      <c r="AA147" s="148"/>
      <c r="AB147" s="148"/>
      <c r="AC147" s="148"/>
      <c r="AD147" s="148"/>
      <c r="AE147" s="148"/>
      <c r="AF147" s="148"/>
      <c r="AG147" s="148" t="s">
        <v>119</v>
      </c>
      <c r="AH147" s="148">
        <v>0</v>
      </c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  <c r="BH147" s="148"/>
    </row>
    <row r="148" spans="1:60" outlineLevel="1" x14ac:dyDescent="0.2">
      <c r="A148" s="155"/>
      <c r="B148" s="156"/>
      <c r="C148" s="177" t="s">
        <v>231</v>
      </c>
      <c r="D148" s="158"/>
      <c r="E148" s="159">
        <v>16</v>
      </c>
      <c r="F148" s="157"/>
      <c r="G148" s="157"/>
      <c r="H148" s="157"/>
      <c r="I148" s="157"/>
      <c r="J148" s="157"/>
      <c r="K148" s="157"/>
      <c r="L148" s="157"/>
      <c r="M148" s="157"/>
      <c r="N148" s="157"/>
      <c r="O148" s="157"/>
      <c r="P148" s="157"/>
      <c r="Q148" s="157"/>
      <c r="R148" s="157"/>
      <c r="S148" s="157"/>
      <c r="T148" s="157"/>
      <c r="U148" s="157"/>
      <c r="V148" s="157"/>
      <c r="W148" s="157"/>
      <c r="X148" s="157"/>
      <c r="Y148" s="148"/>
      <c r="Z148" s="148"/>
      <c r="AA148" s="148"/>
      <c r="AB148" s="148"/>
      <c r="AC148" s="148"/>
      <c r="AD148" s="148"/>
      <c r="AE148" s="148"/>
      <c r="AF148" s="148"/>
      <c r="AG148" s="148" t="s">
        <v>119</v>
      </c>
      <c r="AH148" s="148">
        <v>0</v>
      </c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  <c r="BH148" s="148"/>
    </row>
    <row r="149" spans="1:60" outlineLevel="1" x14ac:dyDescent="0.2">
      <c r="A149" s="155"/>
      <c r="B149" s="156"/>
      <c r="C149" s="177" t="s">
        <v>232</v>
      </c>
      <c r="D149" s="158"/>
      <c r="E149" s="159">
        <v>2</v>
      </c>
      <c r="F149" s="157"/>
      <c r="G149" s="157"/>
      <c r="H149" s="157"/>
      <c r="I149" s="157"/>
      <c r="J149" s="157"/>
      <c r="K149" s="157"/>
      <c r="L149" s="157"/>
      <c r="M149" s="157"/>
      <c r="N149" s="157"/>
      <c r="O149" s="157"/>
      <c r="P149" s="157"/>
      <c r="Q149" s="157"/>
      <c r="R149" s="157"/>
      <c r="S149" s="157"/>
      <c r="T149" s="157"/>
      <c r="U149" s="157"/>
      <c r="V149" s="157"/>
      <c r="W149" s="157"/>
      <c r="X149" s="157"/>
      <c r="Y149" s="148"/>
      <c r="Z149" s="148"/>
      <c r="AA149" s="148"/>
      <c r="AB149" s="148"/>
      <c r="AC149" s="148"/>
      <c r="AD149" s="148"/>
      <c r="AE149" s="148"/>
      <c r="AF149" s="148"/>
      <c r="AG149" s="148" t="s">
        <v>119</v>
      </c>
      <c r="AH149" s="148">
        <v>0</v>
      </c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  <c r="BH149" s="148"/>
    </row>
    <row r="150" spans="1:60" outlineLevel="1" x14ac:dyDescent="0.2">
      <c r="A150" s="155"/>
      <c r="B150" s="156"/>
      <c r="C150" s="177" t="s">
        <v>233</v>
      </c>
      <c r="D150" s="158"/>
      <c r="E150" s="159">
        <v>17</v>
      </c>
      <c r="F150" s="157"/>
      <c r="G150" s="157"/>
      <c r="H150" s="157"/>
      <c r="I150" s="157"/>
      <c r="J150" s="157"/>
      <c r="K150" s="157"/>
      <c r="L150" s="157"/>
      <c r="M150" s="157"/>
      <c r="N150" s="157"/>
      <c r="O150" s="157"/>
      <c r="P150" s="157"/>
      <c r="Q150" s="157"/>
      <c r="R150" s="157"/>
      <c r="S150" s="157"/>
      <c r="T150" s="157"/>
      <c r="U150" s="157"/>
      <c r="V150" s="157"/>
      <c r="W150" s="157"/>
      <c r="X150" s="157"/>
      <c r="Y150" s="148"/>
      <c r="Z150" s="148"/>
      <c r="AA150" s="148"/>
      <c r="AB150" s="148"/>
      <c r="AC150" s="148"/>
      <c r="AD150" s="148"/>
      <c r="AE150" s="148"/>
      <c r="AF150" s="148"/>
      <c r="AG150" s="148" t="s">
        <v>119</v>
      </c>
      <c r="AH150" s="148">
        <v>0</v>
      </c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  <c r="BH150" s="148"/>
    </row>
    <row r="151" spans="1:60" outlineLevel="1" x14ac:dyDescent="0.2">
      <c r="A151" s="155"/>
      <c r="B151" s="156"/>
      <c r="C151" s="177" t="s">
        <v>234</v>
      </c>
      <c r="D151" s="158"/>
      <c r="E151" s="159">
        <v>14</v>
      </c>
      <c r="F151" s="157"/>
      <c r="G151" s="157"/>
      <c r="H151" s="157"/>
      <c r="I151" s="157"/>
      <c r="J151" s="157"/>
      <c r="K151" s="157"/>
      <c r="L151" s="157"/>
      <c r="M151" s="157"/>
      <c r="N151" s="157"/>
      <c r="O151" s="157"/>
      <c r="P151" s="157"/>
      <c r="Q151" s="157"/>
      <c r="R151" s="157"/>
      <c r="S151" s="157"/>
      <c r="T151" s="157"/>
      <c r="U151" s="157"/>
      <c r="V151" s="157"/>
      <c r="W151" s="157"/>
      <c r="X151" s="157"/>
      <c r="Y151" s="148"/>
      <c r="Z151" s="148"/>
      <c r="AA151" s="148"/>
      <c r="AB151" s="148"/>
      <c r="AC151" s="148"/>
      <c r="AD151" s="148"/>
      <c r="AE151" s="148"/>
      <c r="AF151" s="148"/>
      <c r="AG151" s="148" t="s">
        <v>119</v>
      </c>
      <c r="AH151" s="148">
        <v>0</v>
      </c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  <c r="BH151" s="148"/>
    </row>
    <row r="152" spans="1:60" outlineLevel="1" x14ac:dyDescent="0.2">
      <c r="A152" s="155"/>
      <c r="B152" s="156"/>
      <c r="C152" s="177" t="s">
        <v>235</v>
      </c>
      <c r="D152" s="158"/>
      <c r="E152" s="159">
        <v>16</v>
      </c>
      <c r="F152" s="157"/>
      <c r="G152" s="157"/>
      <c r="H152" s="157"/>
      <c r="I152" s="157"/>
      <c r="J152" s="157"/>
      <c r="K152" s="157"/>
      <c r="L152" s="157"/>
      <c r="M152" s="157"/>
      <c r="N152" s="157"/>
      <c r="O152" s="157"/>
      <c r="P152" s="157"/>
      <c r="Q152" s="157"/>
      <c r="R152" s="157"/>
      <c r="S152" s="157"/>
      <c r="T152" s="157"/>
      <c r="U152" s="157"/>
      <c r="V152" s="157"/>
      <c r="W152" s="157"/>
      <c r="X152" s="157"/>
      <c r="Y152" s="148"/>
      <c r="Z152" s="148"/>
      <c r="AA152" s="148"/>
      <c r="AB152" s="148"/>
      <c r="AC152" s="148"/>
      <c r="AD152" s="148"/>
      <c r="AE152" s="148"/>
      <c r="AF152" s="148"/>
      <c r="AG152" s="148" t="s">
        <v>119</v>
      </c>
      <c r="AH152" s="148">
        <v>0</v>
      </c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  <c r="BH152" s="148"/>
    </row>
    <row r="153" spans="1:60" outlineLevel="1" x14ac:dyDescent="0.2">
      <c r="A153" s="155"/>
      <c r="B153" s="156"/>
      <c r="C153" s="177" t="s">
        <v>236</v>
      </c>
      <c r="D153" s="158"/>
      <c r="E153" s="159">
        <v>16</v>
      </c>
      <c r="F153" s="157"/>
      <c r="G153" s="157"/>
      <c r="H153" s="157"/>
      <c r="I153" s="157"/>
      <c r="J153" s="157"/>
      <c r="K153" s="157"/>
      <c r="L153" s="157"/>
      <c r="M153" s="157"/>
      <c r="N153" s="157"/>
      <c r="O153" s="157"/>
      <c r="P153" s="157"/>
      <c r="Q153" s="157"/>
      <c r="R153" s="157"/>
      <c r="S153" s="157"/>
      <c r="T153" s="157"/>
      <c r="U153" s="157"/>
      <c r="V153" s="157"/>
      <c r="W153" s="157"/>
      <c r="X153" s="157"/>
      <c r="Y153" s="148"/>
      <c r="Z153" s="148"/>
      <c r="AA153" s="148"/>
      <c r="AB153" s="148"/>
      <c r="AC153" s="148"/>
      <c r="AD153" s="148"/>
      <c r="AE153" s="148"/>
      <c r="AF153" s="148"/>
      <c r="AG153" s="148" t="s">
        <v>119</v>
      </c>
      <c r="AH153" s="148">
        <v>0</v>
      </c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  <c r="BH153" s="148"/>
    </row>
    <row r="154" spans="1:60" outlineLevel="1" x14ac:dyDescent="0.2">
      <c r="A154" s="155"/>
      <c r="B154" s="156"/>
      <c r="C154" s="177" t="s">
        <v>232</v>
      </c>
      <c r="D154" s="158"/>
      <c r="E154" s="159">
        <v>2</v>
      </c>
      <c r="F154" s="157"/>
      <c r="G154" s="157"/>
      <c r="H154" s="157"/>
      <c r="I154" s="157"/>
      <c r="J154" s="157"/>
      <c r="K154" s="157"/>
      <c r="L154" s="157"/>
      <c r="M154" s="157"/>
      <c r="N154" s="157"/>
      <c r="O154" s="157"/>
      <c r="P154" s="157"/>
      <c r="Q154" s="157"/>
      <c r="R154" s="157"/>
      <c r="S154" s="157"/>
      <c r="T154" s="157"/>
      <c r="U154" s="157"/>
      <c r="V154" s="157"/>
      <c r="W154" s="157"/>
      <c r="X154" s="157"/>
      <c r="Y154" s="148"/>
      <c r="Z154" s="148"/>
      <c r="AA154" s="148"/>
      <c r="AB154" s="148"/>
      <c r="AC154" s="148"/>
      <c r="AD154" s="148"/>
      <c r="AE154" s="148"/>
      <c r="AF154" s="148"/>
      <c r="AG154" s="148" t="s">
        <v>119</v>
      </c>
      <c r="AH154" s="148">
        <v>0</v>
      </c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  <c r="BH154" s="148"/>
    </row>
    <row r="155" spans="1:60" outlineLevel="1" x14ac:dyDescent="0.2">
      <c r="A155" s="155"/>
      <c r="B155" s="156"/>
      <c r="C155" s="177" t="s">
        <v>237</v>
      </c>
      <c r="D155" s="158"/>
      <c r="E155" s="159">
        <v>16</v>
      </c>
      <c r="F155" s="157"/>
      <c r="G155" s="157"/>
      <c r="H155" s="157"/>
      <c r="I155" s="157"/>
      <c r="J155" s="157"/>
      <c r="K155" s="157"/>
      <c r="L155" s="157"/>
      <c r="M155" s="157"/>
      <c r="N155" s="157"/>
      <c r="O155" s="157"/>
      <c r="P155" s="157"/>
      <c r="Q155" s="157"/>
      <c r="R155" s="157"/>
      <c r="S155" s="157"/>
      <c r="T155" s="157"/>
      <c r="U155" s="157"/>
      <c r="V155" s="157"/>
      <c r="W155" s="157"/>
      <c r="X155" s="157"/>
      <c r="Y155" s="148"/>
      <c r="Z155" s="148"/>
      <c r="AA155" s="148"/>
      <c r="AB155" s="148"/>
      <c r="AC155" s="148"/>
      <c r="AD155" s="148"/>
      <c r="AE155" s="148"/>
      <c r="AF155" s="148"/>
      <c r="AG155" s="148" t="s">
        <v>119</v>
      </c>
      <c r="AH155" s="148">
        <v>0</v>
      </c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  <c r="BH155" s="148"/>
    </row>
    <row r="156" spans="1:60" outlineLevel="1" x14ac:dyDescent="0.2">
      <c r="A156" s="155"/>
      <c r="B156" s="156"/>
      <c r="C156" s="177" t="s">
        <v>232</v>
      </c>
      <c r="D156" s="158"/>
      <c r="E156" s="159">
        <v>2</v>
      </c>
      <c r="F156" s="157"/>
      <c r="G156" s="157"/>
      <c r="H156" s="157"/>
      <c r="I156" s="157"/>
      <c r="J156" s="157"/>
      <c r="K156" s="157"/>
      <c r="L156" s="157"/>
      <c r="M156" s="157"/>
      <c r="N156" s="157"/>
      <c r="O156" s="157"/>
      <c r="P156" s="157"/>
      <c r="Q156" s="157"/>
      <c r="R156" s="157"/>
      <c r="S156" s="157"/>
      <c r="T156" s="157"/>
      <c r="U156" s="157"/>
      <c r="V156" s="157"/>
      <c r="W156" s="157"/>
      <c r="X156" s="157"/>
      <c r="Y156" s="148"/>
      <c r="Z156" s="148"/>
      <c r="AA156" s="148"/>
      <c r="AB156" s="148"/>
      <c r="AC156" s="148"/>
      <c r="AD156" s="148"/>
      <c r="AE156" s="148"/>
      <c r="AF156" s="148"/>
      <c r="AG156" s="148" t="s">
        <v>119</v>
      </c>
      <c r="AH156" s="148">
        <v>0</v>
      </c>
      <c r="AI156" s="148"/>
      <c r="AJ156" s="148"/>
      <c r="AK156" s="148"/>
      <c r="AL156" s="148"/>
      <c r="AM156" s="148"/>
      <c r="AN156" s="148"/>
      <c r="AO156" s="148"/>
      <c r="AP156" s="148"/>
      <c r="AQ156" s="148"/>
      <c r="AR156" s="148"/>
      <c r="AS156" s="148"/>
      <c r="AT156" s="148"/>
      <c r="AU156" s="148"/>
      <c r="AV156" s="148"/>
      <c r="AW156" s="148"/>
      <c r="AX156" s="148"/>
      <c r="AY156" s="148"/>
      <c r="AZ156" s="148"/>
      <c r="BA156" s="148"/>
      <c r="BB156" s="148"/>
      <c r="BC156" s="148"/>
      <c r="BD156" s="148"/>
      <c r="BE156" s="148"/>
      <c r="BF156" s="148"/>
      <c r="BG156" s="148"/>
      <c r="BH156" s="148"/>
    </row>
    <row r="157" spans="1:60" outlineLevel="1" x14ac:dyDescent="0.2">
      <c r="A157" s="155"/>
      <c r="B157" s="156"/>
      <c r="C157" s="240"/>
      <c r="D157" s="241"/>
      <c r="E157" s="241"/>
      <c r="F157" s="241"/>
      <c r="G157" s="241"/>
      <c r="H157" s="157"/>
      <c r="I157" s="157"/>
      <c r="J157" s="157"/>
      <c r="K157" s="157"/>
      <c r="L157" s="157"/>
      <c r="M157" s="157"/>
      <c r="N157" s="157"/>
      <c r="O157" s="157"/>
      <c r="P157" s="157"/>
      <c r="Q157" s="157"/>
      <c r="R157" s="157"/>
      <c r="S157" s="157"/>
      <c r="T157" s="157"/>
      <c r="U157" s="157"/>
      <c r="V157" s="157"/>
      <c r="W157" s="157"/>
      <c r="X157" s="157"/>
      <c r="Y157" s="148"/>
      <c r="Z157" s="148"/>
      <c r="AA157" s="148"/>
      <c r="AB157" s="148"/>
      <c r="AC157" s="148"/>
      <c r="AD157" s="148"/>
      <c r="AE157" s="148"/>
      <c r="AF157" s="148"/>
      <c r="AG157" s="148" t="s">
        <v>120</v>
      </c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  <c r="BH157" s="148"/>
    </row>
    <row r="158" spans="1:60" outlineLevel="1" x14ac:dyDescent="0.2">
      <c r="A158" s="167">
        <v>21</v>
      </c>
      <c r="B158" s="168" t="s">
        <v>238</v>
      </c>
      <c r="C158" s="176" t="s">
        <v>239</v>
      </c>
      <c r="D158" s="169" t="s">
        <v>126</v>
      </c>
      <c r="E158" s="170">
        <v>26</v>
      </c>
      <c r="F158" s="171"/>
      <c r="G158" s="172">
        <f>ROUND(E158*F158,2)</f>
        <v>0</v>
      </c>
      <c r="H158" s="171"/>
      <c r="I158" s="172">
        <f>ROUND(E158*H158,2)</f>
        <v>0</v>
      </c>
      <c r="J158" s="171"/>
      <c r="K158" s="172">
        <f>ROUND(E158*J158,2)</f>
        <v>0</v>
      </c>
      <c r="L158" s="172">
        <v>21</v>
      </c>
      <c r="M158" s="172">
        <f>G158*(1+L158/100)</f>
        <v>0</v>
      </c>
      <c r="N158" s="172">
        <v>0</v>
      </c>
      <c r="O158" s="172">
        <f>ROUND(E158*N158,2)</f>
        <v>0</v>
      </c>
      <c r="P158" s="172">
        <v>0</v>
      </c>
      <c r="Q158" s="172">
        <f>ROUND(E158*P158,2)</f>
        <v>0</v>
      </c>
      <c r="R158" s="172"/>
      <c r="S158" s="172" t="s">
        <v>114</v>
      </c>
      <c r="T158" s="173" t="s">
        <v>115</v>
      </c>
      <c r="U158" s="157">
        <v>0.44500000000000001</v>
      </c>
      <c r="V158" s="157">
        <f>ROUND(E158*U158,2)</f>
        <v>11.57</v>
      </c>
      <c r="W158" s="157"/>
      <c r="X158" s="157" t="s">
        <v>116</v>
      </c>
      <c r="Y158" s="148"/>
      <c r="Z158" s="148"/>
      <c r="AA158" s="148"/>
      <c r="AB158" s="148"/>
      <c r="AC158" s="148"/>
      <c r="AD158" s="148"/>
      <c r="AE158" s="148"/>
      <c r="AF158" s="148"/>
      <c r="AG158" s="148" t="s">
        <v>117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  <c r="BH158" s="148"/>
    </row>
    <row r="159" spans="1:60" outlineLevel="1" x14ac:dyDescent="0.2">
      <c r="A159" s="155"/>
      <c r="B159" s="156"/>
      <c r="C159" s="177" t="s">
        <v>240</v>
      </c>
      <c r="D159" s="158"/>
      <c r="E159" s="159">
        <v>26</v>
      </c>
      <c r="F159" s="157"/>
      <c r="G159" s="157"/>
      <c r="H159" s="157"/>
      <c r="I159" s="157"/>
      <c r="J159" s="157"/>
      <c r="K159" s="157"/>
      <c r="L159" s="157"/>
      <c r="M159" s="157"/>
      <c r="N159" s="157"/>
      <c r="O159" s="157"/>
      <c r="P159" s="157"/>
      <c r="Q159" s="157"/>
      <c r="R159" s="157"/>
      <c r="S159" s="157"/>
      <c r="T159" s="157"/>
      <c r="U159" s="157"/>
      <c r="V159" s="157"/>
      <c r="W159" s="157"/>
      <c r="X159" s="157"/>
      <c r="Y159" s="148"/>
      <c r="Z159" s="148"/>
      <c r="AA159" s="148"/>
      <c r="AB159" s="148"/>
      <c r="AC159" s="148"/>
      <c r="AD159" s="148"/>
      <c r="AE159" s="148"/>
      <c r="AF159" s="148"/>
      <c r="AG159" s="148" t="s">
        <v>119</v>
      </c>
      <c r="AH159" s="148">
        <v>0</v>
      </c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  <c r="BH159" s="148"/>
    </row>
    <row r="160" spans="1:60" outlineLevel="1" x14ac:dyDescent="0.2">
      <c r="A160" s="155"/>
      <c r="B160" s="156"/>
      <c r="C160" s="240"/>
      <c r="D160" s="241"/>
      <c r="E160" s="241"/>
      <c r="F160" s="241"/>
      <c r="G160" s="241"/>
      <c r="H160" s="157"/>
      <c r="I160" s="157"/>
      <c r="J160" s="157"/>
      <c r="K160" s="157"/>
      <c r="L160" s="157"/>
      <c r="M160" s="157"/>
      <c r="N160" s="157"/>
      <c r="O160" s="157"/>
      <c r="P160" s="157"/>
      <c r="Q160" s="157"/>
      <c r="R160" s="157"/>
      <c r="S160" s="157"/>
      <c r="T160" s="157"/>
      <c r="U160" s="157"/>
      <c r="V160" s="157"/>
      <c r="W160" s="157"/>
      <c r="X160" s="157"/>
      <c r="Y160" s="148"/>
      <c r="Z160" s="148"/>
      <c r="AA160" s="148"/>
      <c r="AB160" s="148"/>
      <c r="AC160" s="148"/>
      <c r="AD160" s="148"/>
      <c r="AE160" s="148"/>
      <c r="AF160" s="148"/>
      <c r="AG160" s="148" t="s">
        <v>120</v>
      </c>
      <c r="AH160" s="148"/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  <c r="BH160" s="148"/>
    </row>
    <row r="161" spans="1:60" outlineLevel="1" x14ac:dyDescent="0.2">
      <c r="A161" s="167">
        <v>22</v>
      </c>
      <c r="B161" s="168" t="s">
        <v>241</v>
      </c>
      <c r="C161" s="176" t="s">
        <v>242</v>
      </c>
      <c r="D161" s="169" t="s">
        <v>126</v>
      </c>
      <c r="E161" s="170">
        <v>35</v>
      </c>
      <c r="F161" s="171"/>
      <c r="G161" s="172">
        <f>ROUND(E161*F161,2)</f>
        <v>0</v>
      </c>
      <c r="H161" s="171"/>
      <c r="I161" s="172">
        <f>ROUND(E161*H161,2)</f>
        <v>0</v>
      </c>
      <c r="J161" s="171"/>
      <c r="K161" s="172">
        <f>ROUND(E161*J161,2)</f>
        <v>0</v>
      </c>
      <c r="L161" s="172">
        <v>21</v>
      </c>
      <c r="M161" s="172">
        <f>G161*(1+L161/100)</f>
        <v>0</v>
      </c>
      <c r="N161" s="172">
        <v>0</v>
      </c>
      <c r="O161" s="172">
        <f>ROUND(E161*N161,2)</f>
        <v>0</v>
      </c>
      <c r="P161" s="172">
        <v>0</v>
      </c>
      <c r="Q161" s="172">
        <f>ROUND(E161*P161,2)</f>
        <v>0</v>
      </c>
      <c r="R161" s="172"/>
      <c r="S161" s="172" t="s">
        <v>114</v>
      </c>
      <c r="T161" s="173" t="s">
        <v>115</v>
      </c>
      <c r="U161" s="157">
        <v>0.66</v>
      </c>
      <c r="V161" s="157">
        <f>ROUND(E161*U161,2)</f>
        <v>23.1</v>
      </c>
      <c r="W161" s="157"/>
      <c r="X161" s="157" t="s">
        <v>116</v>
      </c>
      <c r="Y161" s="148"/>
      <c r="Z161" s="148"/>
      <c r="AA161" s="148"/>
      <c r="AB161" s="148"/>
      <c r="AC161" s="148"/>
      <c r="AD161" s="148"/>
      <c r="AE161" s="148"/>
      <c r="AF161" s="148"/>
      <c r="AG161" s="148" t="s">
        <v>117</v>
      </c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  <c r="BH161" s="148"/>
    </row>
    <row r="162" spans="1:60" outlineLevel="1" x14ac:dyDescent="0.2">
      <c r="A162" s="155"/>
      <c r="B162" s="156"/>
      <c r="C162" s="177" t="s">
        <v>243</v>
      </c>
      <c r="D162" s="158"/>
      <c r="E162" s="159">
        <v>35</v>
      </c>
      <c r="F162" s="157"/>
      <c r="G162" s="157"/>
      <c r="H162" s="157"/>
      <c r="I162" s="157"/>
      <c r="J162" s="157"/>
      <c r="K162" s="157"/>
      <c r="L162" s="157"/>
      <c r="M162" s="157"/>
      <c r="N162" s="157"/>
      <c r="O162" s="157"/>
      <c r="P162" s="157"/>
      <c r="Q162" s="157"/>
      <c r="R162" s="157"/>
      <c r="S162" s="157"/>
      <c r="T162" s="157"/>
      <c r="U162" s="157"/>
      <c r="V162" s="157"/>
      <c r="W162" s="157"/>
      <c r="X162" s="157"/>
      <c r="Y162" s="148"/>
      <c r="Z162" s="148"/>
      <c r="AA162" s="148"/>
      <c r="AB162" s="148"/>
      <c r="AC162" s="148"/>
      <c r="AD162" s="148"/>
      <c r="AE162" s="148"/>
      <c r="AF162" s="148"/>
      <c r="AG162" s="148" t="s">
        <v>119</v>
      </c>
      <c r="AH162" s="148">
        <v>0</v>
      </c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  <c r="BH162" s="148"/>
    </row>
    <row r="163" spans="1:60" outlineLevel="1" x14ac:dyDescent="0.2">
      <c r="A163" s="155"/>
      <c r="B163" s="156"/>
      <c r="C163" s="240"/>
      <c r="D163" s="241"/>
      <c r="E163" s="241"/>
      <c r="F163" s="241"/>
      <c r="G163" s="241"/>
      <c r="H163" s="157"/>
      <c r="I163" s="157"/>
      <c r="J163" s="157"/>
      <c r="K163" s="157"/>
      <c r="L163" s="157"/>
      <c r="M163" s="157"/>
      <c r="N163" s="157"/>
      <c r="O163" s="157"/>
      <c r="P163" s="157"/>
      <c r="Q163" s="157"/>
      <c r="R163" s="157"/>
      <c r="S163" s="157"/>
      <c r="T163" s="157"/>
      <c r="U163" s="157"/>
      <c r="V163" s="157"/>
      <c r="W163" s="157"/>
      <c r="X163" s="157"/>
      <c r="Y163" s="148"/>
      <c r="Z163" s="148"/>
      <c r="AA163" s="148"/>
      <c r="AB163" s="148"/>
      <c r="AC163" s="148"/>
      <c r="AD163" s="148"/>
      <c r="AE163" s="148"/>
      <c r="AF163" s="148"/>
      <c r="AG163" s="148" t="s">
        <v>120</v>
      </c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  <c r="BH163" s="148"/>
    </row>
    <row r="164" spans="1:60" outlineLevel="1" x14ac:dyDescent="0.2">
      <c r="A164" s="167">
        <v>23</v>
      </c>
      <c r="B164" s="168" t="s">
        <v>244</v>
      </c>
      <c r="C164" s="176" t="s">
        <v>245</v>
      </c>
      <c r="D164" s="169" t="s">
        <v>126</v>
      </c>
      <c r="E164" s="170">
        <v>194</v>
      </c>
      <c r="F164" s="171"/>
      <c r="G164" s="172">
        <f>ROUND(E164*F164,2)</f>
        <v>0</v>
      </c>
      <c r="H164" s="171"/>
      <c r="I164" s="172">
        <f>ROUND(E164*H164,2)</f>
        <v>0</v>
      </c>
      <c r="J164" s="171"/>
      <c r="K164" s="172">
        <f>ROUND(E164*J164,2)</f>
        <v>0</v>
      </c>
      <c r="L164" s="172">
        <v>21</v>
      </c>
      <c r="M164" s="172">
        <f>G164*(1+L164/100)</f>
        <v>0</v>
      </c>
      <c r="N164" s="172">
        <v>0</v>
      </c>
      <c r="O164" s="172">
        <f>ROUND(E164*N164,2)</f>
        <v>0</v>
      </c>
      <c r="P164" s="172">
        <v>4.4999999999999997E-3</v>
      </c>
      <c r="Q164" s="172">
        <f>ROUND(E164*P164,2)</f>
        <v>0.87</v>
      </c>
      <c r="R164" s="172"/>
      <c r="S164" s="172" t="s">
        <v>114</v>
      </c>
      <c r="T164" s="173" t="s">
        <v>115</v>
      </c>
      <c r="U164" s="157">
        <v>0.27</v>
      </c>
      <c r="V164" s="157">
        <f>ROUND(E164*U164,2)</f>
        <v>52.38</v>
      </c>
      <c r="W164" s="157"/>
      <c r="X164" s="157" t="s">
        <v>116</v>
      </c>
      <c r="Y164" s="148"/>
      <c r="Z164" s="148"/>
      <c r="AA164" s="148"/>
      <c r="AB164" s="148"/>
      <c r="AC164" s="148"/>
      <c r="AD164" s="148"/>
      <c r="AE164" s="148"/>
      <c r="AF164" s="148"/>
      <c r="AG164" s="148" t="s">
        <v>117</v>
      </c>
      <c r="AH164" s="148"/>
      <c r="AI164" s="148"/>
      <c r="AJ164" s="148"/>
      <c r="AK164" s="148"/>
      <c r="AL164" s="148"/>
      <c r="AM164" s="148"/>
      <c r="AN164" s="148"/>
      <c r="AO164" s="148"/>
      <c r="AP164" s="148"/>
      <c r="AQ164" s="148"/>
      <c r="AR164" s="148"/>
      <c r="AS164" s="148"/>
      <c r="AT164" s="148"/>
      <c r="AU164" s="148"/>
      <c r="AV164" s="148"/>
      <c r="AW164" s="148"/>
      <c r="AX164" s="148"/>
      <c r="AY164" s="148"/>
      <c r="AZ164" s="148"/>
      <c r="BA164" s="148"/>
      <c r="BB164" s="148"/>
      <c r="BC164" s="148"/>
      <c r="BD164" s="148"/>
      <c r="BE164" s="148"/>
      <c r="BF164" s="148"/>
      <c r="BG164" s="148"/>
      <c r="BH164" s="148"/>
    </row>
    <row r="165" spans="1:60" outlineLevel="1" x14ac:dyDescent="0.2">
      <c r="A165" s="155"/>
      <c r="B165" s="156"/>
      <c r="C165" s="177" t="s">
        <v>157</v>
      </c>
      <c r="D165" s="158"/>
      <c r="E165" s="159"/>
      <c r="F165" s="157"/>
      <c r="G165" s="157"/>
      <c r="H165" s="157"/>
      <c r="I165" s="157"/>
      <c r="J165" s="157"/>
      <c r="K165" s="157"/>
      <c r="L165" s="157"/>
      <c r="M165" s="157"/>
      <c r="N165" s="157"/>
      <c r="O165" s="157"/>
      <c r="P165" s="157"/>
      <c r="Q165" s="157"/>
      <c r="R165" s="157"/>
      <c r="S165" s="157"/>
      <c r="T165" s="157"/>
      <c r="U165" s="157"/>
      <c r="V165" s="157"/>
      <c r="W165" s="157"/>
      <c r="X165" s="157"/>
      <c r="Y165" s="148"/>
      <c r="Z165" s="148"/>
      <c r="AA165" s="148"/>
      <c r="AB165" s="148"/>
      <c r="AC165" s="148"/>
      <c r="AD165" s="148"/>
      <c r="AE165" s="148"/>
      <c r="AF165" s="148"/>
      <c r="AG165" s="148" t="s">
        <v>119</v>
      </c>
      <c r="AH165" s="148">
        <v>0</v>
      </c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  <c r="BH165" s="148"/>
    </row>
    <row r="166" spans="1:60" outlineLevel="1" x14ac:dyDescent="0.2">
      <c r="A166" s="155"/>
      <c r="B166" s="156"/>
      <c r="C166" s="177" t="s">
        <v>246</v>
      </c>
      <c r="D166" s="158"/>
      <c r="E166" s="159">
        <v>27</v>
      </c>
      <c r="F166" s="157"/>
      <c r="G166" s="157"/>
      <c r="H166" s="157"/>
      <c r="I166" s="157"/>
      <c r="J166" s="157"/>
      <c r="K166" s="157"/>
      <c r="L166" s="157"/>
      <c r="M166" s="157"/>
      <c r="N166" s="157"/>
      <c r="O166" s="157"/>
      <c r="P166" s="157"/>
      <c r="Q166" s="157"/>
      <c r="R166" s="157"/>
      <c r="S166" s="157"/>
      <c r="T166" s="157"/>
      <c r="U166" s="157"/>
      <c r="V166" s="157"/>
      <c r="W166" s="157"/>
      <c r="X166" s="157"/>
      <c r="Y166" s="148"/>
      <c r="Z166" s="148"/>
      <c r="AA166" s="148"/>
      <c r="AB166" s="148"/>
      <c r="AC166" s="148"/>
      <c r="AD166" s="148"/>
      <c r="AE166" s="148"/>
      <c r="AF166" s="148"/>
      <c r="AG166" s="148" t="s">
        <v>119</v>
      </c>
      <c r="AH166" s="148">
        <v>0</v>
      </c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  <c r="BH166" s="148"/>
    </row>
    <row r="167" spans="1:60" outlineLevel="1" x14ac:dyDescent="0.2">
      <c r="A167" s="155"/>
      <c r="B167" s="156"/>
      <c r="C167" s="177" t="s">
        <v>232</v>
      </c>
      <c r="D167" s="158"/>
      <c r="E167" s="159">
        <v>2</v>
      </c>
      <c r="F167" s="157"/>
      <c r="G167" s="157"/>
      <c r="H167" s="157"/>
      <c r="I167" s="157"/>
      <c r="J167" s="157"/>
      <c r="K167" s="157"/>
      <c r="L167" s="157"/>
      <c r="M167" s="157"/>
      <c r="N167" s="157"/>
      <c r="O167" s="157"/>
      <c r="P167" s="157"/>
      <c r="Q167" s="157"/>
      <c r="R167" s="157"/>
      <c r="S167" s="157"/>
      <c r="T167" s="157"/>
      <c r="U167" s="157"/>
      <c r="V167" s="157"/>
      <c r="W167" s="157"/>
      <c r="X167" s="157"/>
      <c r="Y167" s="148"/>
      <c r="Z167" s="148"/>
      <c r="AA167" s="148"/>
      <c r="AB167" s="148"/>
      <c r="AC167" s="148"/>
      <c r="AD167" s="148"/>
      <c r="AE167" s="148"/>
      <c r="AF167" s="148"/>
      <c r="AG167" s="148" t="s">
        <v>119</v>
      </c>
      <c r="AH167" s="148">
        <v>0</v>
      </c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  <c r="BH167" s="148"/>
    </row>
    <row r="168" spans="1:60" outlineLevel="1" x14ac:dyDescent="0.2">
      <c r="A168" s="155"/>
      <c r="B168" s="156"/>
      <c r="C168" s="177" t="s">
        <v>247</v>
      </c>
      <c r="D168" s="158"/>
      <c r="E168" s="159">
        <v>27</v>
      </c>
      <c r="F168" s="157"/>
      <c r="G168" s="157"/>
      <c r="H168" s="157"/>
      <c r="I168" s="157"/>
      <c r="J168" s="157"/>
      <c r="K168" s="157"/>
      <c r="L168" s="157"/>
      <c r="M168" s="157"/>
      <c r="N168" s="157"/>
      <c r="O168" s="157"/>
      <c r="P168" s="157"/>
      <c r="Q168" s="157"/>
      <c r="R168" s="157"/>
      <c r="S168" s="157"/>
      <c r="T168" s="157"/>
      <c r="U168" s="157"/>
      <c r="V168" s="157"/>
      <c r="W168" s="157"/>
      <c r="X168" s="157"/>
      <c r="Y168" s="148"/>
      <c r="Z168" s="148"/>
      <c r="AA168" s="148"/>
      <c r="AB168" s="148"/>
      <c r="AC168" s="148"/>
      <c r="AD168" s="148"/>
      <c r="AE168" s="148"/>
      <c r="AF168" s="148"/>
      <c r="AG168" s="148" t="s">
        <v>119</v>
      </c>
      <c r="AH168" s="148">
        <v>0</v>
      </c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  <c r="BH168" s="148"/>
    </row>
    <row r="169" spans="1:60" outlineLevel="1" x14ac:dyDescent="0.2">
      <c r="A169" s="155"/>
      <c r="B169" s="156"/>
      <c r="C169" s="177" t="s">
        <v>248</v>
      </c>
      <c r="D169" s="158"/>
      <c r="E169" s="159">
        <v>27</v>
      </c>
      <c r="F169" s="157"/>
      <c r="G169" s="157"/>
      <c r="H169" s="157"/>
      <c r="I169" s="157"/>
      <c r="J169" s="157"/>
      <c r="K169" s="157"/>
      <c r="L169" s="157"/>
      <c r="M169" s="157"/>
      <c r="N169" s="157"/>
      <c r="O169" s="157"/>
      <c r="P169" s="157"/>
      <c r="Q169" s="157"/>
      <c r="R169" s="157"/>
      <c r="S169" s="157"/>
      <c r="T169" s="157"/>
      <c r="U169" s="157"/>
      <c r="V169" s="157"/>
      <c r="W169" s="157"/>
      <c r="X169" s="157"/>
      <c r="Y169" s="148"/>
      <c r="Z169" s="148"/>
      <c r="AA169" s="148"/>
      <c r="AB169" s="148"/>
      <c r="AC169" s="148"/>
      <c r="AD169" s="148"/>
      <c r="AE169" s="148"/>
      <c r="AF169" s="148"/>
      <c r="AG169" s="148" t="s">
        <v>119</v>
      </c>
      <c r="AH169" s="148">
        <v>0</v>
      </c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  <c r="BH169" s="148"/>
    </row>
    <row r="170" spans="1:60" outlineLevel="1" x14ac:dyDescent="0.2">
      <c r="A170" s="155"/>
      <c r="B170" s="156"/>
      <c r="C170" s="177" t="s">
        <v>249</v>
      </c>
      <c r="D170" s="158"/>
      <c r="E170" s="159">
        <v>27</v>
      </c>
      <c r="F170" s="157"/>
      <c r="G170" s="157"/>
      <c r="H170" s="157"/>
      <c r="I170" s="157"/>
      <c r="J170" s="157"/>
      <c r="K170" s="157"/>
      <c r="L170" s="157"/>
      <c r="M170" s="157"/>
      <c r="N170" s="157"/>
      <c r="O170" s="157"/>
      <c r="P170" s="157"/>
      <c r="Q170" s="157"/>
      <c r="R170" s="157"/>
      <c r="S170" s="157"/>
      <c r="T170" s="157"/>
      <c r="U170" s="157"/>
      <c r="V170" s="157"/>
      <c r="W170" s="157"/>
      <c r="X170" s="157"/>
      <c r="Y170" s="148"/>
      <c r="Z170" s="148"/>
      <c r="AA170" s="148"/>
      <c r="AB170" s="148"/>
      <c r="AC170" s="148"/>
      <c r="AD170" s="148"/>
      <c r="AE170" s="148"/>
      <c r="AF170" s="148"/>
      <c r="AG170" s="148" t="s">
        <v>119</v>
      </c>
      <c r="AH170" s="148">
        <v>0</v>
      </c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  <c r="BH170" s="148"/>
    </row>
    <row r="171" spans="1:60" outlineLevel="1" x14ac:dyDescent="0.2">
      <c r="A171" s="155"/>
      <c r="B171" s="156"/>
      <c r="C171" s="177" t="s">
        <v>250</v>
      </c>
      <c r="D171" s="158"/>
      <c r="E171" s="159">
        <v>29</v>
      </c>
      <c r="F171" s="157"/>
      <c r="G171" s="157"/>
      <c r="H171" s="157"/>
      <c r="I171" s="157"/>
      <c r="J171" s="157"/>
      <c r="K171" s="157"/>
      <c r="L171" s="157"/>
      <c r="M171" s="157"/>
      <c r="N171" s="157"/>
      <c r="O171" s="157"/>
      <c r="P171" s="157"/>
      <c r="Q171" s="157"/>
      <c r="R171" s="157"/>
      <c r="S171" s="157"/>
      <c r="T171" s="157"/>
      <c r="U171" s="157"/>
      <c r="V171" s="157"/>
      <c r="W171" s="157"/>
      <c r="X171" s="157"/>
      <c r="Y171" s="148"/>
      <c r="Z171" s="148"/>
      <c r="AA171" s="148"/>
      <c r="AB171" s="148"/>
      <c r="AC171" s="148"/>
      <c r="AD171" s="148"/>
      <c r="AE171" s="148"/>
      <c r="AF171" s="148"/>
      <c r="AG171" s="148" t="s">
        <v>119</v>
      </c>
      <c r="AH171" s="148">
        <v>0</v>
      </c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  <c r="BH171" s="148"/>
    </row>
    <row r="172" spans="1:60" outlineLevel="1" x14ac:dyDescent="0.2">
      <c r="A172" s="155"/>
      <c r="B172" s="156"/>
      <c r="C172" s="177" t="s">
        <v>232</v>
      </c>
      <c r="D172" s="158"/>
      <c r="E172" s="159">
        <v>2</v>
      </c>
      <c r="F172" s="157"/>
      <c r="G172" s="157"/>
      <c r="H172" s="157"/>
      <c r="I172" s="157"/>
      <c r="J172" s="157"/>
      <c r="K172" s="157"/>
      <c r="L172" s="157"/>
      <c r="M172" s="157"/>
      <c r="N172" s="157"/>
      <c r="O172" s="157"/>
      <c r="P172" s="157"/>
      <c r="Q172" s="157"/>
      <c r="R172" s="157"/>
      <c r="S172" s="157"/>
      <c r="T172" s="157"/>
      <c r="U172" s="157"/>
      <c r="V172" s="157"/>
      <c r="W172" s="157"/>
      <c r="X172" s="157"/>
      <c r="Y172" s="148"/>
      <c r="Z172" s="148"/>
      <c r="AA172" s="148"/>
      <c r="AB172" s="148"/>
      <c r="AC172" s="148"/>
      <c r="AD172" s="148"/>
      <c r="AE172" s="148"/>
      <c r="AF172" s="148"/>
      <c r="AG172" s="148" t="s">
        <v>119</v>
      </c>
      <c r="AH172" s="148">
        <v>0</v>
      </c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  <c r="BH172" s="148"/>
    </row>
    <row r="173" spans="1:60" outlineLevel="1" x14ac:dyDescent="0.2">
      <c r="A173" s="155"/>
      <c r="B173" s="156"/>
      <c r="C173" s="177" t="s">
        <v>251</v>
      </c>
      <c r="D173" s="158"/>
      <c r="E173" s="159">
        <v>27</v>
      </c>
      <c r="F173" s="157"/>
      <c r="G173" s="157"/>
      <c r="H173" s="157"/>
      <c r="I173" s="157"/>
      <c r="J173" s="157"/>
      <c r="K173" s="157"/>
      <c r="L173" s="157"/>
      <c r="M173" s="157"/>
      <c r="N173" s="157"/>
      <c r="O173" s="157"/>
      <c r="P173" s="157"/>
      <c r="Q173" s="157"/>
      <c r="R173" s="157"/>
      <c r="S173" s="157"/>
      <c r="T173" s="157"/>
      <c r="U173" s="157"/>
      <c r="V173" s="157"/>
      <c r="W173" s="157"/>
      <c r="X173" s="157"/>
      <c r="Y173" s="148"/>
      <c r="Z173" s="148"/>
      <c r="AA173" s="148"/>
      <c r="AB173" s="148"/>
      <c r="AC173" s="148"/>
      <c r="AD173" s="148"/>
      <c r="AE173" s="148"/>
      <c r="AF173" s="148"/>
      <c r="AG173" s="148" t="s">
        <v>119</v>
      </c>
      <c r="AH173" s="148">
        <v>0</v>
      </c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  <c r="BH173" s="148"/>
    </row>
    <row r="174" spans="1:60" outlineLevel="1" x14ac:dyDescent="0.2">
      <c r="A174" s="155"/>
      <c r="B174" s="156"/>
      <c r="C174" s="177" t="s">
        <v>130</v>
      </c>
      <c r="D174" s="158"/>
      <c r="E174" s="159">
        <v>26</v>
      </c>
      <c r="F174" s="157"/>
      <c r="G174" s="157"/>
      <c r="H174" s="157"/>
      <c r="I174" s="157"/>
      <c r="J174" s="157"/>
      <c r="K174" s="157"/>
      <c r="L174" s="157"/>
      <c r="M174" s="157"/>
      <c r="N174" s="157"/>
      <c r="O174" s="157"/>
      <c r="P174" s="157"/>
      <c r="Q174" s="157"/>
      <c r="R174" s="157"/>
      <c r="S174" s="157"/>
      <c r="T174" s="157"/>
      <c r="U174" s="157"/>
      <c r="V174" s="157"/>
      <c r="W174" s="157"/>
      <c r="X174" s="157"/>
      <c r="Y174" s="148"/>
      <c r="Z174" s="148"/>
      <c r="AA174" s="148"/>
      <c r="AB174" s="148"/>
      <c r="AC174" s="148"/>
      <c r="AD174" s="148"/>
      <c r="AE174" s="148"/>
      <c r="AF174" s="148"/>
      <c r="AG174" s="148" t="s">
        <v>119</v>
      </c>
      <c r="AH174" s="148">
        <v>0</v>
      </c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  <c r="BH174" s="148"/>
    </row>
    <row r="175" spans="1:60" outlineLevel="1" x14ac:dyDescent="0.2">
      <c r="A175" s="155"/>
      <c r="B175" s="156"/>
      <c r="C175" s="240"/>
      <c r="D175" s="241"/>
      <c r="E175" s="241"/>
      <c r="F175" s="241"/>
      <c r="G175" s="241"/>
      <c r="H175" s="157"/>
      <c r="I175" s="157"/>
      <c r="J175" s="157"/>
      <c r="K175" s="157"/>
      <c r="L175" s="157"/>
      <c r="M175" s="157"/>
      <c r="N175" s="157"/>
      <c r="O175" s="157"/>
      <c r="P175" s="157"/>
      <c r="Q175" s="157"/>
      <c r="R175" s="157"/>
      <c r="S175" s="157"/>
      <c r="T175" s="157"/>
      <c r="U175" s="157"/>
      <c r="V175" s="157"/>
      <c r="W175" s="157"/>
      <c r="X175" s="157"/>
      <c r="Y175" s="148"/>
      <c r="Z175" s="148"/>
      <c r="AA175" s="148"/>
      <c r="AB175" s="148"/>
      <c r="AC175" s="148"/>
      <c r="AD175" s="148"/>
      <c r="AE175" s="148"/>
      <c r="AF175" s="148"/>
      <c r="AG175" s="148" t="s">
        <v>120</v>
      </c>
      <c r="AH175" s="148"/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  <c r="BH175" s="148"/>
    </row>
    <row r="176" spans="1:60" outlineLevel="1" x14ac:dyDescent="0.2">
      <c r="A176" s="167">
        <v>24</v>
      </c>
      <c r="B176" s="168" t="s">
        <v>252</v>
      </c>
      <c r="C176" s="176" t="s">
        <v>253</v>
      </c>
      <c r="D176" s="169" t="s">
        <v>221</v>
      </c>
      <c r="E176" s="170">
        <v>8</v>
      </c>
      <c r="F176" s="171"/>
      <c r="G176" s="172">
        <f>ROUND(E176*F176,2)</f>
        <v>0</v>
      </c>
      <c r="H176" s="171"/>
      <c r="I176" s="172">
        <f>ROUND(E176*H176,2)</f>
        <v>0</v>
      </c>
      <c r="J176" s="171"/>
      <c r="K176" s="172">
        <f>ROUND(E176*J176,2)</f>
        <v>0</v>
      </c>
      <c r="L176" s="172">
        <v>21</v>
      </c>
      <c r="M176" s="172">
        <f>G176*(1+L176/100)</f>
        <v>0</v>
      </c>
      <c r="N176" s="172">
        <v>0</v>
      </c>
      <c r="O176" s="172">
        <f>ROUND(E176*N176,2)</f>
        <v>0</v>
      </c>
      <c r="P176" s="172">
        <v>0</v>
      </c>
      <c r="Q176" s="172">
        <f>ROUND(E176*P176,2)</f>
        <v>0</v>
      </c>
      <c r="R176" s="172"/>
      <c r="S176" s="172" t="s">
        <v>114</v>
      </c>
      <c r="T176" s="173" t="s">
        <v>115</v>
      </c>
      <c r="U176" s="157">
        <v>1</v>
      </c>
      <c r="V176" s="157">
        <f>ROUND(E176*U176,2)</f>
        <v>8</v>
      </c>
      <c r="W176" s="157"/>
      <c r="X176" s="157" t="s">
        <v>116</v>
      </c>
      <c r="Y176" s="148"/>
      <c r="Z176" s="148"/>
      <c r="AA176" s="148"/>
      <c r="AB176" s="148"/>
      <c r="AC176" s="148"/>
      <c r="AD176" s="148"/>
      <c r="AE176" s="148"/>
      <c r="AF176" s="148"/>
      <c r="AG176" s="148" t="s">
        <v>117</v>
      </c>
      <c r="AH176" s="148"/>
      <c r="AI176" s="148"/>
      <c r="AJ176" s="148"/>
      <c r="AK176" s="148"/>
      <c r="AL176" s="148"/>
      <c r="AM176" s="148"/>
      <c r="AN176" s="148"/>
      <c r="AO176" s="148"/>
      <c r="AP176" s="148"/>
      <c r="AQ176" s="148"/>
      <c r="AR176" s="148"/>
      <c r="AS176" s="148"/>
      <c r="AT176" s="148"/>
      <c r="AU176" s="148"/>
      <c r="AV176" s="148"/>
      <c r="AW176" s="148"/>
      <c r="AX176" s="148"/>
      <c r="AY176" s="148"/>
      <c r="AZ176" s="148"/>
      <c r="BA176" s="148"/>
      <c r="BB176" s="148"/>
      <c r="BC176" s="148"/>
      <c r="BD176" s="148"/>
      <c r="BE176" s="148"/>
      <c r="BF176" s="148"/>
      <c r="BG176" s="148"/>
      <c r="BH176" s="148"/>
    </row>
    <row r="177" spans="1:60" outlineLevel="1" x14ac:dyDescent="0.2">
      <c r="A177" s="155"/>
      <c r="B177" s="156"/>
      <c r="C177" s="238"/>
      <c r="D177" s="239"/>
      <c r="E177" s="239"/>
      <c r="F177" s="239"/>
      <c r="G177" s="239"/>
      <c r="H177" s="157"/>
      <c r="I177" s="157"/>
      <c r="J177" s="157"/>
      <c r="K177" s="157"/>
      <c r="L177" s="157"/>
      <c r="M177" s="157"/>
      <c r="N177" s="157"/>
      <c r="O177" s="157"/>
      <c r="P177" s="157"/>
      <c r="Q177" s="157"/>
      <c r="R177" s="157"/>
      <c r="S177" s="157"/>
      <c r="T177" s="157"/>
      <c r="U177" s="157"/>
      <c r="V177" s="157"/>
      <c r="W177" s="157"/>
      <c r="X177" s="157"/>
      <c r="Y177" s="148"/>
      <c r="Z177" s="148"/>
      <c r="AA177" s="148"/>
      <c r="AB177" s="148"/>
      <c r="AC177" s="148"/>
      <c r="AD177" s="148"/>
      <c r="AE177" s="148"/>
      <c r="AF177" s="148"/>
      <c r="AG177" s="148" t="s">
        <v>120</v>
      </c>
      <c r="AH177" s="148"/>
      <c r="AI177" s="148"/>
      <c r="AJ177" s="148"/>
      <c r="AK177" s="148"/>
      <c r="AL177" s="148"/>
      <c r="AM177" s="148"/>
      <c r="AN177" s="148"/>
      <c r="AO177" s="148"/>
      <c r="AP177" s="148"/>
      <c r="AQ177" s="148"/>
      <c r="AR177" s="148"/>
      <c r="AS177" s="148"/>
      <c r="AT177" s="148"/>
      <c r="AU177" s="148"/>
      <c r="AV177" s="148"/>
      <c r="AW177" s="148"/>
      <c r="AX177" s="148"/>
      <c r="AY177" s="148"/>
      <c r="AZ177" s="148"/>
      <c r="BA177" s="148"/>
      <c r="BB177" s="148"/>
      <c r="BC177" s="148"/>
      <c r="BD177" s="148"/>
      <c r="BE177" s="148"/>
      <c r="BF177" s="148"/>
      <c r="BG177" s="148"/>
      <c r="BH177" s="148"/>
    </row>
    <row r="178" spans="1:60" outlineLevel="1" x14ac:dyDescent="0.2">
      <c r="A178" s="167">
        <v>25</v>
      </c>
      <c r="B178" s="168" t="s">
        <v>254</v>
      </c>
      <c r="C178" s="176" t="s">
        <v>255</v>
      </c>
      <c r="D178" s="169" t="s">
        <v>221</v>
      </c>
      <c r="E178" s="170">
        <v>10</v>
      </c>
      <c r="F178" s="171"/>
      <c r="G178" s="172">
        <f>ROUND(E178*F178,2)</f>
        <v>0</v>
      </c>
      <c r="H178" s="171"/>
      <c r="I178" s="172">
        <f>ROUND(E178*H178,2)</f>
        <v>0</v>
      </c>
      <c r="J178" s="171"/>
      <c r="K178" s="172">
        <f>ROUND(E178*J178,2)</f>
        <v>0</v>
      </c>
      <c r="L178" s="172">
        <v>21</v>
      </c>
      <c r="M178" s="172">
        <f>G178*(1+L178/100)</f>
        <v>0</v>
      </c>
      <c r="N178" s="172">
        <v>0</v>
      </c>
      <c r="O178" s="172">
        <f>ROUND(E178*N178,2)</f>
        <v>0</v>
      </c>
      <c r="P178" s="172">
        <v>0</v>
      </c>
      <c r="Q178" s="172">
        <f>ROUND(E178*P178,2)</f>
        <v>0</v>
      </c>
      <c r="R178" s="172"/>
      <c r="S178" s="172" t="s">
        <v>114</v>
      </c>
      <c r="T178" s="173" t="s">
        <v>115</v>
      </c>
      <c r="U178" s="157">
        <v>2</v>
      </c>
      <c r="V178" s="157">
        <f>ROUND(E178*U178,2)</f>
        <v>20</v>
      </c>
      <c r="W178" s="157"/>
      <c r="X178" s="157" t="s">
        <v>116</v>
      </c>
      <c r="Y178" s="148"/>
      <c r="Z178" s="148"/>
      <c r="AA178" s="148"/>
      <c r="AB178" s="148"/>
      <c r="AC178" s="148"/>
      <c r="AD178" s="148"/>
      <c r="AE178" s="148"/>
      <c r="AF178" s="148"/>
      <c r="AG178" s="148" t="s">
        <v>117</v>
      </c>
      <c r="AH178" s="148"/>
      <c r="AI178" s="148"/>
      <c r="AJ178" s="148"/>
      <c r="AK178" s="148"/>
      <c r="AL178" s="148"/>
      <c r="AM178" s="148"/>
      <c r="AN178" s="148"/>
      <c r="AO178" s="148"/>
      <c r="AP178" s="148"/>
      <c r="AQ178" s="148"/>
      <c r="AR178" s="148"/>
      <c r="AS178" s="148"/>
      <c r="AT178" s="148"/>
      <c r="AU178" s="148"/>
      <c r="AV178" s="148"/>
      <c r="AW178" s="148"/>
      <c r="AX178" s="148"/>
      <c r="AY178" s="148"/>
      <c r="AZ178" s="148"/>
      <c r="BA178" s="148"/>
      <c r="BB178" s="148"/>
      <c r="BC178" s="148"/>
      <c r="BD178" s="148"/>
      <c r="BE178" s="148"/>
      <c r="BF178" s="148"/>
      <c r="BG178" s="148"/>
      <c r="BH178" s="148"/>
    </row>
    <row r="179" spans="1:60" outlineLevel="1" x14ac:dyDescent="0.2">
      <c r="A179" s="155"/>
      <c r="B179" s="156"/>
      <c r="C179" s="238"/>
      <c r="D179" s="239"/>
      <c r="E179" s="239"/>
      <c r="F179" s="239"/>
      <c r="G179" s="239"/>
      <c r="H179" s="157"/>
      <c r="I179" s="157"/>
      <c r="J179" s="157"/>
      <c r="K179" s="157"/>
      <c r="L179" s="157"/>
      <c r="M179" s="157"/>
      <c r="N179" s="157"/>
      <c r="O179" s="157"/>
      <c r="P179" s="157"/>
      <c r="Q179" s="157"/>
      <c r="R179" s="157"/>
      <c r="S179" s="157"/>
      <c r="T179" s="157"/>
      <c r="U179" s="157"/>
      <c r="V179" s="157"/>
      <c r="W179" s="157"/>
      <c r="X179" s="157"/>
      <c r="Y179" s="148"/>
      <c r="Z179" s="148"/>
      <c r="AA179" s="148"/>
      <c r="AB179" s="148"/>
      <c r="AC179" s="148"/>
      <c r="AD179" s="148"/>
      <c r="AE179" s="148"/>
      <c r="AF179" s="148"/>
      <c r="AG179" s="148" t="s">
        <v>120</v>
      </c>
      <c r="AH179" s="148"/>
      <c r="AI179" s="148"/>
      <c r="AJ179" s="148"/>
      <c r="AK179" s="148"/>
      <c r="AL179" s="148"/>
      <c r="AM179" s="148"/>
      <c r="AN179" s="148"/>
      <c r="AO179" s="148"/>
      <c r="AP179" s="148"/>
      <c r="AQ179" s="148"/>
      <c r="AR179" s="148"/>
      <c r="AS179" s="148"/>
      <c r="AT179" s="148"/>
      <c r="AU179" s="148"/>
      <c r="AV179" s="148"/>
      <c r="AW179" s="148"/>
      <c r="AX179" s="148"/>
      <c r="AY179" s="148"/>
      <c r="AZ179" s="148"/>
      <c r="BA179" s="148"/>
      <c r="BB179" s="148"/>
      <c r="BC179" s="148"/>
      <c r="BD179" s="148"/>
      <c r="BE179" s="148"/>
      <c r="BF179" s="148"/>
      <c r="BG179" s="148"/>
      <c r="BH179" s="148"/>
    </row>
    <row r="180" spans="1:60" outlineLevel="1" x14ac:dyDescent="0.2">
      <c r="A180" s="167">
        <v>26</v>
      </c>
      <c r="B180" s="168" t="s">
        <v>256</v>
      </c>
      <c r="C180" s="176" t="s">
        <v>257</v>
      </c>
      <c r="D180" s="169" t="s">
        <v>258</v>
      </c>
      <c r="E180" s="170">
        <v>15</v>
      </c>
      <c r="F180" s="171"/>
      <c r="G180" s="172">
        <f>ROUND(E180*F180,2)</f>
        <v>0</v>
      </c>
      <c r="H180" s="171"/>
      <c r="I180" s="172">
        <f>ROUND(E180*H180,2)</f>
        <v>0</v>
      </c>
      <c r="J180" s="171"/>
      <c r="K180" s="172">
        <f>ROUND(E180*J180,2)</f>
        <v>0</v>
      </c>
      <c r="L180" s="172">
        <v>21</v>
      </c>
      <c r="M180" s="172">
        <f>G180*(1+L180/100)</f>
        <v>0</v>
      </c>
      <c r="N180" s="172">
        <v>0</v>
      </c>
      <c r="O180" s="172">
        <f>ROUND(E180*N180,2)</f>
        <v>0</v>
      </c>
      <c r="P180" s="172">
        <v>0</v>
      </c>
      <c r="Q180" s="172">
        <f>ROUND(E180*P180,2)</f>
        <v>0</v>
      </c>
      <c r="R180" s="172"/>
      <c r="S180" s="172" t="s">
        <v>114</v>
      </c>
      <c r="T180" s="173" t="s">
        <v>115</v>
      </c>
      <c r="U180" s="157">
        <v>0</v>
      </c>
      <c r="V180" s="157">
        <f>ROUND(E180*U180,2)</f>
        <v>0</v>
      </c>
      <c r="W180" s="157"/>
      <c r="X180" s="157" t="s">
        <v>116</v>
      </c>
      <c r="Y180" s="148"/>
      <c r="Z180" s="148"/>
      <c r="AA180" s="148"/>
      <c r="AB180" s="148"/>
      <c r="AC180" s="148"/>
      <c r="AD180" s="148"/>
      <c r="AE180" s="148"/>
      <c r="AF180" s="148"/>
      <c r="AG180" s="148" t="s">
        <v>117</v>
      </c>
      <c r="AH180" s="148"/>
      <c r="AI180" s="148"/>
      <c r="AJ180" s="148"/>
      <c r="AK180" s="148"/>
      <c r="AL180" s="148"/>
      <c r="AM180" s="148"/>
      <c r="AN180" s="148"/>
      <c r="AO180" s="148"/>
      <c r="AP180" s="148"/>
      <c r="AQ180" s="148"/>
      <c r="AR180" s="148"/>
      <c r="AS180" s="148"/>
      <c r="AT180" s="148"/>
      <c r="AU180" s="148"/>
      <c r="AV180" s="148"/>
      <c r="AW180" s="148"/>
      <c r="AX180" s="148"/>
      <c r="AY180" s="148"/>
      <c r="AZ180" s="148"/>
      <c r="BA180" s="148"/>
      <c r="BB180" s="148"/>
      <c r="BC180" s="148"/>
      <c r="BD180" s="148"/>
      <c r="BE180" s="148"/>
      <c r="BF180" s="148"/>
      <c r="BG180" s="148"/>
      <c r="BH180" s="148"/>
    </row>
    <row r="181" spans="1:60" outlineLevel="1" x14ac:dyDescent="0.2">
      <c r="A181" s="155"/>
      <c r="B181" s="156"/>
      <c r="C181" s="238"/>
      <c r="D181" s="239"/>
      <c r="E181" s="239"/>
      <c r="F181" s="239"/>
      <c r="G181" s="239"/>
      <c r="H181" s="157"/>
      <c r="I181" s="157"/>
      <c r="J181" s="157"/>
      <c r="K181" s="157"/>
      <c r="L181" s="157"/>
      <c r="M181" s="157"/>
      <c r="N181" s="157"/>
      <c r="O181" s="157"/>
      <c r="P181" s="157"/>
      <c r="Q181" s="157"/>
      <c r="R181" s="157"/>
      <c r="S181" s="157"/>
      <c r="T181" s="157"/>
      <c r="U181" s="157"/>
      <c r="V181" s="157"/>
      <c r="W181" s="157"/>
      <c r="X181" s="157"/>
      <c r="Y181" s="148"/>
      <c r="Z181" s="148"/>
      <c r="AA181" s="148"/>
      <c r="AB181" s="148"/>
      <c r="AC181" s="148"/>
      <c r="AD181" s="148"/>
      <c r="AE181" s="148"/>
      <c r="AF181" s="148"/>
      <c r="AG181" s="148" t="s">
        <v>120</v>
      </c>
      <c r="AH181" s="148"/>
      <c r="AI181" s="148"/>
      <c r="AJ181" s="148"/>
      <c r="AK181" s="148"/>
      <c r="AL181" s="148"/>
      <c r="AM181" s="148"/>
      <c r="AN181" s="148"/>
      <c r="AO181" s="148"/>
      <c r="AP181" s="148"/>
      <c r="AQ181" s="148"/>
      <c r="AR181" s="148"/>
      <c r="AS181" s="148"/>
      <c r="AT181" s="148"/>
      <c r="AU181" s="148"/>
      <c r="AV181" s="148"/>
      <c r="AW181" s="148"/>
      <c r="AX181" s="148"/>
      <c r="AY181" s="148"/>
      <c r="AZ181" s="148"/>
      <c r="BA181" s="148"/>
      <c r="BB181" s="148"/>
      <c r="BC181" s="148"/>
      <c r="BD181" s="148"/>
      <c r="BE181" s="148"/>
      <c r="BF181" s="148"/>
      <c r="BG181" s="148"/>
      <c r="BH181" s="148"/>
    </row>
    <row r="182" spans="1:60" ht="22.5" outlineLevel="1" x14ac:dyDescent="0.2">
      <c r="A182" s="167">
        <v>27</v>
      </c>
      <c r="B182" s="168" t="s">
        <v>259</v>
      </c>
      <c r="C182" s="176" t="s">
        <v>260</v>
      </c>
      <c r="D182" s="169" t="s">
        <v>126</v>
      </c>
      <c r="E182" s="170">
        <v>35</v>
      </c>
      <c r="F182" s="171"/>
      <c r="G182" s="172">
        <f>ROUND(E182*F182,2)</f>
        <v>0</v>
      </c>
      <c r="H182" s="171"/>
      <c r="I182" s="172">
        <f>ROUND(E182*H182,2)</f>
        <v>0</v>
      </c>
      <c r="J182" s="171"/>
      <c r="K182" s="172">
        <f>ROUND(E182*J182,2)</f>
        <v>0</v>
      </c>
      <c r="L182" s="172">
        <v>21</v>
      </c>
      <c r="M182" s="172">
        <f>G182*(1+L182/100)</f>
        <v>0</v>
      </c>
      <c r="N182" s="172">
        <v>1.3600000000000001E-3</v>
      </c>
      <c r="O182" s="172">
        <f>ROUND(E182*N182,2)</f>
        <v>0.05</v>
      </c>
      <c r="P182" s="172">
        <v>0</v>
      </c>
      <c r="Q182" s="172">
        <f>ROUND(E182*P182,2)</f>
        <v>0</v>
      </c>
      <c r="R182" s="172"/>
      <c r="S182" s="172" t="s">
        <v>114</v>
      </c>
      <c r="T182" s="173" t="s">
        <v>115</v>
      </c>
      <c r="U182" s="157">
        <v>0</v>
      </c>
      <c r="V182" s="157">
        <f>ROUND(E182*U182,2)</f>
        <v>0</v>
      </c>
      <c r="W182" s="157"/>
      <c r="X182" s="157" t="s">
        <v>151</v>
      </c>
      <c r="Y182" s="148"/>
      <c r="Z182" s="148"/>
      <c r="AA182" s="148"/>
      <c r="AB182" s="148"/>
      <c r="AC182" s="148"/>
      <c r="AD182" s="148"/>
      <c r="AE182" s="148"/>
      <c r="AF182" s="148"/>
      <c r="AG182" s="148" t="s">
        <v>152</v>
      </c>
      <c r="AH182" s="148"/>
      <c r="AI182" s="148"/>
      <c r="AJ182" s="148"/>
      <c r="AK182" s="148"/>
      <c r="AL182" s="148"/>
      <c r="AM182" s="148"/>
      <c r="AN182" s="148"/>
      <c r="AO182" s="148"/>
      <c r="AP182" s="148"/>
      <c r="AQ182" s="148"/>
      <c r="AR182" s="148"/>
      <c r="AS182" s="148"/>
      <c r="AT182" s="148"/>
      <c r="AU182" s="148"/>
      <c r="AV182" s="148"/>
      <c r="AW182" s="148"/>
      <c r="AX182" s="148"/>
      <c r="AY182" s="148"/>
      <c r="AZ182" s="148"/>
      <c r="BA182" s="148"/>
      <c r="BB182" s="148"/>
      <c r="BC182" s="148"/>
      <c r="BD182" s="148"/>
      <c r="BE182" s="148"/>
      <c r="BF182" s="148"/>
      <c r="BG182" s="148"/>
      <c r="BH182" s="148"/>
    </row>
    <row r="183" spans="1:60" outlineLevel="1" x14ac:dyDescent="0.2">
      <c r="A183" s="155"/>
      <c r="B183" s="156"/>
      <c r="C183" s="177" t="s">
        <v>261</v>
      </c>
      <c r="D183" s="158"/>
      <c r="E183" s="159"/>
      <c r="F183" s="157"/>
      <c r="G183" s="157"/>
      <c r="H183" s="157"/>
      <c r="I183" s="157"/>
      <c r="J183" s="157"/>
      <c r="K183" s="157"/>
      <c r="L183" s="157"/>
      <c r="M183" s="157"/>
      <c r="N183" s="157"/>
      <c r="O183" s="157"/>
      <c r="P183" s="157"/>
      <c r="Q183" s="157"/>
      <c r="R183" s="157"/>
      <c r="S183" s="157"/>
      <c r="T183" s="157"/>
      <c r="U183" s="157"/>
      <c r="V183" s="157"/>
      <c r="W183" s="157"/>
      <c r="X183" s="157"/>
      <c r="Y183" s="148"/>
      <c r="Z183" s="148"/>
      <c r="AA183" s="148"/>
      <c r="AB183" s="148"/>
      <c r="AC183" s="148"/>
      <c r="AD183" s="148"/>
      <c r="AE183" s="148"/>
      <c r="AF183" s="148"/>
      <c r="AG183" s="148" t="s">
        <v>119</v>
      </c>
      <c r="AH183" s="148">
        <v>0</v>
      </c>
      <c r="AI183" s="148"/>
      <c r="AJ183" s="148"/>
      <c r="AK183" s="148"/>
      <c r="AL183" s="148"/>
      <c r="AM183" s="148"/>
      <c r="AN183" s="148"/>
      <c r="AO183" s="148"/>
      <c r="AP183" s="148"/>
      <c r="AQ183" s="148"/>
      <c r="AR183" s="148"/>
      <c r="AS183" s="148"/>
      <c r="AT183" s="148"/>
      <c r="AU183" s="148"/>
      <c r="AV183" s="148"/>
      <c r="AW183" s="148"/>
      <c r="AX183" s="148"/>
      <c r="AY183" s="148"/>
      <c r="AZ183" s="148"/>
      <c r="BA183" s="148"/>
      <c r="BB183" s="148"/>
      <c r="BC183" s="148"/>
      <c r="BD183" s="148"/>
      <c r="BE183" s="148"/>
      <c r="BF183" s="148"/>
      <c r="BG183" s="148"/>
      <c r="BH183" s="148"/>
    </row>
    <row r="184" spans="1:60" outlineLevel="1" x14ac:dyDescent="0.2">
      <c r="A184" s="155"/>
      <c r="B184" s="156"/>
      <c r="C184" s="177" t="s">
        <v>262</v>
      </c>
      <c r="D184" s="158"/>
      <c r="E184" s="159">
        <v>5</v>
      </c>
      <c r="F184" s="157"/>
      <c r="G184" s="157"/>
      <c r="H184" s="157"/>
      <c r="I184" s="157"/>
      <c r="J184" s="157"/>
      <c r="K184" s="157"/>
      <c r="L184" s="157"/>
      <c r="M184" s="157"/>
      <c r="N184" s="157"/>
      <c r="O184" s="157"/>
      <c r="P184" s="157"/>
      <c r="Q184" s="157"/>
      <c r="R184" s="157"/>
      <c r="S184" s="157"/>
      <c r="T184" s="157"/>
      <c r="U184" s="157"/>
      <c r="V184" s="157"/>
      <c r="W184" s="157"/>
      <c r="X184" s="157"/>
      <c r="Y184" s="148"/>
      <c r="Z184" s="148"/>
      <c r="AA184" s="148"/>
      <c r="AB184" s="148"/>
      <c r="AC184" s="148"/>
      <c r="AD184" s="148"/>
      <c r="AE184" s="148"/>
      <c r="AF184" s="148"/>
      <c r="AG184" s="148" t="s">
        <v>119</v>
      </c>
      <c r="AH184" s="148">
        <v>0</v>
      </c>
      <c r="AI184" s="148"/>
      <c r="AJ184" s="148"/>
      <c r="AK184" s="148"/>
      <c r="AL184" s="148"/>
      <c r="AM184" s="148"/>
      <c r="AN184" s="148"/>
      <c r="AO184" s="148"/>
      <c r="AP184" s="148"/>
      <c r="AQ184" s="148"/>
      <c r="AR184" s="148"/>
      <c r="AS184" s="148"/>
      <c r="AT184" s="148"/>
      <c r="AU184" s="148"/>
      <c r="AV184" s="148"/>
      <c r="AW184" s="148"/>
      <c r="AX184" s="148"/>
      <c r="AY184" s="148"/>
      <c r="AZ184" s="148"/>
      <c r="BA184" s="148"/>
      <c r="BB184" s="148"/>
      <c r="BC184" s="148"/>
      <c r="BD184" s="148"/>
      <c r="BE184" s="148"/>
      <c r="BF184" s="148"/>
      <c r="BG184" s="148"/>
      <c r="BH184" s="148"/>
    </row>
    <row r="185" spans="1:60" outlineLevel="1" x14ac:dyDescent="0.2">
      <c r="A185" s="155"/>
      <c r="B185" s="156"/>
      <c r="C185" s="177" t="s">
        <v>263</v>
      </c>
      <c r="D185" s="158"/>
      <c r="E185" s="159">
        <v>5</v>
      </c>
      <c r="F185" s="157"/>
      <c r="G185" s="157"/>
      <c r="H185" s="157"/>
      <c r="I185" s="157"/>
      <c r="J185" s="157"/>
      <c r="K185" s="157"/>
      <c r="L185" s="157"/>
      <c r="M185" s="157"/>
      <c r="N185" s="157"/>
      <c r="O185" s="157"/>
      <c r="P185" s="157"/>
      <c r="Q185" s="157"/>
      <c r="R185" s="157"/>
      <c r="S185" s="157"/>
      <c r="T185" s="157"/>
      <c r="U185" s="157"/>
      <c r="V185" s="157"/>
      <c r="W185" s="157"/>
      <c r="X185" s="157"/>
      <c r="Y185" s="148"/>
      <c r="Z185" s="148"/>
      <c r="AA185" s="148"/>
      <c r="AB185" s="148"/>
      <c r="AC185" s="148"/>
      <c r="AD185" s="148"/>
      <c r="AE185" s="148"/>
      <c r="AF185" s="148"/>
      <c r="AG185" s="148" t="s">
        <v>119</v>
      </c>
      <c r="AH185" s="148">
        <v>0</v>
      </c>
      <c r="AI185" s="148"/>
      <c r="AJ185" s="148"/>
      <c r="AK185" s="148"/>
      <c r="AL185" s="148"/>
      <c r="AM185" s="148"/>
      <c r="AN185" s="148"/>
      <c r="AO185" s="148"/>
      <c r="AP185" s="148"/>
      <c r="AQ185" s="148"/>
      <c r="AR185" s="148"/>
      <c r="AS185" s="148"/>
      <c r="AT185" s="148"/>
      <c r="AU185" s="148"/>
      <c r="AV185" s="148"/>
      <c r="AW185" s="148"/>
      <c r="AX185" s="148"/>
      <c r="AY185" s="148"/>
      <c r="AZ185" s="148"/>
      <c r="BA185" s="148"/>
      <c r="BB185" s="148"/>
      <c r="BC185" s="148"/>
      <c r="BD185" s="148"/>
      <c r="BE185" s="148"/>
      <c r="BF185" s="148"/>
      <c r="BG185" s="148"/>
      <c r="BH185" s="148"/>
    </row>
    <row r="186" spans="1:60" outlineLevel="1" x14ac:dyDescent="0.2">
      <c r="A186" s="155"/>
      <c r="B186" s="156"/>
      <c r="C186" s="177" t="s">
        <v>264</v>
      </c>
      <c r="D186" s="158"/>
      <c r="E186" s="159">
        <v>5</v>
      </c>
      <c r="F186" s="157"/>
      <c r="G186" s="157"/>
      <c r="H186" s="157"/>
      <c r="I186" s="157"/>
      <c r="J186" s="157"/>
      <c r="K186" s="157"/>
      <c r="L186" s="157"/>
      <c r="M186" s="157"/>
      <c r="N186" s="157"/>
      <c r="O186" s="157"/>
      <c r="P186" s="157"/>
      <c r="Q186" s="157"/>
      <c r="R186" s="157"/>
      <c r="S186" s="157"/>
      <c r="T186" s="157"/>
      <c r="U186" s="157"/>
      <c r="V186" s="157"/>
      <c r="W186" s="157"/>
      <c r="X186" s="157"/>
      <c r="Y186" s="148"/>
      <c r="Z186" s="148"/>
      <c r="AA186" s="148"/>
      <c r="AB186" s="148"/>
      <c r="AC186" s="148"/>
      <c r="AD186" s="148"/>
      <c r="AE186" s="148"/>
      <c r="AF186" s="148"/>
      <c r="AG186" s="148" t="s">
        <v>119</v>
      </c>
      <c r="AH186" s="148">
        <v>0</v>
      </c>
      <c r="AI186" s="148"/>
      <c r="AJ186" s="148"/>
      <c r="AK186" s="148"/>
      <c r="AL186" s="148"/>
      <c r="AM186" s="148"/>
      <c r="AN186" s="148"/>
      <c r="AO186" s="148"/>
      <c r="AP186" s="148"/>
      <c r="AQ186" s="148"/>
      <c r="AR186" s="148"/>
      <c r="AS186" s="148"/>
      <c r="AT186" s="148"/>
      <c r="AU186" s="148"/>
      <c r="AV186" s="148"/>
      <c r="AW186" s="148"/>
      <c r="AX186" s="148"/>
      <c r="AY186" s="148"/>
      <c r="AZ186" s="148"/>
      <c r="BA186" s="148"/>
      <c r="BB186" s="148"/>
      <c r="BC186" s="148"/>
      <c r="BD186" s="148"/>
      <c r="BE186" s="148"/>
      <c r="BF186" s="148"/>
      <c r="BG186" s="148"/>
      <c r="BH186" s="148"/>
    </row>
    <row r="187" spans="1:60" outlineLevel="1" x14ac:dyDescent="0.2">
      <c r="A187" s="155"/>
      <c r="B187" s="156"/>
      <c r="C187" s="177" t="s">
        <v>265</v>
      </c>
      <c r="D187" s="158"/>
      <c r="E187" s="159">
        <v>5</v>
      </c>
      <c r="F187" s="157"/>
      <c r="G187" s="157"/>
      <c r="H187" s="157"/>
      <c r="I187" s="157"/>
      <c r="J187" s="157"/>
      <c r="K187" s="157"/>
      <c r="L187" s="157"/>
      <c r="M187" s="157"/>
      <c r="N187" s="157"/>
      <c r="O187" s="157"/>
      <c r="P187" s="157"/>
      <c r="Q187" s="157"/>
      <c r="R187" s="157"/>
      <c r="S187" s="157"/>
      <c r="T187" s="157"/>
      <c r="U187" s="157"/>
      <c r="V187" s="157"/>
      <c r="W187" s="157"/>
      <c r="X187" s="157"/>
      <c r="Y187" s="148"/>
      <c r="Z187" s="148"/>
      <c r="AA187" s="148"/>
      <c r="AB187" s="148"/>
      <c r="AC187" s="148"/>
      <c r="AD187" s="148"/>
      <c r="AE187" s="148"/>
      <c r="AF187" s="148"/>
      <c r="AG187" s="148" t="s">
        <v>119</v>
      </c>
      <c r="AH187" s="148">
        <v>0</v>
      </c>
      <c r="AI187" s="148"/>
      <c r="AJ187" s="148"/>
      <c r="AK187" s="148"/>
      <c r="AL187" s="148"/>
      <c r="AM187" s="148"/>
      <c r="AN187" s="148"/>
      <c r="AO187" s="148"/>
      <c r="AP187" s="148"/>
      <c r="AQ187" s="148"/>
      <c r="AR187" s="148"/>
      <c r="AS187" s="148"/>
      <c r="AT187" s="148"/>
      <c r="AU187" s="148"/>
      <c r="AV187" s="148"/>
      <c r="AW187" s="148"/>
      <c r="AX187" s="148"/>
      <c r="AY187" s="148"/>
      <c r="AZ187" s="148"/>
      <c r="BA187" s="148"/>
      <c r="BB187" s="148"/>
      <c r="BC187" s="148"/>
      <c r="BD187" s="148"/>
      <c r="BE187" s="148"/>
      <c r="BF187" s="148"/>
      <c r="BG187" s="148"/>
      <c r="BH187" s="148"/>
    </row>
    <row r="188" spans="1:60" outlineLevel="1" x14ac:dyDescent="0.2">
      <c r="A188" s="155"/>
      <c r="B188" s="156"/>
      <c r="C188" s="177" t="s">
        <v>266</v>
      </c>
      <c r="D188" s="158"/>
      <c r="E188" s="159">
        <v>5</v>
      </c>
      <c r="F188" s="157"/>
      <c r="G188" s="157"/>
      <c r="H188" s="157"/>
      <c r="I188" s="157"/>
      <c r="J188" s="157"/>
      <c r="K188" s="157"/>
      <c r="L188" s="157"/>
      <c r="M188" s="157"/>
      <c r="N188" s="157"/>
      <c r="O188" s="157"/>
      <c r="P188" s="157"/>
      <c r="Q188" s="157"/>
      <c r="R188" s="157"/>
      <c r="S188" s="157"/>
      <c r="T188" s="157"/>
      <c r="U188" s="157"/>
      <c r="V188" s="157"/>
      <c r="W188" s="157"/>
      <c r="X188" s="157"/>
      <c r="Y188" s="148"/>
      <c r="Z188" s="148"/>
      <c r="AA188" s="148"/>
      <c r="AB188" s="148"/>
      <c r="AC188" s="148"/>
      <c r="AD188" s="148"/>
      <c r="AE188" s="148"/>
      <c r="AF188" s="148"/>
      <c r="AG188" s="148" t="s">
        <v>119</v>
      </c>
      <c r="AH188" s="148">
        <v>0</v>
      </c>
      <c r="AI188" s="148"/>
      <c r="AJ188" s="148"/>
      <c r="AK188" s="148"/>
      <c r="AL188" s="148"/>
      <c r="AM188" s="148"/>
      <c r="AN188" s="148"/>
      <c r="AO188" s="148"/>
      <c r="AP188" s="148"/>
      <c r="AQ188" s="148"/>
      <c r="AR188" s="148"/>
      <c r="AS188" s="148"/>
      <c r="AT188" s="148"/>
      <c r="AU188" s="148"/>
      <c r="AV188" s="148"/>
      <c r="AW188" s="148"/>
      <c r="AX188" s="148"/>
      <c r="AY188" s="148"/>
      <c r="AZ188" s="148"/>
      <c r="BA188" s="148"/>
      <c r="BB188" s="148"/>
      <c r="BC188" s="148"/>
      <c r="BD188" s="148"/>
      <c r="BE188" s="148"/>
      <c r="BF188" s="148"/>
      <c r="BG188" s="148"/>
      <c r="BH188" s="148"/>
    </row>
    <row r="189" spans="1:60" outlineLevel="1" x14ac:dyDescent="0.2">
      <c r="A189" s="155"/>
      <c r="B189" s="156"/>
      <c r="C189" s="177" t="s">
        <v>267</v>
      </c>
      <c r="D189" s="158"/>
      <c r="E189" s="159">
        <v>5</v>
      </c>
      <c r="F189" s="157"/>
      <c r="G189" s="157"/>
      <c r="H189" s="157"/>
      <c r="I189" s="157"/>
      <c r="J189" s="157"/>
      <c r="K189" s="157"/>
      <c r="L189" s="157"/>
      <c r="M189" s="157"/>
      <c r="N189" s="157"/>
      <c r="O189" s="157"/>
      <c r="P189" s="157"/>
      <c r="Q189" s="157"/>
      <c r="R189" s="157"/>
      <c r="S189" s="157"/>
      <c r="T189" s="157"/>
      <c r="U189" s="157"/>
      <c r="V189" s="157"/>
      <c r="W189" s="157"/>
      <c r="X189" s="157"/>
      <c r="Y189" s="148"/>
      <c r="Z189" s="148"/>
      <c r="AA189" s="148"/>
      <c r="AB189" s="148"/>
      <c r="AC189" s="148"/>
      <c r="AD189" s="148"/>
      <c r="AE189" s="148"/>
      <c r="AF189" s="148"/>
      <c r="AG189" s="148" t="s">
        <v>119</v>
      </c>
      <c r="AH189" s="148">
        <v>0</v>
      </c>
      <c r="AI189" s="148"/>
      <c r="AJ189" s="148"/>
      <c r="AK189" s="148"/>
      <c r="AL189" s="148"/>
      <c r="AM189" s="148"/>
      <c r="AN189" s="148"/>
      <c r="AO189" s="148"/>
      <c r="AP189" s="148"/>
      <c r="AQ189" s="148"/>
      <c r="AR189" s="148"/>
      <c r="AS189" s="148"/>
      <c r="AT189" s="148"/>
      <c r="AU189" s="148"/>
      <c r="AV189" s="148"/>
      <c r="AW189" s="148"/>
      <c r="AX189" s="148"/>
      <c r="AY189" s="148"/>
      <c r="AZ189" s="148"/>
      <c r="BA189" s="148"/>
      <c r="BB189" s="148"/>
      <c r="BC189" s="148"/>
      <c r="BD189" s="148"/>
      <c r="BE189" s="148"/>
      <c r="BF189" s="148"/>
      <c r="BG189" s="148"/>
      <c r="BH189" s="148"/>
    </row>
    <row r="190" spans="1:60" outlineLevel="1" x14ac:dyDescent="0.2">
      <c r="A190" s="155"/>
      <c r="B190" s="156"/>
      <c r="C190" s="177" t="s">
        <v>268</v>
      </c>
      <c r="D190" s="158"/>
      <c r="E190" s="159">
        <v>5</v>
      </c>
      <c r="F190" s="157"/>
      <c r="G190" s="157"/>
      <c r="H190" s="157"/>
      <c r="I190" s="157"/>
      <c r="J190" s="157"/>
      <c r="K190" s="157"/>
      <c r="L190" s="157"/>
      <c r="M190" s="157"/>
      <c r="N190" s="157"/>
      <c r="O190" s="157"/>
      <c r="P190" s="157"/>
      <c r="Q190" s="157"/>
      <c r="R190" s="157"/>
      <c r="S190" s="157"/>
      <c r="T190" s="157"/>
      <c r="U190" s="157"/>
      <c r="V190" s="157"/>
      <c r="W190" s="157"/>
      <c r="X190" s="157"/>
      <c r="Y190" s="148"/>
      <c r="Z190" s="148"/>
      <c r="AA190" s="148"/>
      <c r="AB190" s="148"/>
      <c r="AC190" s="148"/>
      <c r="AD190" s="148"/>
      <c r="AE190" s="148"/>
      <c r="AF190" s="148"/>
      <c r="AG190" s="148" t="s">
        <v>119</v>
      </c>
      <c r="AH190" s="148">
        <v>0</v>
      </c>
      <c r="AI190" s="148"/>
      <c r="AJ190" s="148"/>
      <c r="AK190" s="148"/>
      <c r="AL190" s="148"/>
      <c r="AM190" s="148"/>
      <c r="AN190" s="148"/>
      <c r="AO190" s="148"/>
      <c r="AP190" s="148"/>
      <c r="AQ190" s="148"/>
      <c r="AR190" s="148"/>
      <c r="AS190" s="148"/>
      <c r="AT190" s="148"/>
      <c r="AU190" s="148"/>
      <c r="AV190" s="148"/>
      <c r="AW190" s="148"/>
      <c r="AX190" s="148"/>
      <c r="AY190" s="148"/>
      <c r="AZ190" s="148"/>
      <c r="BA190" s="148"/>
      <c r="BB190" s="148"/>
      <c r="BC190" s="148"/>
      <c r="BD190" s="148"/>
      <c r="BE190" s="148"/>
      <c r="BF190" s="148"/>
      <c r="BG190" s="148"/>
      <c r="BH190" s="148"/>
    </row>
    <row r="191" spans="1:60" outlineLevel="1" x14ac:dyDescent="0.2">
      <c r="A191" s="155"/>
      <c r="B191" s="156"/>
      <c r="C191" s="240"/>
      <c r="D191" s="241"/>
      <c r="E191" s="241"/>
      <c r="F191" s="241"/>
      <c r="G191" s="241"/>
      <c r="H191" s="157"/>
      <c r="I191" s="157"/>
      <c r="J191" s="157"/>
      <c r="K191" s="157"/>
      <c r="L191" s="157"/>
      <c r="M191" s="157"/>
      <c r="N191" s="157"/>
      <c r="O191" s="157"/>
      <c r="P191" s="157"/>
      <c r="Q191" s="157"/>
      <c r="R191" s="157"/>
      <c r="S191" s="157"/>
      <c r="T191" s="157"/>
      <c r="U191" s="157"/>
      <c r="V191" s="157"/>
      <c r="W191" s="157"/>
      <c r="X191" s="157"/>
      <c r="Y191" s="148"/>
      <c r="Z191" s="148"/>
      <c r="AA191" s="148"/>
      <c r="AB191" s="148"/>
      <c r="AC191" s="148"/>
      <c r="AD191" s="148"/>
      <c r="AE191" s="148"/>
      <c r="AF191" s="148"/>
      <c r="AG191" s="148" t="s">
        <v>120</v>
      </c>
      <c r="AH191" s="148"/>
      <c r="AI191" s="148"/>
      <c r="AJ191" s="148"/>
      <c r="AK191" s="148"/>
      <c r="AL191" s="148"/>
      <c r="AM191" s="148"/>
      <c r="AN191" s="148"/>
      <c r="AO191" s="148"/>
      <c r="AP191" s="148"/>
      <c r="AQ191" s="148"/>
      <c r="AR191" s="148"/>
      <c r="AS191" s="148"/>
      <c r="AT191" s="148"/>
      <c r="AU191" s="148"/>
      <c r="AV191" s="148"/>
      <c r="AW191" s="148"/>
      <c r="AX191" s="148"/>
      <c r="AY191" s="148"/>
      <c r="AZ191" s="148"/>
      <c r="BA191" s="148"/>
      <c r="BB191" s="148"/>
      <c r="BC191" s="148"/>
      <c r="BD191" s="148"/>
      <c r="BE191" s="148"/>
      <c r="BF191" s="148"/>
      <c r="BG191" s="148"/>
      <c r="BH191" s="148"/>
    </row>
    <row r="192" spans="1:60" ht="33.75" outlineLevel="1" x14ac:dyDescent="0.2">
      <c r="A192" s="167">
        <v>28</v>
      </c>
      <c r="B192" s="168" t="s">
        <v>269</v>
      </c>
      <c r="C192" s="176" t="s">
        <v>270</v>
      </c>
      <c r="D192" s="169" t="s">
        <v>126</v>
      </c>
      <c r="E192" s="170">
        <v>26</v>
      </c>
      <c r="F192" s="171"/>
      <c r="G192" s="172">
        <f>ROUND(E192*F192,2)</f>
        <v>0</v>
      </c>
      <c r="H192" s="171"/>
      <c r="I192" s="172">
        <f>ROUND(E192*H192,2)</f>
        <v>0</v>
      </c>
      <c r="J192" s="171"/>
      <c r="K192" s="172">
        <f>ROUND(E192*J192,2)</f>
        <v>0</v>
      </c>
      <c r="L192" s="172">
        <v>21</v>
      </c>
      <c r="M192" s="172">
        <f>G192*(1+L192/100)</f>
        <v>0</v>
      </c>
      <c r="N192" s="172">
        <v>2E-3</v>
      </c>
      <c r="O192" s="172">
        <f>ROUND(E192*N192,2)</f>
        <v>0.05</v>
      </c>
      <c r="P192" s="172">
        <v>0</v>
      </c>
      <c r="Q192" s="172">
        <f>ROUND(E192*P192,2)</f>
        <v>0</v>
      </c>
      <c r="R192" s="172"/>
      <c r="S192" s="172" t="s">
        <v>114</v>
      </c>
      <c r="T192" s="173" t="s">
        <v>115</v>
      </c>
      <c r="U192" s="157">
        <v>0</v>
      </c>
      <c r="V192" s="157">
        <f>ROUND(E192*U192,2)</f>
        <v>0</v>
      </c>
      <c r="W192" s="157"/>
      <c r="X192" s="157" t="s">
        <v>151</v>
      </c>
      <c r="Y192" s="148"/>
      <c r="Z192" s="148"/>
      <c r="AA192" s="148"/>
      <c r="AB192" s="148"/>
      <c r="AC192" s="148"/>
      <c r="AD192" s="148"/>
      <c r="AE192" s="148"/>
      <c r="AF192" s="148"/>
      <c r="AG192" s="148" t="s">
        <v>152</v>
      </c>
      <c r="AH192" s="148"/>
      <c r="AI192" s="148"/>
      <c r="AJ192" s="148"/>
      <c r="AK192" s="148"/>
      <c r="AL192" s="148"/>
      <c r="AM192" s="148"/>
      <c r="AN192" s="148"/>
      <c r="AO192" s="148"/>
      <c r="AP192" s="148"/>
      <c r="AQ192" s="148"/>
      <c r="AR192" s="148"/>
      <c r="AS192" s="148"/>
      <c r="AT192" s="148"/>
      <c r="AU192" s="148"/>
      <c r="AV192" s="148"/>
      <c r="AW192" s="148"/>
      <c r="AX192" s="148"/>
      <c r="AY192" s="148"/>
      <c r="AZ192" s="148"/>
      <c r="BA192" s="148"/>
      <c r="BB192" s="148"/>
      <c r="BC192" s="148"/>
      <c r="BD192" s="148"/>
      <c r="BE192" s="148"/>
      <c r="BF192" s="148"/>
      <c r="BG192" s="148"/>
      <c r="BH192" s="148"/>
    </row>
    <row r="193" spans="1:60" outlineLevel="1" x14ac:dyDescent="0.2">
      <c r="A193" s="155"/>
      <c r="B193" s="156"/>
      <c r="C193" s="177" t="s">
        <v>271</v>
      </c>
      <c r="D193" s="158"/>
      <c r="E193" s="159">
        <v>26</v>
      </c>
      <c r="F193" s="157"/>
      <c r="G193" s="157"/>
      <c r="H193" s="157"/>
      <c r="I193" s="157"/>
      <c r="J193" s="157"/>
      <c r="K193" s="157"/>
      <c r="L193" s="157"/>
      <c r="M193" s="157"/>
      <c r="N193" s="157"/>
      <c r="O193" s="157"/>
      <c r="P193" s="157"/>
      <c r="Q193" s="157"/>
      <c r="R193" s="157"/>
      <c r="S193" s="157"/>
      <c r="T193" s="157"/>
      <c r="U193" s="157"/>
      <c r="V193" s="157"/>
      <c r="W193" s="157"/>
      <c r="X193" s="157"/>
      <c r="Y193" s="148"/>
      <c r="Z193" s="148"/>
      <c r="AA193" s="148"/>
      <c r="AB193" s="148"/>
      <c r="AC193" s="148"/>
      <c r="AD193" s="148"/>
      <c r="AE193" s="148"/>
      <c r="AF193" s="148"/>
      <c r="AG193" s="148" t="s">
        <v>119</v>
      </c>
      <c r="AH193" s="148">
        <v>0</v>
      </c>
      <c r="AI193" s="148"/>
      <c r="AJ193" s="148"/>
      <c r="AK193" s="148"/>
      <c r="AL193" s="148"/>
      <c r="AM193" s="148"/>
      <c r="AN193" s="148"/>
      <c r="AO193" s="148"/>
      <c r="AP193" s="148"/>
      <c r="AQ193" s="148"/>
      <c r="AR193" s="148"/>
      <c r="AS193" s="148"/>
      <c r="AT193" s="148"/>
      <c r="AU193" s="148"/>
      <c r="AV193" s="148"/>
      <c r="AW193" s="148"/>
      <c r="AX193" s="148"/>
      <c r="AY193" s="148"/>
      <c r="AZ193" s="148"/>
      <c r="BA193" s="148"/>
      <c r="BB193" s="148"/>
      <c r="BC193" s="148"/>
      <c r="BD193" s="148"/>
      <c r="BE193" s="148"/>
      <c r="BF193" s="148"/>
      <c r="BG193" s="148"/>
      <c r="BH193" s="148"/>
    </row>
    <row r="194" spans="1:60" outlineLevel="1" x14ac:dyDescent="0.2">
      <c r="A194" s="155"/>
      <c r="B194" s="156"/>
      <c r="C194" s="240"/>
      <c r="D194" s="241"/>
      <c r="E194" s="241"/>
      <c r="F194" s="241"/>
      <c r="G194" s="241"/>
      <c r="H194" s="157"/>
      <c r="I194" s="157"/>
      <c r="J194" s="157"/>
      <c r="K194" s="157"/>
      <c r="L194" s="157"/>
      <c r="M194" s="157"/>
      <c r="N194" s="157"/>
      <c r="O194" s="157"/>
      <c r="P194" s="157"/>
      <c r="Q194" s="157"/>
      <c r="R194" s="157"/>
      <c r="S194" s="157"/>
      <c r="T194" s="157"/>
      <c r="U194" s="157"/>
      <c r="V194" s="157"/>
      <c r="W194" s="157"/>
      <c r="X194" s="157"/>
      <c r="Y194" s="148"/>
      <c r="Z194" s="148"/>
      <c r="AA194" s="148"/>
      <c r="AB194" s="148"/>
      <c r="AC194" s="148"/>
      <c r="AD194" s="148"/>
      <c r="AE194" s="148"/>
      <c r="AF194" s="148"/>
      <c r="AG194" s="148" t="s">
        <v>120</v>
      </c>
      <c r="AH194" s="148"/>
      <c r="AI194" s="148"/>
      <c r="AJ194" s="148"/>
      <c r="AK194" s="148"/>
      <c r="AL194" s="148"/>
      <c r="AM194" s="148"/>
      <c r="AN194" s="148"/>
      <c r="AO194" s="148"/>
      <c r="AP194" s="148"/>
      <c r="AQ194" s="148"/>
      <c r="AR194" s="148"/>
      <c r="AS194" s="148"/>
      <c r="AT194" s="148"/>
      <c r="AU194" s="148"/>
      <c r="AV194" s="148"/>
      <c r="AW194" s="148"/>
      <c r="AX194" s="148"/>
      <c r="AY194" s="148"/>
      <c r="AZ194" s="148"/>
      <c r="BA194" s="148"/>
      <c r="BB194" s="148"/>
      <c r="BC194" s="148"/>
      <c r="BD194" s="148"/>
      <c r="BE194" s="148"/>
      <c r="BF194" s="148"/>
      <c r="BG194" s="148"/>
      <c r="BH194" s="148"/>
    </row>
    <row r="195" spans="1:60" ht="22.5" outlineLevel="1" x14ac:dyDescent="0.2">
      <c r="A195" s="167">
        <v>29</v>
      </c>
      <c r="B195" s="168" t="s">
        <v>272</v>
      </c>
      <c r="C195" s="176" t="s">
        <v>273</v>
      </c>
      <c r="D195" s="169"/>
      <c r="E195" s="170">
        <v>101</v>
      </c>
      <c r="F195" s="171"/>
      <c r="G195" s="172">
        <f>ROUND(E195*F195,2)</f>
        <v>0</v>
      </c>
      <c r="H195" s="171"/>
      <c r="I195" s="172">
        <f>ROUND(E195*H195,2)</f>
        <v>0</v>
      </c>
      <c r="J195" s="171"/>
      <c r="K195" s="172">
        <f>ROUND(E195*J195,2)</f>
        <v>0</v>
      </c>
      <c r="L195" s="172">
        <v>21</v>
      </c>
      <c r="M195" s="172">
        <f>G195*(1+L195/100)</f>
        <v>0</v>
      </c>
      <c r="N195" s="172">
        <v>0</v>
      </c>
      <c r="O195" s="172">
        <f>ROUND(E195*N195,2)</f>
        <v>0</v>
      </c>
      <c r="P195" s="172">
        <v>0</v>
      </c>
      <c r="Q195" s="172">
        <f>ROUND(E195*P195,2)</f>
        <v>0</v>
      </c>
      <c r="R195" s="172"/>
      <c r="S195" s="172" t="s">
        <v>114</v>
      </c>
      <c r="T195" s="173" t="s">
        <v>115</v>
      </c>
      <c r="U195" s="157">
        <v>0</v>
      </c>
      <c r="V195" s="157">
        <f>ROUND(E195*U195,2)</f>
        <v>0</v>
      </c>
      <c r="W195" s="157"/>
      <c r="X195" s="157" t="s">
        <v>151</v>
      </c>
      <c r="Y195" s="148"/>
      <c r="Z195" s="148"/>
      <c r="AA195" s="148"/>
      <c r="AB195" s="148"/>
      <c r="AC195" s="148"/>
      <c r="AD195" s="148"/>
      <c r="AE195" s="148"/>
      <c r="AF195" s="148"/>
      <c r="AG195" s="148" t="s">
        <v>152</v>
      </c>
      <c r="AH195" s="148"/>
      <c r="AI195" s="148"/>
      <c r="AJ195" s="148"/>
      <c r="AK195" s="148"/>
      <c r="AL195" s="148"/>
      <c r="AM195" s="148"/>
      <c r="AN195" s="148"/>
      <c r="AO195" s="148"/>
      <c r="AP195" s="148"/>
      <c r="AQ195" s="148"/>
      <c r="AR195" s="148"/>
      <c r="AS195" s="148"/>
      <c r="AT195" s="148"/>
      <c r="AU195" s="148"/>
      <c r="AV195" s="148"/>
      <c r="AW195" s="148"/>
      <c r="AX195" s="148"/>
      <c r="AY195" s="148"/>
      <c r="AZ195" s="148"/>
      <c r="BA195" s="148"/>
      <c r="BB195" s="148"/>
      <c r="BC195" s="148"/>
      <c r="BD195" s="148"/>
      <c r="BE195" s="148"/>
      <c r="BF195" s="148"/>
      <c r="BG195" s="148"/>
      <c r="BH195" s="148"/>
    </row>
    <row r="196" spans="1:60" outlineLevel="1" x14ac:dyDescent="0.2">
      <c r="A196" s="155"/>
      <c r="B196" s="156"/>
      <c r="C196" s="177" t="s">
        <v>274</v>
      </c>
      <c r="D196" s="158"/>
      <c r="E196" s="159">
        <v>101</v>
      </c>
      <c r="F196" s="157"/>
      <c r="G196" s="157"/>
      <c r="H196" s="157"/>
      <c r="I196" s="157"/>
      <c r="J196" s="157"/>
      <c r="K196" s="157"/>
      <c r="L196" s="157"/>
      <c r="M196" s="157"/>
      <c r="N196" s="157"/>
      <c r="O196" s="157"/>
      <c r="P196" s="157"/>
      <c r="Q196" s="157"/>
      <c r="R196" s="157"/>
      <c r="S196" s="157"/>
      <c r="T196" s="157"/>
      <c r="U196" s="157"/>
      <c r="V196" s="157"/>
      <c r="W196" s="157"/>
      <c r="X196" s="157"/>
      <c r="Y196" s="148"/>
      <c r="Z196" s="148"/>
      <c r="AA196" s="148"/>
      <c r="AB196" s="148"/>
      <c r="AC196" s="148"/>
      <c r="AD196" s="148"/>
      <c r="AE196" s="148"/>
      <c r="AF196" s="148"/>
      <c r="AG196" s="148" t="s">
        <v>119</v>
      </c>
      <c r="AH196" s="148">
        <v>0</v>
      </c>
      <c r="AI196" s="148"/>
      <c r="AJ196" s="148"/>
      <c r="AK196" s="148"/>
      <c r="AL196" s="148"/>
      <c r="AM196" s="148"/>
      <c r="AN196" s="148"/>
      <c r="AO196" s="148"/>
      <c r="AP196" s="148"/>
      <c r="AQ196" s="148"/>
      <c r="AR196" s="148"/>
      <c r="AS196" s="148"/>
      <c r="AT196" s="148"/>
      <c r="AU196" s="148"/>
      <c r="AV196" s="148"/>
      <c r="AW196" s="148"/>
      <c r="AX196" s="148"/>
      <c r="AY196" s="148"/>
      <c r="AZ196" s="148"/>
      <c r="BA196" s="148"/>
      <c r="BB196" s="148"/>
      <c r="BC196" s="148"/>
      <c r="BD196" s="148"/>
      <c r="BE196" s="148"/>
      <c r="BF196" s="148"/>
      <c r="BG196" s="148"/>
      <c r="BH196" s="148"/>
    </row>
    <row r="197" spans="1:60" outlineLevel="1" x14ac:dyDescent="0.2">
      <c r="A197" s="155"/>
      <c r="B197" s="156"/>
      <c r="C197" s="240"/>
      <c r="D197" s="241"/>
      <c r="E197" s="241"/>
      <c r="F197" s="241"/>
      <c r="G197" s="241"/>
      <c r="H197" s="157"/>
      <c r="I197" s="157"/>
      <c r="J197" s="157"/>
      <c r="K197" s="157"/>
      <c r="L197" s="157"/>
      <c r="M197" s="157"/>
      <c r="N197" s="157"/>
      <c r="O197" s="157"/>
      <c r="P197" s="157"/>
      <c r="Q197" s="157"/>
      <c r="R197" s="157"/>
      <c r="S197" s="157"/>
      <c r="T197" s="157"/>
      <c r="U197" s="157"/>
      <c r="V197" s="157"/>
      <c r="W197" s="157"/>
      <c r="X197" s="157"/>
      <c r="Y197" s="148"/>
      <c r="Z197" s="148"/>
      <c r="AA197" s="148"/>
      <c r="AB197" s="148"/>
      <c r="AC197" s="148"/>
      <c r="AD197" s="148"/>
      <c r="AE197" s="148"/>
      <c r="AF197" s="148"/>
      <c r="AG197" s="148" t="s">
        <v>120</v>
      </c>
      <c r="AH197" s="148"/>
      <c r="AI197" s="148"/>
      <c r="AJ197" s="148"/>
      <c r="AK197" s="148"/>
      <c r="AL197" s="148"/>
      <c r="AM197" s="148"/>
      <c r="AN197" s="148"/>
      <c r="AO197" s="148"/>
      <c r="AP197" s="148"/>
      <c r="AQ197" s="148"/>
      <c r="AR197" s="148"/>
      <c r="AS197" s="148"/>
      <c r="AT197" s="148"/>
      <c r="AU197" s="148"/>
      <c r="AV197" s="148"/>
      <c r="AW197" s="148"/>
      <c r="AX197" s="148"/>
      <c r="AY197" s="148"/>
      <c r="AZ197" s="148"/>
      <c r="BA197" s="148"/>
      <c r="BB197" s="148"/>
      <c r="BC197" s="148"/>
      <c r="BD197" s="148"/>
      <c r="BE197" s="148"/>
      <c r="BF197" s="148"/>
      <c r="BG197" s="148"/>
      <c r="BH197" s="148"/>
    </row>
    <row r="198" spans="1:60" x14ac:dyDescent="0.2">
      <c r="A198" s="161" t="s">
        <v>109</v>
      </c>
      <c r="B198" s="162" t="s">
        <v>76</v>
      </c>
      <c r="C198" s="175" t="s">
        <v>77</v>
      </c>
      <c r="D198" s="163"/>
      <c r="E198" s="164"/>
      <c r="F198" s="165"/>
      <c r="G198" s="165">
        <f>SUMIF(AG199:AG204,"&lt;&gt;NOR",G199:G204)</f>
        <v>0</v>
      </c>
      <c r="H198" s="165"/>
      <c r="I198" s="165">
        <f>SUM(I199:I204)</f>
        <v>0</v>
      </c>
      <c r="J198" s="165"/>
      <c r="K198" s="165">
        <f>SUM(K199:K204)</f>
        <v>0</v>
      </c>
      <c r="L198" s="165"/>
      <c r="M198" s="165">
        <f>SUM(M199:M204)</f>
        <v>0</v>
      </c>
      <c r="N198" s="165"/>
      <c r="O198" s="165">
        <f>SUM(O199:O204)</f>
        <v>0</v>
      </c>
      <c r="P198" s="165"/>
      <c r="Q198" s="165">
        <f>SUM(Q199:Q204)</f>
        <v>0</v>
      </c>
      <c r="R198" s="165"/>
      <c r="S198" s="165"/>
      <c r="T198" s="166"/>
      <c r="U198" s="160"/>
      <c r="V198" s="160">
        <f>SUM(V199:V204)</f>
        <v>41.04</v>
      </c>
      <c r="W198" s="160"/>
      <c r="X198" s="160"/>
      <c r="AG198" t="s">
        <v>110</v>
      </c>
    </row>
    <row r="199" spans="1:60" outlineLevel="1" x14ac:dyDescent="0.2">
      <c r="A199" s="167">
        <v>30</v>
      </c>
      <c r="B199" s="168" t="s">
        <v>275</v>
      </c>
      <c r="C199" s="176" t="s">
        <v>276</v>
      </c>
      <c r="D199" s="169" t="s">
        <v>126</v>
      </c>
      <c r="E199" s="170">
        <v>120</v>
      </c>
      <c r="F199" s="171"/>
      <c r="G199" s="172">
        <f>ROUND(E199*F199,2)</f>
        <v>0</v>
      </c>
      <c r="H199" s="171"/>
      <c r="I199" s="172">
        <f>ROUND(E199*H199,2)</f>
        <v>0</v>
      </c>
      <c r="J199" s="171"/>
      <c r="K199" s="172">
        <f>ROUND(E199*J199,2)</f>
        <v>0</v>
      </c>
      <c r="L199" s="172">
        <v>21</v>
      </c>
      <c r="M199" s="172">
        <f>G199*(1+L199/100)</f>
        <v>0</v>
      </c>
      <c r="N199" s="172">
        <v>0</v>
      </c>
      <c r="O199" s="172">
        <f>ROUND(E199*N199,2)</f>
        <v>0</v>
      </c>
      <c r="P199" s="172">
        <v>0</v>
      </c>
      <c r="Q199" s="172">
        <f>ROUND(E199*P199,2)</f>
        <v>0</v>
      </c>
      <c r="R199" s="172"/>
      <c r="S199" s="172" t="s">
        <v>114</v>
      </c>
      <c r="T199" s="173" t="s">
        <v>115</v>
      </c>
      <c r="U199" s="157">
        <v>0.11799999999999999</v>
      </c>
      <c r="V199" s="157">
        <f>ROUND(E199*U199,2)</f>
        <v>14.16</v>
      </c>
      <c r="W199" s="157"/>
      <c r="X199" s="157" t="s">
        <v>116</v>
      </c>
      <c r="Y199" s="148"/>
      <c r="Z199" s="148"/>
      <c r="AA199" s="148"/>
      <c r="AB199" s="148"/>
      <c r="AC199" s="148"/>
      <c r="AD199" s="148"/>
      <c r="AE199" s="148"/>
      <c r="AF199" s="148"/>
      <c r="AG199" s="148" t="s">
        <v>117</v>
      </c>
      <c r="AH199" s="148"/>
      <c r="AI199" s="148"/>
      <c r="AJ199" s="148"/>
      <c r="AK199" s="148"/>
      <c r="AL199" s="148"/>
      <c r="AM199" s="148"/>
      <c r="AN199" s="148"/>
      <c r="AO199" s="148"/>
      <c r="AP199" s="148"/>
      <c r="AQ199" s="148"/>
      <c r="AR199" s="148"/>
      <c r="AS199" s="148"/>
      <c r="AT199" s="148"/>
      <c r="AU199" s="148"/>
      <c r="AV199" s="148"/>
      <c r="AW199" s="148"/>
      <c r="AX199" s="148"/>
      <c r="AY199" s="148"/>
      <c r="AZ199" s="148"/>
      <c r="BA199" s="148"/>
      <c r="BB199" s="148"/>
      <c r="BC199" s="148"/>
      <c r="BD199" s="148"/>
      <c r="BE199" s="148"/>
      <c r="BF199" s="148"/>
      <c r="BG199" s="148"/>
      <c r="BH199" s="148"/>
    </row>
    <row r="200" spans="1:60" outlineLevel="1" x14ac:dyDescent="0.2">
      <c r="A200" s="155"/>
      <c r="B200" s="156"/>
      <c r="C200" s="177" t="s">
        <v>277</v>
      </c>
      <c r="D200" s="158"/>
      <c r="E200" s="159">
        <v>120</v>
      </c>
      <c r="F200" s="157"/>
      <c r="G200" s="157"/>
      <c r="H200" s="157"/>
      <c r="I200" s="157"/>
      <c r="J200" s="157"/>
      <c r="K200" s="157"/>
      <c r="L200" s="157"/>
      <c r="M200" s="157"/>
      <c r="N200" s="157"/>
      <c r="O200" s="157"/>
      <c r="P200" s="157"/>
      <c r="Q200" s="157"/>
      <c r="R200" s="157"/>
      <c r="S200" s="157"/>
      <c r="T200" s="157"/>
      <c r="U200" s="157"/>
      <c r="V200" s="157"/>
      <c r="W200" s="157"/>
      <c r="X200" s="157"/>
      <c r="Y200" s="148"/>
      <c r="Z200" s="148"/>
      <c r="AA200" s="148"/>
      <c r="AB200" s="148"/>
      <c r="AC200" s="148"/>
      <c r="AD200" s="148"/>
      <c r="AE200" s="148"/>
      <c r="AF200" s="148"/>
      <c r="AG200" s="148" t="s">
        <v>119</v>
      </c>
      <c r="AH200" s="148">
        <v>0</v>
      </c>
      <c r="AI200" s="148"/>
      <c r="AJ200" s="148"/>
      <c r="AK200" s="148"/>
      <c r="AL200" s="148"/>
      <c r="AM200" s="148"/>
      <c r="AN200" s="148"/>
      <c r="AO200" s="148"/>
      <c r="AP200" s="148"/>
      <c r="AQ200" s="148"/>
      <c r="AR200" s="148"/>
      <c r="AS200" s="148"/>
      <c r="AT200" s="148"/>
      <c r="AU200" s="148"/>
      <c r="AV200" s="148"/>
      <c r="AW200" s="148"/>
      <c r="AX200" s="148"/>
      <c r="AY200" s="148"/>
      <c r="AZ200" s="148"/>
      <c r="BA200" s="148"/>
      <c r="BB200" s="148"/>
      <c r="BC200" s="148"/>
      <c r="BD200" s="148"/>
      <c r="BE200" s="148"/>
      <c r="BF200" s="148"/>
      <c r="BG200" s="148"/>
      <c r="BH200" s="148"/>
    </row>
    <row r="201" spans="1:60" outlineLevel="1" x14ac:dyDescent="0.2">
      <c r="A201" s="155"/>
      <c r="B201" s="156"/>
      <c r="C201" s="240"/>
      <c r="D201" s="241"/>
      <c r="E201" s="241"/>
      <c r="F201" s="241"/>
      <c r="G201" s="241"/>
      <c r="H201" s="157"/>
      <c r="I201" s="157"/>
      <c r="J201" s="157"/>
      <c r="K201" s="157"/>
      <c r="L201" s="157"/>
      <c r="M201" s="157"/>
      <c r="N201" s="157"/>
      <c r="O201" s="157"/>
      <c r="P201" s="157"/>
      <c r="Q201" s="157"/>
      <c r="R201" s="157"/>
      <c r="S201" s="157"/>
      <c r="T201" s="157"/>
      <c r="U201" s="157"/>
      <c r="V201" s="157"/>
      <c r="W201" s="157"/>
      <c r="X201" s="157"/>
      <c r="Y201" s="148"/>
      <c r="Z201" s="148"/>
      <c r="AA201" s="148"/>
      <c r="AB201" s="148"/>
      <c r="AC201" s="148"/>
      <c r="AD201" s="148"/>
      <c r="AE201" s="148"/>
      <c r="AF201" s="148"/>
      <c r="AG201" s="148" t="s">
        <v>120</v>
      </c>
      <c r="AH201" s="148"/>
      <c r="AI201" s="148"/>
      <c r="AJ201" s="148"/>
      <c r="AK201" s="148"/>
      <c r="AL201" s="148"/>
      <c r="AM201" s="148"/>
      <c r="AN201" s="148"/>
      <c r="AO201" s="148"/>
      <c r="AP201" s="148"/>
      <c r="AQ201" s="148"/>
      <c r="AR201" s="148"/>
      <c r="AS201" s="148"/>
      <c r="AT201" s="148"/>
      <c r="AU201" s="148"/>
      <c r="AV201" s="148"/>
      <c r="AW201" s="148"/>
      <c r="AX201" s="148"/>
      <c r="AY201" s="148"/>
      <c r="AZ201" s="148"/>
      <c r="BA201" s="148"/>
      <c r="BB201" s="148"/>
      <c r="BC201" s="148"/>
      <c r="BD201" s="148"/>
      <c r="BE201" s="148"/>
      <c r="BF201" s="148"/>
      <c r="BG201" s="148"/>
      <c r="BH201" s="148"/>
    </row>
    <row r="202" spans="1:60" outlineLevel="1" x14ac:dyDescent="0.2">
      <c r="A202" s="167">
        <v>31</v>
      </c>
      <c r="B202" s="168" t="s">
        <v>278</v>
      </c>
      <c r="C202" s="176" t="s">
        <v>279</v>
      </c>
      <c r="D202" s="169" t="s">
        <v>175</v>
      </c>
      <c r="E202" s="170">
        <v>192</v>
      </c>
      <c r="F202" s="171"/>
      <c r="G202" s="172">
        <f>ROUND(E202*F202,2)</f>
        <v>0</v>
      </c>
      <c r="H202" s="171"/>
      <c r="I202" s="172">
        <f>ROUND(E202*H202,2)</f>
        <v>0</v>
      </c>
      <c r="J202" s="171"/>
      <c r="K202" s="172">
        <f>ROUND(E202*J202,2)</f>
        <v>0</v>
      </c>
      <c r="L202" s="172">
        <v>21</v>
      </c>
      <c r="M202" s="172">
        <f>G202*(1+L202/100)</f>
        <v>0</v>
      </c>
      <c r="N202" s="172">
        <v>0</v>
      </c>
      <c r="O202" s="172">
        <f>ROUND(E202*N202,2)</f>
        <v>0</v>
      </c>
      <c r="P202" s="172">
        <v>0</v>
      </c>
      <c r="Q202" s="172">
        <f>ROUND(E202*P202,2)</f>
        <v>0</v>
      </c>
      <c r="R202" s="172"/>
      <c r="S202" s="172" t="s">
        <v>114</v>
      </c>
      <c r="T202" s="173" t="s">
        <v>115</v>
      </c>
      <c r="U202" s="157">
        <v>0.14000000000000001</v>
      </c>
      <c r="V202" s="157">
        <f>ROUND(E202*U202,2)</f>
        <v>26.88</v>
      </c>
      <c r="W202" s="157"/>
      <c r="X202" s="157" t="s">
        <v>116</v>
      </c>
      <c r="Y202" s="148"/>
      <c r="Z202" s="148"/>
      <c r="AA202" s="148"/>
      <c r="AB202" s="148"/>
      <c r="AC202" s="148"/>
      <c r="AD202" s="148"/>
      <c r="AE202" s="148"/>
      <c r="AF202" s="148"/>
      <c r="AG202" s="148" t="s">
        <v>117</v>
      </c>
      <c r="AH202" s="148"/>
      <c r="AI202" s="148"/>
      <c r="AJ202" s="148"/>
      <c r="AK202" s="148"/>
      <c r="AL202" s="148"/>
      <c r="AM202" s="148"/>
      <c r="AN202" s="148"/>
      <c r="AO202" s="148"/>
      <c r="AP202" s="148"/>
      <c r="AQ202" s="148"/>
      <c r="AR202" s="148"/>
      <c r="AS202" s="148"/>
      <c r="AT202" s="148"/>
      <c r="AU202" s="148"/>
      <c r="AV202" s="148"/>
      <c r="AW202" s="148"/>
      <c r="AX202" s="148"/>
      <c r="AY202" s="148"/>
      <c r="AZ202" s="148"/>
      <c r="BA202" s="148"/>
      <c r="BB202" s="148"/>
      <c r="BC202" s="148"/>
      <c r="BD202" s="148"/>
      <c r="BE202" s="148"/>
      <c r="BF202" s="148"/>
      <c r="BG202" s="148"/>
      <c r="BH202" s="148"/>
    </row>
    <row r="203" spans="1:60" outlineLevel="1" x14ac:dyDescent="0.2">
      <c r="A203" s="155"/>
      <c r="B203" s="156"/>
      <c r="C203" s="177" t="s">
        <v>280</v>
      </c>
      <c r="D203" s="158"/>
      <c r="E203" s="159">
        <v>192</v>
      </c>
      <c r="F203" s="157"/>
      <c r="G203" s="157"/>
      <c r="H203" s="157"/>
      <c r="I203" s="157"/>
      <c r="J203" s="157"/>
      <c r="K203" s="157"/>
      <c r="L203" s="157"/>
      <c r="M203" s="157"/>
      <c r="N203" s="157"/>
      <c r="O203" s="157"/>
      <c r="P203" s="157"/>
      <c r="Q203" s="157"/>
      <c r="R203" s="157"/>
      <c r="S203" s="157"/>
      <c r="T203" s="157"/>
      <c r="U203" s="157"/>
      <c r="V203" s="157"/>
      <c r="W203" s="157"/>
      <c r="X203" s="157"/>
      <c r="Y203" s="148"/>
      <c r="Z203" s="148"/>
      <c r="AA203" s="148"/>
      <c r="AB203" s="148"/>
      <c r="AC203" s="148"/>
      <c r="AD203" s="148"/>
      <c r="AE203" s="148"/>
      <c r="AF203" s="148"/>
      <c r="AG203" s="148" t="s">
        <v>119</v>
      </c>
      <c r="AH203" s="148">
        <v>0</v>
      </c>
      <c r="AI203" s="148"/>
      <c r="AJ203" s="148"/>
      <c r="AK203" s="148"/>
      <c r="AL203" s="148"/>
      <c r="AM203" s="148"/>
      <c r="AN203" s="148"/>
      <c r="AO203" s="148"/>
      <c r="AP203" s="148"/>
      <c r="AQ203" s="148"/>
      <c r="AR203" s="148"/>
      <c r="AS203" s="148"/>
      <c r="AT203" s="148"/>
      <c r="AU203" s="148"/>
      <c r="AV203" s="148"/>
      <c r="AW203" s="148"/>
      <c r="AX203" s="148"/>
      <c r="AY203" s="148"/>
      <c r="AZ203" s="148"/>
      <c r="BA203" s="148"/>
      <c r="BB203" s="148"/>
      <c r="BC203" s="148"/>
      <c r="BD203" s="148"/>
      <c r="BE203" s="148"/>
      <c r="BF203" s="148"/>
      <c r="BG203" s="148"/>
      <c r="BH203" s="148"/>
    </row>
    <row r="204" spans="1:60" outlineLevel="1" x14ac:dyDescent="0.2">
      <c r="A204" s="155"/>
      <c r="B204" s="156"/>
      <c r="C204" s="240"/>
      <c r="D204" s="241"/>
      <c r="E204" s="241"/>
      <c r="F204" s="241"/>
      <c r="G204" s="241"/>
      <c r="H204" s="157"/>
      <c r="I204" s="157"/>
      <c r="J204" s="157"/>
      <c r="K204" s="157"/>
      <c r="L204" s="157"/>
      <c r="M204" s="157"/>
      <c r="N204" s="157"/>
      <c r="O204" s="157"/>
      <c r="P204" s="157"/>
      <c r="Q204" s="157"/>
      <c r="R204" s="157"/>
      <c r="S204" s="157"/>
      <c r="T204" s="157"/>
      <c r="U204" s="157"/>
      <c r="V204" s="157"/>
      <c r="W204" s="157"/>
      <c r="X204" s="157"/>
      <c r="Y204" s="148"/>
      <c r="Z204" s="148"/>
      <c r="AA204" s="148"/>
      <c r="AB204" s="148"/>
      <c r="AC204" s="148"/>
      <c r="AD204" s="148"/>
      <c r="AE204" s="148"/>
      <c r="AF204" s="148"/>
      <c r="AG204" s="148" t="s">
        <v>120</v>
      </c>
      <c r="AH204" s="148"/>
      <c r="AI204" s="148"/>
      <c r="AJ204" s="148"/>
      <c r="AK204" s="148"/>
      <c r="AL204" s="148"/>
      <c r="AM204" s="148"/>
      <c r="AN204" s="148"/>
      <c r="AO204" s="148"/>
      <c r="AP204" s="148"/>
      <c r="AQ204" s="148"/>
      <c r="AR204" s="148"/>
      <c r="AS204" s="148"/>
      <c r="AT204" s="148"/>
      <c r="AU204" s="148"/>
      <c r="AV204" s="148"/>
      <c r="AW204" s="148"/>
      <c r="AX204" s="148"/>
      <c r="AY204" s="148"/>
      <c r="AZ204" s="148"/>
      <c r="BA204" s="148"/>
      <c r="BB204" s="148"/>
      <c r="BC204" s="148"/>
      <c r="BD204" s="148"/>
      <c r="BE204" s="148"/>
      <c r="BF204" s="148"/>
      <c r="BG204" s="148"/>
      <c r="BH204" s="148"/>
    </row>
    <row r="205" spans="1:60" x14ac:dyDescent="0.2">
      <c r="A205" s="161" t="s">
        <v>109</v>
      </c>
      <c r="B205" s="162" t="s">
        <v>78</v>
      </c>
      <c r="C205" s="175" t="s">
        <v>79</v>
      </c>
      <c r="D205" s="163"/>
      <c r="E205" s="164"/>
      <c r="F205" s="165"/>
      <c r="G205" s="165">
        <f>SUMIF(AG206:AG224,"&lt;&gt;NOR",G206:G224)</f>
        <v>0</v>
      </c>
      <c r="H205" s="165"/>
      <c r="I205" s="165">
        <f>SUM(I206:I224)</f>
        <v>0</v>
      </c>
      <c r="J205" s="165"/>
      <c r="K205" s="165">
        <f>SUM(K206:K224)</f>
        <v>0</v>
      </c>
      <c r="L205" s="165"/>
      <c r="M205" s="165">
        <f>SUM(M206:M224)</f>
        <v>0</v>
      </c>
      <c r="N205" s="165"/>
      <c r="O205" s="165">
        <f>SUM(O206:O224)</f>
        <v>0</v>
      </c>
      <c r="P205" s="165"/>
      <c r="Q205" s="165">
        <f>SUM(Q206:Q224)</f>
        <v>0</v>
      </c>
      <c r="R205" s="165"/>
      <c r="S205" s="165"/>
      <c r="T205" s="166"/>
      <c r="U205" s="160"/>
      <c r="V205" s="160">
        <f>SUM(V206:V224)</f>
        <v>158.98999999999998</v>
      </c>
      <c r="W205" s="160"/>
      <c r="X205" s="160"/>
      <c r="AG205" t="s">
        <v>110</v>
      </c>
    </row>
    <row r="206" spans="1:60" outlineLevel="1" x14ac:dyDescent="0.2">
      <c r="A206" s="167">
        <v>32</v>
      </c>
      <c r="B206" s="168" t="s">
        <v>281</v>
      </c>
      <c r="C206" s="176" t="s">
        <v>282</v>
      </c>
      <c r="D206" s="169" t="s">
        <v>146</v>
      </c>
      <c r="E206" s="170">
        <v>19.07357</v>
      </c>
      <c r="F206" s="171"/>
      <c r="G206" s="172">
        <f>ROUND(E206*F206,2)</f>
        <v>0</v>
      </c>
      <c r="H206" s="171"/>
      <c r="I206" s="172">
        <f>ROUND(E206*H206,2)</f>
        <v>0</v>
      </c>
      <c r="J206" s="171"/>
      <c r="K206" s="172">
        <f>ROUND(E206*J206,2)</f>
        <v>0</v>
      </c>
      <c r="L206" s="172">
        <v>21</v>
      </c>
      <c r="M206" s="172">
        <f>G206*(1+L206/100)</f>
        <v>0</v>
      </c>
      <c r="N206" s="172">
        <v>0</v>
      </c>
      <c r="O206" s="172">
        <f>ROUND(E206*N206,2)</f>
        <v>0</v>
      </c>
      <c r="P206" s="172">
        <v>0</v>
      </c>
      <c r="Q206" s="172">
        <f>ROUND(E206*P206,2)</f>
        <v>0</v>
      </c>
      <c r="R206" s="172"/>
      <c r="S206" s="172" t="s">
        <v>114</v>
      </c>
      <c r="T206" s="173" t="s">
        <v>115</v>
      </c>
      <c r="U206" s="157">
        <v>2.0089999999999999</v>
      </c>
      <c r="V206" s="157">
        <f>ROUND(E206*U206,2)</f>
        <v>38.32</v>
      </c>
      <c r="W206" s="157"/>
      <c r="X206" s="157" t="s">
        <v>116</v>
      </c>
      <c r="Y206" s="148"/>
      <c r="Z206" s="148"/>
      <c r="AA206" s="148"/>
      <c r="AB206" s="148"/>
      <c r="AC206" s="148"/>
      <c r="AD206" s="148"/>
      <c r="AE206" s="148"/>
      <c r="AF206" s="148"/>
      <c r="AG206" s="148" t="s">
        <v>283</v>
      </c>
      <c r="AH206" s="148"/>
      <c r="AI206" s="148"/>
      <c r="AJ206" s="148"/>
      <c r="AK206" s="148"/>
      <c r="AL206" s="148"/>
      <c r="AM206" s="148"/>
      <c r="AN206" s="148"/>
      <c r="AO206" s="148"/>
      <c r="AP206" s="148"/>
      <c r="AQ206" s="148"/>
      <c r="AR206" s="148"/>
      <c r="AS206" s="148"/>
      <c r="AT206" s="148"/>
      <c r="AU206" s="148"/>
      <c r="AV206" s="148"/>
      <c r="AW206" s="148"/>
      <c r="AX206" s="148"/>
      <c r="AY206" s="148"/>
      <c r="AZ206" s="148"/>
      <c r="BA206" s="148"/>
      <c r="BB206" s="148"/>
      <c r="BC206" s="148"/>
      <c r="BD206" s="148"/>
      <c r="BE206" s="148"/>
      <c r="BF206" s="148"/>
      <c r="BG206" s="148"/>
      <c r="BH206" s="148"/>
    </row>
    <row r="207" spans="1:60" outlineLevel="1" x14ac:dyDescent="0.2">
      <c r="A207" s="155"/>
      <c r="B207" s="156"/>
      <c r="C207" s="238"/>
      <c r="D207" s="239"/>
      <c r="E207" s="239"/>
      <c r="F207" s="239"/>
      <c r="G207" s="239"/>
      <c r="H207" s="157"/>
      <c r="I207" s="157"/>
      <c r="J207" s="157"/>
      <c r="K207" s="157"/>
      <c r="L207" s="157"/>
      <c r="M207" s="157"/>
      <c r="N207" s="157"/>
      <c r="O207" s="157"/>
      <c r="P207" s="157"/>
      <c r="Q207" s="157"/>
      <c r="R207" s="157"/>
      <c r="S207" s="157"/>
      <c r="T207" s="157"/>
      <c r="U207" s="157"/>
      <c r="V207" s="157"/>
      <c r="W207" s="157"/>
      <c r="X207" s="157"/>
      <c r="Y207" s="148"/>
      <c r="Z207" s="148"/>
      <c r="AA207" s="148"/>
      <c r="AB207" s="148"/>
      <c r="AC207" s="148"/>
      <c r="AD207" s="148"/>
      <c r="AE207" s="148"/>
      <c r="AF207" s="148"/>
      <c r="AG207" s="148" t="s">
        <v>120</v>
      </c>
      <c r="AH207" s="148"/>
      <c r="AI207" s="148"/>
      <c r="AJ207" s="148"/>
      <c r="AK207" s="148"/>
      <c r="AL207" s="148"/>
      <c r="AM207" s="148"/>
      <c r="AN207" s="148"/>
      <c r="AO207" s="148"/>
      <c r="AP207" s="148"/>
      <c r="AQ207" s="148"/>
      <c r="AR207" s="148"/>
      <c r="AS207" s="148"/>
      <c r="AT207" s="148"/>
      <c r="AU207" s="148"/>
      <c r="AV207" s="148"/>
      <c r="AW207" s="148"/>
      <c r="AX207" s="148"/>
      <c r="AY207" s="148"/>
      <c r="AZ207" s="148"/>
      <c r="BA207" s="148"/>
      <c r="BB207" s="148"/>
      <c r="BC207" s="148"/>
      <c r="BD207" s="148"/>
      <c r="BE207" s="148"/>
      <c r="BF207" s="148"/>
      <c r="BG207" s="148"/>
      <c r="BH207" s="148"/>
    </row>
    <row r="208" spans="1:60" outlineLevel="1" x14ac:dyDescent="0.2">
      <c r="A208" s="167">
        <v>33</v>
      </c>
      <c r="B208" s="168" t="s">
        <v>284</v>
      </c>
      <c r="C208" s="176" t="s">
        <v>285</v>
      </c>
      <c r="D208" s="169" t="s">
        <v>146</v>
      </c>
      <c r="E208" s="170">
        <v>76.294290000000004</v>
      </c>
      <c r="F208" s="171"/>
      <c r="G208" s="172">
        <f>ROUND(E208*F208,2)</f>
        <v>0</v>
      </c>
      <c r="H208" s="171"/>
      <c r="I208" s="172">
        <f>ROUND(E208*H208,2)</f>
        <v>0</v>
      </c>
      <c r="J208" s="171"/>
      <c r="K208" s="172">
        <f>ROUND(E208*J208,2)</f>
        <v>0</v>
      </c>
      <c r="L208" s="172">
        <v>21</v>
      </c>
      <c r="M208" s="172">
        <f>G208*(1+L208/100)</f>
        <v>0</v>
      </c>
      <c r="N208" s="172">
        <v>0</v>
      </c>
      <c r="O208" s="172">
        <f>ROUND(E208*N208,2)</f>
        <v>0</v>
      </c>
      <c r="P208" s="172">
        <v>0</v>
      </c>
      <c r="Q208" s="172">
        <f>ROUND(E208*P208,2)</f>
        <v>0</v>
      </c>
      <c r="R208" s="172"/>
      <c r="S208" s="172" t="s">
        <v>114</v>
      </c>
      <c r="T208" s="173" t="s">
        <v>115</v>
      </c>
      <c r="U208" s="157">
        <v>0.95899999999999996</v>
      </c>
      <c r="V208" s="157">
        <f>ROUND(E208*U208,2)</f>
        <v>73.17</v>
      </c>
      <c r="W208" s="157"/>
      <c r="X208" s="157" t="s">
        <v>116</v>
      </c>
      <c r="Y208" s="148"/>
      <c r="Z208" s="148"/>
      <c r="AA208" s="148"/>
      <c r="AB208" s="148"/>
      <c r="AC208" s="148"/>
      <c r="AD208" s="148"/>
      <c r="AE208" s="148"/>
      <c r="AF208" s="148"/>
      <c r="AG208" s="148" t="s">
        <v>283</v>
      </c>
      <c r="AH208" s="148"/>
      <c r="AI208" s="148"/>
      <c r="AJ208" s="148"/>
      <c r="AK208" s="148"/>
      <c r="AL208" s="148"/>
      <c r="AM208" s="148"/>
      <c r="AN208" s="148"/>
      <c r="AO208" s="148"/>
      <c r="AP208" s="148"/>
      <c r="AQ208" s="148"/>
      <c r="AR208" s="148"/>
      <c r="AS208" s="148"/>
      <c r="AT208" s="148"/>
      <c r="AU208" s="148"/>
      <c r="AV208" s="148"/>
      <c r="AW208" s="148"/>
      <c r="AX208" s="148"/>
      <c r="AY208" s="148"/>
      <c r="AZ208" s="148"/>
      <c r="BA208" s="148"/>
      <c r="BB208" s="148"/>
      <c r="BC208" s="148"/>
      <c r="BD208" s="148"/>
      <c r="BE208" s="148"/>
      <c r="BF208" s="148"/>
      <c r="BG208" s="148"/>
      <c r="BH208" s="148"/>
    </row>
    <row r="209" spans="1:60" outlineLevel="1" x14ac:dyDescent="0.2">
      <c r="A209" s="155"/>
      <c r="B209" s="156"/>
      <c r="C209" s="238"/>
      <c r="D209" s="239"/>
      <c r="E209" s="239"/>
      <c r="F209" s="239"/>
      <c r="G209" s="239"/>
      <c r="H209" s="157"/>
      <c r="I209" s="157"/>
      <c r="J209" s="157"/>
      <c r="K209" s="157"/>
      <c r="L209" s="157"/>
      <c r="M209" s="157"/>
      <c r="N209" s="157"/>
      <c r="O209" s="157"/>
      <c r="P209" s="157"/>
      <c r="Q209" s="157"/>
      <c r="R209" s="157"/>
      <c r="S209" s="157"/>
      <c r="T209" s="157"/>
      <c r="U209" s="157"/>
      <c r="V209" s="157"/>
      <c r="W209" s="157"/>
      <c r="X209" s="157"/>
      <c r="Y209" s="148"/>
      <c r="Z209" s="148"/>
      <c r="AA209" s="148"/>
      <c r="AB209" s="148"/>
      <c r="AC209" s="148"/>
      <c r="AD209" s="148"/>
      <c r="AE209" s="148"/>
      <c r="AF209" s="148"/>
      <c r="AG209" s="148" t="s">
        <v>120</v>
      </c>
      <c r="AH209" s="148"/>
      <c r="AI209" s="148"/>
      <c r="AJ209" s="148"/>
      <c r="AK209" s="148"/>
      <c r="AL209" s="148"/>
      <c r="AM209" s="148"/>
      <c r="AN209" s="148"/>
      <c r="AO209" s="148"/>
      <c r="AP209" s="148"/>
      <c r="AQ209" s="148"/>
      <c r="AR209" s="148"/>
      <c r="AS209" s="148"/>
      <c r="AT209" s="148"/>
      <c r="AU209" s="148"/>
      <c r="AV209" s="148"/>
      <c r="AW209" s="148"/>
      <c r="AX209" s="148"/>
      <c r="AY209" s="148"/>
      <c r="AZ209" s="148"/>
      <c r="BA209" s="148"/>
      <c r="BB209" s="148"/>
      <c r="BC209" s="148"/>
      <c r="BD209" s="148"/>
      <c r="BE209" s="148"/>
      <c r="BF209" s="148"/>
      <c r="BG209" s="148"/>
      <c r="BH209" s="148"/>
    </row>
    <row r="210" spans="1:60" outlineLevel="1" x14ac:dyDescent="0.2">
      <c r="A210" s="167">
        <v>34</v>
      </c>
      <c r="B210" s="168" t="s">
        <v>286</v>
      </c>
      <c r="C210" s="176" t="s">
        <v>287</v>
      </c>
      <c r="D210" s="169" t="s">
        <v>146</v>
      </c>
      <c r="E210" s="170">
        <v>19.07357</v>
      </c>
      <c r="F210" s="171"/>
      <c r="G210" s="172">
        <f>ROUND(E210*F210,2)</f>
        <v>0</v>
      </c>
      <c r="H210" s="171"/>
      <c r="I210" s="172">
        <f>ROUND(E210*H210,2)</f>
        <v>0</v>
      </c>
      <c r="J210" s="171"/>
      <c r="K210" s="172">
        <f>ROUND(E210*J210,2)</f>
        <v>0</v>
      </c>
      <c r="L210" s="172">
        <v>21</v>
      </c>
      <c r="M210" s="172">
        <f>G210*(1+L210/100)</f>
        <v>0</v>
      </c>
      <c r="N210" s="172">
        <v>0</v>
      </c>
      <c r="O210" s="172">
        <f>ROUND(E210*N210,2)</f>
        <v>0</v>
      </c>
      <c r="P210" s="172">
        <v>0</v>
      </c>
      <c r="Q210" s="172">
        <f>ROUND(E210*P210,2)</f>
        <v>0</v>
      </c>
      <c r="R210" s="172"/>
      <c r="S210" s="172" t="s">
        <v>114</v>
      </c>
      <c r="T210" s="173" t="s">
        <v>115</v>
      </c>
      <c r="U210" s="157">
        <v>0.49</v>
      </c>
      <c r="V210" s="157">
        <f>ROUND(E210*U210,2)</f>
        <v>9.35</v>
      </c>
      <c r="W210" s="157"/>
      <c r="X210" s="157" t="s">
        <v>116</v>
      </c>
      <c r="Y210" s="148"/>
      <c r="Z210" s="148"/>
      <c r="AA210" s="148"/>
      <c r="AB210" s="148"/>
      <c r="AC210" s="148"/>
      <c r="AD210" s="148"/>
      <c r="AE210" s="148"/>
      <c r="AF210" s="148"/>
      <c r="AG210" s="148" t="s">
        <v>283</v>
      </c>
      <c r="AH210" s="148"/>
      <c r="AI210" s="148"/>
      <c r="AJ210" s="148"/>
      <c r="AK210" s="148"/>
      <c r="AL210" s="148"/>
      <c r="AM210" s="148"/>
      <c r="AN210" s="148"/>
      <c r="AO210" s="148"/>
      <c r="AP210" s="148"/>
      <c r="AQ210" s="148"/>
      <c r="AR210" s="148"/>
      <c r="AS210" s="148"/>
      <c r="AT210" s="148"/>
      <c r="AU210" s="148"/>
      <c r="AV210" s="148"/>
      <c r="AW210" s="148"/>
      <c r="AX210" s="148"/>
      <c r="AY210" s="148"/>
      <c r="AZ210" s="148"/>
      <c r="BA210" s="148"/>
      <c r="BB210" s="148"/>
      <c r="BC210" s="148"/>
      <c r="BD210" s="148"/>
      <c r="BE210" s="148"/>
      <c r="BF210" s="148"/>
      <c r="BG210" s="148"/>
      <c r="BH210" s="148"/>
    </row>
    <row r="211" spans="1:60" outlineLevel="1" x14ac:dyDescent="0.2">
      <c r="A211" s="155"/>
      <c r="B211" s="156"/>
      <c r="C211" s="238"/>
      <c r="D211" s="239"/>
      <c r="E211" s="239"/>
      <c r="F211" s="239"/>
      <c r="G211" s="239"/>
      <c r="H211" s="157"/>
      <c r="I211" s="157"/>
      <c r="J211" s="157"/>
      <c r="K211" s="157"/>
      <c r="L211" s="157"/>
      <c r="M211" s="157"/>
      <c r="N211" s="157"/>
      <c r="O211" s="157"/>
      <c r="P211" s="157"/>
      <c r="Q211" s="157"/>
      <c r="R211" s="157"/>
      <c r="S211" s="157"/>
      <c r="T211" s="157"/>
      <c r="U211" s="157"/>
      <c r="V211" s="157"/>
      <c r="W211" s="157"/>
      <c r="X211" s="157"/>
      <c r="Y211" s="148"/>
      <c r="Z211" s="148"/>
      <c r="AA211" s="148"/>
      <c r="AB211" s="148"/>
      <c r="AC211" s="148"/>
      <c r="AD211" s="148"/>
      <c r="AE211" s="148"/>
      <c r="AF211" s="148"/>
      <c r="AG211" s="148" t="s">
        <v>120</v>
      </c>
      <c r="AH211" s="148"/>
      <c r="AI211" s="148"/>
      <c r="AJ211" s="148"/>
      <c r="AK211" s="148"/>
      <c r="AL211" s="148"/>
      <c r="AM211" s="148"/>
      <c r="AN211" s="148"/>
      <c r="AO211" s="148"/>
      <c r="AP211" s="148"/>
      <c r="AQ211" s="148"/>
      <c r="AR211" s="148"/>
      <c r="AS211" s="148"/>
      <c r="AT211" s="148"/>
      <c r="AU211" s="148"/>
      <c r="AV211" s="148"/>
      <c r="AW211" s="148"/>
      <c r="AX211" s="148"/>
      <c r="AY211" s="148"/>
      <c r="AZ211" s="148"/>
      <c r="BA211" s="148"/>
      <c r="BB211" s="148"/>
      <c r="BC211" s="148"/>
      <c r="BD211" s="148"/>
      <c r="BE211" s="148"/>
      <c r="BF211" s="148"/>
      <c r="BG211" s="148"/>
      <c r="BH211" s="148"/>
    </row>
    <row r="212" spans="1:60" outlineLevel="1" x14ac:dyDescent="0.2">
      <c r="A212" s="167">
        <v>35</v>
      </c>
      <c r="B212" s="168" t="s">
        <v>288</v>
      </c>
      <c r="C212" s="176" t="s">
        <v>289</v>
      </c>
      <c r="D212" s="169" t="s">
        <v>146</v>
      </c>
      <c r="E212" s="170">
        <v>247.95643999999999</v>
      </c>
      <c r="F212" s="171"/>
      <c r="G212" s="172">
        <f>ROUND(E212*F212,2)</f>
        <v>0</v>
      </c>
      <c r="H212" s="171"/>
      <c r="I212" s="172">
        <f>ROUND(E212*H212,2)</f>
        <v>0</v>
      </c>
      <c r="J212" s="171"/>
      <c r="K212" s="172">
        <f>ROUND(E212*J212,2)</f>
        <v>0</v>
      </c>
      <c r="L212" s="172">
        <v>21</v>
      </c>
      <c r="M212" s="172">
        <f>G212*(1+L212/100)</f>
        <v>0</v>
      </c>
      <c r="N212" s="172">
        <v>0</v>
      </c>
      <c r="O212" s="172">
        <f>ROUND(E212*N212,2)</f>
        <v>0</v>
      </c>
      <c r="P212" s="172">
        <v>0</v>
      </c>
      <c r="Q212" s="172">
        <f>ROUND(E212*P212,2)</f>
        <v>0</v>
      </c>
      <c r="R212" s="172"/>
      <c r="S212" s="172" t="s">
        <v>114</v>
      </c>
      <c r="T212" s="173" t="s">
        <v>115</v>
      </c>
      <c r="U212" s="157">
        <v>0</v>
      </c>
      <c r="V212" s="157">
        <f>ROUND(E212*U212,2)</f>
        <v>0</v>
      </c>
      <c r="W212" s="157"/>
      <c r="X212" s="157" t="s">
        <v>116</v>
      </c>
      <c r="Y212" s="148"/>
      <c r="Z212" s="148"/>
      <c r="AA212" s="148"/>
      <c r="AB212" s="148"/>
      <c r="AC212" s="148"/>
      <c r="AD212" s="148"/>
      <c r="AE212" s="148"/>
      <c r="AF212" s="148"/>
      <c r="AG212" s="148" t="s">
        <v>283</v>
      </c>
      <c r="AH212" s="148"/>
      <c r="AI212" s="148"/>
      <c r="AJ212" s="148"/>
      <c r="AK212" s="148"/>
      <c r="AL212" s="148"/>
      <c r="AM212" s="148"/>
      <c r="AN212" s="148"/>
      <c r="AO212" s="148"/>
      <c r="AP212" s="148"/>
      <c r="AQ212" s="148"/>
      <c r="AR212" s="148"/>
      <c r="AS212" s="148"/>
      <c r="AT212" s="148"/>
      <c r="AU212" s="148"/>
      <c r="AV212" s="148"/>
      <c r="AW212" s="148"/>
      <c r="AX212" s="148"/>
      <c r="AY212" s="148"/>
      <c r="AZ212" s="148"/>
      <c r="BA212" s="148"/>
      <c r="BB212" s="148"/>
      <c r="BC212" s="148"/>
      <c r="BD212" s="148"/>
      <c r="BE212" s="148"/>
      <c r="BF212" s="148"/>
      <c r="BG212" s="148"/>
      <c r="BH212" s="148"/>
    </row>
    <row r="213" spans="1:60" outlineLevel="1" x14ac:dyDescent="0.2">
      <c r="A213" s="155"/>
      <c r="B213" s="156"/>
      <c r="C213" s="238"/>
      <c r="D213" s="239"/>
      <c r="E213" s="239"/>
      <c r="F213" s="239"/>
      <c r="G213" s="239"/>
      <c r="H213" s="157"/>
      <c r="I213" s="157"/>
      <c r="J213" s="157"/>
      <c r="K213" s="157"/>
      <c r="L213" s="157"/>
      <c r="M213" s="157"/>
      <c r="N213" s="157"/>
      <c r="O213" s="157"/>
      <c r="P213" s="157"/>
      <c r="Q213" s="157"/>
      <c r="R213" s="157"/>
      <c r="S213" s="157"/>
      <c r="T213" s="157"/>
      <c r="U213" s="157"/>
      <c r="V213" s="157"/>
      <c r="W213" s="157"/>
      <c r="X213" s="157"/>
      <c r="Y213" s="148"/>
      <c r="Z213" s="148"/>
      <c r="AA213" s="148"/>
      <c r="AB213" s="148"/>
      <c r="AC213" s="148"/>
      <c r="AD213" s="148"/>
      <c r="AE213" s="148"/>
      <c r="AF213" s="148"/>
      <c r="AG213" s="148" t="s">
        <v>120</v>
      </c>
      <c r="AH213" s="148"/>
      <c r="AI213" s="148"/>
      <c r="AJ213" s="148"/>
      <c r="AK213" s="148"/>
      <c r="AL213" s="148"/>
      <c r="AM213" s="148"/>
      <c r="AN213" s="148"/>
      <c r="AO213" s="148"/>
      <c r="AP213" s="148"/>
      <c r="AQ213" s="148"/>
      <c r="AR213" s="148"/>
      <c r="AS213" s="148"/>
      <c r="AT213" s="148"/>
      <c r="AU213" s="148"/>
      <c r="AV213" s="148"/>
      <c r="AW213" s="148"/>
      <c r="AX213" s="148"/>
      <c r="AY213" s="148"/>
      <c r="AZ213" s="148"/>
      <c r="BA213" s="148"/>
      <c r="BB213" s="148"/>
      <c r="BC213" s="148"/>
      <c r="BD213" s="148"/>
      <c r="BE213" s="148"/>
      <c r="BF213" s="148"/>
      <c r="BG213" s="148"/>
      <c r="BH213" s="148"/>
    </row>
    <row r="214" spans="1:60" outlineLevel="1" x14ac:dyDescent="0.2">
      <c r="A214" s="167">
        <v>36</v>
      </c>
      <c r="B214" s="168" t="s">
        <v>290</v>
      </c>
      <c r="C214" s="176" t="s">
        <v>291</v>
      </c>
      <c r="D214" s="169" t="s">
        <v>146</v>
      </c>
      <c r="E214" s="170">
        <v>19.07357</v>
      </c>
      <c r="F214" s="171"/>
      <c r="G214" s="172">
        <f>ROUND(E214*F214,2)</f>
        <v>0</v>
      </c>
      <c r="H214" s="171"/>
      <c r="I214" s="172">
        <f>ROUND(E214*H214,2)</f>
        <v>0</v>
      </c>
      <c r="J214" s="171"/>
      <c r="K214" s="172">
        <f>ROUND(E214*J214,2)</f>
        <v>0</v>
      </c>
      <c r="L214" s="172">
        <v>21</v>
      </c>
      <c r="M214" s="172">
        <f>G214*(1+L214/100)</f>
        <v>0</v>
      </c>
      <c r="N214" s="172">
        <v>0</v>
      </c>
      <c r="O214" s="172">
        <f>ROUND(E214*N214,2)</f>
        <v>0</v>
      </c>
      <c r="P214" s="172">
        <v>0</v>
      </c>
      <c r="Q214" s="172">
        <f>ROUND(E214*P214,2)</f>
        <v>0</v>
      </c>
      <c r="R214" s="172"/>
      <c r="S214" s="172" t="s">
        <v>114</v>
      </c>
      <c r="T214" s="173" t="s">
        <v>115</v>
      </c>
      <c r="U214" s="157">
        <v>0.94199999999999995</v>
      </c>
      <c r="V214" s="157">
        <f>ROUND(E214*U214,2)</f>
        <v>17.97</v>
      </c>
      <c r="W214" s="157"/>
      <c r="X214" s="157" t="s">
        <v>116</v>
      </c>
      <c r="Y214" s="148"/>
      <c r="Z214" s="148"/>
      <c r="AA214" s="148"/>
      <c r="AB214" s="148"/>
      <c r="AC214" s="148"/>
      <c r="AD214" s="148"/>
      <c r="AE214" s="148"/>
      <c r="AF214" s="148"/>
      <c r="AG214" s="148" t="s">
        <v>283</v>
      </c>
      <c r="AH214" s="148"/>
      <c r="AI214" s="148"/>
      <c r="AJ214" s="148"/>
      <c r="AK214" s="148"/>
      <c r="AL214" s="148"/>
      <c r="AM214" s="148"/>
      <c r="AN214" s="148"/>
      <c r="AO214" s="148"/>
      <c r="AP214" s="148"/>
      <c r="AQ214" s="148"/>
      <c r="AR214" s="148"/>
      <c r="AS214" s="148"/>
      <c r="AT214" s="148"/>
      <c r="AU214" s="148"/>
      <c r="AV214" s="148"/>
      <c r="AW214" s="148"/>
      <c r="AX214" s="148"/>
      <c r="AY214" s="148"/>
      <c r="AZ214" s="148"/>
      <c r="BA214" s="148"/>
      <c r="BB214" s="148"/>
      <c r="BC214" s="148"/>
      <c r="BD214" s="148"/>
      <c r="BE214" s="148"/>
      <c r="BF214" s="148"/>
      <c r="BG214" s="148"/>
      <c r="BH214" s="148"/>
    </row>
    <row r="215" spans="1:60" outlineLevel="1" x14ac:dyDescent="0.2">
      <c r="A215" s="155"/>
      <c r="B215" s="156"/>
      <c r="C215" s="238"/>
      <c r="D215" s="239"/>
      <c r="E215" s="239"/>
      <c r="F215" s="239"/>
      <c r="G215" s="239"/>
      <c r="H215" s="157"/>
      <c r="I215" s="157"/>
      <c r="J215" s="157"/>
      <c r="K215" s="157"/>
      <c r="L215" s="157"/>
      <c r="M215" s="157"/>
      <c r="N215" s="157"/>
      <c r="O215" s="157"/>
      <c r="P215" s="157"/>
      <c r="Q215" s="157"/>
      <c r="R215" s="157"/>
      <c r="S215" s="157"/>
      <c r="T215" s="157"/>
      <c r="U215" s="157"/>
      <c r="V215" s="157"/>
      <c r="W215" s="157"/>
      <c r="X215" s="157"/>
      <c r="Y215" s="148"/>
      <c r="Z215" s="148"/>
      <c r="AA215" s="148"/>
      <c r="AB215" s="148"/>
      <c r="AC215" s="148"/>
      <c r="AD215" s="148"/>
      <c r="AE215" s="148"/>
      <c r="AF215" s="148"/>
      <c r="AG215" s="148" t="s">
        <v>120</v>
      </c>
      <c r="AH215" s="148"/>
      <c r="AI215" s="148"/>
      <c r="AJ215" s="148"/>
      <c r="AK215" s="148"/>
      <c r="AL215" s="148"/>
      <c r="AM215" s="148"/>
      <c r="AN215" s="148"/>
      <c r="AO215" s="148"/>
      <c r="AP215" s="148"/>
      <c r="AQ215" s="148"/>
      <c r="AR215" s="148"/>
      <c r="AS215" s="148"/>
      <c r="AT215" s="148"/>
      <c r="AU215" s="148"/>
      <c r="AV215" s="148"/>
      <c r="AW215" s="148"/>
      <c r="AX215" s="148"/>
      <c r="AY215" s="148"/>
      <c r="AZ215" s="148"/>
      <c r="BA215" s="148"/>
      <c r="BB215" s="148"/>
      <c r="BC215" s="148"/>
      <c r="BD215" s="148"/>
      <c r="BE215" s="148"/>
      <c r="BF215" s="148"/>
      <c r="BG215" s="148"/>
      <c r="BH215" s="148"/>
    </row>
    <row r="216" spans="1:60" outlineLevel="1" x14ac:dyDescent="0.2">
      <c r="A216" s="167">
        <v>37</v>
      </c>
      <c r="B216" s="168" t="s">
        <v>292</v>
      </c>
      <c r="C216" s="176" t="s">
        <v>293</v>
      </c>
      <c r="D216" s="169" t="s">
        <v>146</v>
      </c>
      <c r="E216" s="170">
        <v>76.294290000000004</v>
      </c>
      <c r="F216" s="171"/>
      <c r="G216" s="172">
        <f>ROUND(E216*F216,2)</f>
        <v>0</v>
      </c>
      <c r="H216" s="171"/>
      <c r="I216" s="172">
        <f>ROUND(E216*H216,2)</f>
        <v>0</v>
      </c>
      <c r="J216" s="171"/>
      <c r="K216" s="172">
        <f>ROUND(E216*J216,2)</f>
        <v>0</v>
      </c>
      <c r="L216" s="172">
        <v>21</v>
      </c>
      <c r="M216" s="172">
        <f>G216*(1+L216/100)</f>
        <v>0</v>
      </c>
      <c r="N216" s="172">
        <v>0</v>
      </c>
      <c r="O216" s="172">
        <f>ROUND(E216*N216,2)</f>
        <v>0</v>
      </c>
      <c r="P216" s="172">
        <v>0</v>
      </c>
      <c r="Q216" s="172">
        <f>ROUND(E216*P216,2)</f>
        <v>0</v>
      </c>
      <c r="R216" s="172"/>
      <c r="S216" s="172" t="s">
        <v>114</v>
      </c>
      <c r="T216" s="173" t="s">
        <v>115</v>
      </c>
      <c r="U216" s="157">
        <v>0.105</v>
      </c>
      <c r="V216" s="157">
        <f>ROUND(E216*U216,2)</f>
        <v>8.01</v>
      </c>
      <c r="W216" s="157"/>
      <c r="X216" s="157" t="s">
        <v>116</v>
      </c>
      <c r="Y216" s="148"/>
      <c r="Z216" s="148"/>
      <c r="AA216" s="148"/>
      <c r="AB216" s="148"/>
      <c r="AC216" s="148"/>
      <c r="AD216" s="148"/>
      <c r="AE216" s="148"/>
      <c r="AF216" s="148"/>
      <c r="AG216" s="148" t="s">
        <v>283</v>
      </c>
      <c r="AH216" s="148"/>
      <c r="AI216" s="148"/>
      <c r="AJ216" s="148"/>
      <c r="AK216" s="148"/>
      <c r="AL216" s="148"/>
      <c r="AM216" s="148"/>
      <c r="AN216" s="148"/>
      <c r="AO216" s="148"/>
      <c r="AP216" s="148"/>
      <c r="AQ216" s="148"/>
      <c r="AR216" s="148"/>
      <c r="AS216" s="148"/>
      <c r="AT216" s="148"/>
      <c r="AU216" s="148"/>
      <c r="AV216" s="148"/>
      <c r="AW216" s="148"/>
      <c r="AX216" s="148"/>
      <c r="AY216" s="148"/>
      <c r="AZ216" s="148"/>
      <c r="BA216" s="148"/>
      <c r="BB216" s="148"/>
      <c r="BC216" s="148"/>
      <c r="BD216" s="148"/>
      <c r="BE216" s="148"/>
      <c r="BF216" s="148"/>
      <c r="BG216" s="148"/>
      <c r="BH216" s="148"/>
    </row>
    <row r="217" spans="1:60" outlineLevel="1" x14ac:dyDescent="0.2">
      <c r="A217" s="155"/>
      <c r="B217" s="156"/>
      <c r="C217" s="238"/>
      <c r="D217" s="239"/>
      <c r="E217" s="239"/>
      <c r="F217" s="239"/>
      <c r="G217" s="239"/>
      <c r="H217" s="157"/>
      <c r="I217" s="157"/>
      <c r="J217" s="157"/>
      <c r="K217" s="157"/>
      <c r="L217" s="157"/>
      <c r="M217" s="157"/>
      <c r="N217" s="157"/>
      <c r="O217" s="157"/>
      <c r="P217" s="157"/>
      <c r="Q217" s="157"/>
      <c r="R217" s="157"/>
      <c r="S217" s="157"/>
      <c r="T217" s="157"/>
      <c r="U217" s="157"/>
      <c r="V217" s="157"/>
      <c r="W217" s="157"/>
      <c r="X217" s="157"/>
      <c r="Y217" s="148"/>
      <c r="Z217" s="148"/>
      <c r="AA217" s="148"/>
      <c r="AB217" s="148"/>
      <c r="AC217" s="148"/>
      <c r="AD217" s="148"/>
      <c r="AE217" s="148"/>
      <c r="AF217" s="148"/>
      <c r="AG217" s="148" t="s">
        <v>120</v>
      </c>
      <c r="AH217" s="148"/>
      <c r="AI217" s="148"/>
      <c r="AJ217" s="148"/>
      <c r="AK217" s="148"/>
      <c r="AL217" s="148"/>
      <c r="AM217" s="148"/>
      <c r="AN217" s="148"/>
      <c r="AO217" s="148"/>
      <c r="AP217" s="148"/>
      <c r="AQ217" s="148"/>
      <c r="AR217" s="148"/>
      <c r="AS217" s="148"/>
      <c r="AT217" s="148"/>
      <c r="AU217" s="148"/>
      <c r="AV217" s="148"/>
      <c r="AW217" s="148"/>
      <c r="AX217" s="148"/>
      <c r="AY217" s="148"/>
      <c r="AZ217" s="148"/>
      <c r="BA217" s="148"/>
      <c r="BB217" s="148"/>
      <c r="BC217" s="148"/>
      <c r="BD217" s="148"/>
      <c r="BE217" s="148"/>
      <c r="BF217" s="148"/>
      <c r="BG217" s="148"/>
      <c r="BH217" s="148"/>
    </row>
    <row r="218" spans="1:60" outlineLevel="1" x14ac:dyDescent="0.2">
      <c r="A218" s="167">
        <v>38</v>
      </c>
      <c r="B218" s="168" t="s">
        <v>294</v>
      </c>
      <c r="C218" s="176" t="s">
        <v>295</v>
      </c>
      <c r="D218" s="169" t="s">
        <v>146</v>
      </c>
      <c r="E218" s="170">
        <v>19.07357</v>
      </c>
      <c r="F218" s="171"/>
      <c r="G218" s="172">
        <f>ROUND(E218*F218,2)</f>
        <v>0</v>
      </c>
      <c r="H218" s="171"/>
      <c r="I218" s="172">
        <f>ROUND(E218*H218,2)</f>
        <v>0</v>
      </c>
      <c r="J218" s="171"/>
      <c r="K218" s="172">
        <f>ROUND(E218*J218,2)</f>
        <v>0</v>
      </c>
      <c r="L218" s="172">
        <v>21</v>
      </c>
      <c r="M218" s="172">
        <f>G218*(1+L218/100)</f>
        <v>0</v>
      </c>
      <c r="N218" s="172">
        <v>0</v>
      </c>
      <c r="O218" s="172">
        <f>ROUND(E218*N218,2)</f>
        <v>0</v>
      </c>
      <c r="P218" s="172">
        <v>0</v>
      </c>
      <c r="Q218" s="172">
        <f>ROUND(E218*P218,2)</f>
        <v>0</v>
      </c>
      <c r="R218" s="172"/>
      <c r="S218" s="172" t="s">
        <v>114</v>
      </c>
      <c r="T218" s="173" t="s">
        <v>115</v>
      </c>
      <c r="U218" s="157">
        <v>0.63800000000000001</v>
      </c>
      <c r="V218" s="157">
        <f>ROUND(E218*U218,2)</f>
        <v>12.17</v>
      </c>
      <c r="W218" s="157"/>
      <c r="X218" s="157" t="s">
        <v>116</v>
      </c>
      <c r="Y218" s="148"/>
      <c r="Z218" s="148"/>
      <c r="AA218" s="148"/>
      <c r="AB218" s="148"/>
      <c r="AC218" s="148"/>
      <c r="AD218" s="148"/>
      <c r="AE218" s="148"/>
      <c r="AF218" s="148"/>
      <c r="AG218" s="148" t="s">
        <v>283</v>
      </c>
      <c r="AH218" s="148"/>
      <c r="AI218" s="148"/>
      <c r="AJ218" s="148"/>
      <c r="AK218" s="148"/>
      <c r="AL218" s="148"/>
      <c r="AM218" s="148"/>
      <c r="AN218" s="148"/>
      <c r="AO218" s="148"/>
      <c r="AP218" s="148"/>
      <c r="AQ218" s="148"/>
      <c r="AR218" s="148"/>
      <c r="AS218" s="148"/>
      <c r="AT218" s="148"/>
      <c r="AU218" s="148"/>
      <c r="AV218" s="148"/>
      <c r="AW218" s="148"/>
      <c r="AX218" s="148"/>
      <c r="AY218" s="148"/>
      <c r="AZ218" s="148"/>
      <c r="BA218" s="148"/>
      <c r="BB218" s="148"/>
      <c r="BC218" s="148"/>
      <c r="BD218" s="148"/>
      <c r="BE218" s="148"/>
      <c r="BF218" s="148"/>
      <c r="BG218" s="148"/>
      <c r="BH218" s="148"/>
    </row>
    <row r="219" spans="1:60" outlineLevel="1" x14ac:dyDescent="0.2">
      <c r="A219" s="155"/>
      <c r="B219" s="156"/>
      <c r="C219" s="238"/>
      <c r="D219" s="239"/>
      <c r="E219" s="239"/>
      <c r="F219" s="239"/>
      <c r="G219" s="239"/>
      <c r="H219" s="157"/>
      <c r="I219" s="157"/>
      <c r="J219" s="157"/>
      <c r="K219" s="157"/>
      <c r="L219" s="157"/>
      <c r="M219" s="157"/>
      <c r="N219" s="157"/>
      <c r="O219" s="157"/>
      <c r="P219" s="157"/>
      <c r="Q219" s="157"/>
      <c r="R219" s="157"/>
      <c r="S219" s="157"/>
      <c r="T219" s="157"/>
      <c r="U219" s="157"/>
      <c r="V219" s="157"/>
      <c r="W219" s="157"/>
      <c r="X219" s="157"/>
      <c r="Y219" s="148"/>
      <c r="Z219" s="148"/>
      <c r="AA219" s="148"/>
      <c r="AB219" s="148"/>
      <c r="AC219" s="148"/>
      <c r="AD219" s="148"/>
      <c r="AE219" s="148"/>
      <c r="AF219" s="148"/>
      <c r="AG219" s="148" t="s">
        <v>120</v>
      </c>
      <c r="AH219" s="148"/>
      <c r="AI219" s="148"/>
      <c r="AJ219" s="148"/>
      <c r="AK219" s="148"/>
      <c r="AL219" s="148"/>
      <c r="AM219" s="148"/>
      <c r="AN219" s="148"/>
      <c r="AO219" s="148"/>
      <c r="AP219" s="148"/>
      <c r="AQ219" s="148"/>
      <c r="AR219" s="148"/>
      <c r="AS219" s="148"/>
      <c r="AT219" s="148"/>
      <c r="AU219" s="148"/>
      <c r="AV219" s="148"/>
      <c r="AW219" s="148"/>
      <c r="AX219" s="148"/>
      <c r="AY219" s="148"/>
      <c r="AZ219" s="148"/>
      <c r="BA219" s="148"/>
      <c r="BB219" s="148"/>
      <c r="BC219" s="148"/>
      <c r="BD219" s="148"/>
      <c r="BE219" s="148"/>
      <c r="BF219" s="148"/>
      <c r="BG219" s="148"/>
      <c r="BH219" s="148"/>
    </row>
    <row r="220" spans="1:60" outlineLevel="1" x14ac:dyDescent="0.2">
      <c r="A220" s="167">
        <v>39</v>
      </c>
      <c r="B220" s="168" t="s">
        <v>296</v>
      </c>
      <c r="C220" s="176" t="s">
        <v>297</v>
      </c>
      <c r="D220" s="169" t="s">
        <v>146</v>
      </c>
      <c r="E220" s="170">
        <v>0.87</v>
      </c>
      <c r="F220" s="171"/>
      <c r="G220" s="172">
        <f>ROUND(E220*F220,2)</f>
        <v>0</v>
      </c>
      <c r="H220" s="171"/>
      <c r="I220" s="172">
        <f>ROUND(E220*H220,2)</f>
        <v>0</v>
      </c>
      <c r="J220" s="171"/>
      <c r="K220" s="172">
        <f>ROUND(E220*J220,2)</f>
        <v>0</v>
      </c>
      <c r="L220" s="172">
        <v>21</v>
      </c>
      <c r="M220" s="172">
        <f>G220*(1+L220/100)</f>
        <v>0</v>
      </c>
      <c r="N220" s="172">
        <v>0</v>
      </c>
      <c r="O220" s="172">
        <f>ROUND(E220*N220,2)</f>
        <v>0</v>
      </c>
      <c r="P220" s="172">
        <v>0</v>
      </c>
      <c r="Q220" s="172">
        <f>ROUND(E220*P220,2)</f>
        <v>0</v>
      </c>
      <c r="R220" s="172"/>
      <c r="S220" s="172" t="s">
        <v>114</v>
      </c>
      <c r="T220" s="173" t="s">
        <v>115</v>
      </c>
      <c r="U220" s="157">
        <v>0</v>
      </c>
      <c r="V220" s="157">
        <f>ROUND(E220*U220,2)</f>
        <v>0</v>
      </c>
      <c r="W220" s="157"/>
      <c r="X220" s="157" t="s">
        <v>116</v>
      </c>
      <c r="Y220" s="148"/>
      <c r="Z220" s="148"/>
      <c r="AA220" s="148"/>
      <c r="AB220" s="148"/>
      <c r="AC220" s="148"/>
      <c r="AD220" s="148"/>
      <c r="AE220" s="148"/>
      <c r="AF220" s="148"/>
      <c r="AG220" s="148" t="s">
        <v>117</v>
      </c>
      <c r="AH220" s="148"/>
      <c r="AI220" s="148"/>
      <c r="AJ220" s="148"/>
      <c r="AK220" s="148"/>
      <c r="AL220" s="148"/>
      <c r="AM220" s="148"/>
      <c r="AN220" s="148"/>
      <c r="AO220" s="148"/>
      <c r="AP220" s="148"/>
      <c r="AQ220" s="148"/>
      <c r="AR220" s="148"/>
      <c r="AS220" s="148"/>
      <c r="AT220" s="148"/>
      <c r="AU220" s="148"/>
      <c r="AV220" s="148"/>
      <c r="AW220" s="148"/>
      <c r="AX220" s="148"/>
      <c r="AY220" s="148"/>
      <c r="AZ220" s="148"/>
      <c r="BA220" s="148"/>
      <c r="BB220" s="148"/>
      <c r="BC220" s="148"/>
      <c r="BD220" s="148"/>
      <c r="BE220" s="148"/>
      <c r="BF220" s="148"/>
      <c r="BG220" s="148"/>
      <c r="BH220" s="148"/>
    </row>
    <row r="221" spans="1:60" outlineLevel="1" x14ac:dyDescent="0.2">
      <c r="A221" s="155"/>
      <c r="B221" s="156"/>
      <c r="C221" s="238"/>
      <c r="D221" s="239"/>
      <c r="E221" s="239"/>
      <c r="F221" s="239"/>
      <c r="G221" s="239"/>
      <c r="H221" s="157"/>
      <c r="I221" s="157"/>
      <c r="J221" s="157"/>
      <c r="K221" s="157"/>
      <c r="L221" s="157"/>
      <c r="M221" s="157"/>
      <c r="N221" s="157"/>
      <c r="O221" s="157"/>
      <c r="P221" s="157"/>
      <c r="Q221" s="157"/>
      <c r="R221" s="157"/>
      <c r="S221" s="157"/>
      <c r="T221" s="157"/>
      <c r="U221" s="157"/>
      <c r="V221" s="157"/>
      <c r="W221" s="157"/>
      <c r="X221" s="157"/>
      <c r="Y221" s="148"/>
      <c r="Z221" s="148"/>
      <c r="AA221" s="148"/>
      <c r="AB221" s="148"/>
      <c r="AC221" s="148"/>
      <c r="AD221" s="148"/>
      <c r="AE221" s="148"/>
      <c r="AF221" s="148"/>
      <c r="AG221" s="148" t="s">
        <v>120</v>
      </c>
      <c r="AH221" s="148"/>
      <c r="AI221" s="148"/>
      <c r="AJ221" s="148"/>
      <c r="AK221" s="148"/>
      <c r="AL221" s="148"/>
      <c r="AM221" s="148"/>
      <c r="AN221" s="148"/>
      <c r="AO221" s="148"/>
      <c r="AP221" s="148"/>
      <c r="AQ221" s="148"/>
      <c r="AR221" s="148"/>
      <c r="AS221" s="148"/>
      <c r="AT221" s="148"/>
      <c r="AU221" s="148"/>
      <c r="AV221" s="148"/>
      <c r="AW221" s="148"/>
      <c r="AX221" s="148"/>
      <c r="AY221" s="148"/>
      <c r="AZ221" s="148"/>
      <c r="BA221" s="148"/>
      <c r="BB221" s="148"/>
      <c r="BC221" s="148"/>
      <c r="BD221" s="148"/>
      <c r="BE221" s="148"/>
      <c r="BF221" s="148"/>
      <c r="BG221" s="148"/>
      <c r="BH221" s="148"/>
    </row>
    <row r="222" spans="1:60" outlineLevel="1" x14ac:dyDescent="0.2">
      <c r="A222" s="167">
        <v>40</v>
      </c>
      <c r="B222" s="168" t="s">
        <v>298</v>
      </c>
      <c r="C222" s="176" t="s">
        <v>299</v>
      </c>
      <c r="D222" s="169" t="s">
        <v>146</v>
      </c>
      <c r="E222" s="170">
        <v>18.200569999999999</v>
      </c>
      <c r="F222" s="171"/>
      <c r="G222" s="172">
        <f>ROUND(E222*F222,2)</f>
        <v>0</v>
      </c>
      <c r="H222" s="171"/>
      <c r="I222" s="172">
        <f>ROUND(E222*H222,2)</f>
        <v>0</v>
      </c>
      <c r="J222" s="171"/>
      <c r="K222" s="172">
        <f>ROUND(E222*J222,2)</f>
        <v>0</v>
      </c>
      <c r="L222" s="172">
        <v>21</v>
      </c>
      <c r="M222" s="172">
        <f>G222*(1+L222/100)</f>
        <v>0</v>
      </c>
      <c r="N222" s="172">
        <v>0</v>
      </c>
      <c r="O222" s="172">
        <f>ROUND(E222*N222,2)</f>
        <v>0</v>
      </c>
      <c r="P222" s="172">
        <v>0</v>
      </c>
      <c r="Q222" s="172">
        <f>ROUND(E222*P222,2)</f>
        <v>0</v>
      </c>
      <c r="R222" s="172"/>
      <c r="S222" s="172" t="s">
        <v>114</v>
      </c>
      <c r="T222" s="173" t="s">
        <v>115</v>
      </c>
      <c r="U222" s="157">
        <v>0</v>
      </c>
      <c r="V222" s="157">
        <f>ROUND(E222*U222,2)</f>
        <v>0</v>
      </c>
      <c r="W222" s="157"/>
      <c r="X222" s="157" t="s">
        <v>116</v>
      </c>
      <c r="Y222" s="148"/>
      <c r="Z222" s="148"/>
      <c r="AA222" s="148"/>
      <c r="AB222" s="148"/>
      <c r="AC222" s="148"/>
      <c r="AD222" s="148"/>
      <c r="AE222" s="148"/>
      <c r="AF222" s="148"/>
      <c r="AG222" s="148" t="s">
        <v>117</v>
      </c>
      <c r="AH222" s="148"/>
      <c r="AI222" s="148"/>
      <c r="AJ222" s="148"/>
      <c r="AK222" s="148"/>
      <c r="AL222" s="148"/>
      <c r="AM222" s="148"/>
      <c r="AN222" s="148"/>
      <c r="AO222" s="148"/>
      <c r="AP222" s="148"/>
      <c r="AQ222" s="148"/>
      <c r="AR222" s="148"/>
      <c r="AS222" s="148"/>
      <c r="AT222" s="148"/>
      <c r="AU222" s="148"/>
      <c r="AV222" s="148"/>
      <c r="AW222" s="148"/>
      <c r="AX222" s="148"/>
      <c r="AY222" s="148"/>
      <c r="AZ222" s="148"/>
      <c r="BA222" s="148"/>
      <c r="BB222" s="148"/>
      <c r="BC222" s="148"/>
      <c r="BD222" s="148"/>
      <c r="BE222" s="148"/>
      <c r="BF222" s="148"/>
      <c r="BG222" s="148"/>
      <c r="BH222" s="148"/>
    </row>
    <row r="223" spans="1:60" outlineLevel="1" x14ac:dyDescent="0.2">
      <c r="A223" s="155"/>
      <c r="B223" s="156"/>
      <c r="C223" s="177" t="s">
        <v>300</v>
      </c>
      <c r="D223" s="158"/>
      <c r="E223" s="159">
        <v>18.200569999999999</v>
      </c>
      <c r="F223" s="157"/>
      <c r="G223" s="157"/>
      <c r="H223" s="157"/>
      <c r="I223" s="157"/>
      <c r="J223" s="157"/>
      <c r="K223" s="157"/>
      <c r="L223" s="157"/>
      <c r="M223" s="157"/>
      <c r="N223" s="157"/>
      <c r="O223" s="157"/>
      <c r="P223" s="157"/>
      <c r="Q223" s="157"/>
      <c r="R223" s="157"/>
      <c r="S223" s="157"/>
      <c r="T223" s="157"/>
      <c r="U223" s="157"/>
      <c r="V223" s="157"/>
      <c r="W223" s="157"/>
      <c r="X223" s="157"/>
      <c r="Y223" s="148"/>
      <c r="Z223" s="148"/>
      <c r="AA223" s="148"/>
      <c r="AB223" s="148"/>
      <c r="AC223" s="148"/>
      <c r="AD223" s="148"/>
      <c r="AE223" s="148"/>
      <c r="AF223" s="148"/>
      <c r="AG223" s="148" t="s">
        <v>119</v>
      </c>
      <c r="AH223" s="148">
        <v>0</v>
      </c>
      <c r="AI223" s="148"/>
      <c r="AJ223" s="148"/>
      <c r="AK223" s="148"/>
      <c r="AL223" s="148"/>
      <c r="AM223" s="148"/>
      <c r="AN223" s="148"/>
      <c r="AO223" s="148"/>
      <c r="AP223" s="148"/>
      <c r="AQ223" s="148"/>
      <c r="AR223" s="148"/>
      <c r="AS223" s="148"/>
      <c r="AT223" s="148"/>
      <c r="AU223" s="148"/>
      <c r="AV223" s="148"/>
      <c r="AW223" s="148"/>
      <c r="AX223" s="148"/>
      <c r="AY223" s="148"/>
      <c r="AZ223" s="148"/>
      <c r="BA223" s="148"/>
      <c r="BB223" s="148"/>
      <c r="BC223" s="148"/>
      <c r="BD223" s="148"/>
      <c r="BE223" s="148"/>
      <c r="BF223" s="148"/>
      <c r="BG223" s="148"/>
      <c r="BH223" s="148"/>
    </row>
    <row r="224" spans="1:60" outlineLevel="1" x14ac:dyDescent="0.2">
      <c r="A224" s="155"/>
      <c r="B224" s="156"/>
      <c r="C224" s="240"/>
      <c r="D224" s="241"/>
      <c r="E224" s="241"/>
      <c r="F224" s="241"/>
      <c r="G224" s="241"/>
      <c r="H224" s="157"/>
      <c r="I224" s="157"/>
      <c r="J224" s="157"/>
      <c r="K224" s="157"/>
      <c r="L224" s="157"/>
      <c r="M224" s="157"/>
      <c r="N224" s="157"/>
      <c r="O224" s="157"/>
      <c r="P224" s="157"/>
      <c r="Q224" s="157"/>
      <c r="R224" s="157"/>
      <c r="S224" s="157"/>
      <c r="T224" s="157"/>
      <c r="U224" s="157"/>
      <c r="V224" s="157"/>
      <c r="W224" s="157"/>
      <c r="X224" s="157"/>
      <c r="Y224" s="148"/>
      <c r="Z224" s="148"/>
      <c r="AA224" s="148"/>
      <c r="AB224" s="148"/>
      <c r="AC224" s="148"/>
      <c r="AD224" s="148"/>
      <c r="AE224" s="148"/>
      <c r="AF224" s="148"/>
      <c r="AG224" s="148" t="s">
        <v>120</v>
      </c>
      <c r="AH224" s="148"/>
      <c r="AI224" s="148"/>
      <c r="AJ224" s="148"/>
      <c r="AK224" s="148"/>
      <c r="AL224" s="148"/>
      <c r="AM224" s="148"/>
      <c r="AN224" s="148"/>
      <c r="AO224" s="148"/>
      <c r="AP224" s="148"/>
      <c r="AQ224" s="148"/>
      <c r="AR224" s="148"/>
      <c r="AS224" s="148"/>
      <c r="AT224" s="148"/>
      <c r="AU224" s="148"/>
      <c r="AV224" s="148"/>
      <c r="AW224" s="148"/>
      <c r="AX224" s="148"/>
      <c r="AY224" s="148"/>
      <c r="AZ224" s="148"/>
      <c r="BA224" s="148"/>
      <c r="BB224" s="148"/>
      <c r="BC224" s="148"/>
      <c r="BD224" s="148"/>
      <c r="BE224" s="148"/>
      <c r="BF224" s="148"/>
      <c r="BG224" s="148"/>
      <c r="BH224" s="148"/>
    </row>
    <row r="225" spans="1:60" x14ac:dyDescent="0.2">
      <c r="A225" s="161" t="s">
        <v>109</v>
      </c>
      <c r="B225" s="162" t="s">
        <v>81</v>
      </c>
      <c r="C225" s="175" t="s">
        <v>27</v>
      </c>
      <c r="D225" s="163"/>
      <c r="E225" s="164"/>
      <c r="F225" s="165"/>
      <c r="G225" s="165">
        <f>SUMIF(AG226:AG235,"&lt;&gt;NOR",G226:G235)</f>
        <v>0</v>
      </c>
      <c r="H225" s="165"/>
      <c r="I225" s="165">
        <f>SUM(I226:I235)</f>
        <v>0</v>
      </c>
      <c r="J225" s="165"/>
      <c r="K225" s="165">
        <f>SUM(K226:K235)</f>
        <v>0</v>
      </c>
      <c r="L225" s="165"/>
      <c r="M225" s="165">
        <f>SUM(M226:M235)</f>
        <v>0</v>
      </c>
      <c r="N225" s="165"/>
      <c r="O225" s="165">
        <f>SUM(O226:O235)</f>
        <v>0</v>
      </c>
      <c r="P225" s="165"/>
      <c r="Q225" s="165">
        <f>SUM(Q226:Q235)</f>
        <v>0</v>
      </c>
      <c r="R225" s="165"/>
      <c r="S225" s="165"/>
      <c r="T225" s="166"/>
      <c r="U225" s="160"/>
      <c r="V225" s="160">
        <f>SUM(V226:V235)</f>
        <v>0</v>
      </c>
      <c r="W225" s="160"/>
      <c r="X225" s="160"/>
      <c r="AG225" t="s">
        <v>110</v>
      </c>
    </row>
    <row r="226" spans="1:60" outlineLevel="1" x14ac:dyDescent="0.2">
      <c r="A226" s="167">
        <v>41</v>
      </c>
      <c r="B226" s="168" t="s">
        <v>301</v>
      </c>
      <c r="C226" s="176" t="s">
        <v>302</v>
      </c>
      <c r="D226" s="169" t="s">
        <v>303</v>
      </c>
      <c r="E226" s="170">
        <v>1</v>
      </c>
      <c r="F226" s="171"/>
      <c r="G226" s="172">
        <f>ROUND(E226*F226,2)</f>
        <v>0</v>
      </c>
      <c r="H226" s="171"/>
      <c r="I226" s="172">
        <f>ROUND(E226*H226,2)</f>
        <v>0</v>
      </c>
      <c r="J226" s="171"/>
      <c r="K226" s="172">
        <f>ROUND(E226*J226,2)</f>
        <v>0</v>
      </c>
      <c r="L226" s="172">
        <v>21</v>
      </c>
      <c r="M226" s="172">
        <f>G226*(1+L226/100)</f>
        <v>0</v>
      </c>
      <c r="N226" s="172">
        <v>0</v>
      </c>
      <c r="O226" s="172">
        <f>ROUND(E226*N226,2)</f>
        <v>0</v>
      </c>
      <c r="P226" s="172">
        <v>0</v>
      </c>
      <c r="Q226" s="172">
        <f>ROUND(E226*P226,2)</f>
        <v>0</v>
      </c>
      <c r="R226" s="172"/>
      <c r="S226" s="172" t="s">
        <v>114</v>
      </c>
      <c r="T226" s="173" t="s">
        <v>115</v>
      </c>
      <c r="U226" s="157">
        <v>0</v>
      </c>
      <c r="V226" s="157">
        <f>ROUND(E226*U226,2)</f>
        <v>0</v>
      </c>
      <c r="W226" s="157"/>
      <c r="X226" s="157" t="s">
        <v>304</v>
      </c>
      <c r="Y226" s="148"/>
      <c r="Z226" s="148"/>
      <c r="AA226" s="148"/>
      <c r="AB226" s="148"/>
      <c r="AC226" s="148"/>
      <c r="AD226" s="148"/>
      <c r="AE226" s="148"/>
      <c r="AF226" s="148"/>
      <c r="AG226" s="148" t="s">
        <v>305</v>
      </c>
      <c r="AH226" s="148"/>
      <c r="AI226" s="148"/>
      <c r="AJ226" s="148"/>
      <c r="AK226" s="148"/>
      <c r="AL226" s="148"/>
      <c r="AM226" s="148"/>
      <c r="AN226" s="148"/>
      <c r="AO226" s="148"/>
      <c r="AP226" s="148"/>
      <c r="AQ226" s="148"/>
      <c r="AR226" s="148"/>
      <c r="AS226" s="148"/>
      <c r="AT226" s="148"/>
      <c r="AU226" s="148"/>
      <c r="AV226" s="148"/>
      <c r="AW226" s="148"/>
      <c r="AX226" s="148"/>
      <c r="AY226" s="148"/>
      <c r="AZ226" s="148"/>
      <c r="BA226" s="148"/>
      <c r="BB226" s="148"/>
      <c r="BC226" s="148"/>
      <c r="BD226" s="148"/>
      <c r="BE226" s="148"/>
      <c r="BF226" s="148"/>
      <c r="BG226" s="148"/>
      <c r="BH226" s="148"/>
    </row>
    <row r="227" spans="1:60" outlineLevel="1" x14ac:dyDescent="0.2">
      <c r="A227" s="155"/>
      <c r="B227" s="156"/>
      <c r="C227" s="238"/>
      <c r="D227" s="239"/>
      <c r="E227" s="239"/>
      <c r="F227" s="239"/>
      <c r="G227" s="239"/>
      <c r="H227" s="157"/>
      <c r="I227" s="157"/>
      <c r="J227" s="157"/>
      <c r="K227" s="157"/>
      <c r="L227" s="157"/>
      <c r="M227" s="157"/>
      <c r="N227" s="157"/>
      <c r="O227" s="157"/>
      <c r="P227" s="157"/>
      <c r="Q227" s="157"/>
      <c r="R227" s="157"/>
      <c r="S227" s="157"/>
      <c r="T227" s="157"/>
      <c r="U227" s="157"/>
      <c r="V227" s="157"/>
      <c r="W227" s="157"/>
      <c r="X227" s="157"/>
      <c r="Y227" s="148"/>
      <c r="Z227" s="148"/>
      <c r="AA227" s="148"/>
      <c r="AB227" s="148"/>
      <c r="AC227" s="148"/>
      <c r="AD227" s="148"/>
      <c r="AE227" s="148"/>
      <c r="AF227" s="148"/>
      <c r="AG227" s="148" t="s">
        <v>120</v>
      </c>
      <c r="AH227" s="148"/>
      <c r="AI227" s="148"/>
      <c r="AJ227" s="148"/>
      <c r="AK227" s="148"/>
      <c r="AL227" s="148"/>
      <c r="AM227" s="148"/>
      <c r="AN227" s="148"/>
      <c r="AO227" s="148"/>
      <c r="AP227" s="148"/>
      <c r="AQ227" s="148"/>
      <c r="AR227" s="148"/>
      <c r="AS227" s="148"/>
      <c r="AT227" s="148"/>
      <c r="AU227" s="148"/>
      <c r="AV227" s="148"/>
      <c r="AW227" s="148"/>
      <c r="AX227" s="148"/>
      <c r="AY227" s="148"/>
      <c r="AZ227" s="148"/>
      <c r="BA227" s="148"/>
      <c r="BB227" s="148"/>
      <c r="BC227" s="148"/>
      <c r="BD227" s="148"/>
      <c r="BE227" s="148"/>
      <c r="BF227" s="148"/>
      <c r="BG227" s="148"/>
      <c r="BH227" s="148"/>
    </row>
    <row r="228" spans="1:60" outlineLevel="1" x14ac:dyDescent="0.2">
      <c r="A228" s="167">
        <v>42</v>
      </c>
      <c r="B228" s="168" t="s">
        <v>306</v>
      </c>
      <c r="C228" s="176" t="s">
        <v>307</v>
      </c>
      <c r="D228" s="169" t="s">
        <v>303</v>
      </c>
      <c r="E228" s="170">
        <v>1</v>
      </c>
      <c r="F228" s="171"/>
      <c r="G228" s="172">
        <f>ROUND(E228*F228,2)</f>
        <v>0</v>
      </c>
      <c r="H228" s="171"/>
      <c r="I228" s="172">
        <f>ROUND(E228*H228,2)</f>
        <v>0</v>
      </c>
      <c r="J228" s="171"/>
      <c r="K228" s="172">
        <f>ROUND(E228*J228,2)</f>
        <v>0</v>
      </c>
      <c r="L228" s="172">
        <v>21</v>
      </c>
      <c r="M228" s="172">
        <f>G228*(1+L228/100)</f>
        <v>0</v>
      </c>
      <c r="N228" s="172">
        <v>0</v>
      </c>
      <c r="O228" s="172">
        <f>ROUND(E228*N228,2)</f>
        <v>0</v>
      </c>
      <c r="P228" s="172">
        <v>0</v>
      </c>
      <c r="Q228" s="172">
        <f>ROUND(E228*P228,2)</f>
        <v>0</v>
      </c>
      <c r="R228" s="172"/>
      <c r="S228" s="172" t="s">
        <v>114</v>
      </c>
      <c r="T228" s="173" t="s">
        <v>115</v>
      </c>
      <c r="U228" s="157">
        <v>0</v>
      </c>
      <c r="V228" s="157">
        <f>ROUND(E228*U228,2)</f>
        <v>0</v>
      </c>
      <c r="W228" s="157"/>
      <c r="X228" s="157" t="s">
        <v>304</v>
      </c>
      <c r="Y228" s="148"/>
      <c r="Z228" s="148"/>
      <c r="AA228" s="148"/>
      <c r="AB228" s="148"/>
      <c r="AC228" s="148"/>
      <c r="AD228" s="148"/>
      <c r="AE228" s="148"/>
      <c r="AF228" s="148"/>
      <c r="AG228" s="148" t="s">
        <v>305</v>
      </c>
      <c r="AH228" s="148"/>
      <c r="AI228" s="148"/>
      <c r="AJ228" s="148"/>
      <c r="AK228" s="148"/>
      <c r="AL228" s="148"/>
      <c r="AM228" s="148"/>
      <c r="AN228" s="148"/>
      <c r="AO228" s="148"/>
      <c r="AP228" s="148"/>
      <c r="AQ228" s="148"/>
      <c r="AR228" s="148"/>
      <c r="AS228" s="148"/>
      <c r="AT228" s="148"/>
      <c r="AU228" s="148"/>
      <c r="AV228" s="148"/>
      <c r="AW228" s="148"/>
      <c r="AX228" s="148"/>
      <c r="AY228" s="148"/>
      <c r="AZ228" s="148"/>
      <c r="BA228" s="148"/>
      <c r="BB228" s="148"/>
      <c r="BC228" s="148"/>
      <c r="BD228" s="148"/>
      <c r="BE228" s="148"/>
      <c r="BF228" s="148"/>
      <c r="BG228" s="148"/>
      <c r="BH228" s="148"/>
    </row>
    <row r="229" spans="1:60" outlineLevel="1" x14ac:dyDescent="0.2">
      <c r="A229" s="155"/>
      <c r="B229" s="156"/>
      <c r="C229" s="238"/>
      <c r="D229" s="239"/>
      <c r="E229" s="239"/>
      <c r="F229" s="239"/>
      <c r="G229" s="239"/>
      <c r="H229" s="157"/>
      <c r="I229" s="157"/>
      <c r="J229" s="157"/>
      <c r="K229" s="157"/>
      <c r="L229" s="157"/>
      <c r="M229" s="157"/>
      <c r="N229" s="157"/>
      <c r="O229" s="157"/>
      <c r="P229" s="157"/>
      <c r="Q229" s="157"/>
      <c r="R229" s="157"/>
      <c r="S229" s="157"/>
      <c r="T229" s="157"/>
      <c r="U229" s="157"/>
      <c r="V229" s="157"/>
      <c r="W229" s="157"/>
      <c r="X229" s="157"/>
      <c r="Y229" s="148"/>
      <c r="Z229" s="148"/>
      <c r="AA229" s="148"/>
      <c r="AB229" s="148"/>
      <c r="AC229" s="148"/>
      <c r="AD229" s="148"/>
      <c r="AE229" s="148"/>
      <c r="AF229" s="148"/>
      <c r="AG229" s="148" t="s">
        <v>120</v>
      </c>
      <c r="AH229" s="148"/>
      <c r="AI229" s="148"/>
      <c r="AJ229" s="148"/>
      <c r="AK229" s="148"/>
      <c r="AL229" s="148"/>
      <c r="AM229" s="148"/>
      <c r="AN229" s="148"/>
      <c r="AO229" s="148"/>
      <c r="AP229" s="148"/>
      <c r="AQ229" s="148"/>
      <c r="AR229" s="148"/>
      <c r="AS229" s="148"/>
      <c r="AT229" s="148"/>
      <c r="AU229" s="148"/>
      <c r="AV229" s="148"/>
      <c r="AW229" s="148"/>
      <c r="AX229" s="148"/>
      <c r="AY229" s="148"/>
      <c r="AZ229" s="148"/>
      <c r="BA229" s="148"/>
      <c r="BB229" s="148"/>
      <c r="BC229" s="148"/>
      <c r="BD229" s="148"/>
      <c r="BE229" s="148"/>
      <c r="BF229" s="148"/>
      <c r="BG229" s="148"/>
      <c r="BH229" s="148"/>
    </row>
    <row r="230" spans="1:60" outlineLevel="1" x14ac:dyDescent="0.2">
      <c r="A230" s="167">
        <v>43</v>
      </c>
      <c r="B230" s="168" t="s">
        <v>308</v>
      </c>
      <c r="C230" s="176" t="s">
        <v>309</v>
      </c>
      <c r="D230" s="169" t="s">
        <v>303</v>
      </c>
      <c r="E230" s="170">
        <v>1</v>
      </c>
      <c r="F230" s="171"/>
      <c r="G230" s="172">
        <f>ROUND(E230*F230,2)</f>
        <v>0</v>
      </c>
      <c r="H230" s="171"/>
      <c r="I230" s="172">
        <f>ROUND(E230*H230,2)</f>
        <v>0</v>
      </c>
      <c r="J230" s="171"/>
      <c r="K230" s="172">
        <f>ROUND(E230*J230,2)</f>
        <v>0</v>
      </c>
      <c r="L230" s="172">
        <v>21</v>
      </c>
      <c r="M230" s="172">
        <f>G230*(1+L230/100)</f>
        <v>0</v>
      </c>
      <c r="N230" s="172">
        <v>0</v>
      </c>
      <c r="O230" s="172">
        <f>ROUND(E230*N230,2)</f>
        <v>0</v>
      </c>
      <c r="P230" s="172">
        <v>0</v>
      </c>
      <c r="Q230" s="172">
        <f>ROUND(E230*P230,2)</f>
        <v>0</v>
      </c>
      <c r="R230" s="172"/>
      <c r="S230" s="172" t="s">
        <v>114</v>
      </c>
      <c r="T230" s="173" t="s">
        <v>115</v>
      </c>
      <c r="U230" s="157">
        <v>0</v>
      </c>
      <c r="V230" s="157">
        <f>ROUND(E230*U230,2)</f>
        <v>0</v>
      </c>
      <c r="W230" s="157"/>
      <c r="X230" s="157" t="s">
        <v>304</v>
      </c>
      <c r="Y230" s="148"/>
      <c r="Z230" s="148"/>
      <c r="AA230" s="148"/>
      <c r="AB230" s="148"/>
      <c r="AC230" s="148"/>
      <c r="AD230" s="148"/>
      <c r="AE230" s="148"/>
      <c r="AF230" s="148"/>
      <c r="AG230" s="148" t="s">
        <v>305</v>
      </c>
      <c r="AH230" s="148"/>
      <c r="AI230" s="148"/>
      <c r="AJ230" s="148"/>
      <c r="AK230" s="148"/>
      <c r="AL230" s="148"/>
      <c r="AM230" s="148"/>
      <c r="AN230" s="148"/>
      <c r="AO230" s="148"/>
      <c r="AP230" s="148"/>
      <c r="AQ230" s="148"/>
      <c r="AR230" s="148"/>
      <c r="AS230" s="148"/>
      <c r="AT230" s="148"/>
      <c r="AU230" s="148"/>
      <c r="AV230" s="148"/>
      <c r="AW230" s="148"/>
      <c r="AX230" s="148"/>
      <c r="AY230" s="148"/>
      <c r="AZ230" s="148"/>
      <c r="BA230" s="148"/>
      <c r="BB230" s="148"/>
      <c r="BC230" s="148"/>
      <c r="BD230" s="148"/>
      <c r="BE230" s="148"/>
      <c r="BF230" s="148"/>
      <c r="BG230" s="148"/>
      <c r="BH230" s="148"/>
    </row>
    <row r="231" spans="1:60" outlineLevel="1" x14ac:dyDescent="0.2">
      <c r="A231" s="155"/>
      <c r="B231" s="156"/>
      <c r="C231" s="238"/>
      <c r="D231" s="239"/>
      <c r="E231" s="239"/>
      <c r="F231" s="239"/>
      <c r="G231" s="239"/>
      <c r="H231" s="157"/>
      <c r="I231" s="157"/>
      <c r="J231" s="157"/>
      <c r="K231" s="157"/>
      <c r="L231" s="157"/>
      <c r="M231" s="157"/>
      <c r="N231" s="157"/>
      <c r="O231" s="157"/>
      <c r="P231" s="157"/>
      <c r="Q231" s="157"/>
      <c r="R231" s="157"/>
      <c r="S231" s="157"/>
      <c r="T231" s="157"/>
      <c r="U231" s="157"/>
      <c r="V231" s="157"/>
      <c r="W231" s="157"/>
      <c r="X231" s="157"/>
      <c r="Y231" s="148"/>
      <c r="Z231" s="148"/>
      <c r="AA231" s="148"/>
      <c r="AB231" s="148"/>
      <c r="AC231" s="148"/>
      <c r="AD231" s="148"/>
      <c r="AE231" s="148"/>
      <c r="AF231" s="148"/>
      <c r="AG231" s="148" t="s">
        <v>120</v>
      </c>
      <c r="AH231" s="148"/>
      <c r="AI231" s="148"/>
      <c r="AJ231" s="148"/>
      <c r="AK231" s="148"/>
      <c r="AL231" s="148"/>
      <c r="AM231" s="148"/>
      <c r="AN231" s="148"/>
      <c r="AO231" s="148"/>
      <c r="AP231" s="148"/>
      <c r="AQ231" s="148"/>
      <c r="AR231" s="148"/>
      <c r="AS231" s="148"/>
      <c r="AT231" s="148"/>
      <c r="AU231" s="148"/>
      <c r="AV231" s="148"/>
      <c r="AW231" s="148"/>
      <c r="AX231" s="148"/>
      <c r="AY231" s="148"/>
      <c r="AZ231" s="148"/>
      <c r="BA231" s="148"/>
      <c r="BB231" s="148"/>
      <c r="BC231" s="148"/>
      <c r="BD231" s="148"/>
      <c r="BE231" s="148"/>
      <c r="BF231" s="148"/>
      <c r="BG231" s="148"/>
      <c r="BH231" s="148"/>
    </row>
    <row r="232" spans="1:60" outlineLevel="1" x14ac:dyDescent="0.2">
      <c r="A232" s="167">
        <v>44</v>
      </c>
      <c r="B232" s="168" t="s">
        <v>310</v>
      </c>
      <c r="C232" s="176" t="s">
        <v>311</v>
      </c>
      <c r="D232" s="169" t="s">
        <v>303</v>
      </c>
      <c r="E232" s="170">
        <v>1</v>
      </c>
      <c r="F232" s="171"/>
      <c r="G232" s="172">
        <f>ROUND(E232*F232,2)</f>
        <v>0</v>
      </c>
      <c r="H232" s="171"/>
      <c r="I232" s="172">
        <f>ROUND(E232*H232,2)</f>
        <v>0</v>
      </c>
      <c r="J232" s="171"/>
      <c r="K232" s="172">
        <f>ROUND(E232*J232,2)</f>
        <v>0</v>
      </c>
      <c r="L232" s="172">
        <v>21</v>
      </c>
      <c r="M232" s="172">
        <f>G232*(1+L232/100)</f>
        <v>0</v>
      </c>
      <c r="N232" s="172">
        <v>0</v>
      </c>
      <c r="O232" s="172">
        <f>ROUND(E232*N232,2)</f>
        <v>0</v>
      </c>
      <c r="P232" s="172">
        <v>0</v>
      </c>
      <c r="Q232" s="172">
        <f>ROUND(E232*P232,2)</f>
        <v>0</v>
      </c>
      <c r="R232" s="172"/>
      <c r="S232" s="172" t="s">
        <v>114</v>
      </c>
      <c r="T232" s="173" t="s">
        <v>115</v>
      </c>
      <c r="U232" s="157">
        <v>0</v>
      </c>
      <c r="V232" s="157">
        <f>ROUND(E232*U232,2)</f>
        <v>0</v>
      </c>
      <c r="W232" s="157"/>
      <c r="X232" s="157" t="s">
        <v>304</v>
      </c>
      <c r="Y232" s="148"/>
      <c r="Z232" s="148"/>
      <c r="AA232" s="148"/>
      <c r="AB232" s="148"/>
      <c r="AC232" s="148"/>
      <c r="AD232" s="148"/>
      <c r="AE232" s="148"/>
      <c r="AF232" s="148"/>
      <c r="AG232" s="148" t="s">
        <v>305</v>
      </c>
      <c r="AH232" s="148"/>
      <c r="AI232" s="148"/>
      <c r="AJ232" s="148"/>
      <c r="AK232" s="148"/>
      <c r="AL232" s="148"/>
      <c r="AM232" s="148"/>
      <c r="AN232" s="148"/>
      <c r="AO232" s="148"/>
      <c r="AP232" s="148"/>
      <c r="AQ232" s="148"/>
      <c r="AR232" s="148"/>
      <c r="AS232" s="148"/>
      <c r="AT232" s="148"/>
      <c r="AU232" s="148"/>
      <c r="AV232" s="148"/>
      <c r="AW232" s="148"/>
      <c r="AX232" s="148"/>
      <c r="AY232" s="148"/>
      <c r="AZ232" s="148"/>
      <c r="BA232" s="148"/>
      <c r="BB232" s="148"/>
      <c r="BC232" s="148"/>
      <c r="BD232" s="148"/>
      <c r="BE232" s="148"/>
      <c r="BF232" s="148"/>
      <c r="BG232" s="148"/>
      <c r="BH232" s="148"/>
    </row>
    <row r="233" spans="1:60" outlineLevel="1" x14ac:dyDescent="0.2">
      <c r="A233" s="155"/>
      <c r="B233" s="156"/>
      <c r="C233" s="238"/>
      <c r="D233" s="239"/>
      <c r="E233" s="239"/>
      <c r="F233" s="239"/>
      <c r="G233" s="239"/>
      <c r="H233" s="157"/>
      <c r="I233" s="157"/>
      <c r="J233" s="157"/>
      <c r="K233" s="157"/>
      <c r="L233" s="157"/>
      <c r="M233" s="157"/>
      <c r="N233" s="157"/>
      <c r="O233" s="157"/>
      <c r="P233" s="157"/>
      <c r="Q233" s="157"/>
      <c r="R233" s="157"/>
      <c r="S233" s="157"/>
      <c r="T233" s="157"/>
      <c r="U233" s="157"/>
      <c r="V233" s="157"/>
      <c r="W233" s="157"/>
      <c r="X233" s="157"/>
      <c r="Y233" s="148"/>
      <c r="Z233" s="148"/>
      <c r="AA233" s="148"/>
      <c r="AB233" s="148"/>
      <c r="AC233" s="148"/>
      <c r="AD233" s="148"/>
      <c r="AE233" s="148"/>
      <c r="AF233" s="148"/>
      <c r="AG233" s="148" t="s">
        <v>120</v>
      </c>
      <c r="AH233" s="148"/>
      <c r="AI233" s="148"/>
      <c r="AJ233" s="148"/>
      <c r="AK233" s="148"/>
      <c r="AL233" s="148"/>
      <c r="AM233" s="148"/>
      <c r="AN233" s="148"/>
      <c r="AO233" s="148"/>
      <c r="AP233" s="148"/>
      <c r="AQ233" s="148"/>
      <c r="AR233" s="148"/>
      <c r="AS233" s="148"/>
      <c r="AT233" s="148"/>
      <c r="AU233" s="148"/>
      <c r="AV233" s="148"/>
      <c r="AW233" s="148"/>
      <c r="AX233" s="148"/>
      <c r="AY233" s="148"/>
      <c r="AZ233" s="148"/>
      <c r="BA233" s="148"/>
      <c r="BB233" s="148"/>
      <c r="BC233" s="148"/>
      <c r="BD233" s="148"/>
      <c r="BE233" s="148"/>
      <c r="BF233" s="148"/>
      <c r="BG233" s="148"/>
      <c r="BH233" s="148"/>
    </row>
    <row r="234" spans="1:60" outlineLevel="1" x14ac:dyDescent="0.2">
      <c r="A234" s="167">
        <v>45</v>
      </c>
      <c r="B234" s="168" t="s">
        <v>312</v>
      </c>
      <c r="C234" s="176" t="s">
        <v>313</v>
      </c>
      <c r="D234" s="169" t="s">
        <v>303</v>
      </c>
      <c r="E234" s="170">
        <v>1</v>
      </c>
      <c r="F234" s="171"/>
      <c r="G234" s="172">
        <f>ROUND(E234*F234,2)</f>
        <v>0</v>
      </c>
      <c r="H234" s="171"/>
      <c r="I234" s="172">
        <f>ROUND(E234*H234,2)</f>
        <v>0</v>
      </c>
      <c r="J234" s="171"/>
      <c r="K234" s="172">
        <f>ROUND(E234*J234,2)</f>
        <v>0</v>
      </c>
      <c r="L234" s="172">
        <v>21</v>
      </c>
      <c r="M234" s="172">
        <f>G234*(1+L234/100)</f>
        <v>0</v>
      </c>
      <c r="N234" s="172">
        <v>0</v>
      </c>
      <c r="O234" s="172">
        <f>ROUND(E234*N234,2)</f>
        <v>0</v>
      </c>
      <c r="P234" s="172">
        <v>0</v>
      </c>
      <c r="Q234" s="172">
        <f>ROUND(E234*P234,2)</f>
        <v>0</v>
      </c>
      <c r="R234" s="172"/>
      <c r="S234" s="172" t="s">
        <v>114</v>
      </c>
      <c r="T234" s="173" t="s">
        <v>115</v>
      </c>
      <c r="U234" s="157">
        <v>0</v>
      </c>
      <c r="V234" s="157">
        <f>ROUND(E234*U234,2)</f>
        <v>0</v>
      </c>
      <c r="W234" s="157"/>
      <c r="X234" s="157" t="s">
        <v>304</v>
      </c>
      <c r="Y234" s="148"/>
      <c r="Z234" s="148"/>
      <c r="AA234" s="148"/>
      <c r="AB234" s="148"/>
      <c r="AC234" s="148"/>
      <c r="AD234" s="148"/>
      <c r="AE234" s="148"/>
      <c r="AF234" s="148"/>
      <c r="AG234" s="148" t="s">
        <v>305</v>
      </c>
      <c r="AH234" s="148"/>
      <c r="AI234" s="148"/>
      <c r="AJ234" s="148"/>
      <c r="AK234" s="148"/>
      <c r="AL234" s="148"/>
      <c r="AM234" s="148"/>
      <c r="AN234" s="148"/>
      <c r="AO234" s="148"/>
      <c r="AP234" s="148"/>
      <c r="AQ234" s="148"/>
      <c r="AR234" s="148"/>
      <c r="AS234" s="148"/>
      <c r="AT234" s="148"/>
      <c r="AU234" s="148"/>
      <c r="AV234" s="148"/>
      <c r="AW234" s="148"/>
      <c r="AX234" s="148"/>
      <c r="AY234" s="148"/>
      <c r="AZ234" s="148"/>
      <c r="BA234" s="148"/>
      <c r="BB234" s="148"/>
      <c r="BC234" s="148"/>
      <c r="BD234" s="148"/>
      <c r="BE234" s="148"/>
      <c r="BF234" s="148"/>
      <c r="BG234" s="148"/>
      <c r="BH234" s="148"/>
    </row>
    <row r="235" spans="1:60" outlineLevel="1" x14ac:dyDescent="0.2">
      <c r="A235" s="155"/>
      <c r="B235" s="156"/>
      <c r="C235" s="238"/>
      <c r="D235" s="239"/>
      <c r="E235" s="239"/>
      <c r="F235" s="239"/>
      <c r="G235" s="239"/>
      <c r="H235" s="157"/>
      <c r="I235" s="157"/>
      <c r="J235" s="157"/>
      <c r="K235" s="157"/>
      <c r="L235" s="157"/>
      <c r="M235" s="157"/>
      <c r="N235" s="157"/>
      <c r="O235" s="157"/>
      <c r="P235" s="157"/>
      <c r="Q235" s="157"/>
      <c r="R235" s="157"/>
      <c r="S235" s="157"/>
      <c r="T235" s="157"/>
      <c r="U235" s="157"/>
      <c r="V235" s="157"/>
      <c r="W235" s="157"/>
      <c r="X235" s="157"/>
      <c r="Y235" s="148"/>
      <c r="Z235" s="148"/>
      <c r="AA235" s="148"/>
      <c r="AB235" s="148"/>
      <c r="AC235" s="148"/>
      <c r="AD235" s="148"/>
      <c r="AE235" s="148"/>
      <c r="AF235" s="148"/>
      <c r="AG235" s="148" t="s">
        <v>120</v>
      </c>
      <c r="AH235" s="148"/>
      <c r="AI235" s="148"/>
      <c r="AJ235" s="148"/>
      <c r="AK235" s="148"/>
      <c r="AL235" s="148"/>
      <c r="AM235" s="148"/>
      <c r="AN235" s="148"/>
      <c r="AO235" s="148"/>
      <c r="AP235" s="148"/>
      <c r="AQ235" s="148"/>
      <c r="AR235" s="148"/>
      <c r="AS235" s="148"/>
      <c r="AT235" s="148"/>
      <c r="AU235" s="148"/>
      <c r="AV235" s="148"/>
      <c r="AW235" s="148"/>
      <c r="AX235" s="148"/>
      <c r="AY235" s="148"/>
      <c r="AZ235" s="148"/>
      <c r="BA235" s="148"/>
      <c r="BB235" s="148"/>
      <c r="BC235" s="148"/>
      <c r="BD235" s="148"/>
      <c r="BE235" s="148"/>
      <c r="BF235" s="148"/>
      <c r="BG235" s="148"/>
      <c r="BH235" s="148"/>
    </row>
    <row r="236" spans="1:60" x14ac:dyDescent="0.2">
      <c r="A236" s="3"/>
      <c r="B236" s="4"/>
      <c r="C236" s="178"/>
      <c r="D236" s="6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AE236">
        <v>15</v>
      </c>
      <c r="AF236">
        <v>21</v>
      </c>
      <c r="AG236" t="s">
        <v>96</v>
      </c>
    </row>
    <row r="237" spans="1:60" x14ac:dyDescent="0.2">
      <c r="A237" s="151"/>
      <c r="B237" s="152" t="s">
        <v>29</v>
      </c>
      <c r="C237" s="179"/>
      <c r="D237" s="153"/>
      <c r="E237" s="154"/>
      <c r="F237" s="154"/>
      <c r="G237" s="174">
        <f>G8+G12+G25+G32+G36+G39+G47+G94+G140+G198+G205+G225</f>
        <v>0</v>
      </c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AE237">
        <f>SUMIF(L7:L235,AE236,G7:G235)</f>
        <v>0</v>
      </c>
      <c r="AF237">
        <f>SUMIF(L7:L235,AF236,G7:G235)</f>
        <v>0</v>
      </c>
      <c r="AG237" t="s">
        <v>314</v>
      </c>
    </row>
    <row r="238" spans="1:60" x14ac:dyDescent="0.2">
      <c r="C238" s="180"/>
      <c r="D238" s="10"/>
      <c r="AG238" t="s">
        <v>315</v>
      </c>
    </row>
    <row r="239" spans="1:60" x14ac:dyDescent="0.2">
      <c r="D239" s="10"/>
    </row>
    <row r="240" spans="1:60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password="918B" sheet="1"/>
  <mergeCells count="49">
    <mergeCell ref="C15:G15"/>
    <mergeCell ref="A1:G1"/>
    <mergeCell ref="C2:G2"/>
    <mergeCell ref="C3:G3"/>
    <mergeCell ref="C4:G4"/>
    <mergeCell ref="C11:G11"/>
    <mergeCell ref="C128:G128"/>
    <mergeCell ref="C21:G21"/>
    <mergeCell ref="C24:G24"/>
    <mergeCell ref="C31:G31"/>
    <mergeCell ref="C35:G35"/>
    <mergeCell ref="C38:G38"/>
    <mergeCell ref="C42:G42"/>
    <mergeCell ref="C46:G46"/>
    <mergeCell ref="C57:G57"/>
    <mergeCell ref="C68:G68"/>
    <mergeCell ref="C93:G93"/>
    <mergeCell ref="C97:G97"/>
    <mergeCell ref="C181:G181"/>
    <mergeCell ref="C131:G131"/>
    <mergeCell ref="C134:G134"/>
    <mergeCell ref="C137:G137"/>
    <mergeCell ref="C139:G139"/>
    <mergeCell ref="C145:G145"/>
    <mergeCell ref="C157:G157"/>
    <mergeCell ref="C160:G160"/>
    <mergeCell ref="C163:G163"/>
    <mergeCell ref="C175:G175"/>
    <mergeCell ref="C177:G177"/>
    <mergeCell ref="C179:G179"/>
    <mergeCell ref="C219:G219"/>
    <mergeCell ref="C191:G191"/>
    <mergeCell ref="C194:G194"/>
    <mergeCell ref="C197:G197"/>
    <mergeCell ref="C201:G201"/>
    <mergeCell ref="C204:G204"/>
    <mergeCell ref="C207:G207"/>
    <mergeCell ref="C209:G209"/>
    <mergeCell ref="C211:G211"/>
    <mergeCell ref="C213:G213"/>
    <mergeCell ref="C215:G215"/>
    <mergeCell ref="C217:G217"/>
    <mergeCell ref="C235:G235"/>
    <mergeCell ref="C221:G221"/>
    <mergeCell ref="C224:G224"/>
    <mergeCell ref="C227:G227"/>
    <mergeCell ref="C229:G229"/>
    <mergeCell ref="C231:G231"/>
    <mergeCell ref="C233:G233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001 200213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'001 200213 Pol'!Názvy_tisku</vt:lpstr>
      <vt:lpstr>oadresa</vt:lpstr>
      <vt:lpstr>Stavba!Objednatel</vt:lpstr>
      <vt:lpstr>Stavba!Objekt</vt:lpstr>
      <vt:lpstr>'001 200213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Marečková Anna</dc:creator>
  <cp:lastModifiedBy>Marečková Anna</cp:lastModifiedBy>
  <cp:lastPrinted>2019-03-19T12:27:02Z</cp:lastPrinted>
  <dcterms:created xsi:type="dcterms:W3CDTF">2009-04-08T07:15:50Z</dcterms:created>
  <dcterms:modified xsi:type="dcterms:W3CDTF">2020-09-07T10:33:31Z</dcterms:modified>
</cp:coreProperties>
</file>