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Bílý dům\rok 2020\Ordinace 415, 416\"/>
    </mc:Choice>
  </mc:AlternateContent>
  <bookViews>
    <workbookView xWindow="28680" yWindow="-120" windowWidth="29040" windowHeight="15840"/>
  </bookViews>
  <sheets>
    <sheet name="Pokyny pro vyplnění" sheetId="11" r:id="rId1"/>
    <sheet name="Stavba" sheetId="1" r:id="rId2"/>
    <sheet name="VzorPolozky" sheetId="10" state="hidden" r:id="rId3"/>
    <sheet name="272_2020_06 272_2020_06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'272_2020_06 272_2020_06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'272_2020_06 272_2020_06 Pol'!$A$1:$X$145</definedName>
    <definedName name="_xlnm.Print_Area" localSheetId="1">Stavba!$A$1:$J$60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9" i="1" l="1"/>
  <c r="I58" i="1"/>
  <c r="I19" i="1" s="1"/>
  <c r="I57" i="1"/>
  <c r="I56" i="1"/>
  <c r="I55" i="1"/>
  <c r="I54" i="1"/>
  <c r="I17" i="1" s="1"/>
  <c r="I53" i="1"/>
  <c r="I16" i="1" s="1"/>
  <c r="I52" i="1"/>
  <c r="I51" i="1"/>
  <c r="I50" i="1"/>
  <c r="G42" i="1"/>
  <c r="F42" i="1"/>
  <c r="H42" i="1" s="1"/>
  <c r="I42" i="1" s="1"/>
  <c r="G41" i="1"/>
  <c r="H41" i="1" s="1"/>
  <c r="I41" i="1" s="1"/>
  <c r="F41" i="1"/>
  <c r="G39" i="1"/>
  <c r="F39" i="1"/>
  <c r="G144" i="12"/>
  <c r="BA10" i="12"/>
  <c r="G9" i="12"/>
  <c r="G8" i="12" s="1"/>
  <c r="I9" i="12"/>
  <c r="K9" i="12"/>
  <c r="K8" i="12" s="1"/>
  <c r="O9" i="12"/>
  <c r="O8" i="12" s="1"/>
  <c r="Q9" i="12"/>
  <c r="V9" i="12"/>
  <c r="V8" i="12" s="1"/>
  <c r="G12" i="12"/>
  <c r="I12" i="12"/>
  <c r="I8" i="12" s="1"/>
  <c r="K12" i="12"/>
  <c r="M12" i="12"/>
  <c r="O12" i="12"/>
  <c r="Q12" i="12"/>
  <c r="Q8" i="12" s="1"/>
  <c r="V12" i="12"/>
  <c r="G15" i="12"/>
  <c r="O15" i="12"/>
  <c r="G16" i="12"/>
  <c r="I16" i="12"/>
  <c r="I15" i="12" s="1"/>
  <c r="K16" i="12"/>
  <c r="M16" i="12"/>
  <c r="O16" i="12"/>
  <c r="Q16" i="12"/>
  <c r="Q15" i="12" s="1"/>
  <c r="V16" i="12"/>
  <c r="G21" i="12"/>
  <c r="M21" i="12" s="1"/>
  <c r="I21" i="12"/>
  <c r="K21" i="12"/>
  <c r="K15" i="12" s="1"/>
  <c r="O21" i="12"/>
  <c r="Q21" i="12"/>
  <c r="V21" i="12"/>
  <c r="V15" i="12" s="1"/>
  <c r="G27" i="12"/>
  <c r="I27" i="12"/>
  <c r="K27" i="12"/>
  <c r="M27" i="12"/>
  <c r="O27" i="12"/>
  <c r="Q27" i="12"/>
  <c r="V27" i="12"/>
  <c r="G30" i="12"/>
  <c r="K30" i="12"/>
  <c r="O30" i="12"/>
  <c r="V30" i="12"/>
  <c r="G31" i="12"/>
  <c r="I31" i="12"/>
  <c r="I30" i="12" s="1"/>
  <c r="K31" i="12"/>
  <c r="M31" i="12"/>
  <c r="M30" i="12" s="1"/>
  <c r="O31" i="12"/>
  <c r="Q31" i="12"/>
  <c r="Q30" i="12" s="1"/>
  <c r="V31" i="12"/>
  <c r="K36" i="12"/>
  <c r="V36" i="12"/>
  <c r="G37" i="12"/>
  <c r="I37" i="12"/>
  <c r="I36" i="12" s="1"/>
  <c r="K37" i="12"/>
  <c r="M37" i="12"/>
  <c r="O37" i="12"/>
  <c r="Q37" i="12"/>
  <c r="Q36" i="12" s="1"/>
  <c r="V37" i="12"/>
  <c r="G39" i="12"/>
  <c r="M39" i="12" s="1"/>
  <c r="I39" i="12"/>
  <c r="K39" i="12"/>
  <c r="O39" i="12"/>
  <c r="O36" i="12" s="1"/>
  <c r="Q39" i="12"/>
  <c r="V39" i="12"/>
  <c r="G41" i="12"/>
  <c r="I41" i="12"/>
  <c r="K41" i="12"/>
  <c r="M41" i="12"/>
  <c r="O41" i="12"/>
  <c r="Q41" i="12"/>
  <c r="V41" i="12"/>
  <c r="G44" i="12"/>
  <c r="I44" i="12"/>
  <c r="I43" i="12" s="1"/>
  <c r="K44" i="12"/>
  <c r="M44" i="12"/>
  <c r="O44" i="12"/>
  <c r="Q44" i="12"/>
  <c r="Q43" i="12" s="1"/>
  <c r="V44" i="12"/>
  <c r="G46" i="12"/>
  <c r="M46" i="12" s="1"/>
  <c r="I46" i="12"/>
  <c r="K46" i="12"/>
  <c r="O46" i="12"/>
  <c r="O43" i="12" s="1"/>
  <c r="Q46" i="12"/>
  <c r="V46" i="12"/>
  <c r="G48" i="12"/>
  <c r="I48" i="12"/>
  <c r="K48" i="12"/>
  <c r="M48" i="12"/>
  <c r="O48" i="12"/>
  <c r="Q48" i="12"/>
  <c r="V48" i="12"/>
  <c r="G50" i="12"/>
  <c r="M50" i="12" s="1"/>
  <c r="I50" i="12"/>
  <c r="K50" i="12"/>
  <c r="K43" i="12" s="1"/>
  <c r="O50" i="12"/>
  <c r="Q50" i="12"/>
  <c r="V50" i="12"/>
  <c r="V43" i="12" s="1"/>
  <c r="G52" i="12"/>
  <c r="I52" i="12"/>
  <c r="K52" i="12"/>
  <c r="M52" i="12"/>
  <c r="O52" i="12"/>
  <c r="Q52" i="12"/>
  <c r="V52" i="12"/>
  <c r="G54" i="12"/>
  <c r="M54" i="12" s="1"/>
  <c r="I54" i="12"/>
  <c r="K54" i="12"/>
  <c r="O54" i="12"/>
  <c r="Q54" i="12"/>
  <c r="V54" i="12"/>
  <c r="G57" i="12"/>
  <c r="I57" i="12"/>
  <c r="K57" i="12"/>
  <c r="M57" i="12"/>
  <c r="O57" i="12"/>
  <c r="Q57" i="12"/>
  <c r="V57" i="12"/>
  <c r="G60" i="12"/>
  <c r="M60" i="12" s="1"/>
  <c r="I60" i="12"/>
  <c r="K60" i="12"/>
  <c r="O60" i="12"/>
  <c r="Q60" i="12"/>
  <c r="V60" i="12"/>
  <c r="G64" i="12"/>
  <c r="M64" i="12" s="1"/>
  <c r="I64" i="12"/>
  <c r="K64" i="12"/>
  <c r="K63" i="12" s="1"/>
  <c r="O64" i="12"/>
  <c r="O63" i="12" s="1"/>
  <c r="Q64" i="12"/>
  <c r="V64" i="12"/>
  <c r="V63" i="12" s="1"/>
  <c r="G70" i="12"/>
  <c r="I70" i="12"/>
  <c r="I63" i="12" s="1"/>
  <c r="K70" i="12"/>
  <c r="M70" i="12"/>
  <c r="O70" i="12"/>
  <c r="Q70" i="12"/>
  <c r="Q63" i="12" s="1"/>
  <c r="V70" i="12"/>
  <c r="G76" i="12"/>
  <c r="M76" i="12" s="1"/>
  <c r="I76" i="12"/>
  <c r="K76" i="12"/>
  <c r="O76" i="12"/>
  <c r="Q76" i="12"/>
  <c r="V76" i="12"/>
  <c r="G81" i="12"/>
  <c r="I81" i="12"/>
  <c r="K81" i="12"/>
  <c r="M81" i="12"/>
  <c r="O81" i="12"/>
  <c r="Q81" i="12"/>
  <c r="V81" i="12"/>
  <c r="G83" i="12"/>
  <c r="M83" i="12" s="1"/>
  <c r="I83" i="12"/>
  <c r="K83" i="12"/>
  <c r="O83" i="12"/>
  <c r="Q83" i="12"/>
  <c r="V83" i="12"/>
  <c r="G88" i="12"/>
  <c r="I88" i="12"/>
  <c r="K88" i="12"/>
  <c r="M88" i="12"/>
  <c r="O88" i="12"/>
  <c r="Q88" i="12"/>
  <c r="V88" i="12"/>
  <c r="G90" i="12"/>
  <c r="M90" i="12" s="1"/>
  <c r="I90" i="12"/>
  <c r="K90" i="12"/>
  <c r="O90" i="12"/>
  <c r="Q90" i="12"/>
  <c r="V90" i="12"/>
  <c r="G95" i="12"/>
  <c r="I95" i="12"/>
  <c r="K95" i="12"/>
  <c r="M95" i="12"/>
  <c r="O95" i="12"/>
  <c r="Q95" i="12"/>
  <c r="V95" i="12"/>
  <c r="G99" i="12"/>
  <c r="M99" i="12" s="1"/>
  <c r="I99" i="12"/>
  <c r="K99" i="12"/>
  <c r="O99" i="12"/>
  <c r="Q99" i="12"/>
  <c r="V99" i="12"/>
  <c r="G104" i="12"/>
  <c r="I104" i="12"/>
  <c r="K104" i="12"/>
  <c r="M104" i="12"/>
  <c r="O104" i="12"/>
  <c r="Q104" i="12"/>
  <c r="V104" i="12"/>
  <c r="G107" i="12"/>
  <c r="M107" i="12" s="1"/>
  <c r="I107" i="12"/>
  <c r="K107" i="12"/>
  <c r="O107" i="12"/>
  <c r="Q107" i="12"/>
  <c r="V107" i="12"/>
  <c r="G110" i="12"/>
  <c r="I110" i="12"/>
  <c r="K110" i="12"/>
  <c r="M110" i="12"/>
  <c r="O110" i="12"/>
  <c r="Q110" i="12"/>
  <c r="V110" i="12"/>
  <c r="G113" i="12"/>
  <c r="O113" i="12"/>
  <c r="G114" i="12"/>
  <c r="I114" i="12"/>
  <c r="I113" i="12" s="1"/>
  <c r="K114" i="12"/>
  <c r="M114" i="12"/>
  <c r="O114" i="12"/>
  <c r="Q114" i="12"/>
  <c r="Q113" i="12" s="1"/>
  <c r="V114" i="12"/>
  <c r="G116" i="12"/>
  <c r="M116" i="12" s="1"/>
  <c r="I116" i="12"/>
  <c r="K116" i="12"/>
  <c r="K113" i="12" s="1"/>
  <c r="O116" i="12"/>
  <c r="Q116" i="12"/>
  <c r="V116" i="12"/>
  <c r="V113" i="12" s="1"/>
  <c r="G123" i="12"/>
  <c r="M123" i="12" s="1"/>
  <c r="I123" i="12"/>
  <c r="K123" i="12"/>
  <c r="K122" i="12" s="1"/>
  <c r="O123" i="12"/>
  <c r="O122" i="12" s="1"/>
  <c r="Q123" i="12"/>
  <c r="V123" i="12"/>
  <c r="V122" i="12" s="1"/>
  <c r="G126" i="12"/>
  <c r="I126" i="12"/>
  <c r="I122" i="12" s="1"/>
  <c r="K126" i="12"/>
  <c r="M126" i="12"/>
  <c r="O126" i="12"/>
  <c r="Q126" i="12"/>
  <c r="Q122" i="12" s="1"/>
  <c r="V126" i="12"/>
  <c r="G128" i="12"/>
  <c r="M128" i="12" s="1"/>
  <c r="I128" i="12"/>
  <c r="K128" i="12"/>
  <c r="O128" i="12"/>
  <c r="Q128" i="12"/>
  <c r="V128" i="12"/>
  <c r="G130" i="12"/>
  <c r="I130" i="12"/>
  <c r="K130" i="12"/>
  <c r="M130" i="12"/>
  <c r="O130" i="12"/>
  <c r="Q130" i="12"/>
  <c r="V130" i="12"/>
  <c r="G132" i="12"/>
  <c r="M132" i="12" s="1"/>
  <c r="I132" i="12"/>
  <c r="K132" i="12"/>
  <c r="O132" i="12"/>
  <c r="Q132" i="12"/>
  <c r="V132" i="12"/>
  <c r="G134" i="12"/>
  <c r="I134" i="12"/>
  <c r="K134" i="12"/>
  <c r="M134" i="12"/>
  <c r="O134" i="12"/>
  <c r="Q134" i="12"/>
  <c r="V134" i="12"/>
  <c r="G136" i="12"/>
  <c r="K136" i="12"/>
  <c r="O136" i="12"/>
  <c r="V136" i="12"/>
  <c r="G137" i="12"/>
  <c r="I137" i="12"/>
  <c r="I136" i="12" s="1"/>
  <c r="K137" i="12"/>
  <c r="M137" i="12"/>
  <c r="M136" i="12" s="1"/>
  <c r="O137" i="12"/>
  <c r="Q137" i="12"/>
  <c r="Q136" i="12" s="1"/>
  <c r="V137" i="12"/>
  <c r="G139" i="12"/>
  <c r="K139" i="12"/>
  <c r="O139" i="12"/>
  <c r="V139" i="12"/>
  <c r="G140" i="12"/>
  <c r="I140" i="12"/>
  <c r="I139" i="12" s="1"/>
  <c r="K140" i="12"/>
  <c r="M140" i="12"/>
  <c r="M139" i="12" s="1"/>
  <c r="O140" i="12"/>
  <c r="Q140" i="12"/>
  <c r="Q139" i="12" s="1"/>
  <c r="V140" i="12"/>
  <c r="AE144" i="12"/>
  <c r="I20" i="1"/>
  <c r="I18" i="1"/>
  <c r="G43" i="1"/>
  <c r="G25" i="1" s="1"/>
  <c r="A25" i="1" s="1"/>
  <c r="H40" i="1"/>
  <c r="I60" i="1" l="1"/>
  <c r="J50" i="1" s="1"/>
  <c r="G26" i="1"/>
  <c r="A26" i="1"/>
  <c r="H39" i="1"/>
  <c r="I39" i="1" s="1"/>
  <c r="I43" i="1" s="1"/>
  <c r="H43" i="1"/>
  <c r="F43" i="1"/>
  <c r="M15" i="12"/>
  <c r="M63" i="12"/>
  <c r="M122" i="12"/>
  <c r="M113" i="12"/>
  <c r="M43" i="12"/>
  <c r="M36" i="12"/>
  <c r="G43" i="12"/>
  <c r="G36" i="12"/>
  <c r="G122" i="12"/>
  <c r="G63" i="12"/>
  <c r="M9" i="12"/>
  <c r="M8" i="12" s="1"/>
  <c r="AF144" i="12"/>
  <c r="I21" i="1"/>
  <c r="J28" i="1"/>
  <c r="J26" i="1"/>
  <c r="G38" i="1"/>
  <c r="F38" i="1"/>
  <c r="J23" i="1"/>
  <c r="J24" i="1"/>
  <c r="J25" i="1"/>
  <c r="J27" i="1"/>
  <c r="E24" i="1"/>
  <c r="E26" i="1"/>
  <c r="J56" i="1" l="1"/>
  <c r="J55" i="1"/>
  <c r="J54" i="1"/>
  <c r="J53" i="1"/>
  <c r="J52" i="1"/>
  <c r="J57" i="1"/>
  <c r="J58" i="1"/>
  <c r="J59" i="1"/>
  <c r="J51" i="1"/>
  <c r="J39" i="1"/>
  <c r="J43" i="1" s="1"/>
  <c r="J41" i="1"/>
  <c r="J42" i="1"/>
  <c r="G28" i="1"/>
  <c r="G23" i="1"/>
  <c r="J60" i="1" l="1"/>
  <c r="A23" i="1"/>
  <c r="A24" i="1" l="1"/>
  <c r="G24" i="1"/>
  <c r="A27" i="1" s="1"/>
  <c r="A29" i="1" l="1"/>
  <c r="G29" i="1"/>
  <c r="G27" i="1" s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<sst xmlns="http://schemas.openxmlformats.org/spreadsheetml/2006/main" count="633" uniqueCount="249">
  <si>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</si>
  <si>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</si>
  <si>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</si>
  <si>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</si>
  <si>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</si>
  <si>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</si>
  <si>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</si>
  <si>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</si>
  <si>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</si>
  <si>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</si>
  <si>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</si>
  <si>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</si>
  <si>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</si>
  <si>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</si>
  <si>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</si>
  <si>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</si>
  <si>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</si>
  <si>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</si>
  <si>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</si>
  <si>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</si>
  <si>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</si>
  <si>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</si>
  <si>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</si>
  <si>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</si>
  <si>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</si>
  <si>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</si>
  <si>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</si>
  <si>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</si>
  <si>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</si>
  <si>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</si>
  <si>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</si>
  <si>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</si>
  <si>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</si>
  <si>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</si>
  <si>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</si>
  <si>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</si>
  <si>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</si>
  <si>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</si>
  <si>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</si>
  <si>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</si>
  <si>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</si>
  <si>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</si>
  <si>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</si>
  <si>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272/2020/06</t>
  </si>
  <si>
    <t>Žerotínovo nám. 6 opravy podlah ordinace 415, 416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</si>
  <si>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</si>
  <si>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</si>
  <si>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</si>
  <si>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</si>
  <si>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</si>
  <si>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</si>
  <si>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</si>
  <si>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</si>
  <si>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</si>
  <si>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</si>
  <si>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</si>
  <si>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</si>
  <si>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</si>
  <si>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63</t>
  </si>
  <si>
    <t>Podlahy a podlahové konstrukce</t>
  </si>
  <si>
    <t>95</t>
  </si>
  <si>
    <t>Dokončovací konstrukce na pozemních stavbách</t>
  </si>
  <si>
    <t>99</t>
  </si>
  <si>
    <t>Staveništní přesun hmot</t>
  </si>
  <si>
    <t>766</t>
  </si>
  <si>
    <t>Konstrukce truhlářské</t>
  </si>
  <si>
    <t>776</t>
  </si>
  <si>
    <t>Podlahy povlakové</t>
  </si>
  <si>
    <t>784</t>
  </si>
  <si>
    <t>Malby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</si>
  <si>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</si>
  <si>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</si>
  <si>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</si>
  <si>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</si>
  <si>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</si>
  <si>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</si>
  <si>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</si>
  <si>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</si>
  <si>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</si>
  <si>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</si>
  <si>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</si>
  <si>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</si>
  <si>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</si>
  <si>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</si>
  <si>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</si>
  <si>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</si>
  <si>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</si>
  <si>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</si>
  <si>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</si>
  <si>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</si>
  <si>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</si>
  <si>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</si>
  <si>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</si>
  <si>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</si>
  <si>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</si>
  <si>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</si>
  <si>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</si>
  <si>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</si>
  <si>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</si>
  <si>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</si>
  <si>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</si>
  <si>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</si>
  <si>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</si>
  <si>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612401191RT2</t>
  </si>
  <si>
    <t>Omítky malých ploch vnitřních stěn do 0,09 m2, vápennou štukovou omítkou</t>
  </si>
  <si>
    <t>kus</t>
  </si>
  <si>
    <t>801-4</t>
  </si>
  <si>
    <t>RTS 20/ I</t>
  </si>
  <si>
    <t>Práce</t>
  </si>
  <si>
    <t>POL1_</t>
  </si>
  <si>
    <t>jakoukoliv maltou, z pomocného pracovního lešení o výšce podlahy do 1900 mm a pro zatížení do 1,5 kPa,</t>
  </si>
  <si>
    <t>SPI</t>
  </si>
  <si>
    <t>SPU</t>
  </si>
  <si>
    <t>612409991RT2</t>
  </si>
  <si>
    <t>Začištění omítek kolem oken, dveří a obkladů apod. s použitím suché maltové směsi</t>
  </si>
  <si>
    <t>m</t>
  </si>
  <si>
    <t>po podlahových soklících : 55</t>
  </si>
  <si>
    <t>VV</t>
  </si>
  <si>
    <t>631664112R00</t>
  </si>
  <si>
    <t>Oprava trhlin a výtluků v podlahách cementovou hmotou včetně penetrace podkladu, tloušťky od 11 mm do 20 mm</t>
  </si>
  <si>
    <t>m2</t>
  </si>
  <si>
    <t>415 : 1*1</t>
  </si>
  <si>
    <t>416 : 1*1</t>
  </si>
  <si>
    <t>čekárna : 1*1*4</t>
  </si>
  <si>
    <t>632419104RT2</t>
  </si>
  <si>
    <t>Potěr ze suchých směsí cementová samonivelační podlahová stěrka, tloušťky 4 mm, bez penetrace</t>
  </si>
  <si>
    <t>801-1</t>
  </si>
  <si>
    <t>s rozprostřením a uhlazením</t>
  </si>
  <si>
    <t>415 : 20</t>
  </si>
  <si>
    <t>416 : 20</t>
  </si>
  <si>
    <t>čekárna : 4,5*6</t>
  </si>
  <si>
    <t>632451441R00</t>
  </si>
  <si>
    <t>Doplnění cementového potěru o ploše jednotlivě do 1 m2, tloušťky přes 30 do 40 mm</t>
  </si>
  <si>
    <t>na mazaninách a betonových podkladech hlazeného dřevěným nebo ocelovým hladítkem (s dodáním hmot),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</si>
  <si>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</si>
  <si>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</si>
  <si>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čekárna : 27</t>
  </si>
  <si>
    <t>998014021R00</t>
  </si>
  <si>
    <t>Přesun hmot, budovy mont. vícepodl. s pláštěm, 18m</t>
  </si>
  <si>
    <t>t</t>
  </si>
  <si>
    <t>Přesun hmot</t>
  </si>
  <si>
    <t>POL7_</t>
  </si>
  <si>
    <t>998014094R00</t>
  </si>
  <si>
    <t>Přesun hmot, budovy mont, plášť, příplatek do 5 km</t>
  </si>
  <si>
    <t>998014095R00</t>
  </si>
  <si>
    <t>Přesun hmot,bud.mont.s pláštěm,příp.za dalších 5km</t>
  </si>
  <si>
    <t>766662811R00</t>
  </si>
  <si>
    <t>Demontáž dveřních křídel prahů dveří_x000D_
 jednokřídlových</t>
  </si>
  <si>
    <t>800-766</t>
  </si>
  <si>
    <t>766695213R00</t>
  </si>
  <si>
    <t>Ostatní montáž prahů dveří_x000D_
 jednokřídlých, šířky přes 100 mm</t>
  </si>
  <si>
    <t>766825123R00</t>
  </si>
  <si>
    <t>Montáž nábytku, opětovné nastěhování stávajícícho nábytku</t>
  </si>
  <si>
    <t>soubor</t>
  </si>
  <si>
    <t>Vlastní</t>
  </si>
  <si>
    <t>766825823R00</t>
  </si>
  <si>
    <t>Demontáž nábytku, stěhování stávajícícho nábytku</t>
  </si>
  <si>
    <t>61187161R</t>
  </si>
  <si>
    <t>práh dub; š = 150 mm; l = 800,0 mm; tl = 20,0 mm</t>
  </si>
  <si>
    <t>SPCM</t>
  </si>
  <si>
    <t>Specifikace</t>
  </si>
  <si>
    <t>POL3_</t>
  </si>
  <si>
    <t>998766203R00</t>
  </si>
  <si>
    <t>Přesun hmot pro konstrukce truhlářské v objektech výšky do 24 m</t>
  </si>
  <si>
    <t>50 m vodorovně</t>
  </si>
  <si>
    <t>998766294R00</t>
  </si>
  <si>
    <t>Přesun hmot pro konstrukce truhlářské příplatek k ceně za zvětšený přesun přes vymezenou největší dopravní vzdálenost_x000D_
 do 1000 m</t>
  </si>
  <si>
    <t>998766299R00</t>
  </si>
  <si>
    <t>Přesun hmot pro konstrukce truhlářské příplatek k ceně za zvětšený přesun přes vymezenou největší dopravní vzdálenost_x000D_
 za každých dalších i započatých 1000 m přes 1000 m</t>
  </si>
  <si>
    <t>776101101R00</t>
  </si>
  <si>
    <t>Přípravné práce vysávání povlakových podlah průmyslovým vysavačem</t>
  </si>
  <si>
    <t>800-775</t>
  </si>
  <si>
    <t>položky neobsahují žádný materiál</t>
  </si>
  <si>
    <t>776101121R00</t>
  </si>
  <si>
    <t>Přípravné práce penetrace podkladu</t>
  </si>
  <si>
    <t>776401800RT1</t>
  </si>
  <si>
    <t>Demontáž soklíků nebo lišt pryžových nebo PVC odstranění a uložení na hromady</t>
  </si>
  <si>
    <t>415 : (5+4)*2+1*2</t>
  </si>
  <si>
    <t>416 : (5+4)*2+1*2</t>
  </si>
  <si>
    <t>čekárna : 4,5*2+6</t>
  </si>
  <si>
    <t>776421100RU1</t>
  </si>
  <si>
    <t>Lepení soklíků PVC a napojení krytiny na stěnu lepení podlahových soklíků z PVC a vinylu včetně dodávky soklíku</t>
  </si>
  <si>
    <t>776511810RT1</t>
  </si>
  <si>
    <t>Odstranění povlakových podlah z nášlapné plochy lepených, bez podložky, z ploch přes 20 m2</t>
  </si>
  <si>
    <t>416 dvě vrstvy : 20*2</t>
  </si>
  <si>
    <t>776521100RT1</t>
  </si>
  <si>
    <t xml:space="preserve">Lepení povlakových podlah z plastů  Lepení povlakových podlah z plastů - pásy z PVC, montáž,  </t>
  </si>
  <si>
    <t>776994111RT1</t>
  </si>
  <si>
    <t>Ostatní práce svařování povlakových podlah  z pásů nebo čtverců</t>
  </si>
  <si>
    <t>415 : 1*5,5</t>
  </si>
  <si>
    <t>416 : 1*5,5</t>
  </si>
  <si>
    <t>čekárna : 6*1</t>
  </si>
  <si>
    <t>28342400R</t>
  </si>
  <si>
    <t>lišta soklová; podlahová; materiál PVC; tl. 1,70 mm; š = 74,0 mm</t>
  </si>
  <si>
    <t>55</t>
  </si>
  <si>
    <t>ztratné 10% : 55*0,1</t>
  </si>
  <si>
    <t>28412235R</t>
  </si>
  <si>
    <t>podlahovina PVC v rolích; l = 25 000 mm; tl. 2,50 mm; heterogenní; protiskluzná; oblast bytová, komerční, průmyslová</t>
  </si>
  <si>
    <t>415, 416 : 40</t>
  </si>
  <si>
    <t>ztratné : 67*0,1</t>
  </si>
  <si>
    <t>998776203R00</t>
  </si>
  <si>
    <t>Přesun hmot pro podlahy povlakové v objektech výšky do 24 m</t>
  </si>
  <si>
    <t>vodorovně do 50 m</t>
  </si>
  <si>
    <t>998776294R00</t>
  </si>
  <si>
    <t>Přesun hmot pro podlahy povlakové příplatek k ceně za zvětšený přesun přes vymezenou největší dopravní vzdálenost_x000D_
 do 1000 m</t>
  </si>
  <si>
    <t>998776299R00</t>
  </si>
  <si>
    <t>Přesun hmot pro podlahy povlakové příplatek k ceně za zvětšený přesun přes vymezenou největší dopravní vzdálenost_x000D_
 za každých dalších i započatých 1000 m přes 1000 m</t>
  </si>
  <si>
    <t>784191101R00</t>
  </si>
  <si>
    <t>Příprava povrchu Penetrace (napouštění) podkladu disperzní, jednonásobná</t>
  </si>
  <si>
    <t>800-784</t>
  </si>
  <si>
    <t>784452911R00</t>
  </si>
  <si>
    <t>Oprava maleby z malířských směsí se začištěním v místnostech do 3,8 m, z malířských směsí tekutých, dvojnásobné bez pačokování, jednobarevné, s obroušením a oprášením</t>
  </si>
  <si>
    <t>415 : (5*2+4)*3</t>
  </si>
  <si>
    <t>416 : (5*2+4)*3</t>
  </si>
  <si>
    <t>čekárna : (5*2*3)</t>
  </si>
  <si>
    <t>strop : 20+20</t>
  </si>
  <si>
    <t>979086112R00</t>
  </si>
  <si>
    <t xml:space="preserve">Vodorovná doprava suti a vybouraných hmot nakládání nebo překládání suti a vybouraných hmot na dopravní prostředek při vodorovné dopravě,  ,  </t>
  </si>
  <si>
    <t>832-1</t>
  </si>
  <si>
    <t>Přesun suti</t>
  </si>
  <si>
    <t>POL8_</t>
  </si>
  <si>
    <t>bez naložení, s vyložením a hrubým urovnáním</t>
  </si>
  <si>
    <t>979082212R00</t>
  </si>
  <si>
    <t>Vodorovná doprava suti po suchu s naložením a se složením na vzdálenost do 50 m</t>
  </si>
  <si>
    <t>822-1</t>
  </si>
  <si>
    <t>979011111R00</t>
  </si>
  <si>
    <t>Svislá doprava suti a vybouraných hmot za prvé podlaží nad nebo pod základním podlažím</t>
  </si>
  <si>
    <t>801-3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</si>
  <si>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</si>
  <si>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</si>
  <si>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</si>
  <si>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</si>
  <si>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979990181R00</t>
  </si>
  <si>
    <t>Poplatek za skládku PVC podlahová krytina, skupina 17 02 03 z Katalogu odpadů</t>
  </si>
  <si>
    <t>005122010R</t>
  </si>
  <si>
    <t xml:space="preserve">Provoz objednatele </t>
  </si>
  <si>
    <t>Soubor</t>
  </si>
  <si>
    <t>Indiv</t>
  </si>
  <si>
    <t>VRN</t>
  </si>
  <si>
    <t>POL99_1</t>
  </si>
  <si>
    <t>900      RT1</t>
  </si>
  <si>
    <t>HZS, Práce v tarifní třídě 4 (např. tesař)</t>
  </si>
  <si>
    <t>h</t>
  </si>
  <si>
    <t>Prav.M</t>
  </si>
  <si>
    <t>HZS</t>
  </si>
  <si>
    <t>POL10_</t>
  </si>
  <si>
    <t>HZS : 2*2*2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</si>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</sst>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8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6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tabSelected="1"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3"/>
  <sheetViews>
    <sheetView showGridLines="0" topLeftCell="B27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4132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SUMIF(F50:F59,A16,I50:I59)+SUMIF(F50:F59,"PSU",I50:I59)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SUMIF(F50:F59,A17,I50:I59)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SUMIF(F50:F59,A18,I50:I59)</f>
        <v>0</v>
      </c>
      <c r="J18" s="85"/>
    </row>
    <row r="19" spans="1:10" ht="23.25" customHeight="1" x14ac:dyDescent="0.2">
      <c r="A19" s="196" t="s">
        <v>73</v>
      </c>
      <c r="B19" s="38" t="s">
        <v>27</v>
      </c>
      <c r="C19" s="62"/>
      <c r="D19" s="63"/>
      <c r="E19" s="83"/>
      <c r="F19" s="84"/>
      <c r="G19" s="83"/>
      <c r="H19" s="84"/>
      <c r="I19" s="83">
        <f>SUMIF(F50:F59,A19,I50:I59)</f>
        <v>0</v>
      </c>
      <c r="J19" s="85"/>
    </row>
    <row r="20" spans="1:10" ht="23.25" customHeight="1" x14ac:dyDescent="0.2">
      <c r="A20" s="196" t="s">
        <v>74</v>
      </c>
      <c r="B20" s="38" t="s">
        <v>28</v>
      </c>
      <c r="C20" s="62"/>
      <c r="D20" s="63"/>
      <c r="E20" s="83"/>
      <c r="F20" s="84"/>
      <c r="G20" s="83"/>
      <c r="H20" s="84"/>
      <c r="I20" s="83">
        <f>SUMIF(F50:F59,A20,I50:I59)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'272_2020_06 272_2020_06 Pol'!AE144</f>
        <v>0</v>
      </c>
      <c r="G39" s="150">
        <f>'272_2020_06 272_2020_06 Pol'!AF144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/>
      <c r="J40" s="157"/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'272_2020_06 272_2020_06 Pol'!AE144</f>
        <v>0</v>
      </c>
      <c r="G41" s="156">
        <f>'272_2020_06 272_2020_06 Pol'!AF144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'272_2020_06 272_2020_06 Pol'!AE144</f>
        <v>0</v>
      </c>
      <c r="G42" s="151">
        <f>'272_2020_06 272_2020_06 Pol'!AF144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'272_2020_06 272_2020_06 Pol'!G8</f>
        <v>0</v>
      </c>
      <c r="J50" s="190" t="str">
        <f>IF(I60=0,"",I50/I60*100)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'272_2020_06 272_2020_06 Pol'!G15</f>
        <v>0</v>
      </c>
      <c r="J51" s="190" t="str">
        <f>IF(I60=0,"",I51/I60*100)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'272_2020_06 272_2020_06 Pol'!G30</f>
        <v>0</v>
      </c>
      <c r="J52" s="190" t="str">
        <f>IF(I60=0,"",I52/I60*100)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'272_2020_06 272_2020_06 Pol'!G36</f>
        <v>0</v>
      </c>
      <c r="J53" s="190" t="str">
        <f>IF(I60=0,"",I53/I60*100)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25</v>
      </c>
      <c r="G54" s="193"/>
      <c r="H54" s="193"/>
      <c r="I54" s="193">
        <f>'272_2020_06 272_2020_06 Pol'!G43</f>
        <v>0</v>
      </c>
      <c r="J54" s="190" t="str">
        <f>IF(I60=0,"",I54/I60*100)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25</v>
      </c>
      <c r="G55" s="193"/>
      <c r="H55" s="193"/>
      <c r="I55" s="193">
        <f>'272_2020_06 272_2020_06 Pol'!G63</f>
        <v>0</v>
      </c>
      <c r="J55" s="190" t="str">
        <f>IF(I60=0,"",I55/I60*100)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'272_2020_06 272_2020_06 Pol'!G113</f>
        <v>0</v>
      </c>
      <c r="J56" s="190" t="str">
        <f>IF(I60=0,"",I56/I60*100)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72</v>
      </c>
      <c r="G57" s="193"/>
      <c r="H57" s="193"/>
      <c r="I57" s="193">
        <f>'272_2020_06 272_2020_06 Pol'!G122</f>
        <v>0</v>
      </c>
      <c r="J57" s="190" t="str">
        <f>IF(I60=0,"",I57/I60*100)</f>
        <v/>
      </c>
    </row>
    <row r="58" spans="1:10" ht="36.75" customHeight="1" x14ac:dyDescent="0.2">
      <c r="A58" s="179"/>
      <c r="B58" s="184" t="s">
        <v>73</v>
      </c>
      <c r="C58" s="185" t="s">
        <v>27</v>
      </c>
      <c r="D58" s="186"/>
      <c r="E58" s="186"/>
      <c r="F58" s="192" t="s">
        <v>73</v>
      </c>
      <c r="G58" s="193"/>
      <c r="H58" s="193"/>
      <c r="I58" s="193">
        <f>'272_2020_06 272_2020_06 Pol'!G136</f>
        <v>0</v>
      </c>
      <c r="J58" s="190" t="str">
        <f>IF(I60=0,"",I58/I60*100)</f>
        <v/>
      </c>
    </row>
    <row r="59" spans="1:10" ht="36.75" customHeight="1" x14ac:dyDescent="0.2">
      <c r="A59" s="179"/>
      <c r="B59" s="184" t="s">
        <v>74</v>
      </c>
      <c r="C59" s="185" t="s">
        <v>28</v>
      </c>
      <c r="D59" s="186"/>
      <c r="E59" s="186"/>
      <c r="F59" s="192" t="s">
        <v>74</v>
      </c>
      <c r="G59" s="193"/>
      <c r="H59" s="193"/>
      <c r="I59" s="193">
        <f>'272_2020_06 272_2020_06 Pol'!G139</f>
        <v>0</v>
      </c>
      <c r="J59" s="190" t="str">
        <f>IF(I60=0,"",I59/I60*100)</f>
        <v/>
      </c>
    </row>
    <row r="60" spans="1:10" ht="25.5" customHeight="1" x14ac:dyDescent="0.2">
      <c r="A60" s="180"/>
      <c r="B60" s="187" t="s">
        <v>1</v>
      </c>
      <c r="C60" s="188"/>
      <c r="D60" s="189"/>
      <c r="E60" s="189"/>
      <c r="F60" s="194"/>
      <c r="G60" s="195"/>
      <c r="H60" s="195"/>
      <c r="I60" s="195">
        <f>SUM(I50:I59)</f>
        <v>0</v>
      </c>
      <c r="J60" s="191">
        <f>SUM(J50:J59)</f>
        <v>0</v>
      </c>
    </row>
    <row r="61" spans="1:10" x14ac:dyDescent="0.2">
      <c r="F61" s="135"/>
      <c r="G61" s="135"/>
      <c r="H61" s="135"/>
      <c r="I61" s="135"/>
      <c r="J61" s="136"/>
    </row>
    <row r="62" spans="1:10" x14ac:dyDescent="0.2">
      <c r="F62" s="135"/>
      <c r="G62" s="135"/>
      <c r="H62" s="135"/>
      <c r="I62" s="135"/>
      <c r="J62" s="136"/>
    </row>
    <row r="63" spans="1:10" x14ac:dyDescent="0.2">
      <c r="F63" s="135"/>
      <c r="G63" s="135"/>
      <c r="H63" s="135"/>
      <c r="I63" s="135"/>
      <c r="J63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6"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20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75</v>
      </c>
      <c r="B1" s="197"/>
      <c r="C1" s="197"/>
      <c r="D1" s="197"/>
      <c r="E1" s="197"/>
      <c r="F1" s="197"/>
      <c r="G1" s="197"/>
      <c r="AG1" t="s">
        <v>76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77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77</v>
      </c>
      <c r="AG3" t="s">
        <v>78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79</v>
      </c>
    </row>
    <row r="5" spans="1:60" x14ac:dyDescent="0.2">
      <c r="D5" s="10"/>
    </row>
    <row r="6" spans="1:60" ht="38.25" x14ac:dyDescent="0.2">
      <c r="A6" s="208" t="s">
        <v>80</v>
      </c>
      <c r="B6" s="210" t="s">
        <v>81</v>
      </c>
      <c r="C6" s="210" t="s">
        <v>82</v>
      </c>
      <c r="D6" s="209" t="s">
        <v>83</v>
      </c>
      <c r="E6" s="208" t="s">
        <v>84</v>
      </c>
      <c r="F6" s="207" t="s">
        <v>85</v>
      </c>
      <c r="G6" s="208" t="s">
        <v>29</v>
      </c>
      <c r="H6" s="211" t="s">
        <v>30</v>
      </c>
      <c r="I6" s="211" t="s">
        <v>86</v>
      </c>
      <c r="J6" s="211" t="s">
        <v>31</v>
      </c>
      <c r="K6" s="211" t="s">
        <v>87</v>
      </c>
      <c r="L6" s="211" t="s">
        <v>88</v>
      </c>
      <c r="M6" s="211" t="s">
        <v>89</v>
      </c>
      <c r="N6" s="211" t="s">
        <v>90</v>
      </c>
      <c r="O6" s="211" t="s">
        <v>91</v>
      </c>
      <c r="P6" s="211" t="s">
        <v>92</v>
      </c>
      <c r="Q6" s="211" t="s">
        <v>93</v>
      </c>
      <c r="R6" s="211" t="s">
        <v>94</v>
      </c>
      <c r="S6" s="211" t="s">
        <v>95</v>
      </c>
      <c r="T6" s="211" t="s">
        <v>96</v>
      </c>
      <c r="U6" s="211" t="s">
        <v>97</v>
      </c>
      <c r="V6" s="211" t="s">
        <v>98</v>
      </c>
      <c r="W6" s="211" t="s">
        <v>99</v>
      </c>
      <c r="X6" s="211" t="s">
        <v>100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7" t="s">
        <v>101</v>
      </c>
      <c r="B8" s="228" t="s">
        <v>56</v>
      </c>
      <c r="C8" s="247" t="s">
        <v>57</v>
      </c>
      <c r="D8" s="229"/>
      <c r="E8" s="230"/>
      <c r="F8" s="231"/>
      <c r="G8" s="231">
        <f>SUMIF(AG9:AG14,"&lt;&gt;NOR",G9:G14)</f>
        <v>0</v>
      </c>
      <c r="H8" s="231"/>
      <c r="I8" s="231">
        <f>SUM(I9:I14)</f>
        <v>0</v>
      </c>
      <c r="J8" s="231"/>
      <c r="K8" s="231">
        <f>SUM(K9:K14)</f>
        <v>0</v>
      </c>
      <c r="L8" s="231"/>
      <c r="M8" s="231">
        <f>SUM(M9:M14)</f>
        <v>0</v>
      </c>
      <c r="N8" s="231"/>
      <c r="O8" s="231">
        <f>SUM(O9:O14)</f>
        <v>0.15</v>
      </c>
      <c r="P8" s="231"/>
      <c r="Q8" s="231">
        <f>SUM(Q9:Q14)</f>
        <v>0</v>
      </c>
      <c r="R8" s="231"/>
      <c r="S8" s="231"/>
      <c r="T8" s="232"/>
      <c r="U8" s="226"/>
      <c r="V8" s="226">
        <f>SUM(V9:V14)</f>
        <v>11.129999999999999</v>
      </c>
      <c r="W8" s="226"/>
      <c r="X8" s="226"/>
      <c r="AG8" t="s">
        <v>102</v>
      </c>
    </row>
    <row r="9" spans="1:60" outlineLevel="1" x14ac:dyDescent="0.2">
      <c r="A9" s="233">
        <v>1</v>
      </c>
      <c r="B9" s="234" t="s">
        <v>103</v>
      </c>
      <c r="C9" s="248" t="s">
        <v>104</v>
      </c>
      <c r="D9" s="235" t="s">
        <v>105</v>
      </c>
      <c r="E9" s="236">
        <v>5</v>
      </c>
      <c r="F9" s="237"/>
      <c r="G9" s="238">
        <f>ROUND(E9*F9,2)</f>
        <v>0</v>
      </c>
      <c r="H9" s="237"/>
      <c r="I9" s="238">
        <f>ROUND(E9*H9,2)</f>
        <v>0</v>
      </c>
      <c r="J9" s="237"/>
      <c r="K9" s="238">
        <f>ROUND(E9*J9,2)</f>
        <v>0</v>
      </c>
      <c r="L9" s="238">
        <v>21</v>
      </c>
      <c r="M9" s="238">
        <f>G9*(1+L9/100)</f>
        <v>0</v>
      </c>
      <c r="N9" s="238">
        <v>3.2000000000000002E-3</v>
      </c>
      <c r="O9" s="238">
        <f>ROUND(E9*N9,2)</f>
        <v>0.02</v>
      </c>
      <c r="P9" s="238">
        <v>0</v>
      </c>
      <c r="Q9" s="238">
        <f>ROUND(E9*P9,2)</f>
        <v>0</v>
      </c>
      <c r="R9" s="238" t="s">
        <v>106</v>
      </c>
      <c r="S9" s="238" t="s">
        <v>107</v>
      </c>
      <c r="T9" s="239" t="s">
        <v>107</v>
      </c>
      <c r="U9" s="222">
        <v>0.22</v>
      </c>
      <c r="V9" s="222">
        <f>ROUND(E9*U9,2)</f>
        <v>1.1000000000000001</v>
      </c>
      <c r="W9" s="222"/>
      <c r="X9" s="222" t="s">
        <v>108</v>
      </c>
      <c r="Y9" s="212"/>
      <c r="Z9" s="212"/>
      <c r="AA9" s="212"/>
      <c r="AB9" s="212"/>
      <c r="AC9" s="212"/>
      <c r="AD9" s="212"/>
      <c r="AE9" s="212"/>
      <c r="AF9" s="212"/>
      <c r="AG9" s="212" t="s">
        <v>109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9" t="s">
        <v>110</v>
      </c>
      <c r="D10" s="241"/>
      <c r="E10" s="241"/>
      <c r="F10" s="241"/>
      <c r="G10" s="241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111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40" t="str">
        <f>C10</f>
        <v>jakoukoliv maltou, z pomocného pracovního lešení o výšce podlahy do 1900 mm a pro zatížení do 1,5 kPa,</v>
      </c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0"/>
      <c r="D11" s="243"/>
      <c r="E11" s="243"/>
      <c r="F11" s="243"/>
      <c r="G11" s="243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112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33">
        <v>2</v>
      </c>
      <c r="B12" s="234" t="s">
        <v>113</v>
      </c>
      <c r="C12" s="248" t="s">
        <v>114</v>
      </c>
      <c r="D12" s="235" t="s">
        <v>115</v>
      </c>
      <c r="E12" s="236">
        <v>55</v>
      </c>
      <c r="F12" s="237"/>
      <c r="G12" s="238">
        <f>ROUND(E12*F12,2)</f>
        <v>0</v>
      </c>
      <c r="H12" s="237"/>
      <c r="I12" s="238">
        <f>ROUND(E12*H12,2)</f>
        <v>0</v>
      </c>
      <c r="J12" s="237"/>
      <c r="K12" s="238">
        <f>ROUND(E12*J12,2)</f>
        <v>0</v>
      </c>
      <c r="L12" s="238">
        <v>21</v>
      </c>
      <c r="M12" s="238">
        <f>G12*(1+L12/100)</f>
        <v>0</v>
      </c>
      <c r="N12" s="238">
        <v>2.3800000000000002E-3</v>
      </c>
      <c r="O12" s="238">
        <f>ROUND(E12*N12,2)</f>
        <v>0.13</v>
      </c>
      <c r="P12" s="238">
        <v>0</v>
      </c>
      <c r="Q12" s="238">
        <f>ROUND(E12*P12,2)</f>
        <v>0</v>
      </c>
      <c r="R12" s="238" t="s">
        <v>106</v>
      </c>
      <c r="S12" s="238" t="s">
        <v>107</v>
      </c>
      <c r="T12" s="239" t="s">
        <v>107</v>
      </c>
      <c r="U12" s="222">
        <v>0.18232999999999999</v>
      </c>
      <c r="V12" s="222">
        <f>ROUND(E12*U12,2)</f>
        <v>10.029999999999999</v>
      </c>
      <c r="W12" s="222"/>
      <c r="X12" s="222" t="s">
        <v>108</v>
      </c>
      <c r="Y12" s="212"/>
      <c r="Z12" s="212"/>
      <c r="AA12" s="212"/>
      <c r="AB12" s="212"/>
      <c r="AC12" s="212"/>
      <c r="AD12" s="212"/>
      <c r="AE12" s="212"/>
      <c r="AF12" s="212"/>
      <c r="AG12" s="212" t="s">
        <v>109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19"/>
      <c r="B13" s="220"/>
      <c r="C13" s="251" t="s">
        <v>116</v>
      </c>
      <c r="D13" s="224"/>
      <c r="E13" s="225">
        <v>55</v>
      </c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12"/>
      <c r="Z13" s="212"/>
      <c r="AA13" s="212"/>
      <c r="AB13" s="212"/>
      <c r="AC13" s="212"/>
      <c r="AD13" s="212"/>
      <c r="AE13" s="212"/>
      <c r="AF13" s="212"/>
      <c r="AG13" s="212" t="s">
        <v>117</v>
      </c>
      <c r="AH13" s="212">
        <v>0</v>
      </c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50"/>
      <c r="D14" s="243"/>
      <c r="E14" s="243"/>
      <c r="F14" s="243"/>
      <c r="G14" s="243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112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x14ac:dyDescent="0.2">
      <c r="A15" s="227" t="s">
        <v>101</v>
      </c>
      <c r="B15" s="228" t="s">
        <v>58</v>
      </c>
      <c r="C15" s="247" t="s">
        <v>59</v>
      </c>
      <c r="D15" s="229"/>
      <c r="E15" s="230"/>
      <c r="F15" s="231"/>
      <c r="G15" s="231">
        <f>SUMIF(AG16:AG29,"&lt;&gt;NOR",G16:G29)</f>
        <v>0</v>
      </c>
      <c r="H15" s="231"/>
      <c r="I15" s="231">
        <f>SUM(I16:I29)</f>
        <v>0</v>
      </c>
      <c r="J15" s="231"/>
      <c r="K15" s="231">
        <f>SUM(K16:K29)</f>
        <v>0</v>
      </c>
      <c r="L15" s="231"/>
      <c r="M15" s="231">
        <f>SUM(M16:M29)</f>
        <v>0</v>
      </c>
      <c r="N15" s="231"/>
      <c r="O15" s="231">
        <f>SUM(O16:O29)</f>
        <v>1.1499999999999999</v>
      </c>
      <c r="P15" s="231"/>
      <c r="Q15" s="231">
        <f>SUM(Q16:Q29)</f>
        <v>0</v>
      </c>
      <c r="R15" s="231"/>
      <c r="S15" s="231"/>
      <c r="T15" s="232"/>
      <c r="U15" s="226"/>
      <c r="V15" s="226">
        <f>SUM(V16:V29)</f>
        <v>23.11</v>
      </c>
      <c r="W15" s="226"/>
      <c r="X15" s="226"/>
      <c r="AG15" t="s">
        <v>102</v>
      </c>
    </row>
    <row r="16" spans="1:60" ht="22.5" outlineLevel="1" x14ac:dyDescent="0.2">
      <c r="A16" s="233">
        <v>3</v>
      </c>
      <c r="B16" s="234" t="s">
        <v>118</v>
      </c>
      <c r="C16" s="248" t="s">
        <v>119</v>
      </c>
      <c r="D16" s="235" t="s">
        <v>120</v>
      </c>
      <c r="E16" s="236">
        <v>6</v>
      </c>
      <c r="F16" s="237"/>
      <c r="G16" s="238">
        <f>ROUND(E16*F16,2)</f>
        <v>0</v>
      </c>
      <c r="H16" s="237"/>
      <c r="I16" s="238">
        <f>ROUND(E16*H16,2)</f>
        <v>0</v>
      </c>
      <c r="J16" s="237"/>
      <c r="K16" s="238">
        <f>ROUND(E16*J16,2)</f>
        <v>0</v>
      </c>
      <c r="L16" s="238">
        <v>21</v>
      </c>
      <c r="M16" s="238">
        <f>G16*(1+L16/100)</f>
        <v>0</v>
      </c>
      <c r="N16" s="238">
        <v>3.1710000000000002E-2</v>
      </c>
      <c r="O16" s="238">
        <f>ROUND(E16*N16,2)</f>
        <v>0.19</v>
      </c>
      <c r="P16" s="238">
        <v>0</v>
      </c>
      <c r="Q16" s="238">
        <f>ROUND(E16*P16,2)</f>
        <v>0</v>
      </c>
      <c r="R16" s="238" t="s">
        <v>106</v>
      </c>
      <c r="S16" s="238" t="s">
        <v>107</v>
      </c>
      <c r="T16" s="239" t="s">
        <v>107</v>
      </c>
      <c r="U16" s="222">
        <v>0.44</v>
      </c>
      <c r="V16" s="222">
        <f>ROUND(E16*U16,2)</f>
        <v>2.64</v>
      </c>
      <c r="W16" s="222"/>
      <c r="X16" s="222" t="s">
        <v>108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109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51" t="s">
        <v>121</v>
      </c>
      <c r="D17" s="224"/>
      <c r="E17" s="225">
        <v>1</v>
      </c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12"/>
      <c r="Z17" s="212"/>
      <c r="AA17" s="212"/>
      <c r="AB17" s="212"/>
      <c r="AC17" s="212"/>
      <c r="AD17" s="212"/>
      <c r="AE17" s="212"/>
      <c r="AF17" s="212"/>
      <c r="AG17" s="212" t="s">
        <v>117</v>
      </c>
      <c r="AH17" s="212">
        <v>0</v>
      </c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51" t="s">
        <v>122</v>
      </c>
      <c r="D18" s="224"/>
      <c r="E18" s="225">
        <v>1</v>
      </c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117</v>
      </c>
      <c r="AH18" s="212">
        <v>0</v>
      </c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51" t="s">
        <v>123</v>
      </c>
      <c r="D19" s="224"/>
      <c r="E19" s="225">
        <v>4</v>
      </c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12"/>
      <c r="Z19" s="212"/>
      <c r="AA19" s="212"/>
      <c r="AB19" s="212"/>
      <c r="AC19" s="212"/>
      <c r="AD19" s="212"/>
      <c r="AE19" s="212"/>
      <c r="AF19" s="212"/>
      <c r="AG19" s="212" t="s">
        <v>117</v>
      </c>
      <c r="AH19" s="212">
        <v>0</v>
      </c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">
      <c r="A20" s="219"/>
      <c r="B20" s="220"/>
      <c r="C20" s="250"/>
      <c r="D20" s="243"/>
      <c r="E20" s="243"/>
      <c r="F20" s="243"/>
      <c r="G20" s="243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12"/>
      <c r="Z20" s="212"/>
      <c r="AA20" s="212"/>
      <c r="AB20" s="212"/>
      <c r="AC20" s="212"/>
      <c r="AD20" s="212"/>
      <c r="AE20" s="212"/>
      <c r="AF20" s="212"/>
      <c r="AG20" s="212" t="s">
        <v>112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ht="22.5" outlineLevel="1" x14ac:dyDescent="0.2">
      <c r="A21" s="233">
        <v>4</v>
      </c>
      <c r="B21" s="234" t="s">
        <v>124</v>
      </c>
      <c r="C21" s="248" t="s">
        <v>125</v>
      </c>
      <c r="D21" s="235" t="s">
        <v>120</v>
      </c>
      <c r="E21" s="236">
        <v>67</v>
      </c>
      <c r="F21" s="237"/>
      <c r="G21" s="238">
        <f>ROUND(E21*F21,2)</f>
        <v>0</v>
      </c>
      <c r="H21" s="237"/>
      <c r="I21" s="238">
        <f>ROUND(E21*H21,2)</f>
        <v>0</v>
      </c>
      <c r="J21" s="237"/>
      <c r="K21" s="238">
        <f>ROUND(E21*J21,2)</f>
        <v>0</v>
      </c>
      <c r="L21" s="238">
        <v>21</v>
      </c>
      <c r="M21" s="238">
        <f>G21*(1+L21/100)</f>
        <v>0</v>
      </c>
      <c r="N21" s="238">
        <v>7.1399999999999996E-3</v>
      </c>
      <c r="O21" s="238">
        <f>ROUND(E21*N21,2)</f>
        <v>0.48</v>
      </c>
      <c r="P21" s="238">
        <v>0</v>
      </c>
      <c r="Q21" s="238">
        <f>ROUND(E21*P21,2)</f>
        <v>0</v>
      </c>
      <c r="R21" s="238" t="s">
        <v>126</v>
      </c>
      <c r="S21" s="238" t="s">
        <v>107</v>
      </c>
      <c r="T21" s="239" t="s">
        <v>107</v>
      </c>
      <c r="U21" s="222">
        <v>0.25</v>
      </c>
      <c r="V21" s="222">
        <f>ROUND(E21*U21,2)</f>
        <v>16.75</v>
      </c>
      <c r="W21" s="222"/>
      <c r="X21" s="222" t="s">
        <v>108</v>
      </c>
      <c r="Y21" s="212"/>
      <c r="Z21" s="212"/>
      <c r="AA21" s="212"/>
      <c r="AB21" s="212"/>
      <c r="AC21" s="212"/>
      <c r="AD21" s="212"/>
      <c r="AE21" s="212"/>
      <c r="AF21" s="212"/>
      <c r="AG21" s="212" t="s">
        <v>109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49" t="s">
        <v>127</v>
      </c>
      <c r="D22" s="241"/>
      <c r="E22" s="241"/>
      <c r="F22" s="241"/>
      <c r="G22" s="241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111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1" t="s">
        <v>128</v>
      </c>
      <c r="D23" s="224"/>
      <c r="E23" s="225">
        <v>20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117</v>
      </c>
      <c r="AH23" s="212">
        <v>0</v>
      </c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19"/>
      <c r="B24" s="220"/>
      <c r="C24" s="251" t="s">
        <v>129</v>
      </c>
      <c r="D24" s="224"/>
      <c r="E24" s="225">
        <v>20</v>
      </c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12"/>
      <c r="Z24" s="212"/>
      <c r="AA24" s="212"/>
      <c r="AB24" s="212"/>
      <c r="AC24" s="212"/>
      <c r="AD24" s="212"/>
      <c r="AE24" s="212"/>
      <c r="AF24" s="212"/>
      <c r="AG24" s="212" t="s">
        <v>117</v>
      </c>
      <c r="AH24" s="212">
        <v>0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51" t="s">
        <v>130</v>
      </c>
      <c r="D25" s="224"/>
      <c r="E25" s="225">
        <v>27</v>
      </c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12"/>
      <c r="Z25" s="212"/>
      <c r="AA25" s="212"/>
      <c r="AB25" s="212"/>
      <c r="AC25" s="212"/>
      <c r="AD25" s="212"/>
      <c r="AE25" s="212"/>
      <c r="AF25" s="212"/>
      <c r="AG25" s="212" t="s">
        <v>117</v>
      </c>
      <c r="AH25" s="212">
        <v>0</v>
      </c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0"/>
      <c r="D26" s="243"/>
      <c r="E26" s="243"/>
      <c r="F26" s="243"/>
      <c r="G26" s="243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112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33">
        <v>5</v>
      </c>
      <c r="B27" s="234" t="s">
        <v>131</v>
      </c>
      <c r="C27" s="248" t="s">
        <v>132</v>
      </c>
      <c r="D27" s="235" t="s">
        <v>120</v>
      </c>
      <c r="E27" s="236">
        <v>6</v>
      </c>
      <c r="F27" s="237"/>
      <c r="G27" s="238">
        <f>ROUND(E27*F27,2)</f>
        <v>0</v>
      </c>
      <c r="H27" s="237"/>
      <c r="I27" s="238">
        <f>ROUND(E27*H27,2)</f>
        <v>0</v>
      </c>
      <c r="J27" s="237"/>
      <c r="K27" s="238">
        <f>ROUND(E27*J27,2)</f>
        <v>0</v>
      </c>
      <c r="L27" s="238">
        <v>21</v>
      </c>
      <c r="M27" s="238">
        <f>G27*(1+L27/100)</f>
        <v>0</v>
      </c>
      <c r="N27" s="238">
        <v>7.9799999999999996E-2</v>
      </c>
      <c r="O27" s="238">
        <f>ROUND(E27*N27,2)</f>
        <v>0.48</v>
      </c>
      <c r="P27" s="238">
        <v>0</v>
      </c>
      <c r="Q27" s="238">
        <f>ROUND(E27*P27,2)</f>
        <v>0</v>
      </c>
      <c r="R27" s="238" t="s">
        <v>106</v>
      </c>
      <c r="S27" s="238" t="s">
        <v>107</v>
      </c>
      <c r="T27" s="239" t="s">
        <v>107</v>
      </c>
      <c r="U27" s="222">
        <v>0.62</v>
      </c>
      <c r="V27" s="222">
        <f>ROUND(E27*U27,2)</f>
        <v>3.72</v>
      </c>
      <c r="W27" s="222"/>
      <c r="X27" s="222" t="s">
        <v>108</v>
      </c>
      <c r="Y27" s="212"/>
      <c r="Z27" s="212"/>
      <c r="AA27" s="212"/>
      <c r="AB27" s="212"/>
      <c r="AC27" s="212"/>
      <c r="AD27" s="212"/>
      <c r="AE27" s="212"/>
      <c r="AF27" s="212"/>
      <c r="AG27" s="212" t="s">
        <v>109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49" t="s">
        <v>133</v>
      </c>
      <c r="D28" s="241"/>
      <c r="E28" s="241"/>
      <c r="F28" s="241"/>
      <c r="G28" s="241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111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50"/>
      <c r="D29" s="243"/>
      <c r="E29" s="243"/>
      <c r="F29" s="243"/>
      <c r="G29" s="243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12"/>
      <c r="Z29" s="212"/>
      <c r="AA29" s="212"/>
      <c r="AB29" s="212"/>
      <c r="AC29" s="212"/>
      <c r="AD29" s="212"/>
      <c r="AE29" s="212"/>
      <c r="AF29" s="212"/>
      <c r="AG29" s="212" t="s">
        <v>112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x14ac:dyDescent="0.2">
      <c r="A30" s="227" t="s">
        <v>101</v>
      </c>
      <c r="B30" s="228" t="s">
        <v>60</v>
      </c>
      <c r="C30" s="247" t="s">
        <v>61</v>
      </c>
      <c r="D30" s="229"/>
      <c r="E30" s="230"/>
      <c r="F30" s="231"/>
      <c r="G30" s="231">
        <f>SUMIF(AG31:AG35,"&lt;&gt;NOR",G31:G35)</f>
        <v>0</v>
      </c>
      <c r="H30" s="231"/>
      <c r="I30" s="231">
        <f>SUM(I31:I35)</f>
        <v>0</v>
      </c>
      <c r="J30" s="231"/>
      <c r="K30" s="231">
        <f>SUM(K31:K35)</f>
        <v>0</v>
      </c>
      <c r="L30" s="231"/>
      <c r="M30" s="231">
        <f>SUM(M31:M35)</f>
        <v>0</v>
      </c>
      <c r="N30" s="231"/>
      <c r="O30" s="231">
        <f>SUM(O31:O35)</f>
        <v>0</v>
      </c>
      <c r="P30" s="231"/>
      <c r="Q30" s="231">
        <f>SUM(Q31:Q35)</f>
        <v>0</v>
      </c>
      <c r="R30" s="231"/>
      <c r="S30" s="231"/>
      <c r="T30" s="232"/>
      <c r="U30" s="226"/>
      <c r="V30" s="226">
        <f>SUM(V31:V35)</f>
        <v>20.77</v>
      </c>
      <c r="W30" s="226"/>
      <c r="X30" s="226"/>
      <c r="AG30" t="s">
        <v>102</v>
      </c>
    </row>
    <row r="31" spans="1:60" ht="56.25" outlineLevel="1" x14ac:dyDescent="0.2">
      <c r="A31" s="233">
        <v>6</v>
      </c>
      <c r="B31" s="234" t="s">
        <v>134</v>
      </c>
      <c r="C31" s="248" t="s">
        <v>135</v>
      </c>
      <c r="D31" s="235" t="s">
        <v>120</v>
      </c>
      <c r="E31" s="236">
        <v>67</v>
      </c>
      <c r="F31" s="237"/>
      <c r="G31" s="238">
        <f>ROUND(E31*F31,2)</f>
        <v>0</v>
      </c>
      <c r="H31" s="237"/>
      <c r="I31" s="238">
        <f>ROUND(E31*H31,2)</f>
        <v>0</v>
      </c>
      <c r="J31" s="237"/>
      <c r="K31" s="238">
        <f>ROUND(E31*J31,2)</f>
        <v>0</v>
      </c>
      <c r="L31" s="238">
        <v>21</v>
      </c>
      <c r="M31" s="238">
        <f>G31*(1+L31/100)</f>
        <v>0</v>
      </c>
      <c r="N31" s="238">
        <v>4.0000000000000003E-5</v>
      </c>
      <c r="O31" s="238">
        <f>ROUND(E31*N31,2)</f>
        <v>0</v>
      </c>
      <c r="P31" s="238">
        <v>0</v>
      </c>
      <c r="Q31" s="238">
        <f>ROUND(E31*P31,2)</f>
        <v>0</v>
      </c>
      <c r="R31" s="238" t="s">
        <v>126</v>
      </c>
      <c r="S31" s="238" t="s">
        <v>107</v>
      </c>
      <c r="T31" s="239" t="s">
        <v>107</v>
      </c>
      <c r="U31" s="222">
        <v>0.31</v>
      </c>
      <c r="V31" s="222">
        <f>ROUND(E31*U31,2)</f>
        <v>20.77</v>
      </c>
      <c r="W31" s="222"/>
      <c r="X31" s="222" t="s">
        <v>108</v>
      </c>
      <c r="Y31" s="212"/>
      <c r="Z31" s="212"/>
      <c r="AA31" s="212"/>
      <c r="AB31" s="212"/>
      <c r="AC31" s="212"/>
      <c r="AD31" s="212"/>
      <c r="AE31" s="212"/>
      <c r="AF31" s="212"/>
      <c r="AG31" s="212" t="s">
        <v>109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51" t="s">
        <v>128</v>
      </c>
      <c r="D32" s="224"/>
      <c r="E32" s="225">
        <v>20</v>
      </c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12"/>
      <c r="Z32" s="212"/>
      <c r="AA32" s="212"/>
      <c r="AB32" s="212"/>
      <c r="AC32" s="212"/>
      <c r="AD32" s="212"/>
      <c r="AE32" s="212"/>
      <c r="AF32" s="212"/>
      <c r="AG32" s="212" t="s">
        <v>117</v>
      </c>
      <c r="AH32" s="212">
        <v>0</v>
      </c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1" t="s">
        <v>129</v>
      </c>
      <c r="D33" s="224"/>
      <c r="E33" s="225">
        <v>20</v>
      </c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117</v>
      </c>
      <c r="AH33" s="212">
        <v>0</v>
      </c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51" t="s">
        <v>136</v>
      </c>
      <c r="D34" s="224"/>
      <c r="E34" s="225">
        <v>27</v>
      </c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117</v>
      </c>
      <c r="AH34" s="212">
        <v>0</v>
      </c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50"/>
      <c r="D35" s="243"/>
      <c r="E35" s="243"/>
      <c r="F35" s="243"/>
      <c r="G35" s="243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12"/>
      <c r="Z35" s="212"/>
      <c r="AA35" s="212"/>
      <c r="AB35" s="212"/>
      <c r="AC35" s="212"/>
      <c r="AD35" s="212"/>
      <c r="AE35" s="212"/>
      <c r="AF35" s="212"/>
      <c r="AG35" s="212" t="s">
        <v>112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x14ac:dyDescent="0.2">
      <c r="A36" s="227" t="s">
        <v>101</v>
      </c>
      <c r="B36" s="228" t="s">
        <v>62</v>
      </c>
      <c r="C36" s="247" t="s">
        <v>63</v>
      </c>
      <c r="D36" s="229"/>
      <c r="E36" s="230"/>
      <c r="F36" s="231"/>
      <c r="G36" s="231">
        <f>SUMIF(AG37:AG42,"&lt;&gt;NOR",G37:G42)</f>
        <v>0</v>
      </c>
      <c r="H36" s="231"/>
      <c r="I36" s="231">
        <f>SUM(I37:I42)</f>
        <v>0</v>
      </c>
      <c r="J36" s="231"/>
      <c r="K36" s="231">
        <f>SUM(K37:K42)</f>
        <v>0</v>
      </c>
      <c r="L36" s="231"/>
      <c r="M36" s="231">
        <f>SUM(M37:M42)</f>
        <v>0</v>
      </c>
      <c r="N36" s="231"/>
      <c r="O36" s="231">
        <f>SUM(O37:O42)</f>
        <v>0</v>
      </c>
      <c r="P36" s="231"/>
      <c r="Q36" s="231">
        <f>SUM(Q37:Q42)</f>
        <v>0</v>
      </c>
      <c r="R36" s="231"/>
      <c r="S36" s="231"/>
      <c r="T36" s="232"/>
      <c r="U36" s="226"/>
      <c r="V36" s="226">
        <f>SUM(V37:V42)</f>
        <v>0.57000000000000006</v>
      </c>
      <c r="W36" s="226"/>
      <c r="X36" s="226"/>
      <c r="AG36" t="s">
        <v>102</v>
      </c>
    </row>
    <row r="37" spans="1:60" outlineLevel="1" x14ac:dyDescent="0.2">
      <c r="A37" s="233">
        <v>7</v>
      </c>
      <c r="B37" s="234" t="s">
        <v>137</v>
      </c>
      <c r="C37" s="248" t="s">
        <v>138</v>
      </c>
      <c r="D37" s="235" t="s">
        <v>139</v>
      </c>
      <c r="E37" s="236">
        <v>1.2970200000000001</v>
      </c>
      <c r="F37" s="237"/>
      <c r="G37" s="238">
        <f>ROUND(E37*F37,2)</f>
        <v>0</v>
      </c>
      <c r="H37" s="237"/>
      <c r="I37" s="238">
        <f>ROUND(E37*H37,2)</f>
        <v>0</v>
      </c>
      <c r="J37" s="237"/>
      <c r="K37" s="238">
        <f>ROUND(E37*J37,2)</f>
        <v>0</v>
      </c>
      <c r="L37" s="238">
        <v>21</v>
      </c>
      <c r="M37" s="238">
        <f>G37*(1+L37/100)</f>
        <v>0</v>
      </c>
      <c r="N37" s="238">
        <v>0</v>
      </c>
      <c r="O37" s="238">
        <f>ROUND(E37*N37,2)</f>
        <v>0</v>
      </c>
      <c r="P37" s="238">
        <v>0</v>
      </c>
      <c r="Q37" s="238">
        <f>ROUND(E37*P37,2)</f>
        <v>0</v>
      </c>
      <c r="R37" s="238"/>
      <c r="S37" s="238" t="s">
        <v>107</v>
      </c>
      <c r="T37" s="239" t="s">
        <v>107</v>
      </c>
      <c r="U37" s="222">
        <v>0.13</v>
      </c>
      <c r="V37" s="222">
        <f>ROUND(E37*U37,2)</f>
        <v>0.17</v>
      </c>
      <c r="W37" s="222"/>
      <c r="X37" s="222" t="s">
        <v>140</v>
      </c>
      <c r="Y37" s="212"/>
      <c r="Z37" s="212"/>
      <c r="AA37" s="212"/>
      <c r="AB37" s="212"/>
      <c r="AC37" s="212"/>
      <c r="AD37" s="212"/>
      <c r="AE37" s="212"/>
      <c r="AF37" s="212"/>
      <c r="AG37" s="212" t="s">
        <v>141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19"/>
      <c r="B38" s="220"/>
      <c r="C38" s="252"/>
      <c r="D38" s="244"/>
      <c r="E38" s="244"/>
      <c r="F38" s="244"/>
      <c r="G38" s="244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12"/>
      <c r="Z38" s="212"/>
      <c r="AA38" s="212"/>
      <c r="AB38" s="212"/>
      <c r="AC38" s="212"/>
      <c r="AD38" s="212"/>
      <c r="AE38" s="212"/>
      <c r="AF38" s="212"/>
      <c r="AG38" s="212" t="s">
        <v>112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33">
        <v>8</v>
      </c>
      <c r="B39" s="234" t="s">
        <v>142</v>
      </c>
      <c r="C39" s="248" t="s">
        <v>143</v>
      </c>
      <c r="D39" s="235" t="s">
        <v>139</v>
      </c>
      <c r="E39" s="236">
        <v>1.2970200000000001</v>
      </c>
      <c r="F39" s="237"/>
      <c r="G39" s="238">
        <f>ROUND(E39*F39,2)</f>
        <v>0</v>
      </c>
      <c r="H39" s="237"/>
      <c r="I39" s="238">
        <f>ROUND(E39*H39,2)</f>
        <v>0</v>
      </c>
      <c r="J39" s="237"/>
      <c r="K39" s="238">
        <f>ROUND(E39*J39,2)</f>
        <v>0</v>
      </c>
      <c r="L39" s="238">
        <v>21</v>
      </c>
      <c r="M39" s="238">
        <f>G39*(1+L39/100)</f>
        <v>0</v>
      </c>
      <c r="N39" s="238">
        <v>0</v>
      </c>
      <c r="O39" s="238">
        <f>ROUND(E39*N39,2)</f>
        <v>0</v>
      </c>
      <c r="P39" s="238">
        <v>0</v>
      </c>
      <c r="Q39" s="238">
        <f>ROUND(E39*P39,2)</f>
        <v>0</v>
      </c>
      <c r="R39" s="238"/>
      <c r="S39" s="238" t="s">
        <v>107</v>
      </c>
      <c r="T39" s="239" t="s">
        <v>107</v>
      </c>
      <c r="U39" s="222">
        <v>0.31</v>
      </c>
      <c r="V39" s="222">
        <f>ROUND(E39*U39,2)</f>
        <v>0.4</v>
      </c>
      <c r="W39" s="222"/>
      <c r="X39" s="222" t="s">
        <v>140</v>
      </c>
      <c r="Y39" s="212"/>
      <c r="Z39" s="212"/>
      <c r="AA39" s="212"/>
      <c r="AB39" s="212"/>
      <c r="AC39" s="212"/>
      <c r="AD39" s="212"/>
      <c r="AE39" s="212"/>
      <c r="AF39" s="212"/>
      <c r="AG39" s="212" t="s">
        <v>141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52"/>
      <c r="D40" s="244"/>
      <c r="E40" s="244"/>
      <c r="F40" s="244"/>
      <c r="G40" s="244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12"/>
      <c r="Z40" s="212"/>
      <c r="AA40" s="212"/>
      <c r="AB40" s="212"/>
      <c r="AC40" s="212"/>
      <c r="AD40" s="212"/>
      <c r="AE40" s="212"/>
      <c r="AF40" s="212"/>
      <c r="AG40" s="212" t="s">
        <v>112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33">
        <v>9</v>
      </c>
      <c r="B41" s="234" t="s">
        <v>144</v>
      </c>
      <c r="C41" s="248" t="s">
        <v>145</v>
      </c>
      <c r="D41" s="235" t="s">
        <v>139</v>
      </c>
      <c r="E41" s="236">
        <v>1.2970200000000001</v>
      </c>
      <c r="F41" s="237"/>
      <c r="G41" s="238">
        <f>ROUND(E41*F41,2)</f>
        <v>0</v>
      </c>
      <c r="H41" s="237"/>
      <c r="I41" s="238">
        <f>ROUND(E41*H41,2)</f>
        <v>0</v>
      </c>
      <c r="J41" s="237"/>
      <c r="K41" s="238">
        <f>ROUND(E41*J41,2)</f>
        <v>0</v>
      </c>
      <c r="L41" s="238">
        <v>21</v>
      </c>
      <c r="M41" s="238">
        <f>G41*(1+L41/100)</f>
        <v>0</v>
      </c>
      <c r="N41" s="238">
        <v>0</v>
      </c>
      <c r="O41" s="238">
        <f>ROUND(E41*N41,2)</f>
        <v>0</v>
      </c>
      <c r="P41" s="238">
        <v>0</v>
      </c>
      <c r="Q41" s="238">
        <f>ROUND(E41*P41,2)</f>
        <v>0</v>
      </c>
      <c r="R41" s="238"/>
      <c r="S41" s="238" t="s">
        <v>107</v>
      </c>
      <c r="T41" s="239" t="s">
        <v>107</v>
      </c>
      <c r="U41" s="222">
        <v>0</v>
      </c>
      <c r="V41" s="222">
        <f>ROUND(E41*U41,2)</f>
        <v>0</v>
      </c>
      <c r="W41" s="222"/>
      <c r="X41" s="222" t="s">
        <v>140</v>
      </c>
      <c r="Y41" s="212"/>
      <c r="Z41" s="212"/>
      <c r="AA41" s="212"/>
      <c r="AB41" s="212"/>
      <c r="AC41" s="212"/>
      <c r="AD41" s="212"/>
      <c r="AE41" s="212"/>
      <c r="AF41" s="212"/>
      <c r="AG41" s="212" t="s">
        <v>141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52"/>
      <c r="D42" s="244"/>
      <c r="E42" s="244"/>
      <c r="F42" s="244"/>
      <c r="G42" s="244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12"/>
      <c r="Z42" s="212"/>
      <c r="AA42" s="212"/>
      <c r="AB42" s="212"/>
      <c r="AC42" s="212"/>
      <c r="AD42" s="212"/>
      <c r="AE42" s="212"/>
      <c r="AF42" s="212"/>
      <c r="AG42" s="212" t="s">
        <v>112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x14ac:dyDescent="0.2">
      <c r="A43" s="227" t="s">
        <v>101</v>
      </c>
      <c r="B43" s="228" t="s">
        <v>64</v>
      </c>
      <c r="C43" s="247" t="s">
        <v>65</v>
      </c>
      <c r="D43" s="229"/>
      <c r="E43" s="230"/>
      <c r="F43" s="231"/>
      <c r="G43" s="231">
        <f>SUMIF(AG44:AG62,"&lt;&gt;NOR",G44:G62)</f>
        <v>0</v>
      </c>
      <c r="H43" s="231"/>
      <c r="I43" s="231">
        <f>SUM(I44:I62)</f>
        <v>0</v>
      </c>
      <c r="J43" s="231"/>
      <c r="K43" s="231">
        <f>SUM(K44:K62)</f>
        <v>0</v>
      </c>
      <c r="L43" s="231"/>
      <c r="M43" s="231">
        <f>SUM(M44:M62)</f>
        <v>0</v>
      </c>
      <c r="N43" s="231"/>
      <c r="O43" s="231">
        <f>SUM(O44:O62)</f>
        <v>0</v>
      </c>
      <c r="P43" s="231"/>
      <c r="Q43" s="231">
        <f>SUM(Q44:Q62)</f>
        <v>0.11</v>
      </c>
      <c r="R43" s="231"/>
      <c r="S43" s="231"/>
      <c r="T43" s="232"/>
      <c r="U43" s="226"/>
      <c r="V43" s="226">
        <f>SUM(V44:V62)</f>
        <v>3.5599999999999996</v>
      </c>
      <c r="W43" s="226"/>
      <c r="X43" s="226"/>
      <c r="AG43" t="s">
        <v>102</v>
      </c>
    </row>
    <row r="44" spans="1:60" ht="22.5" outlineLevel="1" x14ac:dyDescent="0.2">
      <c r="A44" s="233">
        <v>10</v>
      </c>
      <c r="B44" s="234" t="s">
        <v>146</v>
      </c>
      <c r="C44" s="248" t="s">
        <v>147</v>
      </c>
      <c r="D44" s="235" t="s">
        <v>105</v>
      </c>
      <c r="E44" s="236">
        <v>2</v>
      </c>
      <c r="F44" s="237"/>
      <c r="G44" s="238">
        <f>ROUND(E44*F44,2)</f>
        <v>0</v>
      </c>
      <c r="H44" s="237"/>
      <c r="I44" s="238">
        <f>ROUND(E44*H44,2)</f>
        <v>0</v>
      </c>
      <c r="J44" s="237"/>
      <c r="K44" s="238">
        <f>ROUND(E44*J44,2)</f>
        <v>0</v>
      </c>
      <c r="L44" s="238">
        <v>21</v>
      </c>
      <c r="M44" s="238">
        <f>G44*(1+L44/100)</f>
        <v>0</v>
      </c>
      <c r="N44" s="238">
        <v>0</v>
      </c>
      <c r="O44" s="238">
        <f>ROUND(E44*N44,2)</f>
        <v>0</v>
      </c>
      <c r="P44" s="238">
        <v>1.8E-3</v>
      </c>
      <c r="Q44" s="238">
        <f>ROUND(E44*P44,2)</f>
        <v>0</v>
      </c>
      <c r="R44" s="238" t="s">
        <v>148</v>
      </c>
      <c r="S44" s="238" t="s">
        <v>107</v>
      </c>
      <c r="T44" s="239" t="s">
        <v>107</v>
      </c>
      <c r="U44" s="222">
        <v>0.11</v>
      </c>
      <c r="V44" s="222">
        <f>ROUND(E44*U44,2)</f>
        <v>0.22</v>
      </c>
      <c r="W44" s="222"/>
      <c r="X44" s="222" t="s">
        <v>108</v>
      </c>
      <c r="Y44" s="212"/>
      <c r="Z44" s="212"/>
      <c r="AA44" s="212"/>
      <c r="AB44" s="212"/>
      <c r="AC44" s="212"/>
      <c r="AD44" s="212"/>
      <c r="AE44" s="212"/>
      <c r="AF44" s="212"/>
      <c r="AG44" s="212" t="s">
        <v>109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52"/>
      <c r="D45" s="244"/>
      <c r="E45" s="244"/>
      <c r="F45" s="244"/>
      <c r="G45" s="244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12"/>
      <c r="Z45" s="212"/>
      <c r="AA45" s="212"/>
      <c r="AB45" s="212"/>
      <c r="AC45" s="212"/>
      <c r="AD45" s="212"/>
      <c r="AE45" s="212"/>
      <c r="AF45" s="212"/>
      <c r="AG45" s="212" t="s">
        <v>112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ht="22.5" outlineLevel="1" x14ac:dyDescent="0.2">
      <c r="A46" s="233">
        <v>11</v>
      </c>
      <c r="B46" s="234" t="s">
        <v>149</v>
      </c>
      <c r="C46" s="248" t="s">
        <v>150</v>
      </c>
      <c r="D46" s="235" t="s">
        <v>105</v>
      </c>
      <c r="E46" s="236">
        <v>2</v>
      </c>
      <c r="F46" s="237"/>
      <c r="G46" s="238">
        <f>ROUND(E46*F46,2)</f>
        <v>0</v>
      </c>
      <c r="H46" s="237"/>
      <c r="I46" s="238">
        <f>ROUND(E46*H46,2)</f>
        <v>0</v>
      </c>
      <c r="J46" s="237"/>
      <c r="K46" s="238">
        <f>ROUND(E46*J46,2)</f>
        <v>0</v>
      </c>
      <c r="L46" s="238">
        <v>21</v>
      </c>
      <c r="M46" s="238">
        <f>G46*(1+L46/100)</f>
        <v>0</v>
      </c>
      <c r="N46" s="238">
        <v>1.0000000000000001E-5</v>
      </c>
      <c r="O46" s="238">
        <f>ROUND(E46*N46,2)</f>
        <v>0</v>
      </c>
      <c r="P46" s="238">
        <v>0</v>
      </c>
      <c r="Q46" s="238">
        <f>ROUND(E46*P46,2)</f>
        <v>0</v>
      </c>
      <c r="R46" s="238" t="s">
        <v>148</v>
      </c>
      <c r="S46" s="238" t="s">
        <v>107</v>
      </c>
      <c r="T46" s="239" t="s">
        <v>107</v>
      </c>
      <c r="U46" s="222">
        <v>0.28000000000000003</v>
      </c>
      <c r="V46" s="222">
        <f>ROUND(E46*U46,2)</f>
        <v>0.56000000000000005</v>
      </c>
      <c r="W46" s="222"/>
      <c r="X46" s="222" t="s">
        <v>108</v>
      </c>
      <c r="Y46" s="212"/>
      <c r="Z46" s="212"/>
      <c r="AA46" s="212"/>
      <c r="AB46" s="212"/>
      <c r="AC46" s="212"/>
      <c r="AD46" s="212"/>
      <c r="AE46" s="212"/>
      <c r="AF46" s="212"/>
      <c r="AG46" s="212" t="s">
        <v>109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19"/>
      <c r="B47" s="220"/>
      <c r="C47" s="252"/>
      <c r="D47" s="244"/>
      <c r="E47" s="244"/>
      <c r="F47" s="244"/>
      <c r="G47" s="244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12"/>
      <c r="Z47" s="212"/>
      <c r="AA47" s="212"/>
      <c r="AB47" s="212"/>
      <c r="AC47" s="212"/>
      <c r="AD47" s="212"/>
      <c r="AE47" s="212"/>
      <c r="AF47" s="212"/>
      <c r="AG47" s="212" t="s">
        <v>112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33">
        <v>12</v>
      </c>
      <c r="B48" s="234" t="s">
        <v>151</v>
      </c>
      <c r="C48" s="248" t="s">
        <v>152</v>
      </c>
      <c r="D48" s="235" t="s">
        <v>153</v>
      </c>
      <c r="E48" s="236">
        <v>1</v>
      </c>
      <c r="F48" s="237"/>
      <c r="G48" s="238">
        <f>ROUND(E48*F48,2)</f>
        <v>0</v>
      </c>
      <c r="H48" s="237"/>
      <c r="I48" s="238">
        <f>ROUND(E48*H48,2)</f>
        <v>0</v>
      </c>
      <c r="J48" s="237"/>
      <c r="K48" s="238">
        <f>ROUND(E48*J48,2)</f>
        <v>0</v>
      </c>
      <c r="L48" s="238">
        <v>21</v>
      </c>
      <c r="M48" s="238">
        <f>G48*(1+L48/100)</f>
        <v>0</v>
      </c>
      <c r="N48" s="238">
        <v>1.9000000000000001E-4</v>
      </c>
      <c r="O48" s="238">
        <f>ROUND(E48*N48,2)</f>
        <v>0</v>
      </c>
      <c r="P48" s="238">
        <v>0</v>
      </c>
      <c r="Q48" s="238">
        <f>ROUND(E48*P48,2)</f>
        <v>0</v>
      </c>
      <c r="R48" s="238"/>
      <c r="S48" s="238" t="s">
        <v>154</v>
      </c>
      <c r="T48" s="239" t="s">
        <v>107</v>
      </c>
      <c r="U48" s="222">
        <v>2.3199999999999998</v>
      </c>
      <c r="V48" s="222">
        <f>ROUND(E48*U48,2)</f>
        <v>2.3199999999999998</v>
      </c>
      <c r="W48" s="222"/>
      <c r="X48" s="222" t="s">
        <v>108</v>
      </c>
      <c r="Y48" s="212"/>
      <c r="Z48" s="212"/>
      <c r="AA48" s="212"/>
      <c r="AB48" s="212"/>
      <c r="AC48" s="212"/>
      <c r="AD48" s="212"/>
      <c r="AE48" s="212"/>
      <c r="AF48" s="212"/>
      <c r="AG48" s="212" t="s">
        <v>109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2"/>
      <c r="D49" s="244"/>
      <c r="E49" s="244"/>
      <c r="F49" s="244"/>
      <c r="G49" s="244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112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33">
        <v>13</v>
      </c>
      <c r="B50" s="234" t="s">
        <v>155</v>
      </c>
      <c r="C50" s="248" t="s">
        <v>156</v>
      </c>
      <c r="D50" s="235" t="s">
        <v>153</v>
      </c>
      <c r="E50" s="236">
        <v>1</v>
      </c>
      <c r="F50" s="237"/>
      <c r="G50" s="238">
        <f>ROUND(E50*F50,2)</f>
        <v>0</v>
      </c>
      <c r="H50" s="237"/>
      <c r="I50" s="238">
        <f>ROUND(E50*H50,2)</f>
        <v>0</v>
      </c>
      <c r="J50" s="237"/>
      <c r="K50" s="238">
        <f>ROUND(E50*J50,2)</f>
        <v>0</v>
      </c>
      <c r="L50" s="238">
        <v>21</v>
      </c>
      <c r="M50" s="238">
        <f>G50*(1+L50/100)</f>
        <v>0</v>
      </c>
      <c r="N50" s="238">
        <v>0</v>
      </c>
      <c r="O50" s="238">
        <f>ROUND(E50*N50,2)</f>
        <v>0</v>
      </c>
      <c r="P50" s="238">
        <v>0.1104</v>
      </c>
      <c r="Q50" s="238">
        <f>ROUND(E50*P50,2)</f>
        <v>0.11</v>
      </c>
      <c r="R50" s="238"/>
      <c r="S50" s="238" t="s">
        <v>154</v>
      </c>
      <c r="T50" s="239" t="s">
        <v>107</v>
      </c>
      <c r="U50" s="222">
        <v>0.46</v>
      </c>
      <c r="V50" s="222">
        <f>ROUND(E50*U50,2)</f>
        <v>0.46</v>
      </c>
      <c r="W50" s="222"/>
      <c r="X50" s="222" t="s">
        <v>108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109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52"/>
      <c r="D51" s="244"/>
      <c r="E51" s="244"/>
      <c r="F51" s="244"/>
      <c r="G51" s="244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12"/>
      <c r="Z51" s="212"/>
      <c r="AA51" s="212"/>
      <c r="AB51" s="212"/>
      <c r="AC51" s="212"/>
      <c r="AD51" s="212"/>
      <c r="AE51" s="212"/>
      <c r="AF51" s="212"/>
      <c r="AG51" s="212" t="s">
        <v>112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33">
        <v>14</v>
      </c>
      <c r="B52" s="234" t="s">
        <v>157</v>
      </c>
      <c r="C52" s="248" t="s">
        <v>158</v>
      </c>
      <c r="D52" s="235" t="s">
        <v>105</v>
      </c>
      <c r="E52" s="236">
        <v>2</v>
      </c>
      <c r="F52" s="237"/>
      <c r="G52" s="238">
        <f>ROUND(E52*F52,2)</f>
        <v>0</v>
      </c>
      <c r="H52" s="237"/>
      <c r="I52" s="238">
        <f>ROUND(E52*H52,2)</f>
        <v>0</v>
      </c>
      <c r="J52" s="237"/>
      <c r="K52" s="238">
        <f>ROUND(E52*J52,2)</f>
        <v>0</v>
      </c>
      <c r="L52" s="238">
        <v>21</v>
      </c>
      <c r="M52" s="238">
        <f>G52*(1+L52/100)</f>
        <v>0</v>
      </c>
      <c r="N52" s="238">
        <v>1.6100000000000001E-3</v>
      </c>
      <c r="O52" s="238">
        <f>ROUND(E52*N52,2)</f>
        <v>0</v>
      </c>
      <c r="P52" s="238">
        <v>0</v>
      </c>
      <c r="Q52" s="238">
        <f>ROUND(E52*P52,2)</f>
        <v>0</v>
      </c>
      <c r="R52" s="238" t="s">
        <v>159</v>
      </c>
      <c r="S52" s="238" t="s">
        <v>107</v>
      </c>
      <c r="T52" s="239" t="s">
        <v>107</v>
      </c>
      <c r="U52" s="222">
        <v>0</v>
      </c>
      <c r="V52" s="222">
        <f>ROUND(E52*U52,2)</f>
        <v>0</v>
      </c>
      <c r="W52" s="222"/>
      <c r="X52" s="222" t="s">
        <v>160</v>
      </c>
      <c r="Y52" s="212"/>
      <c r="Z52" s="212"/>
      <c r="AA52" s="212"/>
      <c r="AB52" s="212"/>
      <c r="AC52" s="212"/>
      <c r="AD52" s="212"/>
      <c r="AE52" s="212"/>
      <c r="AF52" s="212"/>
      <c r="AG52" s="212" t="s">
        <v>161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52"/>
      <c r="D53" s="244"/>
      <c r="E53" s="244"/>
      <c r="F53" s="244"/>
      <c r="G53" s="244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12"/>
      <c r="Z53" s="212"/>
      <c r="AA53" s="212"/>
      <c r="AB53" s="212"/>
      <c r="AC53" s="212"/>
      <c r="AD53" s="212"/>
      <c r="AE53" s="212"/>
      <c r="AF53" s="212"/>
      <c r="AG53" s="212" t="s">
        <v>112</v>
      </c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19">
        <v>15</v>
      </c>
      <c r="B54" s="220" t="s">
        <v>162</v>
      </c>
      <c r="C54" s="253" t="s">
        <v>163</v>
      </c>
      <c r="D54" s="221" t="s">
        <v>0</v>
      </c>
      <c r="E54" s="242"/>
      <c r="F54" s="223"/>
      <c r="G54" s="222">
        <f>ROUND(E54*F54,2)</f>
        <v>0</v>
      </c>
      <c r="H54" s="223"/>
      <c r="I54" s="222">
        <f>ROUND(E54*H54,2)</f>
        <v>0</v>
      </c>
      <c r="J54" s="223"/>
      <c r="K54" s="222">
        <f>ROUND(E54*J54,2)</f>
        <v>0</v>
      </c>
      <c r="L54" s="222">
        <v>21</v>
      </c>
      <c r="M54" s="222">
        <f>G54*(1+L54/100)</f>
        <v>0</v>
      </c>
      <c r="N54" s="222">
        <v>0</v>
      </c>
      <c r="O54" s="222">
        <f>ROUND(E54*N54,2)</f>
        <v>0</v>
      </c>
      <c r="P54" s="222">
        <v>0</v>
      </c>
      <c r="Q54" s="222">
        <f>ROUND(E54*P54,2)</f>
        <v>0</v>
      </c>
      <c r="R54" s="222" t="s">
        <v>148</v>
      </c>
      <c r="S54" s="222" t="s">
        <v>107</v>
      </c>
      <c r="T54" s="222" t="s">
        <v>107</v>
      </c>
      <c r="U54" s="222">
        <v>0</v>
      </c>
      <c r="V54" s="222">
        <f>ROUND(E54*U54,2)</f>
        <v>0</v>
      </c>
      <c r="W54" s="222"/>
      <c r="X54" s="222" t="s">
        <v>140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141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19"/>
      <c r="B55" s="220"/>
      <c r="C55" s="254" t="s">
        <v>164</v>
      </c>
      <c r="D55" s="245"/>
      <c r="E55" s="245"/>
      <c r="F55" s="245"/>
      <c r="G55" s="245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12"/>
      <c r="Z55" s="212"/>
      <c r="AA55" s="212"/>
      <c r="AB55" s="212"/>
      <c r="AC55" s="212"/>
      <c r="AD55" s="212"/>
      <c r="AE55" s="212"/>
      <c r="AF55" s="212"/>
      <c r="AG55" s="212" t="s">
        <v>111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50"/>
      <c r="D56" s="243"/>
      <c r="E56" s="243"/>
      <c r="F56" s="243"/>
      <c r="G56" s="243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12"/>
      <c r="Z56" s="212"/>
      <c r="AA56" s="212"/>
      <c r="AB56" s="212"/>
      <c r="AC56" s="212"/>
      <c r="AD56" s="212"/>
      <c r="AE56" s="212"/>
      <c r="AF56" s="212"/>
      <c r="AG56" s="212" t="s">
        <v>112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ht="33.75" outlineLevel="1" x14ac:dyDescent="0.2">
      <c r="A57" s="219">
        <v>16</v>
      </c>
      <c r="B57" s="220" t="s">
        <v>165</v>
      </c>
      <c r="C57" s="253" t="s">
        <v>166</v>
      </c>
      <c r="D57" s="221" t="s">
        <v>0</v>
      </c>
      <c r="E57" s="242"/>
      <c r="F57" s="223"/>
      <c r="G57" s="222">
        <f>ROUND(E57*F57,2)</f>
        <v>0</v>
      </c>
      <c r="H57" s="223"/>
      <c r="I57" s="222">
        <f>ROUND(E57*H57,2)</f>
        <v>0</v>
      </c>
      <c r="J57" s="223"/>
      <c r="K57" s="222">
        <f>ROUND(E57*J57,2)</f>
        <v>0</v>
      </c>
      <c r="L57" s="222">
        <v>21</v>
      </c>
      <c r="M57" s="222">
        <f>G57*(1+L57/100)</f>
        <v>0</v>
      </c>
      <c r="N57" s="222">
        <v>0</v>
      </c>
      <c r="O57" s="222">
        <f>ROUND(E57*N57,2)</f>
        <v>0</v>
      </c>
      <c r="P57" s="222">
        <v>0</v>
      </c>
      <c r="Q57" s="222">
        <f>ROUND(E57*P57,2)</f>
        <v>0</v>
      </c>
      <c r="R57" s="222" t="s">
        <v>148</v>
      </c>
      <c r="S57" s="222" t="s">
        <v>107</v>
      </c>
      <c r="T57" s="222" t="s">
        <v>107</v>
      </c>
      <c r="U57" s="222">
        <v>0</v>
      </c>
      <c r="V57" s="222">
        <f>ROUND(E57*U57,2)</f>
        <v>0</v>
      </c>
      <c r="W57" s="222"/>
      <c r="X57" s="222" t="s">
        <v>140</v>
      </c>
      <c r="Y57" s="212"/>
      <c r="Z57" s="212"/>
      <c r="AA57" s="212"/>
      <c r="AB57" s="212"/>
      <c r="AC57" s="212"/>
      <c r="AD57" s="212"/>
      <c r="AE57" s="212"/>
      <c r="AF57" s="212"/>
      <c r="AG57" s="212" t="s">
        <v>141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54" t="s">
        <v>164</v>
      </c>
      <c r="D58" s="245"/>
      <c r="E58" s="245"/>
      <c r="F58" s="245"/>
      <c r="G58" s="245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12"/>
      <c r="Z58" s="212"/>
      <c r="AA58" s="212"/>
      <c r="AB58" s="212"/>
      <c r="AC58" s="212"/>
      <c r="AD58" s="212"/>
      <c r="AE58" s="212"/>
      <c r="AF58" s="212"/>
      <c r="AG58" s="212" t="s">
        <v>111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50"/>
      <c r="D59" s="243"/>
      <c r="E59" s="243"/>
      <c r="F59" s="243"/>
      <c r="G59" s="243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12"/>
      <c r="Z59" s="212"/>
      <c r="AA59" s="212"/>
      <c r="AB59" s="212"/>
      <c r="AC59" s="212"/>
      <c r="AD59" s="212"/>
      <c r="AE59" s="212"/>
      <c r="AF59" s="212"/>
      <c r="AG59" s="212" t="s">
        <v>112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ht="33.75" outlineLevel="1" x14ac:dyDescent="0.2">
      <c r="A60" s="219">
        <v>17</v>
      </c>
      <c r="B60" s="220" t="s">
        <v>167</v>
      </c>
      <c r="C60" s="253" t="s">
        <v>168</v>
      </c>
      <c r="D60" s="221" t="s">
        <v>0</v>
      </c>
      <c r="E60" s="242"/>
      <c r="F60" s="223"/>
      <c r="G60" s="222">
        <f>ROUND(E60*F60,2)</f>
        <v>0</v>
      </c>
      <c r="H60" s="223"/>
      <c r="I60" s="222">
        <f>ROUND(E60*H60,2)</f>
        <v>0</v>
      </c>
      <c r="J60" s="223"/>
      <c r="K60" s="222">
        <f>ROUND(E60*J60,2)</f>
        <v>0</v>
      </c>
      <c r="L60" s="222">
        <v>21</v>
      </c>
      <c r="M60" s="222">
        <f>G60*(1+L60/100)</f>
        <v>0</v>
      </c>
      <c r="N60" s="222">
        <v>0</v>
      </c>
      <c r="O60" s="222">
        <f>ROUND(E60*N60,2)</f>
        <v>0</v>
      </c>
      <c r="P60" s="222">
        <v>0</v>
      </c>
      <c r="Q60" s="222">
        <f>ROUND(E60*P60,2)</f>
        <v>0</v>
      </c>
      <c r="R60" s="222" t="s">
        <v>148</v>
      </c>
      <c r="S60" s="222" t="s">
        <v>107</v>
      </c>
      <c r="T60" s="222" t="s">
        <v>107</v>
      </c>
      <c r="U60" s="222">
        <v>0</v>
      </c>
      <c r="V60" s="222">
        <f>ROUND(E60*U60,2)</f>
        <v>0</v>
      </c>
      <c r="W60" s="222"/>
      <c r="X60" s="222" t="s">
        <v>140</v>
      </c>
      <c r="Y60" s="212"/>
      <c r="Z60" s="212"/>
      <c r="AA60" s="212"/>
      <c r="AB60" s="212"/>
      <c r="AC60" s="212"/>
      <c r="AD60" s="212"/>
      <c r="AE60" s="212"/>
      <c r="AF60" s="212"/>
      <c r="AG60" s="212" t="s">
        <v>141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4" t="s">
        <v>164</v>
      </c>
      <c r="D61" s="245"/>
      <c r="E61" s="245"/>
      <c r="F61" s="245"/>
      <c r="G61" s="245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111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50"/>
      <c r="D62" s="243"/>
      <c r="E62" s="243"/>
      <c r="F62" s="243"/>
      <c r="G62" s="243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12"/>
      <c r="Z62" s="212"/>
      <c r="AA62" s="212"/>
      <c r="AB62" s="212"/>
      <c r="AC62" s="212"/>
      <c r="AD62" s="212"/>
      <c r="AE62" s="212"/>
      <c r="AF62" s="212"/>
      <c r="AG62" s="212" t="s">
        <v>112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x14ac:dyDescent="0.2">
      <c r="A63" s="227" t="s">
        <v>101</v>
      </c>
      <c r="B63" s="228" t="s">
        <v>66</v>
      </c>
      <c r="C63" s="247" t="s">
        <v>67</v>
      </c>
      <c r="D63" s="229"/>
      <c r="E63" s="230"/>
      <c r="F63" s="231"/>
      <c r="G63" s="231">
        <f>SUMIF(AG64:AG112,"&lt;&gt;NOR",G64:G112)</f>
        <v>0</v>
      </c>
      <c r="H63" s="231"/>
      <c r="I63" s="231">
        <f>SUM(I64:I112)</f>
        <v>0</v>
      </c>
      <c r="J63" s="231"/>
      <c r="K63" s="231">
        <f>SUM(K64:K112)</f>
        <v>0</v>
      </c>
      <c r="L63" s="231"/>
      <c r="M63" s="231">
        <f>SUM(M64:M112)</f>
        <v>0</v>
      </c>
      <c r="N63" s="231"/>
      <c r="O63" s="231">
        <f>SUM(O64:O112)</f>
        <v>0.21</v>
      </c>
      <c r="P63" s="231"/>
      <c r="Q63" s="231">
        <f>SUM(Q64:Q112)</f>
        <v>0.09</v>
      </c>
      <c r="R63" s="231"/>
      <c r="S63" s="231"/>
      <c r="T63" s="232"/>
      <c r="U63" s="226"/>
      <c r="V63" s="226">
        <f>SUM(V64:V112)</f>
        <v>50.980000000000004</v>
      </c>
      <c r="W63" s="226"/>
      <c r="X63" s="226"/>
      <c r="AG63" t="s">
        <v>102</v>
      </c>
    </row>
    <row r="64" spans="1:60" outlineLevel="1" x14ac:dyDescent="0.2">
      <c r="A64" s="233">
        <v>18</v>
      </c>
      <c r="B64" s="234" t="s">
        <v>169</v>
      </c>
      <c r="C64" s="248" t="s">
        <v>170</v>
      </c>
      <c r="D64" s="235" t="s">
        <v>120</v>
      </c>
      <c r="E64" s="236">
        <v>67</v>
      </c>
      <c r="F64" s="237"/>
      <c r="G64" s="238">
        <f>ROUND(E64*F64,2)</f>
        <v>0</v>
      </c>
      <c r="H64" s="237"/>
      <c r="I64" s="238">
        <f>ROUND(E64*H64,2)</f>
        <v>0</v>
      </c>
      <c r="J64" s="237"/>
      <c r="K64" s="238">
        <f>ROUND(E64*J64,2)</f>
        <v>0</v>
      </c>
      <c r="L64" s="238">
        <v>21</v>
      </c>
      <c r="M64" s="238">
        <f>G64*(1+L64/100)</f>
        <v>0</v>
      </c>
      <c r="N64" s="238">
        <v>0</v>
      </c>
      <c r="O64" s="238">
        <f>ROUND(E64*N64,2)</f>
        <v>0</v>
      </c>
      <c r="P64" s="238">
        <v>0</v>
      </c>
      <c r="Q64" s="238">
        <f>ROUND(E64*P64,2)</f>
        <v>0</v>
      </c>
      <c r="R64" s="238" t="s">
        <v>171</v>
      </c>
      <c r="S64" s="238" t="s">
        <v>107</v>
      </c>
      <c r="T64" s="239" t="s">
        <v>107</v>
      </c>
      <c r="U64" s="222">
        <v>0.02</v>
      </c>
      <c r="V64" s="222">
        <f>ROUND(E64*U64,2)</f>
        <v>1.34</v>
      </c>
      <c r="W64" s="222"/>
      <c r="X64" s="222" t="s">
        <v>108</v>
      </c>
      <c r="Y64" s="212"/>
      <c r="Z64" s="212"/>
      <c r="AA64" s="212"/>
      <c r="AB64" s="212"/>
      <c r="AC64" s="212"/>
      <c r="AD64" s="212"/>
      <c r="AE64" s="212"/>
      <c r="AF64" s="212"/>
      <c r="AG64" s="212" t="s">
        <v>109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49" t="s">
        <v>172</v>
      </c>
      <c r="D65" s="241"/>
      <c r="E65" s="241"/>
      <c r="F65" s="241"/>
      <c r="G65" s="241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111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19"/>
      <c r="B66" s="220"/>
      <c r="C66" s="251" t="s">
        <v>128</v>
      </c>
      <c r="D66" s="224"/>
      <c r="E66" s="225">
        <v>20</v>
      </c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12"/>
      <c r="Z66" s="212"/>
      <c r="AA66" s="212"/>
      <c r="AB66" s="212"/>
      <c r="AC66" s="212"/>
      <c r="AD66" s="212"/>
      <c r="AE66" s="212"/>
      <c r="AF66" s="212"/>
      <c r="AG66" s="212" t="s">
        <v>117</v>
      </c>
      <c r="AH66" s="212">
        <v>0</v>
      </c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51" t="s">
        <v>129</v>
      </c>
      <c r="D67" s="224"/>
      <c r="E67" s="225">
        <v>20</v>
      </c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12"/>
      <c r="Z67" s="212"/>
      <c r="AA67" s="212"/>
      <c r="AB67" s="212"/>
      <c r="AC67" s="212"/>
      <c r="AD67" s="212"/>
      <c r="AE67" s="212"/>
      <c r="AF67" s="212"/>
      <c r="AG67" s="212" t="s">
        <v>117</v>
      </c>
      <c r="AH67" s="212">
        <v>0</v>
      </c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1" t="s">
        <v>136</v>
      </c>
      <c r="D68" s="224"/>
      <c r="E68" s="225">
        <v>27</v>
      </c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117</v>
      </c>
      <c r="AH68" s="212">
        <v>0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0"/>
      <c r="D69" s="243"/>
      <c r="E69" s="243"/>
      <c r="F69" s="243"/>
      <c r="G69" s="243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112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33">
        <v>19</v>
      </c>
      <c r="B70" s="234" t="s">
        <v>173</v>
      </c>
      <c r="C70" s="248" t="s">
        <v>174</v>
      </c>
      <c r="D70" s="235" t="s">
        <v>120</v>
      </c>
      <c r="E70" s="236">
        <v>67</v>
      </c>
      <c r="F70" s="237"/>
      <c r="G70" s="238">
        <f>ROUND(E70*F70,2)</f>
        <v>0</v>
      </c>
      <c r="H70" s="237"/>
      <c r="I70" s="238">
        <f>ROUND(E70*H70,2)</f>
        <v>0</v>
      </c>
      <c r="J70" s="237"/>
      <c r="K70" s="238">
        <f>ROUND(E70*J70,2)</f>
        <v>0</v>
      </c>
      <c r="L70" s="238">
        <v>21</v>
      </c>
      <c r="M70" s="238">
        <f>G70*(1+L70/100)</f>
        <v>0</v>
      </c>
      <c r="N70" s="238">
        <v>0</v>
      </c>
      <c r="O70" s="238">
        <f>ROUND(E70*N70,2)</f>
        <v>0</v>
      </c>
      <c r="P70" s="238">
        <v>0</v>
      </c>
      <c r="Q70" s="238">
        <f>ROUND(E70*P70,2)</f>
        <v>0</v>
      </c>
      <c r="R70" s="238" t="s">
        <v>171</v>
      </c>
      <c r="S70" s="238" t="s">
        <v>107</v>
      </c>
      <c r="T70" s="239" t="s">
        <v>107</v>
      </c>
      <c r="U70" s="222">
        <v>0.05</v>
      </c>
      <c r="V70" s="222">
        <f>ROUND(E70*U70,2)</f>
        <v>3.35</v>
      </c>
      <c r="W70" s="222"/>
      <c r="X70" s="222" t="s">
        <v>108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109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49" t="s">
        <v>172</v>
      </c>
      <c r="D71" s="241"/>
      <c r="E71" s="241"/>
      <c r="F71" s="241"/>
      <c r="G71" s="241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111</v>
      </c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51" t="s">
        <v>128</v>
      </c>
      <c r="D72" s="224"/>
      <c r="E72" s="225">
        <v>20</v>
      </c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117</v>
      </c>
      <c r="AH72" s="212">
        <v>0</v>
      </c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51" t="s">
        <v>129</v>
      </c>
      <c r="D73" s="224"/>
      <c r="E73" s="225">
        <v>20</v>
      </c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12"/>
      <c r="Z73" s="212"/>
      <c r="AA73" s="212"/>
      <c r="AB73" s="212"/>
      <c r="AC73" s="212"/>
      <c r="AD73" s="212"/>
      <c r="AE73" s="212"/>
      <c r="AF73" s="212"/>
      <c r="AG73" s="212" t="s">
        <v>117</v>
      </c>
      <c r="AH73" s="212">
        <v>0</v>
      </c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51" t="s">
        <v>136</v>
      </c>
      <c r="D74" s="224"/>
      <c r="E74" s="225">
        <v>27</v>
      </c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12"/>
      <c r="Z74" s="212"/>
      <c r="AA74" s="212"/>
      <c r="AB74" s="212"/>
      <c r="AC74" s="212"/>
      <c r="AD74" s="212"/>
      <c r="AE74" s="212"/>
      <c r="AF74" s="212"/>
      <c r="AG74" s="212" t="s">
        <v>117</v>
      </c>
      <c r="AH74" s="212">
        <v>0</v>
      </c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0"/>
      <c r="D75" s="243"/>
      <c r="E75" s="243"/>
      <c r="F75" s="243"/>
      <c r="G75" s="243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112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33">
        <v>20</v>
      </c>
      <c r="B76" s="234" t="s">
        <v>175</v>
      </c>
      <c r="C76" s="248" t="s">
        <v>176</v>
      </c>
      <c r="D76" s="235" t="s">
        <v>115</v>
      </c>
      <c r="E76" s="236">
        <v>55</v>
      </c>
      <c r="F76" s="237"/>
      <c r="G76" s="238">
        <f>ROUND(E76*F76,2)</f>
        <v>0</v>
      </c>
      <c r="H76" s="237"/>
      <c r="I76" s="238">
        <f>ROUND(E76*H76,2)</f>
        <v>0</v>
      </c>
      <c r="J76" s="237"/>
      <c r="K76" s="238">
        <f>ROUND(E76*J76,2)</f>
        <v>0</v>
      </c>
      <c r="L76" s="238">
        <v>21</v>
      </c>
      <c r="M76" s="238">
        <f>G76*(1+L76/100)</f>
        <v>0</v>
      </c>
      <c r="N76" s="238">
        <v>0</v>
      </c>
      <c r="O76" s="238">
        <f>ROUND(E76*N76,2)</f>
        <v>0</v>
      </c>
      <c r="P76" s="238">
        <v>8.0000000000000007E-5</v>
      </c>
      <c r="Q76" s="238">
        <f>ROUND(E76*P76,2)</f>
        <v>0</v>
      </c>
      <c r="R76" s="238" t="s">
        <v>171</v>
      </c>
      <c r="S76" s="238" t="s">
        <v>107</v>
      </c>
      <c r="T76" s="239" t="s">
        <v>107</v>
      </c>
      <c r="U76" s="222">
        <v>0.04</v>
      </c>
      <c r="V76" s="222">
        <f>ROUND(E76*U76,2)</f>
        <v>2.2000000000000002</v>
      </c>
      <c r="W76" s="222"/>
      <c r="X76" s="222" t="s">
        <v>108</v>
      </c>
      <c r="Y76" s="212"/>
      <c r="Z76" s="212"/>
      <c r="AA76" s="212"/>
      <c r="AB76" s="212"/>
      <c r="AC76" s="212"/>
      <c r="AD76" s="212"/>
      <c r="AE76" s="212"/>
      <c r="AF76" s="212"/>
      <c r="AG76" s="212" t="s">
        <v>109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19"/>
      <c r="B77" s="220"/>
      <c r="C77" s="251" t="s">
        <v>177</v>
      </c>
      <c r="D77" s="224"/>
      <c r="E77" s="225">
        <v>20</v>
      </c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12"/>
      <c r="Z77" s="212"/>
      <c r="AA77" s="212"/>
      <c r="AB77" s="212"/>
      <c r="AC77" s="212"/>
      <c r="AD77" s="212"/>
      <c r="AE77" s="212"/>
      <c r="AF77" s="212"/>
      <c r="AG77" s="212" t="s">
        <v>117</v>
      </c>
      <c r="AH77" s="212">
        <v>0</v>
      </c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51" t="s">
        <v>178</v>
      </c>
      <c r="D78" s="224"/>
      <c r="E78" s="225">
        <v>20</v>
      </c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12"/>
      <c r="Z78" s="212"/>
      <c r="AA78" s="212"/>
      <c r="AB78" s="212"/>
      <c r="AC78" s="212"/>
      <c r="AD78" s="212"/>
      <c r="AE78" s="212"/>
      <c r="AF78" s="212"/>
      <c r="AG78" s="212" t="s">
        <v>117</v>
      </c>
      <c r="AH78" s="212">
        <v>0</v>
      </c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1" t="s">
        <v>179</v>
      </c>
      <c r="D79" s="224"/>
      <c r="E79" s="225">
        <v>15</v>
      </c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117</v>
      </c>
      <c r="AH79" s="212">
        <v>0</v>
      </c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19"/>
      <c r="B80" s="220"/>
      <c r="C80" s="250"/>
      <c r="D80" s="243"/>
      <c r="E80" s="243"/>
      <c r="F80" s="243"/>
      <c r="G80" s="243"/>
      <c r="H80" s="222"/>
      <c r="I80" s="222"/>
      <c r="J80" s="222"/>
      <c r="K80" s="222"/>
      <c r="L80" s="222"/>
      <c r="M80" s="222"/>
      <c r="N80" s="222"/>
      <c r="O80" s="222"/>
      <c r="P80" s="222"/>
      <c r="Q80" s="222"/>
      <c r="R80" s="222"/>
      <c r="S80" s="222"/>
      <c r="T80" s="222"/>
      <c r="U80" s="222"/>
      <c r="V80" s="222"/>
      <c r="W80" s="222"/>
      <c r="X80" s="222"/>
      <c r="Y80" s="212"/>
      <c r="Z80" s="212"/>
      <c r="AA80" s="212"/>
      <c r="AB80" s="212"/>
      <c r="AC80" s="212"/>
      <c r="AD80" s="212"/>
      <c r="AE80" s="212"/>
      <c r="AF80" s="212"/>
      <c r="AG80" s="212" t="s">
        <v>112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ht="22.5" outlineLevel="1" x14ac:dyDescent="0.2">
      <c r="A81" s="233">
        <v>21</v>
      </c>
      <c r="B81" s="234" t="s">
        <v>180</v>
      </c>
      <c r="C81" s="248" t="s">
        <v>181</v>
      </c>
      <c r="D81" s="235" t="s">
        <v>115</v>
      </c>
      <c r="E81" s="236">
        <v>55</v>
      </c>
      <c r="F81" s="237"/>
      <c r="G81" s="238">
        <f>ROUND(E81*F81,2)</f>
        <v>0</v>
      </c>
      <c r="H81" s="237"/>
      <c r="I81" s="238">
        <f>ROUND(E81*H81,2)</f>
        <v>0</v>
      </c>
      <c r="J81" s="237"/>
      <c r="K81" s="238">
        <f>ROUND(E81*J81,2)</f>
        <v>0</v>
      </c>
      <c r="L81" s="238">
        <v>21</v>
      </c>
      <c r="M81" s="238">
        <f>G81*(1+L81/100)</f>
        <v>0</v>
      </c>
      <c r="N81" s="238">
        <v>8.0000000000000007E-5</v>
      </c>
      <c r="O81" s="238">
        <f>ROUND(E81*N81,2)</f>
        <v>0</v>
      </c>
      <c r="P81" s="238">
        <v>0</v>
      </c>
      <c r="Q81" s="238">
        <f>ROUND(E81*P81,2)</f>
        <v>0</v>
      </c>
      <c r="R81" s="238" t="s">
        <v>171</v>
      </c>
      <c r="S81" s="238" t="s">
        <v>107</v>
      </c>
      <c r="T81" s="239" t="s">
        <v>107</v>
      </c>
      <c r="U81" s="222">
        <v>0.14000000000000001</v>
      </c>
      <c r="V81" s="222">
        <f>ROUND(E81*U81,2)</f>
        <v>7.7</v>
      </c>
      <c r="W81" s="222"/>
      <c r="X81" s="222" t="s">
        <v>108</v>
      </c>
      <c r="Y81" s="212"/>
      <c r="Z81" s="212"/>
      <c r="AA81" s="212"/>
      <c r="AB81" s="212"/>
      <c r="AC81" s="212"/>
      <c r="AD81" s="212"/>
      <c r="AE81" s="212"/>
      <c r="AF81" s="212"/>
      <c r="AG81" s="212" t="s">
        <v>109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2"/>
      <c r="D82" s="244"/>
      <c r="E82" s="244"/>
      <c r="F82" s="244"/>
      <c r="G82" s="244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112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ht="22.5" outlineLevel="1" x14ac:dyDescent="0.2">
      <c r="A83" s="233">
        <v>22</v>
      </c>
      <c r="B83" s="234" t="s">
        <v>182</v>
      </c>
      <c r="C83" s="248" t="s">
        <v>183</v>
      </c>
      <c r="D83" s="235" t="s">
        <v>120</v>
      </c>
      <c r="E83" s="236">
        <v>87</v>
      </c>
      <c r="F83" s="237"/>
      <c r="G83" s="238">
        <f>ROUND(E83*F83,2)</f>
        <v>0</v>
      </c>
      <c r="H83" s="237"/>
      <c r="I83" s="238">
        <f>ROUND(E83*H83,2)</f>
        <v>0</v>
      </c>
      <c r="J83" s="237"/>
      <c r="K83" s="238">
        <f>ROUND(E83*J83,2)</f>
        <v>0</v>
      </c>
      <c r="L83" s="238">
        <v>21</v>
      </c>
      <c r="M83" s="238">
        <f>G83*(1+L83/100)</f>
        <v>0</v>
      </c>
      <c r="N83" s="238">
        <v>0</v>
      </c>
      <c r="O83" s="238">
        <f>ROUND(E83*N83,2)</f>
        <v>0</v>
      </c>
      <c r="P83" s="238">
        <v>1E-3</v>
      </c>
      <c r="Q83" s="238">
        <f>ROUND(E83*P83,2)</f>
        <v>0.09</v>
      </c>
      <c r="R83" s="238" t="s">
        <v>171</v>
      </c>
      <c r="S83" s="238" t="s">
        <v>107</v>
      </c>
      <c r="T83" s="239" t="s">
        <v>107</v>
      </c>
      <c r="U83" s="222">
        <v>0.11</v>
      </c>
      <c r="V83" s="222">
        <f>ROUND(E83*U83,2)</f>
        <v>9.57</v>
      </c>
      <c r="W83" s="222"/>
      <c r="X83" s="222" t="s">
        <v>108</v>
      </c>
      <c r="Y83" s="212"/>
      <c r="Z83" s="212"/>
      <c r="AA83" s="212"/>
      <c r="AB83" s="212"/>
      <c r="AC83" s="212"/>
      <c r="AD83" s="212"/>
      <c r="AE83" s="212"/>
      <c r="AF83" s="212"/>
      <c r="AG83" s="212" t="s">
        <v>109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19"/>
      <c r="B84" s="220"/>
      <c r="C84" s="251" t="s">
        <v>128</v>
      </c>
      <c r="D84" s="224"/>
      <c r="E84" s="225">
        <v>20</v>
      </c>
      <c r="F84" s="222"/>
      <c r="G84" s="222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12"/>
      <c r="Z84" s="212"/>
      <c r="AA84" s="212"/>
      <c r="AB84" s="212"/>
      <c r="AC84" s="212"/>
      <c r="AD84" s="212"/>
      <c r="AE84" s="212"/>
      <c r="AF84" s="212"/>
      <c r="AG84" s="212" t="s">
        <v>117</v>
      </c>
      <c r="AH84" s="212">
        <v>0</v>
      </c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51" t="s">
        <v>184</v>
      </c>
      <c r="D85" s="224"/>
      <c r="E85" s="225">
        <v>40</v>
      </c>
      <c r="F85" s="222"/>
      <c r="G85" s="222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12"/>
      <c r="Z85" s="212"/>
      <c r="AA85" s="212"/>
      <c r="AB85" s="212"/>
      <c r="AC85" s="212"/>
      <c r="AD85" s="212"/>
      <c r="AE85" s="212"/>
      <c r="AF85" s="212"/>
      <c r="AG85" s="212" t="s">
        <v>117</v>
      </c>
      <c r="AH85" s="212">
        <v>0</v>
      </c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1" t="s">
        <v>136</v>
      </c>
      <c r="D86" s="224"/>
      <c r="E86" s="225">
        <v>27</v>
      </c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117</v>
      </c>
      <c r="AH86" s="212">
        <v>0</v>
      </c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50"/>
      <c r="D87" s="243"/>
      <c r="E87" s="243"/>
      <c r="F87" s="243"/>
      <c r="G87" s="243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12"/>
      <c r="Z87" s="212"/>
      <c r="AA87" s="212"/>
      <c r="AB87" s="212"/>
      <c r="AC87" s="212"/>
      <c r="AD87" s="212"/>
      <c r="AE87" s="212"/>
      <c r="AF87" s="212"/>
      <c r="AG87" s="212" t="s">
        <v>112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ht="22.5" outlineLevel="1" x14ac:dyDescent="0.2">
      <c r="A88" s="233">
        <v>23</v>
      </c>
      <c r="B88" s="234" t="s">
        <v>185</v>
      </c>
      <c r="C88" s="248" t="s">
        <v>186</v>
      </c>
      <c r="D88" s="235" t="s">
        <v>120</v>
      </c>
      <c r="E88" s="236">
        <v>67</v>
      </c>
      <c r="F88" s="237"/>
      <c r="G88" s="238">
        <f>ROUND(E88*F88,2)</f>
        <v>0</v>
      </c>
      <c r="H88" s="237"/>
      <c r="I88" s="238">
        <f>ROUND(E88*H88,2)</f>
        <v>0</v>
      </c>
      <c r="J88" s="237"/>
      <c r="K88" s="238">
        <f>ROUND(E88*J88,2)</f>
        <v>0</v>
      </c>
      <c r="L88" s="238">
        <v>21</v>
      </c>
      <c r="M88" s="238">
        <f>G88*(1+L88/100)</f>
        <v>0</v>
      </c>
      <c r="N88" s="238">
        <v>2.5000000000000001E-4</v>
      </c>
      <c r="O88" s="238">
        <f>ROUND(E88*N88,2)</f>
        <v>0.02</v>
      </c>
      <c r="P88" s="238">
        <v>0</v>
      </c>
      <c r="Q88" s="238">
        <f>ROUND(E88*P88,2)</f>
        <v>0</v>
      </c>
      <c r="R88" s="238" t="s">
        <v>171</v>
      </c>
      <c r="S88" s="238" t="s">
        <v>107</v>
      </c>
      <c r="T88" s="239" t="s">
        <v>107</v>
      </c>
      <c r="U88" s="222">
        <v>0.38</v>
      </c>
      <c r="V88" s="222">
        <f>ROUND(E88*U88,2)</f>
        <v>25.46</v>
      </c>
      <c r="W88" s="222"/>
      <c r="X88" s="222" t="s">
        <v>108</v>
      </c>
      <c r="Y88" s="212"/>
      <c r="Z88" s="212"/>
      <c r="AA88" s="212"/>
      <c r="AB88" s="212"/>
      <c r="AC88" s="212"/>
      <c r="AD88" s="212"/>
      <c r="AE88" s="212"/>
      <c r="AF88" s="212"/>
      <c r="AG88" s="212" t="s">
        <v>109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52"/>
      <c r="D89" s="244"/>
      <c r="E89" s="244"/>
      <c r="F89" s="244"/>
      <c r="G89" s="244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12"/>
      <c r="Z89" s="212"/>
      <c r="AA89" s="212"/>
      <c r="AB89" s="212"/>
      <c r="AC89" s="212"/>
      <c r="AD89" s="212"/>
      <c r="AE89" s="212"/>
      <c r="AF89" s="212"/>
      <c r="AG89" s="212" t="s">
        <v>112</v>
      </c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33">
        <v>24</v>
      </c>
      <c r="B90" s="234" t="s">
        <v>187</v>
      </c>
      <c r="C90" s="248" t="s">
        <v>188</v>
      </c>
      <c r="D90" s="235" t="s">
        <v>115</v>
      </c>
      <c r="E90" s="236">
        <v>17</v>
      </c>
      <c r="F90" s="237"/>
      <c r="G90" s="238">
        <f>ROUND(E90*F90,2)</f>
        <v>0</v>
      </c>
      <c r="H90" s="237"/>
      <c r="I90" s="238">
        <f>ROUND(E90*H90,2)</f>
        <v>0</v>
      </c>
      <c r="J90" s="237"/>
      <c r="K90" s="238">
        <f>ROUND(E90*J90,2)</f>
        <v>0</v>
      </c>
      <c r="L90" s="238">
        <v>21</v>
      </c>
      <c r="M90" s="238">
        <f>G90*(1+L90/100)</f>
        <v>0</v>
      </c>
      <c r="N90" s="238">
        <v>4.0000000000000003E-5</v>
      </c>
      <c r="O90" s="238">
        <f>ROUND(E90*N90,2)</f>
        <v>0</v>
      </c>
      <c r="P90" s="238">
        <v>0</v>
      </c>
      <c r="Q90" s="238">
        <f>ROUND(E90*P90,2)</f>
        <v>0</v>
      </c>
      <c r="R90" s="238" t="s">
        <v>171</v>
      </c>
      <c r="S90" s="238" t="s">
        <v>107</v>
      </c>
      <c r="T90" s="239" t="s">
        <v>107</v>
      </c>
      <c r="U90" s="222">
        <v>0.08</v>
      </c>
      <c r="V90" s="222">
        <f>ROUND(E90*U90,2)</f>
        <v>1.36</v>
      </c>
      <c r="W90" s="222"/>
      <c r="X90" s="222" t="s">
        <v>108</v>
      </c>
      <c r="Y90" s="212"/>
      <c r="Z90" s="212"/>
      <c r="AA90" s="212"/>
      <c r="AB90" s="212"/>
      <c r="AC90" s="212"/>
      <c r="AD90" s="212"/>
      <c r="AE90" s="212"/>
      <c r="AF90" s="212"/>
      <c r="AG90" s="212" t="s">
        <v>109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19"/>
      <c r="B91" s="220"/>
      <c r="C91" s="251" t="s">
        <v>189</v>
      </c>
      <c r="D91" s="224"/>
      <c r="E91" s="225">
        <v>5.5</v>
      </c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12"/>
      <c r="Z91" s="212"/>
      <c r="AA91" s="212"/>
      <c r="AB91" s="212"/>
      <c r="AC91" s="212"/>
      <c r="AD91" s="212"/>
      <c r="AE91" s="212"/>
      <c r="AF91" s="212"/>
      <c r="AG91" s="212" t="s">
        <v>117</v>
      </c>
      <c r="AH91" s="212">
        <v>0</v>
      </c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1" t="s">
        <v>190</v>
      </c>
      <c r="D92" s="224"/>
      <c r="E92" s="225">
        <v>5.5</v>
      </c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117</v>
      </c>
      <c r="AH92" s="212">
        <v>0</v>
      </c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51" t="s">
        <v>191</v>
      </c>
      <c r="D93" s="224"/>
      <c r="E93" s="225">
        <v>6</v>
      </c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12"/>
      <c r="Z93" s="212"/>
      <c r="AA93" s="212"/>
      <c r="AB93" s="212"/>
      <c r="AC93" s="212"/>
      <c r="AD93" s="212"/>
      <c r="AE93" s="212"/>
      <c r="AF93" s="212"/>
      <c r="AG93" s="212" t="s">
        <v>117</v>
      </c>
      <c r="AH93" s="212">
        <v>0</v>
      </c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outlineLevel="1" x14ac:dyDescent="0.2">
      <c r="A94" s="219"/>
      <c r="B94" s="220"/>
      <c r="C94" s="250"/>
      <c r="D94" s="243"/>
      <c r="E94" s="243"/>
      <c r="F94" s="243"/>
      <c r="G94" s="243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112</v>
      </c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33">
        <v>25</v>
      </c>
      <c r="B95" s="234" t="s">
        <v>192</v>
      </c>
      <c r="C95" s="248" t="s">
        <v>193</v>
      </c>
      <c r="D95" s="235" t="s">
        <v>115</v>
      </c>
      <c r="E95" s="236">
        <v>60.5</v>
      </c>
      <c r="F95" s="237"/>
      <c r="G95" s="238">
        <f>ROUND(E95*F95,2)</f>
        <v>0</v>
      </c>
      <c r="H95" s="237"/>
      <c r="I95" s="238">
        <f>ROUND(E95*H95,2)</f>
        <v>0</v>
      </c>
      <c r="J95" s="237"/>
      <c r="K95" s="238">
        <f>ROUND(E95*J95,2)</f>
        <v>0</v>
      </c>
      <c r="L95" s="238">
        <v>21</v>
      </c>
      <c r="M95" s="238">
        <f>G95*(1+L95/100)</f>
        <v>0</v>
      </c>
      <c r="N95" s="238">
        <v>1.4999999999999999E-4</v>
      </c>
      <c r="O95" s="238">
        <f>ROUND(E95*N95,2)</f>
        <v>0.01</v>
      </c>
      <c r="P95" s="238">
        <v>0</v>
      </c>
      <c r="Q95" s="238">
        <f>ROUND(E95*P95,2)</f>
        <v>0</v>
      </c>
      <c r="R95" s="238" t="s">
        <v>159</v>
      </c>
      <c r="S95" s="238" t="s">
        <v>107</v>
      </c>
      <c r="T95" s="239" t="s">
        <v>107</v>
      </c>
      <c r="U95" s="222">
        <v>0</v>
      </c>
      <c r="V95" s="222">
        <f>ROUND(E95*U95,2)</f>
        <v>0</v>
      </c>
      <c r="W95" s="222"/>
      <c r="X95" s="222" t="s">
        <v>160</v>
      </c>
      <c r="Y95" s="212"/>
      <c r="Z95" s="212"/>
      <c r="AA95" s="212"/>
      <c r="AB95" s="212"/>
      <c r="AC95" s="212"/>
      <c r="AD95" s="212"/>
      <c r="AE95" s="212"/>
      <c r="AF95" s="212"/>
      <c r="AG95" s="212" t="s">
        <v>161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19"/>
      <c r="B96" s="220"/>
      <c r="C96" s="251" t="s">
        <v>194</v>
      </c>
      <c r="D96" s="224"/>
      <c r="E96" s="225">
        <v>55</v>
      </c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12"/>
      <c r="Z96" s="212"/>
      <c r="AA96" s="212"/>
      <c r="AB96" s="212"/>
      <c r="AC96" s="212"/>
      <c r="AD96" s="212"/>
      <c r="AE96" s="212"/>
      <c r="AF96" s="212"/>
      <c r="AG96" s="212" t="s">
        <v>117</v>
      </c>
      <c r="AH96" s="212">
        <v>0</v>
      </c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">
      <c r="A97" s="219"/>
      <c r="B97" s="220"/>
      <c r="C97" s="251" t="s">
        <v>195</v>
      </c>
      <c r="D97" s="224"/>
      <c r="E97" s="225">
        <v>5.5</v>
      </c>
      <c r="F97" s="222"/>
      <c r="G97" s="222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117</v>
      </c>
      <c r="AH97" s="212">
        <v>0</v>
      </c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19"/>
      <c r="B98" s="220"/>
      <c r="C98" s="250"/>
      <c r="D98" s="243"/>
      <c r="E98" s="243"/>
      <c r="F98" s="243"/>
      <c r="G98" s="243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12"/>
      <c r="Z98" s="212"/>
      <c r="AA98" s="212"/>
      <c r="AB98" s="212"/>
      <c r="AC98" s="212"/>
      <c r="AD98" s="212"/>
      <c r="AE98" s="212"/>
      <c r="AF98" s="212"/>
      <c r="AG98" s="212" t="s">
        <v>112</v>
      </c>
      <c r="AH98" s="212"/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ht="22.5" outlineLevel="1" x14ac:dyDescent="0.2">
      <c r="A99" s="233">
        <v>26</v>
      </c>
      <c r="B99" s="234" t="s">
        <v>196</v>
      </c>
      <c r="C99" s="248" t="s">
        <v>197</v>
      </c>
      <c r="D99" s="235" t="s">
        <v>120</v>
      </c>
      <c r="E99" s="236">
        <v>73.7</v>
      </c>
      <c r="F99" s="237"/>
      <c r="G99" s="238">
        <f>ROUND(E99*F99,2)</f>
        <v>0</v>
      </c>
      <c r="H99" s="237"/>
      <c r="I99" s="238">
        <f>ROUND(E99*H99,2)</f>
        <v>0</v>
      </c>
      <c r="J99" s="237"/>
      <c r="K99" s="238">
        <f>ROUND(E99*J99,2)</f>
        <v>0</v>
      </c>
      <c r="L99" s="238">
        <v>21</v>
      </c>
      <c r="M99" s="238">
        <f>G99*(1+L99/100)</f>
        <v>0</v>
      </c>
      <c r="N99" s="238">
        <v>2.3999999999999998E-3</v>
      </c>
      <c r="O99" s="238">
        <f>ROUND(E99*N99,2)</f>
        <v>0.18</v>
      </c>
      <c r="P99" s="238">
        <v>0</v>
      </c>
      <c r="Q99" s="238">
        <f>ROUND(E99*P99,2)</f>
        <v>0</v>
      </c>
      <c r="R99" s="238" t="s">
        <v>159</v>
      </c>
      <c r="S99" s="238" t="s">
        <v>107</v>
      </c>
      <c r="T99" s="239" t="s">
        <v>107</v>
      </c>
      <c r="U99" s="222">
        <v>0</v>
      </c>
      <c r="V99" s="222">
        <f>ROUND(E99*U99,2)</f>
        <v>0</v>
      </c>
      <c r="W99" s="222"/>
      <c r="X99" s="222" t="s">
        <v>160</v>
      </c>
      <c r="Y99" s="212"/>
      <c r="Z99" s="212"/>
      <c r="AA99" s="212"/>
      <c r="AB99" s="212"/>
      <c r="AC99" s="212"/>
      <c r="AD99" s="212"/>
      <c r="AE99" s="212"/>
      <c r="AF99" s="212"/>
      <c r="AG99" s="212" t="s">
        <v>161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">
      <c r="A100" s="219"/>
      <c r="B100" s="220"/>
      <c r="C100" s="251" t="s">
        <v>198</v>
      </c>
      <c r="D100" s="224"/>
      <c r="E100" s="225">
        <v>40</v>
      </c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12"/>
      <c r="Z100" s="212"/>
      <c r="AA100" s="212"/>
      <c r="AB100" s="212"/>
      <c r="AC100" s="212"/>
      <c r="AD100" s="212"/>
      <c r="AE100" s="212"/>
      <c r="AF100" s="212"/>
      <c r="AG100" s="212" t="s">
        <v>117</v>
      </c>
      <c r="AH100" s="212">
        <v>0</v>
      </c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1" t="s">
        <v>199</v>
      </c>
      <c r="D101" s="224"/>
      <c r="E101" s="225">
        <v>6.7</v>
      </c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117</v>
      </c>
      <c r="AH101" s="212">
        <v>0</v>
      </c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1" t="s">
        <v>136</v>
      </c>
      <c r="D102" s="224"/>
      <c r="E102" s="225">
        <v>27</v>
      </c>
      <c r="F102" s="222"/>
      <c r="G102" s="222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117</v>
      </c>
      <c r="AH102" s="212">
        <v>0</v>
      </c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19"/>
      <c r="B103" s="220"/>
      <c r="C103" s="250"/>
      <c r="D103" s="243"/>
      <c r="E103" s="243"/>
      <c r="F103" s="243"/>
      <c r="G103" s="243"/>
      <c r="H103" s="222"/>
      <c r="I103" s="222"/>
      <c r="J103" s="222"/>
      <c r="K103" s="222"/>
      <c r="L103" s="222"/>
      <c r="M103" s="222"/>
      <c r="N103" s="222"/>
      <c r="O103" s="222"/>
      <c r="P103" s="222"/>
      <c r="Q103" s="222"/>
      <c r="R103" s="222"/>
      <c r="S103" s="222"/>
      <c r="T103" s="222"/>
      <c r="U103" s="222"/>
      <c r="V103" s="222"/>
      <c r="W103" s="222"/>
      <c r="X103" s="222"/>
      <c r="Y103" s="212"/>
      <c r="Z103" s="212"/>
      <c r="AA103" s="212"/>
      <c r="AB103" s="212"/>
      <c r="AC103" s="212"/>
      <c r="AD103" s="212"/>
      <c r="AE103" s="212"/>
      <c r="AF103" s="212"/>
      <c r="AG103" s="212" t="s">
        <v>112</v>
      </c>
      <c r="AH103" s="212"/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>
        <v>27</v>
      </c>
      <c r="B104" s="220" t="s">
        <v>200</v>
      </c>
      <c r="C104" s="253" t="s">
        <v>201</v>
      </c>
      <c r="D104" s="221" t="s">
        <v>0</v>
      </c>
      <c r="E104" s="242"/>
      <c r="F104" s="223"/>
      <c r="G104" s="222">
        <f>ROUND(E104*F104,2)</f>
        <v>0</v>
      </c>
      <c r="H104" s="223"/>
      <c r="I104" s="222">
        <f>ROUND(E104*H104,2)</f>
        <v>0</v>
      </c>
      <c r="J104" s="223"/>
      <c r="K104" s="222">
        <f>ROUND(E104*J104,2)</f>
        <v>0</v>
      </c>
      <c r="L104" s="222">
        <v>21</v>
      </c>
      <c r="M104" s="222">
        <f>G104*(1+L104/100)</f>
        <v>0</v>
      </c>
      <c r="N104" s="222">
        <v>0</v>
      </c>
      <c r="O104" s="222">
        <f>ROUND(E104*N104,2)</f>
        <v>0</v>
      </c>
      <c r="P104" s="222">
        <v>0</v>
      </c>
      <c r="Q104" s="222">
        <f>ROUND(E104*P104,2)</f>
        <v>0</v>
      </c>
      <c r="R104" s="222" t="s">
        <v>171</v>
      </c>
      <c r="S104" s="222" t="s">
        <v>107</v>
      </c>
      <c r="T104" s="222" t="s">
        <v>107</v>
      </c>
      <c r="U104" s="222">
        <v>0</v>
      </c>
      <c r="V104" s="222">
        <f>ROUND(E104*U104,2)</f>
        <v>0</v>
      </c>
      <c r="W104" s="222"/>
      <c r="X104" s="222" t="s">
        <v>140</v>
      </c>
      <c r="Y104" s="212"/>
      <c r="Z104" s="212"/>
      <c r="AA104" s="212"/>
      <c r="AB104" s="212"/>
      <c r="AC104" s="212"/>
      <c r="AD104" s="212"/>
      <c r="AE104" s="212"/>
      <c r="AF104" s="212"/>
      <c r="AG104" s="212" t="s">
        <v>141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outlineLevel="1" x14ac:dyDescent="0.2">
      <c r="A105" s="219"/>
      <c r="B105" s="220"/>
      <c r="C105" s="254" t="s">
        <v>202</v>
      </c>
      <c r="D105" s="245"/>
      <c r="E105" s="245"/>
      <c r="F105" s="245"/>
      <c r="G105" s="245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22"/>
      <c r="S105" s="222"/>
      <c r="T105" s="222"/>
      <c r="U105" s="222"/>
      <c r="V105" s="222"/>
      <c r="W105" s="222"/>
      <c r="X105" s="222"/>
      <c r="Y105" s="212"/>
      <c r="Z105" s="212"/>
      <c r="AA105" s="212"/>
      <c r="AB105" s="212"/>
      <c r="AC105" s="212"/>
      <c r="AD105" s="212"/>
      <c r="AE105" s="212"/>
      <c r="AF105" s="212"/>
      <c r="AG105" s="212" t="s">
        <v>111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0"/>
      <c r="D106" s="243"/>
      <c r="E106" s="243"/>
      <c r="F106" s="243"/>
      <c r="G106" s="243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112</v>
      </c>
      <c r="AH106" s="212"/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ht="33.75" outlineLevel="1" x14ac:dyDescent="0.2">
      <c r="A107" s="219">
        <v>28</v>
      </c>
      <c r="B107" s="220" t="s">
        <v>203</v>
      </c>
      <c r="C107" s="253" t="s">
        <v>204</v>
      </c>
      <c r="D107" s="221" t="s">
        <v>0</v>
      </c>
      <c r="E107" s="242"/>
      <c r="F107" s="223"/>
      <c r="G107" s="222">
        <f>ROUND(E107*F107,2)</f>
        <v>0</v>
      </c>
      <c r="H107" s="223"/>
      <c r="I107" s="222">
        <f>ROUND(E107*H107,2)</f>
        <v>0</v>
      </c>
      <c r="J107" s="223"/>
      <c r="K107" s="222">
        <f>ROUND(E107*J107,2)</f>
        <v>0</v>
      </c>
      <c r="L107" s="222">
        <v>21</v>
      </c>
      <c r="M107" s="222">
        <f>G107*(1+L107/100)</f>
        <v>0</v>
      </c>
      <c r="N107" s="222">
        <v>0</v>
      </c>
      <c r="O107" s="222">
        <f>ROUND(E107*N107,2)</f>
        <v>0</v>
      </c>
      <c r="P107" s="222">
        <v>0</v>
      </c>
      <c r="Q107" s="222">
        <f>ROUND(E107*P107,2)</f>
        <v>0</v>
      </c>
      <c r="R107" s="222" t="s">
        <v>171</v>
      </c>
      <c r="S107" s="222" t="s">
        <v>107</v>
      </c>
      <c r="T107" s="222" t="s">
        <v>107</v>
      </c>
      <c r="U107" s="222">
        <v>0</v>
      </c>
      <c r="V107" s="222">
        <f>ROUND(E107*U107,2)</f>
        <v>0</v>
      </c>
      <c r="W107" s="222"/>
      <c r="X107" s="222" t="s">
        <v>140</v>
      </c>
      <c r="Y107" s="212"/>
      <c r="Z107" s="212"/>
      <c r="AA107" s="212"/>
      <c r="AB107" s="212"/>
      <c r="AC107" s="212"/>
      <c r="AD107" s="212"/>
      <c r="AE107" s="212"/>
      <c r="AF107" s="212"/>
      <c r="AG107" s="212" t="s">
        <v>141</v>
      </c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4" t="s">
        <v>202</v>
      </c>
      <c r="D108" s="245"/>
      <c r="E108" s="245"/>
      <c r="F108" s="245"/>
      <c r="G108" s="245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111</v>
      </c>
      <c r="AH108" s="212"/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">
      <c r="A109" s="219"/>
      <c r="B109" s="220"/>
      <c r="C109" s="250"/>
      <c r="D109" s="243"/>
      <c r="E109" s="243"/>
      <c r="F109" s="243"/>
      <c r="G109" s="243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12"/>
      <c r="Z109" s="212"/>
      <c r="AA109" s="212"/>
      <c r="AB109" s="212"/>
      <c r="AC109" s="212"/>
      <c r="AD109" s="212"/>
      <c r="AE109" s="212"/>
      <c r="AF109" s="212"/>
      <c r="AG109" s="212" t="s">
        <v>112</v>
      </c>
      <c r="AH109" s="212"/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ht="33.75" outlineLevel="1" x14ac:dyDescent="0.2">
      <c r="A110" s="219">
        <v>29</v>
      </c>
      <c r="B110" s="220" t="s">
        <v>205</v>
      </c>
      <c r="C110" s="253" t="s">
        <v>206</v>
      </c>
      <c r="D110" s="221" t="s">
        <v>0</v>
      </c>
      <c r="E110" s="242"/>
      <c r="F110" s="223"/>
      <c r="G110" s="222">
        <f>ROUND(E110*F110,2)</f>
        <v>0</v>
      </c>
      <c r="H110" s="223"/>
      <c r="I110" s="222">
        <f>ROUND(E110*H110,2)</f>
        <v>0</v>
      </c>
      <c r="J110" s="223"/>
      <c r="K110" s="222">
        <f>ROUND(E110*J110,2)</f>
        <v>0</v>
      </c>
      <c r="L110" s="222">
        <v>21</v>
      </c>
      <c r="M110" s="222">
        <f>G110*(1+L110/100)</f>
        <v>0</v>
      </c>
      <c r="N110" s="222">
        <v>0</v>
      </c>
      <c r="O110" s="222">
        <f>ROUND(E110*N110,2)</f>
        <v>0</v>
      </c>
      <c r="P110" s="222">
        <v>0</v>
      </c>
      <c r="Q110" s="222">
        <f>ROUND(E110*P110,2)</f>
        <v>0</v>
      </c>
      <c r="R110" s="222" t="s">
        <v>171</v>
      </c>
      <c r="S110" s="222" t="s">
        <v>107</v>
      </c>
      <c r="T110" s="222" t="s">
        <v>107</v>
      </c>
      <c r="U110" s="222">
        <v>0</v>
      </c>
      <c r="V110" s="222">
        <f>ROUND(E110*U110,2)</f>
        <v>0</v>
      </c>
      <c r="W110" s="222"/>
      <c r="X110" s="222" t="s">
        <v>140</v>
      </c>
      <c r="Y110" s="212"/>
      <c r="Z110" s="212"/>
      <c r="AA110" s="212"/>
      <c r="AB110" s="212"/>
      <c r="AC110" s="212"/>
      <c r="AD110" s="212"/>
      <c r="AE110" s="212"/>
      <c r="AF110" s="212"/>
      <c r="AG110" s="212" t="s">
        <v>141</v>
      </c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4" t="s">
        <v>202</v>
      </c>
      <c r="D111" s="245"/>
      <c r="E111" s="245"/>
      <c r="F111" s="245"/>
      <c r="G111" s="245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111</v>
      </c>
      <c r="AH111" s="212"/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19"/>
      <c r="B112" s="220"/>
      <c r="C112" s="250"/>
      <c r="D112" s="243"/>
      <c r="E112" s="243"/>
      <c r="F112" s="243"/>
      <c r="G112" s="243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12"/>
      <c r="Z112" s="212"/>
      <c r="AA112" s="212"/>
      <c r="AB112" s="212"/>
      <c r="AC112" s="212"/>
      <c r="AD112" s="212"/>
      <c r="AE112" s="212"/>
      <c r="AF112" s="212"/>
      <c r="AG112" s="212" t="s">
        <v>112</v>
      </c>
      <c r="AH112" s="212"/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x14ac:dyDescent="0.2">
      <c r="A113" s="227" t="s">
        <v>101</v>
      </c>
      <c r="B113" s="228" t="s">
        <v>68</v>
      </c>
      <c r="C113" s="247" t="s">
        <v>69</v>
      </c>
      <c r="D113" s="229"/>
      <c r="E113" s="230"/>
      <c r="F113" s="231"/>
      <c r="G113" s="231">
        <f>SUMIF(AG114:AG121,"&lt;&gt;NOR",G114:G121)</f>
        <v>0</v>
      </c>
      <c r="H113" s="231"/>
      <c r="I113" s="231">
        <f>SUM(I114:I121)</f>
        <v>0</v>
      </c>
      <c r="J113" s="231"/>
      <c r="K113" s="231">
        <f>SUM(K114:K121)</f>
        <v>0</v>
      </c>
      <c r="L113" s="231"/>
      <c r="M113" s="231">
        <f>SUM(M114:M121)</f>
        <v>0</v>
      </c>
      <c r="N113" s="231"/>
      <c r="O113" s="231">
        <f>SUM(O114:O121)</f>
        <v>0.04</v>
      </c>
      <c r="P113" s="231"/>
      <c r="Q113" s="231">
        <f>SUM(Q114:Q121)</f>
        <v>0</v>
      </c>
      <c r="R113" s="231"/>
      <c r="S113" s="231"/>
      <c r="T113" s="232"/>
      <c r="U113" s="226"/>
      <c r="V113" s="226">
        <f>SUM(V114:V121)</f>
        <v>21.94</v>
      </c>
      <c r="W113" s="226"/>
      <c r="X113" s="226"/>
      <c r="AG113" t="s">
        <v>102</v>
      </c>
    </row>
    <row r="114" spans="1:60" outlineLevel="1" x14ac:dyDescent="0.2">
      <c r="A114" s="233">
        <v>30</v>
      </c>
      <c r="B114" s="234" t="s">
        <v>207</v>
      </c>
      <c r="C114" s="248" t="s">
        <v>208</v>
      </c>
      <c r="D114" s="235" t="s">
        <v>120</v>
      </c>
      <c r="E114" s="236">
        <v>154</v>
      </c>
      <c r="F114" s="237"/>
      <c r="G114" s="238">
        <f>ROUND(E114*F114,2)</f>
        <v>0</v>
      </c>
      <c r="H114" s="237"/>
      <c r="I114" s="238">
        <f>ROUND(E114*H114,2)</f>
        <v>0</v>
      </c>
      <c r="J114" s="237"/>
      <c r="K114" s="238">
        <f>ROUND(E114*J114,2)</f>
        <v>0</v>
      </c>
      <c r="L114" s="238">
        <v>21</v>
      </c>
      <c r="M114" s="238">
        <f>G114*(1+L114/100)</f>
        <v>0</v>
      </c>
      <c r="N114" s="238">
        <v>6.9999999999999994E-5</v>
      </c>
      <c r="O114" s="238">
        <f>ROUND(E114*N114,2)</f>
        <v>0.01</v>
      </c>
      <c r="P114" s="238">
        <v>0</v>
      </c>
      <c r="Q114" s="238">
        <f>ROUND(E114*P114,2)</f>
        <v>0</v>
      </c>
      <c r="R114" s="238" t="s">
        <v>209</v>
      </c>
      <c r="S114" s="238" t="s">
        <v>107</v>
      </c>
      <c r="T114" s="239" t="s">
        <v>107</v>
      </c>
      <c r="U114" s="222">
        <v>3.2480000000000002E-2</v>
      </c>
      <c r="V114" s="222">
        <f>ROUND(E114*U114,2)</f>
        <v>5</v>
      </c>
      <c r="W114" s="222"/>
      <c r="X114" s="222" t="s">
        <v>108</v>
      </c>
      <c r="Y114" s="212"/>
      <c r="Z114" s="212"/>
      <c r="AA114" s="212"/>
      <c r="AB114" s="212"/>
      <c r="AC114" s="212"/>
      <c r="AD114" s="212"/>
      <c r="AE114" s="212"/>
      <c r="AF114" s="212"/>
      <c r="AG114" s="212" t="s">
        <v>109</v>
      </c>
      <c r="AH114" s="212"/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2"/>
      <c r="D115" s="244"/>
      <c r="E115" s="244"/>
      <c r="F115" s="244"/>
      <c r="G115" s="244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112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ht="33.75" outlineLevel="1" x14ac:dyDescent="0.2">
      <c r="A116" s="233">
        <v>31</v>
      </c>
      <c r="B116" s="234" t="s">
        <v>210</v>
      </c>
      <c r="C116" s="248" t="s">
        <v>211</v>
      </c>
      <c r="D116" s="235" t="s">
        <v>120</v>
      </c>
      <c r="E116" s="236">
        <v>154</v>
      </c>
      <c r="F116" s="237"/>
      <c r="G116" s="238">
        <f>ROUND(E116*F116,2)</f>
        <v>0</v>
      </c>
      <c r="H116" s="237"/>
      <c r="I116" s="238">
        <f>ROUND(E116*H116,2)</f>
        <v>0</v>
      </c>
      <c r="J116" s="237"/>
      <c r="K116" s="238">
        <f>ROUND(E116*J116,2)</f>
        <v>0</v>
      </c>
      <c r="L116" s="238">
        <v>21</v>
      </c>
      <c r="M116" s="238">
        <f>G116*(1+L116/100)</f>
        <v>0</v>
      </c>
      <c r="N116" s="238">
        <v>2.0000000000000001E-4</v>
      </c>
      <c r="O116" s="238">
        <f>ROUND(E116*N116,2)</f>
        <v>0.03</v>
      </c>
      <c r="P116" s="238">
        <v>0</v>
      </c>
      <c r="Q116" s="238">
        <f>ROUND(E116*P116,2)</f>
        <v>0</v>
      </c>
      <c r="R116" s="238" t="s">
        <v>209</v>
      </c>
      <c r="S116" s="238" t="s">
        <v>107</v>
      </c>
      <c r="T116" s="239" t="s">
        <v>107</v>
      </c>
      <c r="U116" s="222">
        <v>0.11</v>
      </c>
      <c r="V116" s="222">
        <f>ROUND(E116*U116,2)</f>
        <v>16.940000000000001</v>
      </c>
      <c r="W116" s="222"/>
      <c r="X116" s="222" t="s">
        <v>108</v>
      </c>
      <c r="Y116" s="212"/>
      <c r="Z116" s="212"/>
      <c r="AA116" s="212"/>
      <c r="AB116" s="212"/>
      <c r="AC116" s="212"/>
      <c r="AD116" s="212"/>
      <c r="AE116" s="212"/>
      <c r="AF116" s="212"/>
      <c r="AG116" s="212" t="s">
        <v>109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1" t="s">
        <v>212</v>
      </c>
      <c r="D117" s="224"/>
      <c r="E117" s="225">
        <v>42</v>
      </c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117</v>
      </c>
      <c r="AH117" s="212">
        <v>0</v>
      </c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1" t="s">
        <v>213</v>
      </c>
      <c r="D118" s="224"/>
      <c r="E118" s="225">
        <v>42</v>
      </c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117</v>
      </c>
      <c r="AH118" s="212">
        <v>0</v>
      </c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">
      <c r="A119" s="219"/>
      <c r="B119" s="220"/>
      <c r="C119" s="251" t="s">
        <v>214</v>
      </c>
      <c r="D119" s="224"/>
      <c r="E119" s="225">
        <v>30</v>
      </c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12"/>
      <c r="Z119" s="212"/>
      <c r="AA119" s="212"/>
      <c r="AB119" s="212"/>
      <c r="AC119" s="212"/>
      <c r="AD119" s="212"/>
      <c r="AE119" s="212"/>
      <c r="AF119" s="212"/>
      <c r="AG119" s="212" t="s">
        <v>117</v>
      </c>
      <c r="AH119" s="212">
        <v>0</v>
      </c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outlineLevel="1" x14ac:dyDescent="0.2">
      <c r="A120" s="219"/>
      <c r="B120" s="220"/>
      <c r="C120" s="251" t="s">
        <v>215</v>
      </c>
      <c r="D120" s="224"/>
      <c r="E120" s="225">
        <v>40</v>
      </c>
      <c r="F120" s="222"/>
      <c r="G120" s="222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12"/>
      <c r="Z120" s="212"/>
      <c r="AA120" s="212"/>
      <c r="AB120" s="212"/>
      <c r="AC120" s="212"/>
      <c r="AD120" s="212"/>
      <c r="AE120" s="212"/>
      <c r="AF120" s="212"/>
      <c r="AG120" s="212" t="s">
        <v>117</v>
      </c>
      <c r="AH120" s="212">
        <v>0</v>
      </c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0"/>
      <c r="D121" s="243"/>
      <c r="E121" s="243"/>
      <c r="F121" s="243"/>
      <c r="G121" s="243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112</v>
      </c>
      <c r="AH121" s="212"/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x14ac:dyDescent="0.2">
      <c r="A122" s="227" t="s">
        <v>101</v>
      </c>
      <c r="B122" s="228" t="s">
        <v>70</v>
      </c>
      <c r="C122" s="247" t="s">
        <v>71</v>
      </c>
      <c r="D122" s="229"/>
      <c r="E122" s="230"/>
      <c r="F122" s="231"/>
      <c r="G122" s="231">
        <f>SUMIF(AG123:AG135,"&lt;&gt;NOR",G123:G135)</f>
        <v>0</v>
      </c>
      <c r="H122" s="231"/>
      <c r="I122" s="231">
        <f>SUM(I123:I135)</f>
        <v>0</v>
      </c>
      <c r="J122" s="231"/>
      <c r="K122" s="231">
        <f>SUM(K123:K135)</f>
        <v>0</v>
      </c>
      <c r="L122" s="231"/>
      <c r="M122" s="231">
        <f>SUM(M123:M135)</f>
        <v>0</v>
      </c>
      <c r="N122" s="231"/>
      <c r="O122" s="231">
        <f>SUM(O123:O135)</f>
        <v>0</v>
      </c>
      <c r="P122" s="231"/>
      <c r="Q122" s="231">
        <f>SUM(Q123:Q135)</f>
        <v>0</v>
      </c>
      <c r="R122" s="231"/>
      <c r="S122" s="231"/>
      <c r="T122" s="232"/>
      <c r="U122" s="226"/>
      <c r="V122" s="226">
        <f>SUM(V123:V135)</f>
        <v>0.5</v>
      </c>
      <c r="W122" s="226"/>
      <c r="X122" s="226"/>
      <c r="AG122" t="s">
        <v>102</v>
      </c>
    </row>
    <row r="123" spans="1:60" ht="22.5" outlineLevel="1" x14ac:dyDescent="0.2">
      <c r="A123" s="233">
        <v>32</v>
      </c>
      <c r="B123" s="234" t="s">
        <v>216</v>
      </c>
      <c r="C123" s="248" t="s">
        <v>217</v>
      </c>
      <c r="D123" s="235" t="s">
        <v>139</v>
      </c>
      <c r="E123" s="236">
        <v>0.2054</v>
      </c>
      <c r="F123" s="237"/>
      <c r="G123" s="238">
        <f>ROUND(E123*F123,2)</f>
        <v>0</v>
      </c>
      <c r="H123" s="237"/>
      <c r="I123" s="238">
        <f>ROUND(E123*H123,2)</f>
        <v>0</v>
      </c>
      <c r="J123" s="237"/>
      <c r="K123" s="238">
        <f>ROUND(E123*J123,2)</f>
        <v>0</v>
      </c>
      <c r="L123" s="238">
        <v>21</v>
      </c>
      <c r="M123" s="238">
        <f>G123*(1+L123/100)</f>
        <v>0</v>
      </c>
      <c r="N123" s="238">
        <v>0</v>
      </c>
      <c r="O123" s="238">
        <f>ROUND(E123*N123,2)</f>
        <v>0</v>
      </c>
      <c r="P123" s="238">
        <v>0</v>
      </c>
      <c r="Q123" s="238">
        <f>ROUND(E123*P123,2)</f>
        <v>0</v>
      </c>
      <c r="R123" s="238" t="s">
        <v>218</v>
      </c>
      <c r="S123" s="238" t="s">
        <v>107</v>
      </c>
      <c r="T123" s="239" t="s">
        <v>107</v>
      </c>
      <c r="U123" s="222">
        <v>0.28000000000000003</v>
      </c>
      <c r="V123" s="222">
        <f>ROUND(E123*U123,2)</f>
        <v>0.06</v>
      </c>
      <c r="W123" s="222"/>
      <c r="X123" s="222" t="s">
        <v>219</v>
      </c>
      <c r="Y123" s="212"/>
      <c r="Z123" s="212"/>
      <c r="AA123" s="212"/>
      <c r="AB123" s="212"/>
      <c r="AC123" s="212"/>
      <c r="AD123" s="212"/>
      <c r="AE123" s="212"/>
      <c r="AF123" s="212"/>
      <c r="AG123" s="212" t="s">
        <v>220</v>
      </c>
      <c r="AH123" s="212"/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outlineLevel="1" x14ac:dyDescent="0.2">
      <c r="A124" s="219"/>
      <c r="B124" s="220"/>
      <c r="C124" s="249" t="s">
        <v>221</v>
      </c>
      <c r="D124" s="241"/>
      <c r="E124" s="241"/>
      <c r="F124" s="241"/>
      <c r="G124" s="241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12"/>
      <c r="Z124" s="212"/>
      <c r="AA124" s="212"/>
      <c r="AB124" s="212"/>
      <c r="AC124" s="212"/>
      <c r="AD124" s="212"/>
      <c r="AE124" s="212"/>
      <c r="AF124" s="212"/>
      <c r="AG124" s="212" t="s">
        <v>111</v>
      </c>
      <c r="AH124" s="212"/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0"/>
      <c r="D125" s="243"/>
      <c r="E125" s="243"/>
      <c r="F125" s="243"/>
      <c r="G125" s="243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112</v>
      </c>
      <c r="AH125" s="212"/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outlineLevel="1" x14ac:dyDescent="0.2">
      <c r="A126" s="233">
        <v>33</v>
      </c>
      <c r="B126" s="234" t="s">
        <v>222</v>
      </c>
      <c r="C126" s="248" t="s">
        <v>223</v>
      </c>
      <c r="D126" s="235" t="s">
        <v>139</v>
      </c>
      <c r="E126" s="236">
        <v>0.2054</v>
      </c>
      <c r="F126" s="237"/>
      <c r="G126" s="238">
        <f>ROUND(E126*F126,2)</f>
        <v>0</v>
      </c>
      <c r="H126" s="237"/>
      <c r="I126" s="238">
        <f>ROUND(E126*H126,2)</f>
        <v>0</v>
      </c>
      <c r="J126" s="237"/>
      <c r="K126" s="238">
        <f>ROUND(E126*J126,2)</f>
        <v>0</v>
      </c>
      <c r="L126" s="238">
        <v>21</v>
      </c>
      <c r="M126" s="238">
        <f>G126*(1+L126/100)</f>
        <v>0</v>
      </c>
      <c r="N126" s="238">
        <v>0</v>
      </c>
      <c r="O126" s="238">
        <f>ROUND(E126*N126,2)</f>
        <v>0</v>
      </c>
      <c r="P126" s="238">
        <v>0</v>
      </c>
      <c r="Q126" s="238">
        <f>ROUND(E126*P126,2)</f>
        <v>0</v>
      </c>
      <c r="R126" s="238" t="s">
        <v>224</v>
      </c>
      <c r="S126" s="238" t="s">
        <v>107</v>
      </c>
      <c r="T126" s="239" t="s">
        <v>107</v>
      </c>
      <c r="U126" s="222">
        <v>0.75</v>
      </c>
      <c r="V126" s="222">
        <f>ROUND(E126*U126,2)</f>
        <v>0.15</v>
      </c>
      <c r="W126" s="222"/>
      <c r="X126" s="222" t="s">
        <v>219</v>
      </c>
      <c r="Y126" s="212"/>
      <c r="Z126" s="212"/>
      <c r="AA126" s="212"/>
      <c r="AB126" s="212"/>
      <c r="AC126" s="212"/>
      <c r="AD126" s="212"/>
      <c r="AE126" s="212"/>
      <c r="AF126" s="212"/>
      <c r="AG126" s="212" t="s">
        <v>220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outlineLevel="1" x14ac:dyDescent="0.2">
      <c r="A127" s="219"/>
      <c r="B127" s="220"/>
      <c r="C127" s="252"/>
      <c r="D127" s="244"/>
      <c r="E127" s="244"/>
      <c r="F127" s="244"/>
      <c r="G127" s="244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2"/>
      <c r="S127" s="222"/>
      <c r="T127" s="222"/>
      <c r="U127" s="222"/>
      <c r="V127" s="222"/>
      <c r="W127" s="222"/>
      <c r="X127" s="222"/>
      <c r="Y127" s="212"/>
      <c r="Z127" s="212"/>
      <c r="AA127" s="212"/>
      <c r="AB127" s="212"/>
      <c r="AC127" s="212"/>
      <c r="AD127" s="212"/>
      <c r="AE127" s="212"/>
      <c r="AF127" s="212"/>
      <c r="AG127" s="212" t="s">
        <v>112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ht="22.5" outlineLevel="1" x14ac:dyDescent="0.2">
      <c r="A128" s="233">
        <v>34</v>
      </c>
      <c r="B128" s="234" t="s">
        <v>225</v>
      </c>
      <c r="C128" s="248" t="s">
        <v>226</v>
      </c>
      <c r="D128" s="235" t="s">
        <v>139</v>
      </c>
      <c r="E128" s="236">
        <v>0.2054</v>
      </c>
      <c r="F128" s="237"/>
      <c r="G128" s="238">
        <f>ROUND(E128*F128,2)</f>
        <v>0</v>
      </c>
      <c r="H128" s="237"/>
      <c r="I128" s="238">
        <f>ROUND(E128*H128,2)</f>
        <v>0</v>
      </c>
      <c r="J128" s="237"/>
      <c r="K128" s="238">
        <f>ROUND(E128*J128,2)</f>
        <v>0</v>
      </c>
      <c r="L128" s="238">
        <v>21</v>
      </c>
      <c r="M128" s="238">
        <f>G128*(1+L128/100)</f>
        <v>0</v>
      </c>
      <c r="N128" s="238">
        <v>0</v>
      </c>
      <c r="O128" s="238">
        <f>ROUND(E128*N128,2)</f>
        <v>0</v>
      </c>
      <c r="P128" s="238">
        <v>0</v>
      </c>
      <c r="Q128" s="238">
        <f>ROUND(E128*P128,2)</f>
        <v>0</v>
      </c>
      <c r="R128" s="238" t="s">
        <v>227</v>
      </c>
      <c r="S128" s="238" t="s">
        <v>107</v>
      </c>
      <c r="T128" s="239" t="s">
        <v>107</v>
      </c>
      <c r="U128" s="222">
        <v>0.93</v>
      </c>
      <c r="V128" s="222">
        <f>ROUND(E128*U128,2)</f>
        <v>0.19</v>
      </c>
      <c r="W128" s="222"/>
      <c r="X128" s="222" t="s">
        <v>219</v>
      </c>
      <c r="Y128" s="212"/>
      <c r="Z128" s="212"/>
      <c r="AA128" s="212"/>
      <c r="AB128" s="212"/>
      <c r="AC128" s="212"/>
      <c r="AD128" s="212"/>
      <c r="AE128" s="212"/>
      <c r="AF128" s="212"/>
      <c r="AG128" s="212" t="s">
        <v>220</v>
      </c>
      <c r="AH128" s="212"/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outlineLevel="1" x14ac:dyDescent="0.2">
      <c r="A129" s="219"/>
      <c r="B129" s="220"/>
      <c r="C129" s="252"/>
      <c r="D129" s="244"/>
      <c r="E129" s="244"/>
      <c r="F129" s="244"/>
      <c r="G129" s="244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2"/>
      <c r="S129" s="222"/>
      <c r="T129" s="222"/>
      <c r="U129" s="222"/>
      <c r="V129" s="222"/>
      <c r="W129" s="222"/>
      <c r="X129" s="222"/>
      <c r="Y129" s="212"/>
      <c r="Z129" s="212"/>
      <c r="AA129" s="212"/>
      <c r="AB129" s="212"/>
      <c r="AC129" s="212"/>
      <c r="AD129" s="212"/>
      <c r="AE129" s="212"/>
      <c r="AF129" s="212"/>
      <c r="AG129" s="212" t="s">
        <v>112</v>
      </c>
      <c r="AH129" s="212"/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outlineLevel="1" x14ac:dyDescent="0.2">
      <c r="A130" s="233">
        <v>35</v>
      </c>
      <c r="B130" s="234" t="s">
        <v>228</v>
      </c>
      <c r="C130" s="248" t="s">
        <v>229</v>
      </c>
      <c r="D130" s="235" t="s">
        <v>139</v>
      </c>
      <c r="E130" s="236">
        <v>0.2054</v>
      </c>
      <c r="F130" s="237"/>
      <c r="G130" s="238">
        <f>ROUND(E130*F130,2)</f>
        <v>0</v>
      </c>
      <c r="H130" s="237"/>
      <c r="I130" s="238">
        <f>ROUND(E130*H130,2)</f>
        <v>0</v>
      </c>
      <c r="J130" s="237"/>
      <c r="K130" s="238">
        <f>ROUND(E130*J130,2)</f>
        <v>0</v>
      </c>
      <c r="L130" s="238">
        <v>21</v>
      </c>
      <c r="M130" s="238">
        <f>G130*(1+L130/100)</f>
        <v>0</v>
      </c>
      <c r="N130" s="238">
        <v>0</v>
      </c>
      <c r="O130" s="238">
        <f>ROUND(E130*N130,2)</f>
        <v>0</v>
      </c>
      <c r="P130" s="238">
        <v>0</v>
      </c>
      <c r="Q130" s="238">
        <f>ROUND(E130*P130,2)</f>
        <v>0</v>
      </c>
      <c r="R130" s="238" t="s">
        <v>227</v>
      </c>
      <c r="S130" s="238" t="s">
        <v>107</v>
      </c>
      <c r="T130" s="239" t="s">
        <v>107</v>
      </c>
      <c r="U130" s="222">
        <v>0.49</v>
      </c>
      <c r="V130" s="222">
        <f>ROUND(E130*U130,2)</f>
        <v>0.1</v>
      </c>
      <c r="W130" s="222"/>
      <c r="X130" s="222" t="s">
        <v>219</v>
      </c>
      <c r="Y130" s="212"/>
      <c r="Z130" s="212"/>
      <c r="AA130" s="212"/>
      <c r="AB130" s="212"/>
      <c r="AC130" s="212"/>
      <c r="AD130" s="212"/>
      <c r="AE130" s="212"/>
      <c r="AF130" s="212"/>
      <c r="AG130" s="212" t="s">
        <v>220</v>
      </c>
      <c r="AH130" s="212"/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19"/>
      <c r="B131" s="220"/>
      <c r="C131" s="252"/>
      <c r="D131" s="244"/>
      <c r="E131" s="244"/>
      <c r="F131" s="244"/>
      <c r="G131" s="244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12"/>
      <c r="Z131" s="212"/>
      <c r="AA131" s="212"/>
      <c r="AB131" s="212"/>
      <c r="AC131" s="212"/>
      <c r="AD131" s="212"/>
      <c r="AE131" s="212"/>
      <c r="AF131" s="212"/>
      <c r="AG131" s="212" t="s">
        <v>112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outlineLevel="1" x14ac:dyDescent="0.2">
      <c r="A132" s="233">
        <v>36</v>
      </c>
      <c r="B132" s="234" t="s">
        <v>230</v>
      </c>
      <c r="C132" s="248" t="s">
        <v>231</v>
      </c>
      <c r="D132" s="235" t="s">
        <v>139</v>
      </c>
      <c r="E132" s="236">
        <v>2.0539999999999998</v>
      </c>
      <c r="F132" s="237"/>
      <c r="G132" s="238">
        <f>ROUND(E132*F132,2)</f>
        <v>0</v>
      </c>
      <c r="H132" s="237"/>
      <c r="I132" s="238">
        <f>ROUND(E132*H132,2)</f>
        <v>0</v>
      </c>
      <c r="J132" s="237"/>
      <c r="K132" s="238">
        <f>ROUND(E132*J132,2)</f>
        <v>0</v>
      </c>
      <c r="L132" s="238">
        <v>21</v>
      </c>
      <c r="M132" s="238">
        <f>G132*(1+L132/100)</f>
        <v>0</v>
      </c>
      <c r="N132" s="238">
        <v>0</v>
      </c>
      <c r="O132" s="238">
        <f>ROUND(E132*N132,2)</f>
        <v>0</v>
      </c>
      <c r="P132" s="238">
        <v>0</v>
      </c>
      <c r="Q132" s="238">
        <f>ROUND(E132*P132,2)</f>
        <v>0</v>
      </c>
      <c r="R132" s="238" t="s">
        <v>227</v>
      </c>
      <c r="S132" s="238" t="s">
        <v>107</v>
      </c>
      <c r="T132" s="239" t="s">
        <v>107</v>
      </c>
      <c r="U132" s="222">
        <v>0</v>
      </c>
      <c r="V132" s="222">
        <f>ROUND(E132*U132,2)</f>
        <v>0</v>
      </c>
      <c r="W132" s="222"/>
      <c r="X132" s="222" t="s">
        <v>219</v>
      </c>
      <c r="Y132" s="212"/>
      <c r="Z132" s="212"/>
      <c r="AA132" s="212"/>
      <c r="AB132" s="212"/>
      <c r="AC132" s="212"/>
      <c r="AD132" s="212"/>
      <c r="AE132" s="212"/>
      <c r="AF132" s="212"/>
      <c r="AG132" s="212" t="s">
        <v>220</v>
      </c>
      <c r="AH132" s="212"/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outlineLevel="1" x14ac:dyDescent="0.2">
      <c r="A133" s="219"/>
      <c r="B133" s="220"/>
      <c r="C133" s="252"/>
      <c r="D133" s="244"/>
      <c r="E133" s="244"/>
      <c r="F133" s="244"/>
      <c r="G133" s="244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  <c r="V133" s="222"/>
      <c r="W133" s="222"/>
      <c r="X133" s="222"/>
      <c r="Y133" s="212"/>
      <c r="Z133" s="212"/>
      <c r="AA133" s="212"/>
      <c r="AB133" s="212"/>
      <c r="AC133" s="212"/>
      <c r="AD133" s="212"/>
      <c r="AE133" s="212"/>
      <c r="AF133" s="212"/>
      <c r="AG133" s="212" t="s">
        <v>112</v>
      </c>
      <c r="AH133" s="212"/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33">
        <v>37</v>
      </c>
      <c r="B134" s="234" t="s">
        <v>232</v>
      </c>
      <c r="C134" s="248" t="s">
        <v>233</v>
      </c>
      <c r="D134" s="235" t="s">
        <v>139</v>
      </c>
      <c r="E134" s="236">
        <v>0.2054</v>
      </c>
      <c r="F134" s="237"/>
      <c r="G134" s="238">
        <f>ROUND(E134*F134,2)</f>
        <v>0</v>
      </c>
      <c r="H134" s="237"/>
      <c r="I134" s="238">
        <f>ROUND(E134*H134,2)</f>
        <v>0</v>
      </c>
      <c r="J134" s="237"/>
      <c r="K134" s="238">
        <f>ROUND(E134*J134,2)</f>
        <v>0</v>
      </c>
      <c r="L134" s="238">
        <v>21</v>
      </c>
      <c r="M134" s="238">
        <f>G134*(1+L134/100)</f>
        <v>0</v>
      </c>
      <c r="N134" s="238">
        <v>0</v>
      </c>
      <c r="O134" s="238">
        <f>ROUND(E134*N134,2)</f>
        <v>0</v>
      </c>
      <c r="P134" s="238">
        <v>0</v>
      </c>
      <c r="Q134" s="238">
        <f>ROUND(E134*P134,2)</f>
        <v>0</v>
      </c>
      <c r="R134" s="238" t="s">
        <v>227</v>
      </c>
      <c r="S134" s="238" t="s">
        <v>107</v>
      </c>
      <c r="T134" s="239" t="s">
        <v>107</v>
      </c>
      <c r="U134" s="222">
        <v>0</v>
      </c>
      <c r="V134" s="222">
        <f>ROUND(E134*U134,2)</f>
        <v>0</v>
      </c>
      <c r="W134" s="222"/>
      <c r="X134" s="222" t="s">
        <v>219</v>
      </c>
      <c r="Y134" s="212"/>
      <c r="Z134" s="212"/>
      <c r="AA134" s="212"/>
      <c r="AB134" s="212"/>
      <c r="AC134" s="212"/>
      <c r="AD134" s="212"/>
      <c r="AE134" s="212"/>
      <c r="AF134" s="212"/>
      <c r="AG134" s="212" t="s">
        <v>220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outlineLevel="1" x14ac:dyDescent="0.2">
      <c r="A135" s="219"/>
      <c r="B135" s="220"/>
      <c r="C135" s="252"/>
      <c r="D135" s="244"/>
      <c r="E135" s="244"/>
      <c r="F135" s="244"/>
      <c r="G135" s="244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2"/>
      <c r="S135" s="222"/>
      <c r="T135" s="222"/>
      <c r="U135" s="222"/>
      <c r="V135" s="222"/>
      <c r="W135" s="222"/>
      <c r="X135" s="222"/>
      <c r="Y135" s="212"/>
      <c r="Z135" s="212"/>
      <c r="AA135" s="212"/>
      <c r="AB135" s="212"/>
      <c r="AC135" s="212"/>
      <c r="AD135" s="212"/>
      <c r="AE135" s="212"/>
      <c r="AF135" s="212"/>
      <c r="AG135" s="212" t="s">
        <v>112</v>
      </c>
      <c r="AH135" s="212"/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x14ac:dyDescent="0.2">
      <c r="A136" s="227" t="s">
        <v>101</v>
      </c>
      <c r="B136" s="228" t="s">
        <v>73</v>
      </c>
      <c r="C136" s="247" t="s">
        <v>27</v>
      </c>
      <c r="D136" s="229"/>
      <c r="E136" s="230"/>
      <c r="F136" s="231"/>
      <c r="G136" s="231">
        <f>SUMIF(AG137:AG138,"&lt;&gt;NOR",G137:G138)</f>
        <v>0</v>
      </c>
      <c r="H136" s="231"/>
      <c r="I136" s="231">
        <f>SUM(I137:I138)</f>
        <v>0</v>
      </c>
      <c r="J136" s="231"/>
      <c r="K136" s="231">
        <f>SUM(K137:K138)</f>
        <v>0</v>
      </c>
      <c r="L136" s="231"/>
      <c r="M136" s="231">
        <f>SUM(M137:M138)</f>
        <v>0</v>
      </c>
      <c r="N136" s="231"/>
      <c r="O136" s="231">
        <f>SUM(O137:O138)</f>
        <v>0</v>
      </c>
      <c r="P136" s="231"/>
      <c r="Q136" s="231">
        <f>SUM(Q137:Q138)</f>
        <v>0</v>
      </c>
      <c r="R136" s="231"/>
      <c r="S136" s="231"/>
      <c r="T136" s="232"/>
      <c r="U136" s="226"/>
      <c r="V136" s="226">
        <f>SUM(V137:V138)</f>
        <v>0</v>
      </c>
      <c r="W136" s="226"/>
      <c r="X136" s="226"/>
      <c r="AG136" t="s">
        <v>102</v>
      </c>
    </row>
    <row r="137" spans="1:60" outlineLevel="1" x14ac:dyDescent="0.2">
      <c r="A137" s="233">
        <v>38</v>
      </c>
      <c r="B137" s="234" t="s">
        <v>234</v>
      </c>
      <c r="C137" s="248" t="s">
        <v>235</v>
      </c>
      <c r="D137" s="235" t="s">
        <v>236</v>
      </c>
      <c r="E137" s="236">
        <v>2</v>
      </c>
      <c r="F137" s="237"/>
      <c r="G137" s="238">
        <f>ROUND(E137*F137,2)</f>
        <v>0</v>
      </c>
      <c r="H137" s="237"/>
      <c r="I137" s="238">
        <f>ROUND(E137*H137,2)</f>
        <v>0</v>
      </c>
      <c r="J137" s="237"/>
      <c r="K137" s="238">
        <f>ROUND(E137*J137,2)</f>
        <v>0</v>
      </c>
      <c r="L137" s="238">
        <v>21</v>
      </c>
      <c r="M137" s="238">
        <f>G137*(1+L137/100)</f>
        <v>0</v>
      </c>
      <c r="N137" s="238">
        <v>0</v>
      </c>
      <c r="O137" s="238">
        <f>ROUND(E137*N137,2)</f>
        <v>0</v>
      </c>
      <c r="P137" s="238">
        <v>0</v>
      </c>
      <c r="Q137" s="238">
        <f>ROUND(E137*P137,2)</f>
        <v>0</v>
      </c>
      <c r="R137" s="238"/>
      <c r="S137" s="238" t="s">
        <v>107</v>
      </c>
      <c r="T137" s="239" t="s">
        <v>237</v>
      </c>
      <c r="U137" s="222">
        <v>0</v>
      </c>
      <c r="V137" s="222">
        <f>ROUND(E137*U137,2)</f>
        <v>0</v>
      </c>
      <c r="W137" s="222"/>
      <c r="X137" s="222" t="s">
        <v>238</v>
      </c>
      <c r="Y137" s="212"/>
      <c r="Z137" s="212"/>
      <c r="AA137" s="212"/>
      <c r="AB137" s="212"/>
      <c r="AC137" s="212"/>
      <c r="AD137" s="212"/>
      <c r="AE137" s="212"/>
      <c r="AF137" s="212"/>
      <c r="AG137" s="212" t="s">
        <v>239</v>
      </c>
      <c r="AH137" s="212"/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outlineLevel="1" x14ac:dyDescent="0.2">
      <c r="A138" s="219"/>
      <c r="B138" s="220"/>
      <c r="C138" s="252"/>
      <c r="D138" s="244"/>
      <c r="E138" s="244"/>
      <c r="F138" s="244"/>
      <c r="G138" s="244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12"/>
      <c r="Z138" s="212"/>
      <c r="AA138" s="212"/>
      <c r="AB138" s="212"/>
      <c r="AC138" s="212"/>
      <c r="AD138" s="212"/>
      <c r="AE138" s="212"/>
      <c r="AF138" s="212"/>
      <c r="AG138" s="212" t="s">
        <v>112</v>
      </c>
      <c r="AH138" s="212"/>
      <c r="AI138" s="212"/>
      <c r="AJ138" s="212"/>
      <c r="AK138" s="212"/>
      <c r="AL138" s="212"/>
      <c r="AM138" s="212"/>
      <c r="AN138" s="212"/>
      <c r="AO138" s="212"/>
      <c r="AP138" s="212"/>
      <c r="AQ138" s="212"/>
      <c r="AR138" s="212"/>
      <c r="AS138" s="212"/>
      <c r="AT138" s="212"/>
      <c r="AU138" s="212"/>
      <c r="AV138" s="212"/>
      <c r="AW138" s="212"/>
      <c r="AX138" s="212"/>
      <c r="AY138" s="212"/>
      <c r="AZ138" s="212"/>
      <c r="BA138" s="212"/>
      <c r="BB138" s="212"/>
      <c r="BC138" s="212"/>
      <c r="BD138" s="212"/>
      <c r="BE138" s="212"/>
      <c r="BF138" s="212"/>
      <c r="BG138" s="212"/>
      <c r="BH138" s="212"/>
    </row>
    <row r="139" spans="1:60" x14ac:dyDescent="0.2">
      <c r="A139" s="227" t="s">
        <v>101</v>
      </c>
      <c r="B139" s="228" t="s">
        <v>74</v>
      </c>
      <c r="C139" s="247" t="s">
        <v>28</v>
      </c>
      <c r="D139" s="229"/>
      <c r="E139" s="230"/>
      <c r="F139" s="231"/>
      <c r="G139" s="231">
        <f>SUMIF(AG140:AG142,"&lt;&gt;NOR",G140:G142)</f>
        <v>0</v>
      </c>
      <c r="H139" s="231"/>
      <c r="I139" s="231">
        <f>SUM(I140:I142)</f>
        <v>0</v>
      </c>
      <c r="J139" s="231"/>
      <c r="K139" s="231">
        <f>SUM(K140:K142)</f>
        <v>0</v>
      </c>
      <c r="L139" s="231"/>
      <c r="M139" s="231">
        <f>SUM(M140:M142)</f>
        <v>0</v>
      </c>
      <c r="N139" s="231"/>
      <c r="O139" s="231">
        <f>SUM(O140:O142)</f>
        <v>0</v>
      </c>
      <c r="P139" s="231"/>
      <c r="Q139" s="231">
        <f>SUM(Q140:Q142)</f>
        <v>0</v>
      </c>
      <c r="R139" s="231"/>
      <c r="S139" s="231"/>
      <c r="T139" s="232"/>
      <c r="U139" s="226"/>
      <c r="V139" s="226">
        <f>SUM(V140:V142)</f>
        <v>8</v>
      </c>
      <c r="W139" s="226"/>
      <c r="X139" s="226"/>
      <c r="AG139" t="s">
        <v>102</v>
      </c>
    </row>
    <row r="140" spans="1:60" outlineLevel="1" x14ac:dyDescent="0.2">
      <c r="A140" s="233">
        <v>39</v>
      </c>
      <c r="B140" s="234" t="s">
        <v>240</v>
      </c>
      <c r="C140" s="248" t="s">
        <v>241</v>
      </c>
      <c r="D140" s="235" t="s">
        <v>242</v>
      </c>
      <c r="E140" s="236">
        <v>8</v>
      </c>
      <c r="F140" s="237"/>
      <c r="G140" s="238">
        <f>ROUND(E140*F140,2)</f>
        <v>0</v>
      </c>
      <c r="H140" s="237"/>
      <c r="I140" s="238">
        <f>ROUND(E140*H140,2)</f>
        <v>0</v>
      </c>
      <c r="J140" s="237"/>
      <c r="K140" s="238">
        <f>ROUND(E140*J140,2)</f>
        <v>0</v>
      </c>
      <c r="L140" s="238">
        <v>21</v>
      </c>
      <c r="M140" s="238">
        <f>G140*(1+L140/100)</f>
        <v>0</v>
      </c>
      <c r="N140" s="238">
        <v>0</v>
      </c>
      <c r="O140" s="238">
        <f>ROUND(E140*N140,2)</f>
        <v>0</v>
      </c>
      <c r="P140" s="238">
        <v>0</v>
      </c>
      <c r="Q140" s="238">
        <f>ROUND(E140*P140,2)</f>
        <v>0</v>
      </c>
      <c r="R140" s="238" t="s">
        <v>243</v>
      </c>
      <c r="S140" s="238" t="s">
        <v>107</v>
      </c>
      <c r="T140" s="239" t="s">
        <v>107</v>
      </c>
      <c r="U140" s="222">
        <v>1</v>
      </c>
      <c r="V140" s="222">
        <f>ROUND(E140*U140,2)</f>
        <v>8</v>
      </c>
      <c r="W140" s="222"/>
      <c r="X140" s="222" t="s">
        <v>244</v>
      </c>
      <c r="Y140" s="212"/>
      <c r="Z140" s="212"/>
      <c r="AA140" s="212"/>
      <c r="AB140" s="212"/>
      <c r="AC140" s="212"/>
      <c r="AD140" s="212"/>
      <c r="AE140" s="212"/>
      <c r="AF140" s="212"/>
      <c r="AG140" s="212" t="s">
        <v>245</v>
      </c>
      <c r="AH140" s="212"/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outlineLevel="1" x14ac:dyDescent="0.2">
      <c r="A141" s="219"/>
      <c r="B141" s="220"/>
      <c r="C141" s="251" t="s">
        <v>246</v>
      </c>
      <c r="D141" s="224"/>
      <c r="E141" s="225">
        <v>8</v>
      </c>
      <c r="F141" s="222"/>
      <c r="G141" s="222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2"/>
      <c r="S141" s="222"/>
      <c r="T141" s="222"/>
      <c r="U141" s="222"/>
      <c r="V141" s="222"/>
      <c r="W141" s="222"/>
      <c r="X141" s="222"/>
      <c r="Y141" s="212"/>
      <c r="Z141" s="212"/>
      <c r="AA141" s="212"/>
      <c r="AB141" s="212"/>
      <c r="AC141" s="212"/>
      <c r="AD141" s="212"/>
      <c r="AE141" s="212"/>
      <c r="AF141" s="212"/>
      <c r="AG141" s="212" t="s">
        <v>117</v>
      </c>
      <c r="AH141" s="212">
        <v>0</v>
      </c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outlineLevel="1" x14ac:dyDescent="0.2">
      <c r="A142" s="219"/>
      <c r="B142" s="220"/>
      <c r="C142" s="250"/>
      <c r="D142" s="243"/>
      <c r="E142" s="243"/>
      <c r="F142" s="243"/>
      <c r="G142" s="243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2"/>
      <c r="S142" s="222"/>
      <c r="T142" s="222"/>
      <c r="U142" s="222"/>
      <c r="V142" s="222"/>
      <c r="W142" s="222"/>
      <c r="X142" s="222"/>
      <c r="Y142" s="212"/>
      <c r="Z142" s="212"/>
      <c r="AA142" s="212"/>
      <c r="AB142" s="212"/>
      <c r="AC142" s="212"/>
      <c r="AD142" s="212"/>
      <c r="AE142" s="212"/>
      <c r="AF142" s="212"/>
      <c r="AG142" s="212" t="s">
        <v>112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x14ac:dyDescent="0.2">
      <c r="A143" s="3"/>
      <c r="B143" s="4"/>
      <c r="C143" s="255"/>
      <c r="D143" s="6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AE143">
        <v>15</v>
      </c>
      <c r="AF143">
        <v>21</v>
      </c>
      <c r="AG143" t="s">
        <v>88</v>
      </c>
    </row>
    <row r="144" spans="1:60" x14ac:dyDescent="0.2">
      <c r="A144" s="215"/>
      <c r="B144" s="216" t="s">
        <v>29</v>
      </c>
      <c r="C144" s="256"/>
      <c r="D144" s="217"/>
      <c r="E144" s="218"/>
      <c r="F144" s="218"/>
      <c r="G144" s="246">
        <f>G8+G15+G30+G36+G43+G63+G113+G122+G136+G139</f>
        <v>0</v>
      </c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AE144">
        <f>SUMIF(L7:L142,AE143,G7:G142)</f>
        <v>0</v>
      </c>
      <c r="AF144">
        <f>SUMIF(L7:L142,AF143,G7:G142)</f>
        <v>0</v>
      </c>
      <c r="AG144" t="s">
        <v>247</v>
      </c>
    </row>
    <row r="145" spans="3:33" x14ac:dyDescent="0.2">
      <c r="C145" s="257"/>
      <c r="D145" s="10"/>
      <c r="AG145" t="s">
        <v>248</v>
      </c>
    </row>
    <row r="146" spans="3:33" x14ac:dyDescent="0.2">
      <c r="D146" s="10"/>
    </row>
    <row r="147" spans="3:33" x14ac:dyDescent="0.2">
      <c r="D147" s="10"/>
    </row>
    <row r="148" spans="3:33" x14ac:dyDescent="0.2">
      <c r="D148" s="10"/>
    </row>
    <row r="149" spans="3:33" x14ac:dyDescent="0.2">
      <c r="D149" s="10"/>
    </row>
    <row r="150" spans="3:33" x14ac:dyDescent="0.2">
      <c r="D150" s="10"/>
    </row>
    <row r="151" spans="3:33" x14ac:dyDescent="0.2">
      <c r="D151" s="10"/>
    </row>
    <row r="152" spans="3:33" x14ac:dyDescent="0.2">
      <c r="D152" s="10"/>
    </row>
    <row r="153" spans="3:33" x14ac:dyDescent="0.2">
      <c r="D153" s="10"/>
    </row>
    <row r="154" spans="3:33" x14ac:dyDescent="0.2">
      <c r="D154" s="10"/>
    </row>
    <row r="155" spans="3:33" x14ac:dyDescent="0.2">
      <c r="D155" s="10"/>
    </row>
    <row r="156" spans="3:33" x14ac:dyDescent="0.2">
      <c r="D156" s="10"/>
    </row>
    <row r="157" spans="3:33" x14ac:dyDescent="0.2">
      <c r="D157" s="10"/>
    </row>
    <row r="158" spans="3:33" x14ac:dyDescent="0.2">
      <c r="D158" s="10"/>
    </row>
    <row r="159" spans="3:33" x14ac:dyDescent="0.2">
      <c r="D159" s="10"/>
    </row>
    <row r="160" spans="3:33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55">
    <mergeCell ref="C142:G142"/>
    <mergeCell ref="C127:G127"/>
    <mergeCell ref="C129:G129"/>
    <mergeCell ref="C131:G131"/>
    <mergeCell ref="C133:G133"/>
    <mergeCell ref="C135:G135"/>
    <mergeCell ref="C138:G138"/>
    <mergeCell ref="C111:G111"/>
    <mergeCell ref="C112:G112"/>
    <mergeCell ref="C115:G115"/>
    <mergeCell ref="C121:G121"/>
    <mergeCell ref="C124:G124"/>
    <mergeCell ref="C125:G125"/>
    <mergeCell ref="C98:G98"/>
    <mergeCell ref="C103:G103"/>
    <mergeCell ref="C105:G105"/>
    <mergeCell ref="C106:G106"/>
    <mergeCell ref="C108:G108"/>
    <mergeCell ref="C109:G109"/>
    <mergeCell ref="C75:G75"/>
    <mergeCell ref="C80:G80"/>
    <mergeCell ref="C82:G82"/>
    <mergeCell ref="C87:G87"/>
    <mergeCell ref="C89:G89"/>
    <mergeCell ref="C94:G94"/>
    <mergeCell ref="C59:G59"/>
    <mergeCell ref="C61:G61"/>
    <mergeCell ref="C62:G62"/>
    <mergeCell ref="C65:G65"/>
    <mergeCell ref="C69:G69"/>
    <mergeCell ref="C71:G71"/>
    <mergeCell ref="C49:G49"/>
    <mergeCell ref="C51:G51"/>
    <mergeCell ref="C53:G53"/>
    <mergeCell ref="C55:G55"/>
    <mergeCell ref="C56:G56"/>
    <mergeCell ref="C58:G58"/>
    <mergeCell ref="C35:G35"/>
    <mergeCell ref="C38:G38"/>
    <mergeCell ref="C40:G40"/>
    <mergeCell ref="C42:G42"/>
    <mergeCell ref="C45:G45"/>
    <mergeCell ref="C47:G47"/>
    <mergeCell ref="C14:G14"/>
    <mergeCell ref="C20:G20"/>
    <mergeCell ref="C22:G22"/>
    <mergeCell ref="C26:G26"/>
    <mergeCell ref="C28:G28"/>
    <mergeCell ref="C29:G29"/>
    <mergeCell ref="A1:G1"/>
    <mergeCell ref="C2:G2"/>
    <mergeCell ref="C3:G3"/>
    <mergeCell ref="C4:G4"/>
    <mergeCell ref="C10:G10"/>
    <mergeCell ref="C11:G1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272_2020_06 272_2020_06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'272_2020_06 272_2020_06 Pol'!Názvy_tisku</vt:lpstr>
      <vt:lpstr>oadresa</vt:lpstr>
      <vt:lpstr>Stavba!Objednatel</vt:lpstr>
      <vt:lpstr>Stavba!Objekt</vt:lpstr>
      <vt:lpstr>'272_2020_06 272_2020_06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2020-09-08T09:26:15Z</dcterms:modified>
</cp:coreProperties>
</file>