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Ordinace 415, 416\"/>
    </mc:Choice>
  </mc:AlternateContent>
  <bookViews>
    <workbookView xWindow="28680" yWindow="-120" windowWidth="29040" windowHeight="15840" activeTab="1"/>
  </bookViews>
  <sheets>
    <sheet name="Pokyny pro vyplnění" sheetId="11" r:id="rId1"/>
    <sheet name="Stavba" sheetId="1" r:id="rId2"/>
    <sheet name="VzorPolozky" sheetId="10" state="hidden" r:id="rId3"/>
    <sheet name="272_2020_07 0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'272_2020_07 001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'272_2020_07 001 Pol'!$A$1:$X$179</definedName>
    <definedName name="_xlnm.Print_Area" localSheetId="1">Stavba!$A$1:$J$62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1" i="1" l="1"/>
  <c r="I20" i="1" s="1"/>
  <c r="I60" i="1"/>
  <c r="I19" i="1" s="1"/>
  <c r="I59" i="1"/>
  <c r="I58" i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F43" i="1" s="1"/>
  <c r="G178" i="12"/>
  <c r="BA143" i="12"/>
  <c r="BA10" i="12"/>
  <c r="G9" i="12"/>
  <c r="M9" i="12" s="1"/>
  <c r="I9" i="12"/>
  <c r="K9" i="12"/>
  <c r="K8" i="12" s="1"/>
  <c r="O9" i="12"/>
  <c r="O8" i="12" s="1"/>
  <c r="Q9" i="12"/>
  <c r="V9" i="12"/>
  <c r="V8" i="12" s="1"/>
  <c r="G14" i="12"/>
  <c r="I14" i="12"/>
  <c r="I8" i="12" s="1"/>
  <c r="K14" i="12"/>
  <c r="M14" i="12"/>
  <c r="O14" i="12"/>
  <c r="Q14" i="12"/>
  <c r="Q8" i="12" s="1"/>
  <c r="V14" i="12"/>
  <c r="G17" i="12"/>
  <c r="M17" i="12" s="1"/>
  <c r="I17" i="12"/>
  <c r="K17" i="12"/>
  <c r="O17" i="12"/>
  <c r="Q17" i="12"/>
  <c r="V17" i="12"/>
  <c r="G22" i="12"/>
  <c r="M22" i="12" s="1"/>
  <c r="M21" i="12" s="1"/>
  <c r="I22" i="12"/>
  <c r="K22" i="12"/>
  <c r="K21" i="12" s="1"/>
  <c r="O22" i="12"/>
  <c r="O21" i="12" s="1"/>
  <c r="Q22" i="12"/>
  <c r="V22" i="12"/>
  <c r="V21" i="12" s="1"/>
  <c r="G27" i="12"/>
  <c r="I27" i="12"/>
  <c r="I21" i="12" s="1"/>
  <c r="K27" i="12"/>
  <c r="M27" i="12"/>
  <c r="O27" i="12"/>
  <c r="Q27" i="12"/>
  <c r="Q21" i="12" s="1"/>
  <c r="V27" i="12"/>
  <c r="G34" i="12"/>
  <c r="M34" i="12" s="1"/>
  <c r="I34" i="12"/>
  <c r="K34" i="12"/>
  <c r="O34" i="12"/>
  <c r="Q34" i="12"/>
  <c r="V34" i="12"/>
  <c r="I37" i="12"/>
  <c r="Q37" i="12"/>
  <c r="G38" i="12"/>
  <c r="M38" i="12" s="1"/>
  <c r="M37" i="12" s="1"/>
  <c r="I38" i="12"/>
  <c r="K38" i="12"/>
  <c r="K37" i="12" s="1"/>
  <c r="O38" i="12"/>
  <c r="O37" i="12" s="1"/>
  <c r="Q38" i="12"/>
  <c r="V38" i="12"/>
  <c r="V37" i="12" s="1"/>
  <c r="I44" i="12"/>
  <c r="Q44" i="12"/>
  <c r="G45" i="12"/>
  <c r="G44" i="12" s="1"/>
  <c r="I45" i="12"/>
  <c r="K45" i="12"/>
  <c r="K44" i="12" s="1"/>
  <c r="O45" i="12"/>
  <c r="O44" i="12" s="1"/>
  <c r="Q45" i="12"/>
  <c r="V45" i="12"/>
  <c r="V44" i="12" s="1"/>
  <c r="G50" i="12"/>
  <c r="M50" i="12" s="1"/>
  <c r="I50" i="12"/>
  <c r="K50" i="12"/>
  <c r="K49" i="12" s="1"/>
  <c r="O50" i="12"/>
  <c r="O49" i="12" s="1"/>
  <c r="Q50" i="12"/>
  <c r="V50" i="12"/>
  <c r="V49" i="12" s="1"/>
  <c r="G52" i="12"/>
  <c r="I52" i="12"/>
  <c r="I49" i="12" s="1"/>
  <c r="K52" i="12"/>
  <c r="M52" i="12"/>
  <c r="O52" i="12"/>
  <c r="Q52" i="12"/>
  <c r="Q49" i="12" s="1"/>
  <c r="V52" i="12"/>
  <c r="G54" i="12"/>
  <c r="M54" i="12" s="1"/>
  <c r="I54" i="12"/>
  <c r="K54" i="12"/>
  <c r="O54" i="12"/>
  <c r="Q54" i="12"/>
  <c r="V54" i="12"/>
  <c r="G57" i="12"/>
  <c r="M57" i="12" s="1"/>
  <c r="I57" i="12"/>
  <c r="K57" i="12"/>
  <c r="K56" i="12" s="1"/>
  <c r="O57" i="12"/>
  <c r="O56" i="12" s="1"/>
  <c r="Q57" i="12"/>
  <c r="V57" i="12"/>
  <c r="V56" i="12" s="1"/>
  <c r="G59" i="12"/>
  <c r="I59" i="12"/>
  <c r="I56" i="12" s="1"/>
  <c r="K59" i="12"/>
  <c r="M59" i="12"/>
  <c r="O59" i="12"/>
  <c r="Q59" i="12"/>
  <c r="Q56" i="12" s="1"/>
  <c r="V59" i="12"/>
  <c r="G61" i="12"/>
  <c r="M61" i="12" s="1"/>
  <c r="I61" i="12"/>
  <c r="K61" i="12"/>
  <c r="O61" i="12"/>
  <c r="Q61" i="12"/>
  <c r="V61" i="12"/>
  <c r="G63" i="12"/>
  <c r="I63" i="12"/>
  <c r="K63" i="12"/>
  <c r="M63" i="12"/>
  <c r="O63" i="12"/>
  <c r="Q63" i="12"/>
  <c r="V63" i="12"/>
  <c r="G65" i="12"/>
  <c r="M65" i="12" s="1"/>
  <c r="I65" i="12"/>
  <c r="K65" i="12"/>
  <c r="O65" i="12"/>
  <c r="Q65" i="12"/>
  <c r="V65" i="12"/>
  <c r="G67" i="12"/>
  <c r="I67" i="12"/>
  <c r="K67" i="12"/>
  <c r="M67" i="12"/>
  <c r="O67" i="12"/>
  <c r="Q67" i="12"/>
  <c r="V67" i="12"/>
  <c r="G70" i="12"/>
  <c r="M70" i="12" s="1"/>
  <c r="I70" i="12"/>
  <c r="K70" i="12"/>
  <c r="O70" i="12"/>
  <c r="Q70" i="12"/>
  <c r="V70" i="12"/>
  <c r="G73" i="12"/>
  <c r="I73" i="12"/>
  <c r="K73" i="12"/>
  <c r="M73" i="12"/>
  <c r="O73" i="12"/>
  <c r="Q73" i="12"/>
  <c r="V73" i="12"/>
  <c r="G77" i="12"/>
  <c r="I77" i="12"/>
  <c r="I76" i="12" s="1"/>
  <c r="K77" i="12"/>
  <c r="M77" i="12"/>
  <c r="O77" i="12"/>
  <c r="Q77" i="12"/>
  <c r="Q76" i="12" s="1"/>
  <c r="V77" i="12"/>
  <c r="G84" i="12"/>
  <c r="M84" i="12" s="1"/>
  <c r="I84" i="12"/>
  <c r="K84" i="12"/>
  <c r="K76" i="12" s="1"/>
  <c r="O84" i="12"/>
  <c r="Q84" i="12"/>
  <c r="V84" i="12"/>
  <c r="V76" i="12" s="1"/>
  <c r="G91" i="12"/>
  <c r="I91" i="12"/>
  <c r="K91" i="12"/>
  <c r="M91" i="12"/>
  <c r="O91" i="12"/>
  <c r="Q91" i="12"/>
  <c r="V91" i="12"/>
  <c r="G97" i="12"/>
  <c r="M97" i="12" s="1"/>
  <c r="I97" i="12"/>
  <c r="K97" i="12"/>
  <c r="O97" i="12"/>
  <c r="O76" i="12" s="1"/>
  <c r="Q97" i="12"/>
  <c r="V97" i="12"/>
  <c r="G99" i="12"/>
  <c r="I99" i="12"/>
  <c r="K99" i="12"/>
  <c r="M99" i="12"/>
  <c r="O99" i="12"/>
  <c r="Q99" i="12"/>
  <c r="V99" i="12"/>
  <c r="G105" i="12"/>
  <c r="M105" i="12" s="1"/>
  <c r="I105" i="12"/>
  <c r="K105" i="12"/>
  <c r="O105" i="12"/>
  <c r="Q105" i="12"/>
  <c r="V105" i="12"/>
  <c r="G107" i="12"/>
  <c r="I107" i="12"/>
  <c r="K107" i="12"/>
  <c r="M107" i="12"/>
  <c r="O107" i="12"/>
  <c r="Q107" i="12"/>
  <c r="V107" i="12"/>
  <c r="G112" i="12"/>
  <c r="M112" i="12" s="1"/>
  <c r="I112" i="12"/>
  <c r="K112" i="12"/>
  <c r="O112" i="12"/>
  <c r="Q112" i="12"/>
  <c r="V112" i="12"/>
  <c r="G116" i="12"/>
  <c r="I116" i="12"/>
  <c r="K116" i="12"/>
  <c r="M116" i="12"/>
  <c r="O116" i="12"/>
  <c r="Q116" i="12"/>
  <c r="V116" i="12"/>
  <c r="G121" i="12"/>
  <c r="M121" i="12" s="1"/>
  <c r="I121" i="12"/>
  <c r="K121" i="12"/>
  <c r="O121" i="12"/>
  <c r="Q121" i="12"/>
  <c r="V121" i="12"/>
  <c r="G124" i="12"/>
  <c r="I124" i="12"/>
  <c r="K124" i="12"/>
  <c r="M124" i="12"/>
  <c r="O124" i="12"/>
  <c r="Q124" i="12"/>
  <c r="V124" i="12"/>
  <c r="G127" i="12"/>
  <c r="M127" i="12" s="1"/>
  <c r="I127" i="12"/>
  <c r="K127" i="12"/>
  <c r="O127" i="12"/>
  <c r="Q127" i="12"/>
  <c r="V127" i="12"/>
  <c r="G131" i="12"/>
  <c r="G130" i="12" s="1"/>
  <c r="I131" i="12"/>
  <c r="K131" i="12"/>
  <c r="K130" i="12" s="1"/>
  <c r="O131" i="12"/>
  <c r="O130" i="12" s="1"/>
  <c r="Q131" i="12"/>
  <c r="V131" i="12"/>
  <c r="V130" i="12" s="1"/>
  <c r="G134" i="12"/>
  <c r="I134" i="12"/>
  <c r="K134" i="12"/>
  <c r="M134" i="12"/>
  <c r="O134" i="12"/>
  <c r="Q134" i="12"/>
  <c r="V134" i="12"/>
  <c r="G137" i="12"/>
  <c r="M137" i="12" s="1"/>
  <c r="I137" i="12"/>
  <c r="K137" i="12"/>
  <c r="O137" i="12"/>
  <c r="Q137" i="12"/>
  <c r="V137" i="12"/>
  <c r="G139" i="12"/>
  <c r="I139" i="12"/>
  <c r="I130" i="12" s="1"/>
  <c r="K139" i="12"/>
  <c r="M139" i="12"/>
  <c r="O139" i="12"/>
  <c r="Q139" i="12"/>
  <c r="Q130" i="12" s="1"/>
  <c r="V139" i="12"/>
  <c r="G142" i="12"/>
  <c r="M142" i="12" s="1"/>
  <c r="I142" i="12"/>
  <c r="K142" i="12"/>
  <c r="O142" i="12"/>
  <c r="Q142" i="12"/>
  <c r="V142" i="12"/>
  <c r="G147" i="12"/>
  <c r="M147" i="12" s="1"/>
  <c r="M146" i="12" s="1"/>
  <c r="I147" i="12"/>
  <c r="K147" i="12"/>
  <c r="K146" i="12" s="1"/>
  <c r="O147" i="12"/>
  <c r="O146" i="12" s="1"/>
  <c r="Q147" i="12"/>
  <c r="V147" i="12"/>
  <c r="V146" i="12" s="1"/>
  <c r="G149" i="12"/>
  <c r="I149" i="12"/>
  <c r="I146" i="12" s="1"/>
  <c r="K149" i="12"/>
  <c r="M149" i="12"/>
  <c r="O149" i="12"/>
  <c r="Q149" i="12"/>
  <c r="Q146" i="12" s="1"/>
  <c r="V149" i="12"/>
  <c r="G157" i="12"/>
  <c r="I157" i="12"/>
  <c r="I156" i="12" s="1"/>
  <c r="K157" i="12"/>
  <c r="M157" i="12"/>
  <c r="O157" i="12"/>
  <c r="Q157" i="12"/>
  <c r="Q156" i="12" s="1"/>
  <c r="V157" i="12"/>
  <c r="G160" i="12"/>
  <c r="M160" i="12" s="1"/>
  <c r="I160" i="12"/>
  <c r="K160" i="12"/>
  <c r="O160" i="12"/>
  <c r="O156" i="12" s="1"/>
  <c r="Q160" i="12"/>
  <c r="V160" i="12"/>
  <c r="G162" i="12"/>
  <c r="I162" i="12"/>
  <c r="K162" i="12"/>
  <c r="M162" i="12"/>
  <c r="O162" i="12"/>
  <c r="Q162" i="12"/>
  <c r="V162" i="12"/>
  <c r="G164" i="12"/>
  <c r="M164" i="12" s="1"/>
  <c r="I164" i="12"/>
  <c r="K164" i="12"/>
  <c r="K156" i="12" s="1"/>
  <c r="O164" i="12"/>
  <c r="Q164" i="12"/>
  <c r="V164" i="12"/>
  <c r="V156" i="12" s="1"/>
  <c r="G166" i="12"/>
  <c r="I166" i="12"/>
  <c r="K166" i="12"/>
  <c r="M166" i="12"/>
  <c r="O166" i="12"/>
  <c r="Q166" i="12"/>
  <c r="V166" i="12"/>
  <c r="G168" i="12"/>
  <c r="M168" i="12" s="1"/>
  <c r="I168" i="12"/>
  <c r="K168" i="12"/>
  <c r="O168" i="12"/>
  <c r="Q168" i="12"/>
  <c r="V168" i="12"/>
  <c r="I170" i="12"/>
  <c r="Q170" i="12"/>
  <c r="G171" i="12"/>
  <c r="G170" i="12" s="1"/>
  <c r="I171" i="12"/>
  <c r="K171" i="12"/>
  <c r="K170" i="12" s="1"/>
  <c r="O171" i="12"/>
  <c r="O170" i="12" s="1"/>
  <c r="Q171" i="12"/>
  <c r="V171" i="12"/>
  <c r="V170" i="12" s="1"/>
  <c r="I173" i="12"/>
  <c r="Q173" i="12"/>
  <c r="G174" i="12"/>
  <c r="M174" i="12" s="1"/>
  <c r="M173" i="12" s="1"/>
  <c r="I174" i="12"/>
  <c r="K174" i="12"/>
  <c r="K173" i="12" s="1"/>
  <c r="O174" i="12"/>
  <c r="O173" i="12" s="1"/>
  <c r="Q174" i="12"/>
  <c r="V174" i="12"/>
  <c r="V173" i="12" s="1"/>
  <c r="AE178" i="12"/>
  <c r="AF178" i="12"/>
  <c r="I18" i="1"/>
  <c r="I17" i="1"/>
  <c r="I16" i="1"/>
  <c r="G43" i="1"/>
  <c r="G25" i="1" s="1"/>
  <c r="A25" i="1" s="1"/>
  <c r="H42" i="1"/>
  <c r="I42" i="1" s="1"/>
  <c r="H41" i="1"/>
  <c r="I41" i="1" s="1"/>
  <c r="H40" i="1"/>
  <c r="H39" i="1"/>
  <c r="I39" i="1" s="1"/>
  <c r="I43" i="1" s="1"/>
  <c r="I62" i="1" l="1"/>
  <c r="J61" i="1" s="1"/>
  <c r="J52" i="1"/>
  <c r="G26" i="1"/>
  <c r="A26" i="1"/>
  <c r="G28" i="1"/>
  <c r="G23" i="1"/>
  <c r="H43" i="1"/>
  <c r="M56" i="12"/>
  <c r="M156" i="12"/>
  <c r="M49" i="12"/>
  <c r="M76" i="12"/>
  <c r="M8" i="12"/>
  <c r="G156" i="12"/>
  <c r="G173" i="12"/>
  <c r="M171" i="12"/>
  <c r="M170" i="12" s="1"/>
  <c r="G146" i="12"/>
  <c r="M131" i="12"/>
  <c r="M130" i="12" s="1"/>
  <c r="G56" i="12"/>
  <c r="G49" i="12"/>
  <c r="M45" i="12"/>
  <c r="M44" i="12" s="1"/>
  <c r="G37" i="12"/>
  <c r="G21" i="12"/>
  <c r="G8" i="12"/>
  <c r="G76" i="12"/>
  <c r="J41" i="1"/>
  <c r="J39" i="1"/>
  <c r="J43" i="1" s="1"/>
  <c r="J42" i="1"/>
  <c r="I21" i="1"/>
  <c r="J28" i="1"/>
  <c r="J26" i="1"/>
  <c r="G38" i="1"/>
  <c r="F38" i="1"/>
  <c r="J23" i="1"/>
  <c r="J24" i="1"/>
  <c r="J25" i="1"/>
  <c r="J27" i="1"/>
  <c r="E24" i="1"/>
  <c r="E26" i="1"/>
  <c r="J55" i="1" l="1"/>
  <c r="J53" i="1"/>
  <c r="J60" i="1"/>
  <c r="J58" i="1"/>
  <c r="J59" i="1"/>
  <c r="J51" i="1"/>
  <c r="J56" i="1"/>
  <c r="J57" i="1"/>
  <c r="J50" i="1"/>
  <c r="J54" i="1"/>
  <c r="A23" i="1"/>
  <c r="J62" i="1" l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<sst xmlns="http://schemas.openxmlformats.org/spreadsheetml/2006/main" count="746" uniqueCount="288">
  <si>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</si>
  <si>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</si>
  <si>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</si>
  <si>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</si>
  <si>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</si>
  <si>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</si>
  <si>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</si>
  <si>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</si>
  <si>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</si>
  <si>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</si>
  <si>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</si>
  <si>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</si>
  <si>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</si>
  <si>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</si>
  <si>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</si>
  <si>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</si>
  <si>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</si>
  <si>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</si>
  <si>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</si>
  <si>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</si>
  <si>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</si>
  <si>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</si>
  <si>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</si>
  <si>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</si>
  <si>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</si>
  <si>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</si>
  <si>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</si>
  <si>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</si>
  <si>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</si>
  <si>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</si>
  <si>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</si>
  <si>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</si>
  <si>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</si>
  <si>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</si>
  <si>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</si>
  <si>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</si>
  <si>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</si>
  <si>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</si>
  <si>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</si>
  <si>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</si>
  <si>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</si>
  <si>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</si>
  <si>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</si>
  <si>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001</t>
  </si>
  <si>
    <t>Žerotínovo nám. o opravy podlah 415 416 419 a čekárna</t>
  </si>
  <si>
    <t>272/2020/07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</si>
  <si>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</si>
  <si>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</si>
  <si>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</si>
  <si>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</si>
  <si>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</si>
  <si>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</si>
  <si>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</si>
  <si>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</si>
  <si>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</si>
  <si>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</si>
  <si>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</si>
  <si>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</si>
  <si>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</si>
  <si>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</si>
  <si>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</si>
  <si>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</si>
  <si>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</si>
  <si>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</si>
  <si>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</si>
  <si>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</si>
  <si>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</si>
  <si>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766</t>
  </si>
  <si>
    <t>Konstrukce truhlářské</t>
  </si>
  <si>
    <t>776</t>
  </si>
  <si>
    <t>Podlahy povlakové</t>
  </si>
  <si>
    <t>781</t>
  </si>
  <si>
    <t>Obklady keramické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</si>
  <si>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</si>
  <si>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</si>
  <si>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</si>
  <si>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</si>
  <si>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</si>
  <si>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</si>
  <si>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</si>
  <si>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</si>
  <si>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</si>
  <si>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</si>
  <si>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</si>
  <si>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</si>
  <si>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</si>
  <si>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</si>
  <si>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</si>
  <si>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</si>
  <si>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</si>
  <si>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</si>
  <si>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</si>
  <si>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</si>
  <si>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</si>
  <si>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</si>
  <si>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</si>
  <si>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</si>
  <si>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</si>
  <si>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</si>
  <si>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</si>
  <si>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</si>
  <si>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</si>
  <si>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</si>
  <si>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</si>
  <si>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</si>
  <si>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</si>
  <si>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</si>
  <si>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</si>
  <si>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612401191RT2</t>
  </si>
  <si>
    <t>Omítky malých ploch vnitřních stěn do 0,09 m2, vápennou štukovou omítkou</t>
  </si>
  <si>
    <t>kus</t>
  </si>
  <si>
    <t>801-4</t>
  </si>
  <si>
    <t>RTS 20/ I</t>
  </si>
  <si>
    <t>Práce</t>
  </si>
  <si>
    <t>POL1_</t>
  </si>
  <si>
    <t>jakoukoliv maltou, z pomocného pracovního lešení o výšce podlahy do 1900 mm a pro zatížení do 1,5 kPa,</t>
  </si>
  <si>
    <t>SPI</t>
  </si>
  <si>
    <t>415, 416 : 5</t>
  </si>
  <si>
    <t>VV</t>
  </si>
  <si>
    <t>419 : 10</t>
  </si>
  <si>
    <t>SPU</t>
  </si>
  <si>
    <t>612409991RT2</t>
  </si>
  <si>
    <t>Začištění omítek kolem oken, dveří a obkladů apod. s použitím suché maltové směsi</t>
  </si>
  <si>
    <t>m</t>
  </si>
  <si>
    <t>po podlahových soklících : 55</t>
  </si>
  <si>
    <t>612474611RT1</t>
  </si>
  <si>
    <t>Omítka vnitřní stěn ze suché směsi třívrstvá, vápenocementové jádro, vápenný štuk, na pálené cihly a tvarovky, ruční zpracování</t>
  </si>
  <si>
    <t>m2</t>
  </si>
  <si>
    <t>801-1</t>
  </si>
  <si>
    <t>kompletní souvrství</t>
  </si>
  <si>
    <t>419 : 2*2</t>
  </si>
  <si>
    <t>631664112R00</t>
  </si>
  <si>
    <t>Oprava trhlin a výtluků v podlahách cementovou hmotou včetně penetrace podkladu, tloušťky od 11 mm do 20 mm</t>
  </si>
  <si>
    <t>415 : 1*1</t>
  </si>
  <si>
    <t>416 : 1*1</t>
  </si>
  <si>
    <t>čekárna : 1*1*4</t>
  </si>
  <si>
    <t>632419104RT2</t>
  </si>
  <si>
    <t>Potěr ze suchých směsí cementová samonivelační podlahová stěrka, tloušťky 4 mm, bez penetrace</t>
  </si>
  <si>
    <t>s rozprostřením a uhlazením</t>
  </si>
  <si>
    <t>415 : 20</t>
  </si>
  <si>
    <t>416 : 20</t>
  </si>
  <si>
    <t>čekárna : 4,5*6</t>
  </si>
  <si>
    <t>419 : 4*6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</si>
  <si>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</si>
  <si>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</si>
  <si>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</si>
  <si>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</si>
  <si>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</si>
  <si>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čekárna : 27</t>
  </si>
  <si>
    <t>419 : 24</t>
  </si>
  <si>
    <t>978059531R00</t>
  </si>
  <si>
    <t>Odsekání a odebrání obkladů stěn z obkládaček vnitřních z jakýchkoliv materiálů, plochy přes 2 m2</t>
  </si>
  <si>
    <t>801-3</t>
  </si>
  <si>
    <t>včetně otlučení podkladní omítky až na zdivo,</t>
  </si>
  <si>
    <t>419 : 3*1,5</t>
  </si>
  <si>
    <t>998014021R00</t>
  </si>
  <si>
    <t>Přesun hmot, budovy mont. vícepodl. s pláštěm, 18m</t>
  </si>
  <si>
    <t>t</t>
  </si>
  <si>
    <t>Přesun hmot</t>
  </si>
  <si>
    <t>POL7_</t>
  </si>
  <si>
    <t>998014094R00</t>
  </si>
  <si>
    <t>Přesun hmot, budovy mont, plášť, příplatek do 5 km</t>
  </si>
  <si>
    <t>998014095R00</t>
  </si>
  <si>
    <t>Přesun hmot,bud.mont.s pláštěm,příp.za dalších 5km</t>
  </si>
  <si>
    <t>766662811R00</t>
  </si>
  <si>
    <t>Demontáž dveřních křídel prahů dveří_x000D_
 jednokřídlových</t>
  </si>
  <si>
    <t>800-766</t>
  </si>
  <si>
    <t>766695213R00</t>
  </si>
  <si>
    <t>Ostatní montáž prahů dveří_x000D_
 jednokřídlých, šířky přes 100 mm</t>
  </si>
  <si>
    <t>766825123R00</t>
  </si>
  <si>
    <t>Montáž nábytku, opětovné nastěhování stávajícícho nábytku</t>
  </si>
  <si>
    <t>soubor</t>
  </si>
  <si>
    <t>Vlastní</t>
  </si>
  <si>
    <t>766825823R00</t>
  </si>
  <si>
    <t>Demontáž nábytku, stěhování stávajícícho nábytku</t>
  </si>
  <si>
    <t>61187161R</t>
  </si>
  <si>
    <t>práh dub; š = 150 mm; l = 800,0 mm; tl = 20,0 mm</t>
  </si>
  <si>
    <t>SPCM</t>
  </si>
  <si>
    <t>Specifikace</t>
  </si>
  <si>
    <t>POL3_</t>
  </si>
  <si>
    <t>998766203R00</t>
  </si>
  <si>
    <t>Přesun hmot pro konstrukce truhlářské v objektech výšky do 24 m</t>
  </si>
  <si>
    <t>50 m vodorovně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</si>
  <si>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</si>
  <si>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</si>
  <si>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</si>
  <si>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</si>
  <si>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776101101R00</t>
  </si>
  <si>
    <t>Přípravné práce vysávání povlakových podlah průmyslovým vysavačem</t>
  </si>
  <si>
    <t>800-775</t>
  </si>
  <si>
    <t>položky neobsahují žádný materiál</t>
  </si>
  <si>
    <t>776101121R00</t>
  </si>
  <si>
    <t>Přípravné práce penetrace podkladu</t>
  </si>
  <si>
    <t>776401800RT1</t>
  </si>
  <si>
    <t>Demontáž soklíků nebo lišt pryžových nebo PVC odstranění a uložení na hromady</t>
  </si>
  <si>
    <t>415 : (5+4)*2+1*2</t>
  </si>
  <si>
    <t>416 : (5+4)*2+1*2</t>
  </si>
  <si>
    <t>čekárna : 4,5*2+6</t>
  </si>
  <si>
    <t>419 : (4+6)*2</t>
  </si>
  <si>
    <t>776421100RU1</t>
  </si>
  <si>
    <t>Lepení soklíků PVC a napojení krytiny na stěnu lepení podlahových soklíků z PVC a vinylu včetně dodávky soklíku</t>
  </si>
  <si>
    <t>776511810RT1</t>
  </si>
  <si>
    <t>Odstranění povlakových podlah z nášlapné plochy lepených, bez podložky, z ploch přes 20 m2</t>
  </si>
  <si>
    <t>416 dvě vrstvy : 20*2</t>
  </si>
  <si>
    <t>čekárna dvě vrstvy : 27*2</t>
  </si>
  <si>
    <t>419 (koberec- 2 lina ) : 24*3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</si>
  <si>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</si>
  <si>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</si>
  <si>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</si>
  <si>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</si>
  <si>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415 : 1*5,5</t>
  </si>
  <si>
    <t>416 : 1*5,5</t>
  </si>
  <si>
    <t>čekárna : 6*1</t>
  </si>
  <si>
    <t>28342400R</t>
  </si>
  <si>
    <t>lišta soklová; podlahová; materiál PVC; tl. 1,70 mm; š = 74,0 mm</t>
  </si>
  <si>
    <t>75</t>
  </si>
  <si>
    <t>ztratné 10% : 75*0,1</t>
  </si>
  <si>
    <t>28412235R</t>
  </si>
  <si>
    <t>podlahovina PVC v rolích; l = 25 000 mm; tl. 2,50 mm; heterogenní; protiskluzná; oblast bytová, komerční, průmyslová</t>
  </si>
  <si>
    <t>415, 416, 419 : 40+24</t>
  </si>
  <si>
    <t>ztratné : 91*0,1</t>
  </si>
  <si>
    <t>998776203R00</t>
  </si>
  <si>
    <t>Přesun hmot pro podlahy povlakové v objektech výšky do 24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</si>
  <si>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</si>
  <si>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</si>
  <si>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</si>
  <si>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</si>
  <si>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</si>
  <si>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781101121R00</t>
  </si>
  <si>
    <t>Příprava podkladu před provedením obkladu provedení penetrace podkladu - práce</t>
  </si>
  <si>
    <t>800-771</t>
  </si>
  <si>
    <t>419 : 1,5*1,5</t>
  </si>
  <si>
    <t>781101141R00</t>
  </si>
  <si>
    <t>Příprava podkladu před provedením obkladu provedení hydroizolační stěrky jednovrstvé</t>
  </si>
  <si>
    <t>781111115R00</t>
  </si>
  <si>
    <t>Doplňkové práce při provádění obkladů vyřezání otvoru v obkladačce korunkou prům. do 30 mm</t>
  </si>
  <si>
    <t>781210121R00</t>
  </si>
  <si>
    <t>Obkládání stěn z obkladaček pórovinových do tmele velikosti do 150 x 150 mm</t>
  </si>
  <si>
    <t>do tmele, kladených rovnoběžně s podlahou,</t>
  </si>
  <si>
    <t>781415024RAB</t>
  </si>
  <si>
    <t>Obklad vnitřní pórovinový 200 x 150 mm, do flexibilního, mrazuvzdorného a vodonepropustného tmelu,  , s hydroizolační stěrkou</t>
  </si>
  <si>
    <t>AP-PSV</t>
  </si>
  <si>
    <t>Součtová</t>
  </si>
  <si>
    <t>Agregovaná položka</t>
  </si>
  <si>
    <t>POL2_</t>
  </si>
  <si>
    <t>dodávka a montáž obkladů vnitřních stěn z obkladaček porovinových, včetně spárování a podílu práce v omezeném prostoru a na malých plochách.</t>
  </si>
  <si>
    <t>784191101R00</t>
  </si>
  <si>
    <t>Příprava povrchu Penetrace (napouštění) podkladu disperzní, jednonásobná</t>
  </si>
  <si>
    <t>800-784</t>
  </si>
  <si>
    <t>784452911R00</t>
  </si>
  <si>
    <t>Oprava maleby z malířských směsí se začištěním v místnostech do 3,8 m, z malířských směsí tekutých, dvojnásobné bez pačokování, jednobarevné, s obroušením a oprášením</t>
  </si>
  <si>
    <t>415 : (5*2+4)*3</t>
  </si>
  <si>
    <t>416 : (5*2+4)*3</t>
  </si>
  <si>
    <t>čekárna : (5*2*3)</t>
  </si>
  <si>
    <t>strop : 20+20+24</t>
  </si>
  <si>
    <t>419 : (4+6)*2*3</t>
  </si>
  <si>
    <t>979086112R00</t>
  </si>
  <si>
    <t xml:space="preserve">Vodorovná doprava suti a vybouraných hmot nakládání nebo překládání suti a vybouraných hmot na dopravní prostředek při vodorovné dopravě,  ,  </t>
  </si>
  <si>
    <t>832-1</t>
  </si>
  <si>
    <t>Přesun suti</t>
  </si>
  <si>
    <t>POL8_</t>
  </si>
  <si>
    <t>bez naložení, s vyložením a hrubým urovnáním</t>
  </si>
  <si>
    <t>979082212R00</t>
  </si>
  <si>
    <t>Vodorovná doprava suti po suchu s naložením a se složením na vzdálenost do 50 m</t>
  </si>
  <si>
    <t>822-1</t>
  </si>
  <si>
    <t>979011111R00</t>
  </si>
  <si>
    <t>Svislá doprava suti a vybouraných hmot za prvé podlaží nad nebo pod základním podlažím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</si>
  <si>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</si>
  <si>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</si>
  <si>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</si>
  <si>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</si>
  <si>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979990181R00</t>
  </si>
  <si>
    <t>Poplatek za skládku PVC podlahová krytina, skupina 17 02 03 z Katalogu odpadů</t>
  </si>
  <si>
    <t>005122010R</t>
  </si>
  <si>
    <t xml:space="preserve">Provoz objednatele </t>
  </si>
  <si>
    <t>Soubor</t>
  </si>
  <si>
    <t>Indiv</t>
  </si>
  <si>
    <t>VRN</t>
  </si>
  <si>
    <t>POL99_1</t>
  </si>
  <si>
    <t>900      RT1</t>
  </si>
  <si>
    <t>HZS, Práce v tarifní třídě 4 (např. tesař)</t>
  </si>
  <si>
    <t>h</t>
  </si>
  <si>
    <t>Prav.M</t>
  </si>
  <si>
    <t>HZS</t>
  </si>
  <si>
    <t>POL10_</t>
  </si>
  <si>
    <t>HZS : 2*2*2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</si>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</sst>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5"/>
  <sheetViews>
    <sheetView showGridLines="0" tabSelected="1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45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45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4287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48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SUMIF(F50:F61,A16,I50:I61)+SUMIF(F50:F61,"PSU",I50:I61)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SUMIF(F50:F61,A17,I50:I61)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SUMIF(F50:F61,A18,I50:I61)</f>
        <v>0</v>
      </c>
      <c r="J18" s="85"/>
    </row>
    <row r="19" spans="1:10" ht="23.25" customHeight="1" x14ac:dyDescent="0.2">
      <c r="A19" s="196" t="s">
        <v>78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SUMIF(F50:F61,A19,I50:I61)</f>
        <v>0</v>
      </c>
      <c r="J19" s="85"/>
    </row>
    <row r="20" spans="1:10" ht="23.25" customHeight="1" x14ac:dyDescent="0.2">
      <c r="A20" s="196" t="s">
        <v>79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SUMIF(F50:F61,A20,I50:I61)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49</v>
      </c>
      <c r="E34" s="104"/>
      <c r="G34" s="105" t="s">
        <v>50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51</v>
      </c>
      <c r="C39" s="148"/>
      <c r="D39" s="148"/>
      <c r="E39" s="148"/>
      <c r="F39" s="149">
        <f>'272_2020_07 001 Pol'!AE178</f>
        <v>0</v>
      </c>
      <c r="G39" s="150">
        <f>'272_2020_07 001 Pol'!AF178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52</v>
      </c>
      <c r="D40" s="154"/>
      <c r="E40" s="154"/>
      <c r="F40" s="155"/>
      <c r="G40" s="156"/>
      <c r="H40" s="156">
        <f>(F40*SazbaDPH1/100)+(G40*SazbaDPH2/100)</f>
        <v>0</v>
      </c>
      <c r="I40" s="156"/>
      <c r="J40" s="157"/>
    </row>
    <row r="41" spans="1:10" ht="25.5" hidden="1" customHeight="1" x14ac:dyDescent="0.2">
      <c r="A41" s="137">
        <v>2</v>
      </c>
      <c r="B41" s="153" t="s">
        <v>45</v>
      </c>
      <c r="C41" s="154" t="s">
        <v>44</v>
      </c>
      <c r="D41" s="154"/>
      <c r="E41" s="154"/>
      <c r="F41" s="155">
        <f>'272_2020_07 001 Pol'!AE178</f>
        <v>0</v>
      </c>
      <c r="G41" s="156">
        <f>'272_2020_07 001 Pol'!AF178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'272_2020_07 001 Pol'!AE178</f>
        <v>0</v>
      </c>
      <c r="G42" s="151">
        <f>'272_2020_07 001 Pol'!AF178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53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55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56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57</v>
      </c>
      <c r="C50" s="185" t="s">
        <v>58</v>
      </c>
      <c r="D50" s="186"/>
      <c r="E50" s="186"/>
      <c r="F50" s="192" t="s">
        <v>24</v>
      </c>
      <c r="G50" s="193"/>
      <c r="H50" s="193"/>
      <c r="I50" s="193">
        <f>'272_2020_07 001 Pol'!G8</f>
        <v>0</v>
      </c>
      <c r="J50" s="190" t="str">
        <f>IF(I62=0,"",I50/I62*100)</f>
        <v/>
      </c>
    </row>
    <row r="51" spans="1:10" ht="36.75" customHeight="1" x14ac:dyDescent="0.2">
      <c r="A51" s="179"/>
      <c r="B51" s="184" t="s">
        <v>59</v>
      </c>
      <c r="C51" s="185" t="s">
        <v>60</v>
      </c>
      <c r="D51" s="186"/>
      <c r="E51" s="186"/>
      <c r="F51" s="192" t="s">
        <v>24</v>
      </c>
      <c r="G51" s="193"/>
      <c r="H51" s="193"/>
      <c r="I51" s="193">
        <f>'272_2020_07 001 Pol'!G21</f>
        <v>0</v>
      </c>
      <c r="J51" s="190" t="str">
        <f>IF(I62=0,"",I51/I62*100)</f>
        <v/>
      </c>
    </row>
    <row r="52" spans="1:10" ht="36.75" customHeight="1" x14ac:dyDescent="0.2">
      <c r="A52" s="179"/>
      <c r="B52" s="184" t="s">
        <v>61</v>
      </c>
      <c r="C52" s="185" t="s">
        <v>62</v>
      </c>
      <c r="D52" s="186"/>
      <c r="E52" s="186"/>
      <c r="F52" s="192" t="s">
        <v>24</v>
      </c>
      <c r="G52" s="193"/>
      <c r="H52" s="193"/>
      <c r="I52" s="193">
        <f>'272_2020_07 001 Pol'!G37</f>
        <v>0</v>
      </c>
      <c r="J52" s="190" t="str">
        <f>IF(I62=0,"",I52/I62*100)</f>
        <v/>
      </c>
    </row>
    <row r="53" spans="1:10" ht="36.75" customHeight="1" x14ac:dyDescent="0.2">
      <c r="A53" s="179"/>
      <c r="B53" s="184" t="s">
        <v>63</v>
      </c>
      <c r="C53" s="185" t="s">
        <v>64</v>
      </c>
      <c r="D53" s="186"/>
      <c r="E53" s="186"/>
      <c r="F53" s="192" t="s">
        <v>24</v>
      </c>
      <c r="G53" s="193"/>
      <c r="H53" s="193"/>
      <c r="I53" s="193">
        <f>'272_2020_07 001 Pol'!G44</f>
        <v>0</v>
      </c>
      <c r="J53" s="190" t="str">
        <f>IF(I62=0,"",I53/I62*100)</f>
        <v/>
      </c>
    </row>
    <row r="54" spans="1:10" ht="36.75" customHeight="1" x14ac:dyDescent="0.2">
      <c r="A54" s="179"/>
      <c r="B54" s="184" t="s">
        <v>65</v>
      </c>
      <c r="C54" s="185" t="s">
        <v>66</v>
      </c>
      <c r="D54" s="186"/>
      <c r="E54" s="186"/>
      <c r="F54" s="192" t="s">
        <v>24</v>
      </c>
      <c r="G54" s="193"/>
      <c r="H54" s="193"/>
      <c r="I54" s="193">
        <f>'272_2020_07 001 Pol'!G49</f>
        <v>0</v>
      </c>
      <c r="J54" s="190" t="str">
        <f>IF(I62=0,"",I54/I62*100)</f>
        <v/>
      </c>
    </row>
    <row r="55" spans="1:10" ht="36.75" customHeight="1" x14ac:dyDescent="0.2">
      <c r="A55" s="179"/>
      <c r="B55" s="184" t="s">
        <v>67</v>
      </c>
      <c r="C55" s="185" t="s">
        <v>68</v>
      </c>
      <c r="D55" s="186"/>
      <c r="E55" s="186"/>
      <c r="F55" s="192" t="s">
        <v>25</v>
      </c>
      <c r="G55" s="193"/>
      <c r="H55" s="193"/>
      <c r="I55" s="193">
        <f>'272_2020_07 001 Pol'!G56</f>
        <v>0</v>
      </c>
      <c r="J55" s="190" t="str">
        <f>IF(I62=0,"",I55/I62*100)</f>
        <v/>
      </c>
    </row>
    <row r="56" spans="1:10" ht="36.75" customHeight="1" x14ac:dyDescent="0.2">
      <c r="A56" s="179"/>
      <c r="B56" s="184" t="s">
        <v>69</v>
      </c>
      <c r="C56" s="185" t="s">
        <v>70</v>
      </c>
      <c r="D56" s="186"/>
      <c r="E56" s="186"/>
      <c r="F56" s="192" t="s">
        <v>25</v>
      </c>
      <c r="G56" s="193"/>
      <c r="H56" s="193"/>
      <c r="I56" s="193">
        <f>'272_2020_07 001 Pol'!G76</f>
        <v>0</v>
      </c>
      <c r="J56" s="190" t="str">
        <f>IF(I62=0,"",I56/I62*100)</f>
        <v/>
      </c>
    </row>
    <row r="57" spans="1:10" ht="36.75" customHeight="1" x14ac:dyDescent="0.2">
      <c r="A57" s="179"/>
      <c r="B57" s="184" t="s">
        <v>71</v>
      </c>
      <c r="C57" s="185" t="s">
        <v>72</v>
      </c>
      <c r="D57" s="186"/>
      <c r="E57" s="186"/>
      <c r="F57" s="192" t="s">
        <v>25</v>
      </c>
      <c r="G57" s="193"/>
      <c r="H57" s="193"/>
      <c r="I57" s="193">
        <f>'272_2020_07 001 Pol'!G130</f>
        <v>0</v>
      </c>
      <c r="J57" s="190" t="str">
        <f>IF(I62=0,"",I57/I62*100)</f>
        <v/>
      </c>
    </row>
    <row r="58" spans="1:10" ht="36.75" customHeight="1" x14ac:dyDescent="0.2">
      <c r="A58" s="179"/>
      <c r="B58" s="184" t="s">
        <v>73</v>
      </c>
      <c r="C58" s="185" t="s">
        <v>74</v>
      </c>
      <c r="D58" s="186"/>
      <c r="E58" s="186"/>
      <c r="F58" s="192" t="s">
        <v>25</v>
      </c>
      <c r="G58" s="193"/>
      <c r="H58" s="193"/>
      <c r="I58" s="193">
        <f>'272_2020_07 001 Pol'!G146</f>
        <v>0</v>
      </c>
      <c r="J58" s="190" t="str">
        <f>IF(I62=0,"",I58/I62*100)</f>
        <v/>
      </c>
    </row>
    <row r="59" spans="1:10" ht="36.75" customHeight="1" x14ac:dyDescent="0.2">
      <c r="A59" s="179"/>
      <c r="B59" s="184" t="s">
        <v>75</v>
      </c>
      <c r="C59" s="185" t="s">
        <v>76</v>
      </c>
      <c r="D59" s="186"/>
      <c r="E59" s="186"/>
      <c r="F59" s="192" t="s">
        <v>77</v>
      </c>
      <c r="G59" s="193"/>
      <c r="H59" s="193"/>
      <c r="I59" s="193">
        <f>'272_2020_07 001 Pol'!G156</f>
        <v>0</v>
      </c>
      <c r="J59" s="190" t="str">
        <f>IF(I62=0,"",I59/I62*100)</f>
        <v/>
      </c>
    </row>
    <row r="60" spans="1:10" ht="36.75" customHeight="1" x14ac:dyDescent="0.2">
      <c r="A60" s="179"/>
      <c r="B60" s="184" t="s">
        <v>78</v>
      </c>
      <c r="C60" s="185" t="s">
        <v>27</v>
      </c>
      <c r="D60" s="186"/>
      <c r="E60" s="186"/>
      <c r="F60" s="192" t="s">
        <v>78</v>
      </c>
      <c r="G60" s="193"/>
      <c r="H60" s="193"/>
      <c r="I60" s="193">
        <f>'272_2020_07 001 Pol'!G170</f>
        <v>0</v>
      </c>
      <c r="J60" s="190" t="str">
        <f>IF(I62=0,"",I60/I62*100)</f>
        <v/>
      </c>
    </row>
    <row r="61" spans="1:10" ht="36.75" customHeight="1" x14ac:dyDescent="0.2">
      <c r="A61" s="179"/>
      <c r="B61" s="184" t="s">
        <v>79</v>
      </c>
      <c r="C61" s="185" t="s">
        <v>28</v>
      </c>
      <c r="D61" s="186"/>
      <c r="E61" s="186"/>
      <c r="F61" s="192" t="s">
        <v>79</v>
      </c>
      <c r="G61" s="193"/>
      <c r="H61" s="193"/>
      <c r="I61" s="193">
        <f>'272_2020_07 001 Pol'!G173</f>
        <v>0</v>
      </c>
      <c r="J61" s="190" t="str">
        <f>IF(I62=0,"",I61/I62*100)</f>
        <v/>
      </c>
    </row>
    <row r="62" spans="1:10" ht="25.5" customHeight="1" x14ac:dyDescent="0.2">
      <c r="A62" s="180"/>
      <c r="B62" s="187" t="s">
        <v>1</v>
      </c>
      <c r="C62" s="188"/>
      <c r="D62" s="189"/>
      <c r="E62" s="189"/>
      <c r="F62" s="194"/>
      <c r="G62" s="195"/>
      <c r="H62" s="195"/>
      <c r="I62" s="195">
        <f>SUM(I50:I61)</f>
        <v>0</v>
      </c>
      <c r="J62" s="191">
        <f>SUM(J50:J61)</f>
        <v>0</v>
      </c>
    </row>
    <row r="63" spans="1:10" x14ac:dyDescent="0.2">
      <c r="F63" s="135"/>
      <c r="G63" s="135"/>
      <c r="H63" s="135"/>
      <c r="I63" s="135"/>
      <c r="J63" s="136"/>
    </row>
    <row r="64" spans="1:10" x14ac:dyDescent="0.2">
      <c r="F64" s="135"/>
      <c r="G64" s="135"/>
      <c r="H64" s="135"/>
      <c r="I64" s="135"/>
      <c r="J64" s="136"/>
    </row>
    <row r="65" spans="6:10" x14ac:dyDescent="0.2">
      <c r="F65" s="135"/>
      <c r="G65" s="135"/>
      <c r="H65" s="135"/>
      <c r="I65" s="135"/>
      <c r="J65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8">
    <mergeCell ref="C60:E60"/>
    <mergeCell ref="C61:E61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80</v>
      </c>
      <c r="B1" s="197"/>
      <c r="C1" s="197"/>
      <c r="D1" s="197"/>
      <c r="E1" s="197"/>
      <c r="F1" s="197"/>
      <c r="G1" s="197"/>
      <c r="AG1" t="s">
        <v>81</v>
      </c>
    </row>
    <row r="2" spans="1:60" ht="24.95" customHeight="1" x14ac:dyDescent="0.2">
      <c r="A2" s="198" t="s">
        <v>7</v>
      </c>
      <c r="B2" s="49" t="s">
        <v>45</v>
      </c>
      <c r="C2" s="201" t="s">
        <v>44</v>
      </c>
      <c r="D2" s="199"/>
      <c r="E2" s="199"/>
      <c r="F2" s="199"/>
      <c r="G2" s="200"/>
      <c r="AG2" t="s">
        <v>82</v>
      </c>
    </row>
    <row r="3" spans="1:60" ht="24.95" customHeight="1" x14ac:dyDescent="0.2">
      <c r="A3" s="198" t="s">
        <v>8</v>
      </c>
      <c r="B3" s="49" t="s">
        <v>45</v>
      </c>
      <c r="C3" s="201" t="s">
        <v>44</v>
      </c>
      <c r="D3" s="199"/>
      <c r="E3" s="199"/>
      <c r="F3" s="199"/>
      <c r="G3" s="200"/>
      <c r="AC3" s="177" t="s">
        <v>82</v>
      </c>
      <c r="AG3" t="s">
        <v>83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84</v>
      </c>
    </row>
    <row r="5" spans="1:60" x14ac:dyDescent="0.2">
      <c r="D5" s="10"/>
    </row>
    <row r="6" spans="1:60" ht="38.25" x14ac:dyDescent="0.2">
      <c r="A6" s="208" t="s">
        <v>85</v>
      </c>
      <c r="B6" s="210" t="s">
        <v>86</v>
      </c>
      <c r="C6" s="210" t="s">
        <v>87</v>
      </c>
      <c r="D6" s="209" t="s">
        <v>88</v>
      </c>
      <c r="E6" s="208" t="s">
        <v>89</v>
      </c>
      <c r="F6" s="207" t="s">
        <v>90</v>
      </c>
      <c r="G6" s="208" t="s">
        <v>29</v>
      </c>
      <c r="H6" s="211" t="s">
        <v>30</v>
      </c>
      <c r="I6" s="211" t="s">
        <v>91</v>
      </c>
      <c r="J6" s="211" t="s">
        <v>31</v>
      </c>
      <c r="K6" s="211" t="s">
        <v>92</v>
      </c>
      <c r="L6" s="211" t="s">
        <v>93</v>
      </c>
      <c r="M6" s="211" t="s">
        <v>94</v>
      </c>
      <c r="N6" s="211" t="s">
        <v>95</v>
      </c>
      <c r="O6" s="211" t="s">
        <v>96</v>
      </c>
      <c r="P6" s="211" t="s">
        <v>97</v>
      </c>
      <c r="Q6" s="211" t="s">
        <v>98</v>
      </c>
      <c r="R6" s="211" t="s">
        <v>99</v>
      </c>
      <c r="S6" s="211" t="s">
        <v>100</v>
      </c>
      <c r="T6" s="211" t="s">
        <v>101</v>
      </c>
      <c r="U6" s="211" t="s">
        <v>102</v>
      </c>
      <c r="V6" s="211" t="s">
        <v>103</v>
      </c>
      <c r="W6" s="211" t="s">
        <v>104</v>
      </c>
      <c r="X6" s="211" t="s">
        <v>105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106</v>
      </c>
      <c r="B8" s="228" t="s">
        <v>57</v>
      </c>
      <c r="C8" s="247" t="s">
        <v>58</v>
      </c>
      <c r="D8" s="229"/>
      <c r="E8" s="230"/>
      <c r="F8" s="231"/>
      <c r="G8" s="231">
        <f>SUMIF(AG9:AG20,"&lt;&gt;NOR",G9:G20)</f>
        <v>0</v>
      </c>
      <c r="H8" s="231"/>
      <c r="I8" s="231">
        <f>SUM(I9:I20)</f>
        <v>0</v>
      </c>
      <c r="J8" s="231"/>
      <c r="K8" s="231">
        <f>SUM(K9:K20)</f>
        <v>0</v>
      </c>
      <c r="L8" s="231"/>
      <c r="M8" s="231">
        <f>SUM(M9:M20)</f>
        <v>0</v>
      </c>
      <c r="N8" s="231"/>
      <c r="O8" s="231">
        <f>SUM(O9:O20)</f>
        <v>0.31</v>
      </c>
      <c r="P8" s="231"/>
      <c r="Q8" s="231">
        <f>SUM(Q9:Q20)</f>
        <v>0</v>
      </c>
      <c r="R8" s="231"/>
      <c r="S8" s="231"/>
      <c r="T8" s="232"/>
      <c r="U8" s="226"/>
      <c r="V8" s="226">
        <f>SUM(V9:V20)</f>
        <v>16.46</v>
      </c>
      <c r="W8" s="226"/>
      <c r="X8" s="226"/>
      <c r="AG8" t="s">
        <v>107</v>
      </c>
    </row>
    <row r="9" spans="1:60" outlineLevel="1" x14ac:dyDescent="0.2">
      <c r="A9" s="233">
        <v>1</v>
      </c>
      <c r="B9" s="234" t="s">
        <v>108</v>
      </c>
      <c r="C9" s="248" t="s">
        <v>109</v>
      </c>
      <c r="D9" s="235" t="s">
        <v>110</v>
      </c>
      <c r="E9" s="236">
        <v>15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3.2000000000000002E-3</v>
      </c>
      <c r="O9" s="238">
        <f>ROUND(E9*N9,2)</f>
        <v>0.05</v>
      </c>
      <c r="P9" s="238">
        <v>0</v>
      </c>
      <c r="Q9" s="238">
        <f>ROUND(E9*P9,2)</f>
        <v>0</v>
      </c>
      <c r="R9" s="238" t="s">
        <v>111</v>
      </c>
      <c r="S9" s="238" t="s">
        <v>112</v>
      </c>
      <c r="T9" s="239" t="s">
        <v>112</v>
      </c>
      <c r="U9" s="222">
        <v>0.22</v>
      </c>
      <c r="V9" s="222">
        <f>ROUND(E9*U9,2)</f>
        <v>3.3</v>
      </c>
      <c r="W9" s="222"/>
      <c r="X9" s="222" t="s">
        <v>113</v>
      </c>
      <c r="Y9" s="212"/>
      <c r="Z9" s="212"/>
      <c r="AA9" s="212"/>
      <c r="AB9" s="212"/>
      <c r="AC9" s="212"/>
      <c r="AD9" s="212"/>
      <c r="AE9" s="212"/>
      <c r="AF9" s="212"/>
      <c r="AG9" s="212" t="s">
        <v>114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115</v>
      </c>
      <c r="D10" s="241"/>
      <c r="E10" s="241"/>
      <c r="F10" s="241"/>
      <c r="G10" s="241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116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0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 t="s">
        <v>117</v>
      </c>
      <c r="D11" s="224"/>
      <c r="E11" s="225">
        <v>5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118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0" t="s">
        <v>119</v>
      </c>
      <c r="D12" s="224"/>
      <c r="E12" s="225">
        <v>10</v>
      </c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118</v>
      </c>
      <c r="AH12" s="212">
        <v>0</v>
      </c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19"/>
      <c r="B13" s="220"/>
      <c r="C13" s="251"/>
      <c r="D13" s="243"/>
      <c r="E13" s="243"/>
      <c r="F13" s="243"/>
      <c r="G13" s="243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12"/>
      <c r="Z13" s="212"/>
      <c r="AA13" s="212"/>
      <c r="AB13" s="212"/>
      <c r="AC13" s="212"/>
      <c r="AD13" s="212"/>
      <c r="AE13" s="212"/>
      <c r="AF13" s="212"/>
      <c r="AG13" s="212" t="s">
        <v>120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33">
        <v>2</v>
      </c>
      <c r="B14" s="234" t="s">
        <v>121</v>
      </c>
      <c r="C14" s="248" t="s">
        <v>122</v>
      </c>
      <c r="D14" s="235" t="s">
        <v>123</v>
      </c>
      <c r="E14" s="236">
        <v>55</v>
      </c>
      <c r="F14" s="237"/>
      <c r="G14" s="238">
        <f>ROUND(E14*F14,2)</f>
        <v>0</v>
      </c>
      <c r="H14" s="237"/>
      <c r="I14" s="238">
        <f>ROUND(E14*H14,2)</f>
        <v>0</v>
      </c>
      <c r="J14" s="237"/>
      <c r="K14" s="238">
        <f>ROUND(E14*J14,2)</f>
        <v>0</v>
      </c>
      <c r="L14" s="238">
        <v>21</v>
      </c>
      <c r="M14" s="238">
        <f>G14*(1+L14/100)</f>
        <v>0</v>
      </c>
      <c r="N14" s="238">
        <v>2.3800000000000002E-3</v>
      </c>
      <c r="O14" s="238">
        <f>ROUND(E14*N14,2)</f>
        <v>0.13</v>
      </c>
      <c r="P14" s="238">
        <v>0</v>
      </c>
      <c r="Q14" s="238">
        <f>ROUND(E14*P14,2)</f>
        <v>0</v>
      </c>
      <c r="R14" s="238" t="s">
        <v>111</v>
      </c>
      <c r="S14" s="238" t="s">
        <v>112</v>
      </c>
      <c r="T14" s="239" t="s">
        <v>112</v>
      </c>
      <c r="U14" s="222">
        <v>0.18</v>
      </c>
      <c r="V14" s="222">
        <f>ROUND(E14*U14,2)</f>
        <v>9.9</v>
      </c>
      <c r="W14" s="222"/>
      <c r="X14" s="222" t="s">
        <v>113</v>
      </c>
      <c r="Y14" s="212"/>
      <c r="Z14" s="212"/>
      <c r="AA14" s="212"/>
      <c r="AB14" s="212"/>
      <c r="AC14" s="212"/>
      <c r="AD14" s="212"/>
      <c r="AE14" s="212"/>
      <c r="AF14" s="212"/>
      <c r="AG14" s="212" t="s">
        <v>114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0" t="s">
        <v>124</v>
      </c>
      <c r="D15" s="224"/>
      <c r="E15" s="225">
        <v>55</v>
      </c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118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51"/>
      <c r="D16" s="243"/>
      <c r="E16" s="243"/>
      <c r="F16" s="243"/>
      <c r="G16" s="243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120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ht="22.5" outlineLevel="1" x14ac:dyDescent="0.2">
      <c r="A17" s="233">
        <v>3</v>
      </c>
      <c r="B17" s="234" t="s">
        <v>125</v>
      </c>
      <c r="C17" s="248" t="s">
        <v>126</v>
      </c>
      <c r="D17" s="235" t="s">
        <v>127</v>
      </c>
      <c r="E17" s="236">
        <v>4</v>
      </c>
      <c r="F17" s="237"/>
      <c r="G17" s="238">
        <f>ROUND(E17*F17,2)</f>
        <v>0</v>
      </c>
      <c r="H17" s="237"/>
      <c r="I17" s="238">
        <f>ROUND(E17*H17,2)</f>
        <v>0</v>
      </c>
      <c r="J17" s="237"/>
      <c r="K17" s="238">
        <f>ROUND(E17*J17,2)</f>
        <v>0</v>
      </c>
      <c r="L17" s="238">
        <v>21</v>
      </c>
      <c r="M17" s="238">
        <f>G17*(1+L17/100)</f>
        <v>0</v>
      </c>
      <c r="N17" s="238">
        <v>3.2030000000000003E-2</v>
      </c>
      <c r="O17" s="238">
        <f>ROUND(E17*N17,2)</f>
        <v>0.13</v>
      </c>
      <c r="P17" s="238">
        <v>0</v>
      </c>
      <c r="Q17" s="238">
        <f>ROUND(E17*P17,2)</f>
        <v>0</v>
      </c>
      <c r="R17" s="238" t="s">
        <v>128</v>
      </c>
      <c r="S17" s="238" t="s">
        <v>112</v>
      </c>
      <c r="T17" s="239" t="s">
        <v>112</v>
      </c>
      <c r="U17" s="222">
        <v>0.81599999999999995</v>
      </c>
      <c r="V17" s="222">
        <f>ROUND(E17*U17,2)</f>
        <v>3.26</v>
      </c>
      <c r="W17" s="222"/>
      <c r="X17" s="222" t="s">
        <v>113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114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9" t="s">
        <v>129</v>
      </c>
      <c r="D18" s="241"/>
      <c r="E18" s="241"/>
      <c r="F18" s="241"/>
      <c r="G18" s="241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116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0" t="s">
        <v>130</v>
      </c>
      <c r="D19" s="224"/>
      <c r="E19" s="225">
        <v>4</v>
      </c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118</v>
      </c>
      <c r="AH19" s="212">
        <v>0</v>
      </c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51"/>
      <c r="D20" s="243"/>
      <c r="E20" s="243"/>
      <c r="F20" s="243"/>
      <c r="G20" s="243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120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x14ac:dyDescent="0.2">
      <c r="A21" s="227" t="s">
        <v>106</v>
      </c>
      <c r="B21" s="228" t="s">
        <v>59</v>
      </c>
      <c r="C21" s="247" t="s">
        <v>60</v>
      </c>
      <c r="D21" s="229"/>
      <c r="E21" s="230"/>
      <c r="F21" s="231"/>
      <c r="G21" s="231">
        <f>SUMIF(AG22:AG36,"&lt;&gt;NOR",G22:G36)</f>
        <v>0</v>
      </c>
      <c r="H21" s="231"/>
      <c r="I21" s="231">
        <f>SUM(I22:I36)</f>
        <v>0</v>
      </c>
      <c r="J21" s="231"/>
      <c r="K21" s="231">
        <f>SUM(K22:K36)</f>
        <v>0</v>
      </c>
      <c r="L21" s="231"/>
      <c r="M21" s="231">
        <f>SUM(M22:M36)</f>
        <v>0</v>
      </c>
      <c r="N21" s="231"/>
      <c r="O21" s="231">
        <f>SUM(O22:O36)</f>
        <v>1.32</v>
      </c>
      <c r="P21" s="231"/>
      <c r="Q21" s="231">
        <f>SUM(Q22:Q36)</f>
        <v>0</v>
      </c>
      <c r="R21" s="231"/>
      <c r="S21" s="231"/>
      <c r="T21" s="232"/>
      <c r="U21" s="226"/>
      <c r="V21" s="226">
        <f>SUM(V22:V36)</f>
        <v>29.11</v>
      </c>
      <c r="W21" s="226"/>
      <c r="X21" s="226"/>
      <c r="AG21" t="s">
        <v>107</v>
      </c>
    </row>
    <row r="22" spans="1:60" ht="22.5" outlineLevel="1" x14ac:dyDescent="0.2">
      <c r="A22" s="233">
        <v>4</v>
      </c>
      <c r="B22" s="234" t="s">
        <v>131</v>
      </c>
      <c r="C22" s="248" t="s">
        <v>132</v>
      </c>
      <c r="D22" s="235" t="s">
        <v>127</v>
      </c>
      <c r="E22" s="236">
        <v>6</v>
      </c>
      <c r="F22" s="237"/>
      <c r="G22" s="238">
        <f>ROUND(E22*F22,2)</f>
        <v>0</v>
      </c>
      <c r="H22" s="237"/>
      <c r="I22" s="238">
        <f>ROUND(E22*H22,2)</f>
        <v>0</v>
      </c>
      <c r="J22" s="237"/>
      <c r="K22" s="238">
        <f>ROUND(E22*J22,2)</f>
        <v>0</v>
      </c>
      <c r="L22" s="238">
        <v>21</v>
      </c>
      <c r="M22" s="238">
        <f>G22*(1+L22/100)</f>
        <v>0</v>
      </c>
      <c r="N22" s="238">
        <v>3.1710000000000002E-2</v>
      </c>
      <c r="O22" s="238">
        <f>ROUND(E22*N22,2)</f>
        <v>0.19</v>
      </c>
      <c r="P22" s="238">
        <v>0</v>
      </c>
      <c r="Q22" s="238">
        <f>ROUND(E22*P22,2)</f>
        <v>0</v>
      </c>
      <c r="R22" s="238" t="s">
        <v>111</v>
      </c>
      <c r="S22" s="238" t="s">
        <v>112</v>
      </c>
      <c r="T22" s="239" t="s">
        <v>112</v>
      </c>
      <c r="U22" s="222">
        <v>0.44</v>
      </c>
      <c r="V22" s="222">
        <f>ROUND(E22*U22,2)</f>
        <v>2.64</v>
      </c>
      <c r="W22" s="222"/>
      <c r="X22" s="222" t="s">
        <v>113</v>
      </c>
      <c r="Y22" s="212"/>
      <c r="Z22" s="212"/>
      <c r="AA22" s="212"/>
      <c r="AB22" s="212"/>
      <c r="AC22" s="212"/>
      <c r="AD22" s="212"/>
      <c r="AE22" s="212"/>
      <c r="AF22" s="212"/>
      <c r="AG22" s="212" t="s">
        <v>114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0" t="s">
        <v>133</v>
      </c>
      <c r="D23" s="224"/>
      <c r="E23" s="225">
        <v>1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118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0" t="s">
        <v>134</v>
      </c>
      <c r="D24" s="224"/>
      <c r="E24" s="225">
        <v>1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118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0" t="s">
        <v>135</v>
      </c>
      <c r="D25" s="224"/>
      <c r="E25" s="225">
        <v>4</v>
      </c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118</v>
      </c>
      <c r="AH25" s="212">
        <v>0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1"/>
      <c r="D26" s="243"/>
      <c r="E26" s="243"/>
      <c r="F26" s="243"/>
      <c r="G26" s="243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120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ht="22.5" outlineLevel="1" x14ac:dyDescent="0.2">
      <c r="A27" s="233">
        <v>5</v>
      </c>
      <c r="B27" s="234" t="s">
        <v>136</v>
      </c>
      <c r="C27" s="248" t="s">
        <v>137</v>
      </c>
      <c r="D27" s="235" t="s">
        <v>127</v>
      </c>
      <c r="E27" s="236">
        <v>91</v>
      </c>
      <c r="F27" s="237"/>
      <c r="G27" s="238">
        <f>ROUND(E27*F27,2)</f>
        <v>0</v>
      </c>
      <c r="H27" s="237"/>
      <c r="I27" s="238">
        <f>ROUND(E27*H27,2)</f>
        <v>0</v>
      </c>
      <c r="J27" s="237"/>
      <c r="K27" s="238">
        <f>ROUND(E27*J27,2)</f>
        <v>0</v>
      </c>
      <c r="L27" s="238">
        <v>21</v>
      </c>
      <c r="M27" s="238">
        <f>G27*(1+L27/100)</f>
        <v>0</v>
      </c>
      <c r="N27" s="238">
        <v>7.1399999999999996E-3</v>
      </c>
      <c r="O27" s="238">
        <f>ROUND(E27*N27,2)</f>
        <v>0.65</v>
      </c>
      <c r="P27" s="238">
        <v>0</v>
      </c>
      <c r="Q27" s="238">
        <f>ROUND(E27*P27,2)</f>
        <v>0</v>
      </c>
      <c r="R27" s="238" t="s">
        <v>128</v>
      </c>
      <c r="S27" s="238" t="s">
        <v>112</v>
      </c>
      <c r="T27" s="239" t="s">
        <v>112</v>
      </c>
      <c r="U27" s="222">
        <v>0.25</v>
      </c>
      <c r="V27" s="222">
        <f>ROUND(E27*U27,2)</f>
        <v>22.75</v>
      </c>
      <c r="W27" s="222"/>
      <c r="X27" s="222" t="s">
        <v>113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114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9" t="s">
        <v>138</v>
      </c>
      <c r="D28" s="241"/>
      <c r="E28" s="241"/>
      <c r="F28" s="241"/>
      <c r="G28" s="241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116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0" t="s">
        <v>139</v>
      </c>
      <c r="D29" s="224"/>
      <c r="E29" s="225">
        <v>20</v>
      </c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118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0" t="s">
        <v>140</v>
      </c>
      <c r="D30" s="224"/>
      <c r="E30" s="225">
        <v>20</v>
      </c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118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50" t="s">
        <v>141</v>
      </c>
      <c r="D31" s="224"/>
      <c r="E31" s="225">
        <v>27</v>
      </c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118</v>
      </c>
      <c r="AH31" s="212">
        <v>0</v>
      </c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0" t="s">
        <v>142</v>
      </c>
      <c r="D32" s="224"/>
      <c r="E32" s="225">
        <v>24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118</v>
      </c>
      <c r="AH32" s="212">
        <v>0</v>
      </c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/>
      <c r="D33" s="243"/>
      <c r="E33" s="243"/>
      <c r="F33" s="243"/>
      <c r="G33" s="243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120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33">
        <v>6</v>
      </c>
      <c r="B34" s="234" t="s">
        <v>143</v>
      </c>
      <c r="C34" s="248" t="s">
        <v>144</v>
      </c>
      <c r="D34" s="235" t="s">
        <v>127</v>
      </c>
      <c r="E34" s="236">
        <v>6</v>
      </c>
      <c r="F34" s="237"/>
      <c r="G34" s="238">
        <f>ROUND(E34*F34,2)</f>
        <v>0</v>
      </c>
      <c r="H34" s="237"/>
      <c r="I34" s="238">
        <f>ROUND(E34*H34,2)</f>
        <v>0</v>
      </c>
      <c r="J34" s="237"/>
      <c r="K34" s="238">
        <f>ROUND(E34*J34,2)</f>
        <v>0</v>
      </c>
      <c r="L34" s="238">
        <v>21</v>
      </c>
      <c r="M34" s="238">
        <f>G34*(1+L34/100)</f>
        <v>0</v>
      </c>
      <c r="N34" s="238">
        <v>7.9799999999999996E-2</v>
      </c>
      <c r="O34" s="238">
        <f>ROUND(E34*N34,2)</f>
        <v>0.48</v>
      </c>
      <c r="P34" s="238">
        <v>0</v>
      </c>
      <c r="Q34" s="238">
        <f>ROUND(E34*P34,2)</f>
        <v>0</v>
      </c>
      <c r="R34" s="238" t="s">
        <v>111</v>
      </c>
      <c r="S34" s="238" t="s">
        <v>112</v>
      </c>
      <c r="T34" s="239" t="s">
        <v>112</v>
      </c>
      <c r="U34" s="222">
        <v>0.62</v>
      </c>
      <c r="V34" s="222">
        <f>ROUND(E34*U34,2)</f>
        <v>3.72</v>
      </c>
      <c r="W34" s="222"/>
      <c r="X34" s="222" t="s">
        <v>113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114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49" t="s">
        <v>145</v>
      </c>
      <c r="D35" s="241"/>
      <c r="E35" s="241"/>
      <c r="F35" s="241"/>
      <c r="G35" s="241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116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51"/>
      <c r="D36" s="243"/>
      <c r="E36" s="243"/>
      <c r="F36" s="243"/>
      <c r="G36" s="243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120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x14ac:dyDescent="0.2">
      <c r="A37" s="227" t="s">
        <v>106</v>
      </c>
      <c r="B37" s="228" t="s">
        <v>61</v>
      </c>
      <c r="C37" s="247" t="s">
        <v>62</v>
      </c>
      <c r="D37" s="229"/>
      <c r="E37" s="230"/>
      <c r="F37" s="231"/>
      <c r="G37" s="231">
        <f>SUMIF(AG38:AG43,"&lt;&gt;NOR",G38:G43)</f>
        <v>0</v>
      </c>
      <c r="H37" s="231"/>
      <c r="I37" s="231">
        <f>SUM(I38:I43)</f>
        <v>0</v>
      </c>
      <c r="J37" s="231"/>
      <c r="K37" s="231">
        <f>SUM(K38:K43)</f>
        <v>0</v>
      </c>
      <c r="L37" s="231"/>
      <c r="M37" s="231">
        <f>SUM(M38:M43)</f>
        <v>0</v>
      </c>
      <c r="N37" s="231"/>
      <c r="O37" s="231">
        <f>SUM(O38:O43)</f>
        <v>0</v>
      </c>
      <c r="P37" s="231"/>
      <c r="Q37" s="231">
        <f>SUM(Q38:Q43)</f>
        <v>0</v>
      </c>
      <c r="R37" s="231"/>
      <c r="S37" s="231"/>
      <c r="T37" s="232"/>
      <c r="U37" s="226"/>
      <c r="V37" s="226">
        <f>SUM(V38:V43)</f>
        <v>28.21</v>
      </c>
      <c r="W37" s="226"/>
      <c r="X37" s="226"/>
      <c r="AG37" t="s">
        <v>107</v>
      </c>
    </row>
    <row r="38" spans="1:60" ht="56.25" outlineLevel="1" x14ac:dyDescent="0.2">
      <c r="A38" s="233">
        <v>7</v>
      </c>
      <c r="B38" s="234" t="s">
        <v>146</v>
      </c>
      <c r="C38" s="248" t="s">
        <v>147</v>
      </c>
      <c r="D38" s="235" t="s">
        <v>127</v>
      </c>
      <c r="E38" s="236">
        <v>91</v>
      </c>
      <c r="F38" s="237"/>
      <c r="G38" s="238">
        <f>ROUND(E38*F38,2)</f>
        <v>0</v>
      </c>
      <c r="H38" s="237"/>
      <c r="I38" s="238">
        <f>ROUND(E38*H38,2)</f>
        <v>0</v>
      </c>
      <c r="J38" s="237"/>
      <c r="K38" s="238">
        <f>ROUND(E38*J38,2)</f>
        <v>0</v>
      </c>
      <c r="L38" s="238">
        <v>21</v>
      </c>
      <c r="M38" s="238">
        <f>G38*(1+L38/100)</f>
        <v>0</v>
      </c>
      <c r="N38" s="238">
        <v>4.0000000000000003E-5</v>
      </c>
      <c r="O38" s="238">
        <f>ROUND(E38*N38,2)</f>
        <v>0</v>
      </c>
      <c r="P38" s="238">
        <v>0</v>
      </c>
      <c r="Q38" s="238">
        <f>ROUND(E38*P38,2)</f>
        <v>0</v>
      </c>
      <c r="R38" s="238" t="s">
        <v>128</v>
      </c>
      <c r="S38" s="238" t="s">
        <v>112</v>
      </c>
      <c r="T38" s="239" t="s">
        <v>112</v>
      </c>
      <c r="U38" s="222">
        <v>0.31</v>
      </c>
      <c r="V38" s="222">
        <f>ROUND(E38*U38,2)</f>
        <v>28.21</v>
      </c>
      <c r="W38" s="222"/>
      <c r="X38" s="222" t="s">
        <v>113</v>
      </c>
      <c r="Y38" s="212"/>
      <c r="Z38" s="212"/>
      <c r="AA38" s="212"/>
      <c r="AB38" s="212"/>
      <c r="AC38" s="212"/>
      <c r="AD38" s="212"/>
      <c r="AE38" s="212"/>
      <c r="AF38" s="212"/>
      <c r="AG38" s="212" t="s">
        <v>114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50" t="s">
        <v>139</v>
      </c>
      <c r="D39" s="224"/>
      <c r="E39" s="225">
        <v>20</v>
      </c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12"/>
      <c r="Z39" s="212"/>
      <c r="AA39" s="212"/>
      <c r="AB39" s="212"/>
      <c r="AC39" s="212"/>
      <c r="AD39" s="212"/>
      <c r="AE39" s="212"/>
      <c r="AF39" s="212"/>
      <c r="AG39" s="212" t="s">
        <v>118</v>
      </c>
      <c r="AH39" s="212">
        <v>0</v>
      </c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0" t="s">
        <v>140</v>
      </c>
      <c r="D40" s="224"/>
      <c r="E40" s="225">
        <v>20</v>
      </c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118</v>
      </c>
      <c r="AH40" s="212">
        <v>0</v>
      </c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0" t="s">
        <v>148</v>
      </c>
      <c r="D41" s="224"/>
      <c r="E41" s="225">
        <v>27</v>
      </c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118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0" t="s">
        <v>149</v>
      </c>
      <c r="D42" s="224"/>
      <c r="E42" s="225">
        <v>24</v>
      </c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118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51"/>
      <c r="D43" s="243"/>
      <c r="E43" s="243"/>
      <c r="F43" s="243"/>
      <c r="G43" s="243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120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x14ac:dyDescent="0.2">
      <c r="A44" s="227" t="s">
        <v>106</v>
      </c>
      <c r="B44" s="228" t="s">
        <v>63</v>
      </c>
      <c r="C44" s="247" t="s">
        <v>64</v>
      </c>
      <c r="D44" s="229"/>
      <c r="E44" s="230"/>
      <c r="F44" s="231"/>
      <c r="G44" s="231">
        <f>SUMIF(AG45:AG48,"&lt;&gt;NOR",G45:G48)</f>
        <v>0</v>
      </c>
      <c r="H44" s="231"/>
      <c r="I44" s="231">
        <f>SUM(I45:I48)</f>
        <v>0</v>
      </c>
      <c r="J44" s="231"/>
      <c r="K44" s="231">
        <f>SUM(K45:K48)</f>
        <v>0</v>
      </c>
      <c r="L44" s="231"/>
      <c r="M44" s="231">
        <f>SUM(M45:M48)</f>
        <v>0</v>
      </c>
      <c r="N44" s="231"/>
      <c r="O44" s="231">
        <f>SUM(O45:O48)</f>
        <v>0</v>
      </c>
      <c r="P44" s="231"/>
      <c r="Q44" s="231">
        <f>SUM(Q45:Q48)</f>
        <v>0.31</v>
      </c>
      <c r="R44" s="231"/>
      <c r="S44" s="231"/>
      <c r="T44" s="232"/>
      <c r="U44" s="226"/>
      <c r="V44" s="226">
        <f>SUM(V45:V48)</f>
        <v>1.35</v>
      </c>
      <c r="W44" s="226"/>
      <c r="X44" s="226"/>
      <c r="AG44" t="s">
        <v>107</v>
      </c>
    </row>
    <row r="45" spans="1:60" ht="22.5" outlineLevel="1" x14ac:dyDescent="0.2">
      <c r="A45" s="233">
        <v>8</v>
      </c>
      <c r="B45" s="234" t="s">
        <v>150</v>
      </c>
      <c r="C45" s="248" t="s">
        <v>151</v>
      </c>
      <c r="D45" s="235" t="s">
        <v>127</v>
      </c>
      <c r="E45" s="236">
        <v>4.5</v>
      </c>
      <c r="F45" s="237"/>
      <c r="G45" s="238">
        <f>ROUND(E45*F45,2)</f>
        <v>0</v>
      </c>
      <c r="H45" s="237"/>
      <c r="I45" s="238">
        <f>ROUND(E45*H45,2)</f>
        <v>0</v>
      </c>
      <c r="J45" s="237"/>
      <c r="K45" s="238">
        <f>ROUND(E45*J45,2)</f>
        <v>0</v>
      </c>
      <c r="L45" s="238">
        <v>21</v>
      </c>
      <c r="M45" s="238">
        <f>G45*(1+L45/100)</f>
        <v>0</v>
      </c>
      <c r="N45" s="238">
        <v>0</v>
      </c>
      <c r="O45" s="238">
        <f>ROUND(E45*N45,2)</f>
        <v>0</v>
      </c>
      <c r="P45" s="238">
        <v>6.8000000000000005E-2</v>
      </c>
      <c r="Q45" s="238">
        <f>ROUND(E45*P45,2)</f>
        <v>0.31</v>
      </c>
      <c r="R45" s="238" t="s">
        <v>152</v>
      </c>
      <c r="S45" s="238" t="s">
        <v>112</v>
      </c>
      <c r="T45" s="239" t="s">
        <v>112</v>
      </c>
      <c r="U45" s="222">
        <v>0.3</v>
      </c>
      <c r="V45" s="222">
        <f>ROUND(E45*U45,2)</f>
        <v>1.35</v>
      </c>
      <c r="W45" s="222"/>
      <c r="X45" s="222" t="s">
        <v>113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114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49" t="s">
        <v>153</v>
      </c>
      <c r="D46" s="241"/>
      <c r="E46" s="241"/>
      <c r="F46" s="241"/>
      <c r="G46" s="241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116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0" t="s">
        <v>154</v>
      </c>
      <c r="D47" s="224"/>
      <c r="E47" s="225">
        <v>4.5</v>
      </c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118</v>
      </c>
      <c r="AH47" s="212">
        <v>0</v>
      </c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1"/>
      <c r="D48" s="243"/>
      <c r="E48" s="243"/>
      <c r="F48" s="243"/>
      <c r="G48" s="243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120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x14ac:dyDescent="0.2">
      <c r="A49" s="227" t="s">
        <v>106</v>
      </c>
      <c r="B49" s="228" t="s">
        <v>65</v>
      </c>
      <c r="C49" s="247" t="s">
        <v>66</v>
      </c>
      <c r="D49" s="229"/>
      <c r="E49" s="230"/>
      <c r="F49" s="231"/>
      <c r="G49" s="231">
        <f>SUMIF(AG50:AG55,"&lt;&gt;NOR",G50:G55)</f>
        <v>0</v>
      </c>
      <c r="H49" s="231"/>
      <c r="I49" s="231">
        <f>SUM(I50:I55)</f>
        <v>0</v>
      </c>
      <c r="J49" s="231"/>
      <c r="K49" s="231">
        <f>SUM(K50:K55)</f>
        <v>0</v>
      </c>
      <c r="L49" s="231"/>
      <c r="M49" s="231">
        <f>SUM(M50:M55)</f>
        <v>0</v>
      </c>
      <c r="N49" s="231"/>
      <c r="O49" s="231">
        <f>SUM(O50:O55)</f>
        <v>0</v>
      </c>
      <c r="P49" s="231"/>
      <c r="Q49" s="231">
        <f>SUM(Q50:Q55)</f>
        <v>0</v>
      </c>
      <c r="R49" s="231"/>
      <c r="S49" s="231"/>
      <c r="T49" s="232"/>
      <c r="U49" s="226"/>
      <c r="V49" s="226">
        <f>SUM(V50:V55)</f>
        <v>0.72</v>
      </c>
      <c r="W49" s="226"/>
      <c r="X49" s="226"/>
      <c r="AG49" t="s">
        <v>107</v>
      </c>
    </row>
    <row r="50" spans="1:60" outlineLevel="1" x14ac:dyDescent="0.2">
      <c r="A50" s="233">
        <v>9</v>
      </c>
      <c r="B50" s="234" t="s">
        <v>155</v>
      </c>
      <c r="C50" s="248" t="s">
        <v>156</v>
      </c>
      <c r="D50" s="235" t="s">
        <v>157</v>
      </c>
      <c r="E50" s="236">
        <v>1.6294599999999999</v>
      </c>
      <c r="F50" s="237"/>
      <c r="G50" s="238">
        <f>ROUND(E50*F50,2)</f>
        <v>0</v>
      </c>
      <c r="H50" s="237"/>
      <c r="I50" s="238">
        <f>ROUND(E50*H50,2)</f>
        <v>0</v>
      </c>
      <c r="J50" s="237"/>
      <c r="K50" s="238">
        <f>ROUND(E50*J50,2)</f>
        <v>0</v>
      </c>
      <c r="L50" s="238">
        <v>21</v>
      </c>
      <c r="M50" s="238">
        <f>G50*(1+L50/100)</f>
        <v>0</v>
      </c>
      <c r="N50" s="238">
        <v>0</v>
      </c>
      <c r="O50" s="238">
        <f>ROUND(E50*N50,2)</f>
        <v>0</v>
      </c>
      <c r="P50" s="238">
        <v>0</v>
      </c>
      <c r="Q50" s="238">
        <f>ROUND(E50*P50,2)</f>
        <v>0</v>
      </c>
      <c r="R50" s="238"/>
      <c r="S50" s="238" t="s">
        <v>112</v>
      </c>
      <c r="T50" s="239" t="s">
        <v>112</v>
      </c>
      <c r="U50" s="222">
        <v>0.13</v>
      </c>
      <c r="V50" s="222">
        <f>ROUND(E50*U50,2)</f>
        <v>0.21</v>
      </c>
      <c r="W50" s="222"/>
      <c r="X50" s="222" t="s">
        <v>158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159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2"/>
      <c r="D51" s="244"/>
      <c r="E51" s="244"/>
      <c r="F51" s="244"/>
      <c r="G51" s="244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120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33">
        <v>10</v>
      </c>
      <c r="B52" s="234" t="s">
        <v>160</v>
      </c>
      <c r="C52" s="248" t="s">
        <v>161</v>
      </c>
      <c r="D52" s="235" t="s">
        <v>157</v>
      </c>
      <c r="E52" s="236">
        <v>1.6294599999999999</v>
      </c>
      <c r="F52" s="237"/>
      <c r="G52" s="238">
        <f>ROUND(E52*F52,2)</f>
        <v>0</v>
      </c>
      <c r="H52" s="237"/>
      <c r="I52" s="238">
        <f>ROUND(E52*H52,2)</f>
        <v>0</v>
      </c>
      <c r="J52" s="237"/>
      <c r="K52" s="238">
        <f>ROUND(E52*J52,2)</f>
        <v>0</v>
      </c>
      <c r="L52" s="238">
        <v>21</v>
      </c>
      <c r="M52" s="238">
        <f>G52*(1+L52/100)</f>
        <v>0</v>
      </c>
      <c r="N52" s="238">
        <v>0</v>
      </c>
      <c r="O52" s="238">
        <f>ROUND(E52*N52,2)</f>
        <v>0</v>
      </c>
      <c r="P52" s="238">
        <v>0</v>
      </c>
      <c r="Q52" s="238">
        <f>ROUND(E52*P52,2)</f>
        <v>0</v>
      </c>
      <c r="R52" s="238"/>
      <c r="S52" s="238" t="s">
        <v>112</v>
      </c>
      <c r="T52" s="239" t="s">
        <v>112</v>
      </c>
      <c r="U52" s="222">
        <v>0.31</v>
      </c>
      <c r="V52" s="222">
        <f>ROUND(E52*U52,2)</f>
        <v>0.51</v>
      </c>
      <c r="W52" s="222"/>
      <c r="X52" s="222" t="s">
        <v>158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159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2"/>
      <c r="D53" s="244"/>
      <c r="E53" s="244"/>
      <c r="F53" s="244"/>
      <c r="G53" s="244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120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33">
        <v>11</v>
      </c>
      <c r="B54" s="234" t="s">
        <v>162</v>
      </c>
      <c r="C54" s="248" t="s">
        <v>163</v>
      </c>
      <c r="D54" s="235" t="s">
        <v>157</v>
      </c>
      <c r="E54" s="236">
        <v>1.6294599999999999</v>
      </c>
      <c r="F54" s="237"/>
      <c r="G54" s="238">
        <f>ROUND(E54*F54,2)</f>
        <v>0</v>
      </c>
      <c r="H54" s="237"/>
      <c r="I54" s="238">
        <f>ROUND(E54*H54,2)</f>
        <v>0</v>
      </c>
      <c r="J54" s="237"/>
      <c r="K54" s="238">
        <f>ROUND(E54*J54,2)</f>
        <v>0</v>
      </c>
      <c r="L54" s="238">
        <v>21</v>
      </c>
      <c r="M54" s="238">
        <f>G54*(1+L54/100)</f>
        <v>0</v>
      </c>
      <c r="N54" s="238">
        <v>0</v>
      </c>
      <c r="O54" s="238">
        <f>ROUND(E54*N54,2)</f>
        <v>0</v>
      </c>
      <c r="P54" s="238">
        <v>0</v>
      </c>
      <c r="Q54" s="238">
        <f>ROUND(E54*P54,2)</f>
        <v>0</v>
      </c>
      <c r="R54" s="238"/>
      <c r="S54" s="238" t="s">
        <v>112</v>
      </c>
      <c r="T54" s="239" t="s">
        <v>112</v>
      </c>
      <c r="U54" s="222">
        <v>0</v>
      </c>
      <c r="V54" s="222">
        <f>ROUND(E54*U54,2)</f>
        <v>0</v>
      </c>
      <c r="W54" s="222"/>
      <c r="X54" s="222" t="s">
        <v>158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159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52"/>
      <c r="D55" s="244"/>
      <c r="E55" s="244"/>
      <c r="F55" s="244"/>
      <c r="G55" s="244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120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x14ac:dyDescent="0.2">
      <c r="A56" s="227" t="s">
        <v>106</v>
      </c>
      <c r="B56" s="228" t="s">
        <v>67</v>
      </c>
      <c r="C56" s="247" t="s">
        <v>68</v>
      </c>
      <c r="D56" s="229"/>
      <c r="E56" s="230"/>
      <c r="F56" s="231"/>
      <c r="G56" s="231">
        <f>SUMIF(AG57:AG75,"&lt;&gt;NOR",G57:G75)</f>
        <v>0</v>
      </c>
      <c r="H56" s="231"/>
      <c r="I56" s="231">
        <f>SUM(I57:I75)</f>
        <v>0</v>
      </c>
      <c r="J56" s="231"/>
      <c r="K56" s="231">
        <f>SUM(K57:K75)</f>
        <v>0</v>
      </c>
      <c r="L56" s="231"/>
      <c r="M56" s="231">
        <f>SUM(M57:M75)</f>
        <v>0</v>
      </c>
      <c r="N56" s="231"/>
      <c r="O56" s="231">
        <f>SUM(O57:O75)</f>
        <v>0.01</v>
      </c>
      <c r="P56" s="231"/>
      <c r="Q56" s="231">
        <f>SUM(Q57:Q75)</f>
        <v>0.12</v>
      </c>
      <c r="R56" s="231"/>
      <c r="S56" s="231"/>
      <c r="T56" s="232"/>
      <c r="U56" s="226"/>
      <c r="V56" s="226">
        <f>SUM(V57:V75)</f>
        <v>4.34</v>
      </c>
      <c r="W56" s="226"/>
      <c r="X56" s="226"/>
      <c r="AG56" t="s">
        <v>107</v>
      </c>
    </row>
    <row r="57" spans="1:60" ht="22.5" outlineLevel="1" x14ac:dyDescent="0.2">
      <c r="A57" s="233">
        <v>12</v>
      </c>
      <c r="B57" s="234" t="s">
        <v>164</v>
      </c>
      <c r="C57" s="248" t="s">
        <v>165</v>
      </c>
      <c r="D57" s="235" t="s">
        <v>110</v>
      </c>
      <c r="E57" s="236">
        <v>4</v>
      </c>
      <c r="F57" s="237"/>
      <c r="G57" s="238">
        <f>ROUND(E57*F57,2)</f>
        <v>0</v>
      </c>
      <c r="H57" s="237"/>
      <c r="I57" s="238">
        <f>ROUND(E57*H57,2)</f>
        <v>0</v>
      </c>
      <c r="J57" s="237"/>
      <c r="K57" s="238">
        <f>ROUND(E57*J57,2)</f>
        <v>0</v>
      </c>
      <c r="L57" s="238">
        <v>21</v>
      </c>
      <c r="M57" s="238">
        <f>G57*(1+L57/100)</f>
        <v>0</v>
      </c>
      <c r="N57" s="238">
        <v>0</v>
      </c>
      <c r="O57" s="238">
        <f>ROUND(E57*N57,2)</f>
        <v>0</v>
      </c>
      <c r="P57" s="238">
        <v>1.8E-3</v>
      </c>
      <c r="Q57" s="238">
        <f>ROUND(E57*P57,2)</f>
        <v>0.01</v>
      </c>
      <c r="R57" s="238" t="s">
        <v>166</v>
      </c>
      <c r="S57" s="238" t="s">
        <v>112</v>
      </c>
      <c r="T57" s="239" t="s">
        <v>112</v>
      </c>
      <c r="U57" s="222">
        <v>0.11</v>
      </c>
      <c r="V57" s="222">
        <f>ROUND(E57*U57,2)</f>
        <v>0.44</v>
      </c>
      <c r="W57" s="222"/>
      <c r="X57" s="222" t="s">
        <v>113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114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2"/>
      <c r="D58" s="244"/>
      <c r="E58" s="244"/>
      <c r="F58" s="244"/>
      <c r="G58" s="244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120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ht="22.5" outlineLevel="1" x14ac:dyDescent="0.2">
      <c r="A59" s="233">
        <v>13</v>
      </c>
      <c r="B59" s="234" t="s">
        <v>167</v>
      </c>
      <c r="C59" s="248" t="s">
        <v>168</v>
      </c>
      <c r="D59" s="235" t="s">
        <v>110</v>
      </c>
      <c r="E59" s="236">
        <v>4</v>
      </c>
      <c r="F59" s="237"/>
      <c r="G59" s="238">
        <f>ROUND(E59*F59,2)</f>
        <v>0</v>
      </c>
      <c r="H59" s="237"/>
      <c r="I59" s="238">
        <f>ROUND(E59*H59,2)</f>
        <v>0</v>
      </c>
      <c r="J59" s="237"/>
      <c r="K59" s="238">
        <f>ROUND(E59*J59,2)</f>
        <v>0</v>
      </c>
      <c r="L59" s="238">
        <v>21</v>
      </c>
      <c r="M59" s="238">
        <f>G59*(1+L59/100)</f>
        <v>0</v>
      </c>
      <c r="N59" s="238">
        <v>1.0000000000000001E-5</v>
      </c>
      <c r="O59" s="238">
        <f>ROUND(E59*N59,2)</f>
        <v>0</v>
      </c>
      <c r="P59" s="238">
        <v>0</v>
      </c>
      <c r="Q59" s="238">
        <f>ROUND(E59*P59,2)</f>
        <v>0</v>
      </c>
      <c r="R59" s="238" t="s">
        <v>166</v>
      </c>
      <c r="S59" s="238" t="s">
        <v>112</v>
      </c>
      <c r="T59" s="239" t="s">
        <v>112</v>
      </c>
      <c r="U59" s="222">
        <v>0.28000000000000003</v>
      </c>
      <c r="V59" s="222">
        <f>ROUND(E59*U59,2)</f>
        <v>1.1200000000000001</v>
      </c>
      <c r="W59" s="222"/>
      <c r="X59" s="222" t="s">
        <v>113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114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2"/>
      <c r="D60" s="244"/>
      <c r="E60" s="244"/>
      <c r="F60" s="244"/>
      <c r="G60" s="244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120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33">
        <v>14</v>
      </c>
      <c r="B61" s="234" t="s">
        <v>169</v>
      </c>
      <c r="C61" s="248" t="s">
        <v>170</v>
      </c>
      <c r="D61" s="235" t="s">
        <v>171</v>
      </c>
      <c r="E61" s="236">
        <v>1</v>
      </c>
      <c r="F61" s="237"/>
      <c r="G61" s="238">
        <f>ROUND(E61*F61,2)</f>
        <v>0</v>
      </c>
      <c r="H61" s="237"/>
      <c r="I61" s="238">
        <f>ROUND(E61*H61,2)</f>
        <v>0</v>
      </c>
      <c r="J61" s="237"/>
      <c r="K61" s="238">
        <f>ROUND(E61*J61,2)</f>
        <v>0</v>
      </c>
      <c r="L61" s="238">
        <v>21</v>
      </c>
      <c r="M61" s="238">
        <f>G61*(1+L61/100)</f>
        <v>0</v>
      </c>
      <c r="N61" s="238">
        <v>1.9000000000000001E-4</v>
      </c>
      <c r="O61" s="238">
        <f>ROUND(E61*N61,2)</f>
        <v>0</v>
      </c>
      <c r="P61" s="238">
        <v>0</v>
      </c>
      <c r="Q61" s="238">
        <f>ROUND(E61*P61,2)</f>
        <v>0</v>
      </c>
      <c r="R61" s="238"/>
      <c r="S61" s="238" t="s">
        <v>172</v>
      </c>
      <c r="T61" s="239" t="s">
        <v>112</v>
      </c>
      <c r="U61" s="222">
        <v>2.3199999999999998</v>
      </c>
      <c r="V61" s="222">
        <f>ROUND(E61*U61,2)</f>
        <v>2.3199999999999998</v>
      </c>
      <c r="W61" s="222"/>
      <c r="X61" s="222" t="s">
        <v>113</v>
      </c>
      <c r="Y61" s="212"/>
      <c r="Z61" s="212"/>
      <c r="AA61" s="212"/>
      <c r="AB61" s="212"/>
      <c r="AC61" s="212"/>
      <c r="AD61" s="212"/>
      <c r="AE61" s="212"/>
      <c r="AF61" s="212"/>
      <c r="AG61" s="212" t="s">
        <v>114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2"/>
      <c r="D62" s="244"/>
      <c r="E62" s="244"/>
      <c r="F62" s="244"/>
      <c r="G62" s="244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120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33">
        <v>15</v>
      </c>
      <c r="B63" s="234" t="s">
        <v>173</v>
      </c>
      <c r="C63" s="248" t="s">
        <v>174</v>
      </c>
      <c r="D63" s="235" t="s">
        <v>171</v>
      </c>
      <c r="E63" s="236">
        <v>1</v>
      </c>
      <c r="F63" s="237"/>
      <c r="G63" s="238">
        <f>ROUND(E63*F63,2)</f>
        <v>0</v>
      </c>
      <c r="H63" s="237"/>
      <c r="I63" s="238">
        <f>ROUND(E63*H63,2)</f>
        <v>0</v>
      </c>
      <c r="J63" s="237"/>
      <c r="K63" s="238">
        <f>ROUND(E63*J63,2)</f>
        <v>0</v>
      </c>
      <c r="L63" s="238">
        <v>21</v>
      </c>
      <c r="M63" s="238">
        <f>G63*(1+L63/100)</f>
        <v>0</v>
      </c>
      <c r="N63" s="238">
        <v>0</v>
      </c>
      <c r="O63" s="238">
        <f>ROUND(E63*N63,2)</f>
        <v>0</v>
      </c>
      <c r="P63" s="238">
        <v>0.1104</v>
      </c>
      <c r="Q63" s="238">
        <f>ROUND(E63*P63,2)</f>
        <v>0.11</v>
      </c>
      <c r="R63" s="238"/>
      <c r="S63" s="238" t="s">
        <v>172</v>
      </c>
      <c r="T63" s="239" t="s">
        <v>112</v>
      </c>
      <c r="U63" s="222">
        <v>0.46</v>
      </c>
      <c r="V63" s="222">
        <f>ROUND(E63*U63,2)</f>
        <v>0.46</v>
      </c>
      <c r="W63" s="222"/>
      <c r="X63" s="222" t="s">
        <v>113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114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2"/>
      <c r="D64" s="244"/>
      <c r="E64" s="244"/>
      <c r="F64" s="244"/>
      <c r="G64" s="244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120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33">
        <v>16</v>
      </c>
      <c r="B65" s="234" t="s">
        <v>175</v>
      </c>
      <c r="C65" s="248" t="s">
        <v>176</v>
      </c>
      <c r="D65" s="235" t="s">
        <v>110</v>
      </c>
      <c r="E65" s="236">
        <v>4</v>
      </c>
      <c r="F65" s="237"/>
      <c r="G65" s="238">
        <f>ROUND(E65*F65,2)</f>
        <v>0</v>
      </c>
      <c r="H65" s="237"/>
      <c r="I65" s="238">
        <f>ROUND(E65*H65,2)</f>
        <v>0</v>
      </c>
      <c r="J65" s="237"/>
      <c r="K65" s="238">
        <f>ROUND(E65*J65,2)</f>
        <v>0</v>
      </c>
      <c r="L65" s="238">
        <v>21</v>
      </c>
      <c r="M65" s="238">
        <f>G65*(1+L65/100)</f>
        <v>0</v>
      </c>
      <c r="N65" s="238">
        <v>1.6100000000000001E-3</v>
      </c>
      <c r="O65" s="238">
        <f>ROUND(E65*N65,2)</f>
        <v>0.01</v>
      </c>
      <c r="P65" s="238">
        <v>0</v>
      </c>
      <c r="Q65" s="238">
        <f>ROUND(E65*P65,2)</f>
        <v>0</v>
      </c>
      <c r="R65" s="238" t="s">
        <v>177</v>
      </c>
      <c r="S65" s="238" t="s">
        <v>112</v>
      </c>
      <c r="T65" s="239" t="s">
        <v>112</v>
      </c>
      <c r="U65" s="222">
        <v>0</v>
      </c>
      <c r="V65" s="222">
        <f>ROUND(E65*U65,2)</f>
        <v>0</v>
      </c>
      <c r="W65" s="222"/>
      <c r="X65" s="222" t="s">
        <v>178</v>
      </c>
      <c r="Y65" s="212"/>
      <c r="Z65" s="212"/>
      <c r="AA65" s="212"/>
      <c r="AB65" s="212"/>
      <c r="AC65" s="212"/>
      <c r="AD65" s="212"/>
      <c r="AE65" s="212"/>
      <c r="AF65" s="212"/>
      <c r="AG65" s="212" t="s">
        <v>179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52"/>
      <c r="D66" s="244"/>
      <c r="E66" s="244"/>
      <c r="F66" s="244"/>
      <c r="G66" s="244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12"/>
      <c r="Z66" s="212"/>
      <c r="AA66" s="212"/>
      <c r="AB66" s="212"/>
      <c r="AC66" s="212"/>
      <c r="AD66" s="212"/>
      <c r="AE66" s="212"/>
      <c r="AF66" s="212"/>
      <c r="AG66" s="212" t="s">
        <v>120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>
        <v>17</v>
      </c>
      <c r="B67" s="220" t="s">
        <v>180</v>
      </c>
      <c r="C67" s="253" t="s">
        <v>181</v>
      </c>
      <c r="D67" s="221" t="s">
        <v>0</v>
      </c>
      <c r="E67" s="242"/>
      <c r="F67" s="223"/>
      <c r="G67" s="222">
        <f>ROUND(E67*F67,2)</f>
        <v>0</v>
      </c>
      <c r="H67" s="223"/>
      <c r="I67" s="222">
        <f>ROUND(E67*H67,2)</f>
        <v>0</v>
      </c>
      <c r="J67" s="223"/>
      <c r="K67" s="222">
        <f>ROUND(E67*J67,2)</f>
        <v>0</v>
      </c>
      <c r="L67" s="222">
        <v>21</v>
      </c>
      <c r="M67" s="222">
        <f>G67*(1+L67/100)</f>
        <v>0</v>
      </c>
      <c r="N67" s="222">
        <v>0</v>
      </c>
      <c r="O67" s="222">
        <f>ROUND(E67*N67,2)</f>
        <v>0</v>
      </c>
      <c r="P67" s="222">
        <v>0</v>
      </c>
      <c r="Q67" s="222">
        <f>ROUND(E67*P67,2)</f>
        <v>0</v>
      </c>
      <c r="R67" s="222" t="s">
        <v>166</v>
      </c>
      <c r="S67" s="222" t="s">
        <v>112</v>
      </c>
      <c r="T67" s="222" t="s">
        <v>112</v>
      </c>
      <c r="U67" s="222">
        <v>0</v>
      </c>
      <c r="V67" s="222">
        <f>ROUND(E67*U67,2)</f>
        <v>0</v>
      </c>
      <c r="W67" s="222"/>
      <c r="X67" s="222" t="s">
        <v>158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159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4" t="s">
        <v>182</v>
      </c>
      <c r="D68" s="245"/>
      <c r="E68" s="245"/>
      <c r="F68" s="245"/>
      <c r="G68" s="245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116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1"/>
      <c r="D69" s="243"/>
      <c r="E69" s="243"/>
      <c r="F69" s="243"/>
      <c r="G69" s="243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120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ht="33.75" outlineLevel="1" x14ac:dyDescent="0.2">
      <c r="A70" s="219">
        <v>18</v>
      </c>
      <c r="B70" s="220" t="s">
        <v>183</v>
      </c>
      <c r="C70" s="253" t="s">
        <v>184</v>
      </c>
      <c r="D70" s="221" t="s">
        <v>0</v>
      </c>
      <c r="E70" s="242"/>
      <c r="F70" s="223"/>
      <c r="G70" s="222">
        <f>ROUND(E70*F70,2)</f>
        <v>0</v>
      </c>
      <c r="H70" s="223"/>
      <c r="I70" s="222">
        <f>ROUND(E70*H70,2)</f>
        <v>0</v>
      </c>
      <c r="J70" s="223"/>
      <c r="K70" s="222">
        <f>ROUND(E70*J70,2)</f>
        <v>0</v>
      </c>
      <c r="L70" s="222">
        <v>21</v>
      </c>
      <c r="M70" s="222">
        <f>G70*(1+L70/100)</f>
        <v>0</v>
      </c>
      <c r="N70" s="222">
        <v>0</v>
      </c>
      <c r="O70" s="222">
        <f>ROUND(E70*N70,2)</f>
        <v>0</v>
      </c>
      <c r="P70" s="222">
        <v>0</v>
      </c>
      <c r="Q70" s="222">
        <f>ROUND(E70*P70,2)</f>
        <v>0</v>
      </c>
      <c r="R70" s="222" t="s">
        <v>166</v>
      </c>
      <c r="S70" s="222" t="s">
        <v>112</v>
      </c>
      <c r="T70" s="222" t="s">
        <v>112</v>
      </c>
      <c r="U70" s="222">
        <v>0</v>
      </c>
      <c r="V70" s="222">
        <f>ROUND(E70*U70,2)</f>
        <v>0</v>
      </c>
      <c r="W70" s="222"/>
      <c r="X70" s="222" t="s">
        <v>158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159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4" t="s">
        <v>182</v>
      </c>
      <c r="D71" s="245"/>
      <c r="E71" s="245"/>
      <c r="F71" s="245"/>
      <c r="G71" s="245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116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1"/>
      <c r="D72" s="243"/>
      <c r="E72" s="243"/>
      <c r="F72" s="243"/>
      <c r="G72" s="243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120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ht="33.75" outlineLevel="1" x14ac:dyDescent="0.2">
      <c r="A73" s="219">
        <v>19</v>
      </c>
      <c r="B73" s="220" t="s">
        <v>185</v>
      </c>
      <c r="C73" s="253" t="s">
        <v>186</v>
      </c>
      <c r="D73" s="221" t="s">
        <v>0</v>
      </c>
      <c r="E73" s="242"/>
      <c r="F73" s="223"/>
      <c r="G73" s="222">
        <f>ROUND(E73*F73,2)</f>
        <v>0</v>
      </c>
      <c r="H73" s="223"/>
      <c r="I73" s="222">
        <f>ROUND(E73*H73,2)</f>
        <v>0</v>
      </c>
      <c r="J73" s="223"/>
      <c r="K73" s="222">
        <f>ROUND(E73*J73,2)</f>
        <v>0</v>
      </c>
      <c r="L73" s="222">
        <v>21</v>
      </c>
      <c r="M73" s="222">
        <f>G73*(1+L73/100)</f>
        <v>0</v>
      </c>
      <c r="N73" s="222">
        <v>0</v>
      </c>
      <c r="O73" s="222">
        <f>ROUND(E73*N73,2)</f>
        <v>0</v>
      </c>
      <c r="P73" s="222">
        <v>0</v>
      </c>
      <c r="Q73" s="222">
        <f>ROUND(E73*P73,2)</f>
        <v>0</v>
      </c>
      <c r="R73" s="222" t="s">
        <v>166</v>
      </c>
      <c r="S73" s="222" t="s">
        <v>112</v>
      </c>
      <c r="T73" s="222" t="s">
        <v>112</v>
      </c>
      <c r="U73" s="222">
        <v>0</v>
      </c>
      <c r="V73" s="222">
        <f>ROUND(E73*U73,2)</f>
        <v>0</v>
      </c>
      <c r="W73" s="222"/>
      <c r="X73" s="222" t="s">
        <v>158</v>
      </c>
      <c r="Y73" s="212"/>
      <c r="Z73" s="212"/>
      <c r="AA73" s="212"/>
      <c r="AB73" s="212"/>
      <c r="AC73" s="212"/>
      <c r="AD73" s="212"/>
      <c r="AE73" s="212"/>
      <c r="AF73" s="212"/>
      <c r="AG73" s="212" t="s">
        <v>159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4" t="s">
        <v>182</v>
      </c>
      <c r="D74" s="245"/>
      <c r="E74" s="245"/>
      <c r="F74" s="245"/>
      <c r="G74" s="245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116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1"/>
      <c r="D75" s="243"/>
      <c r="E75" s="243"/>
      <c r="F75" s="243"/>
      <c r="G75" s="243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120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x14ac:dyDescent="0.2">
      <c r="A76" s="227" t="s">
        <v>106</v>
      </c>
      <c r="B76" s="228" t="s">
        <v>69</v>
      </c>
      <c r="C76" s="247" t="s">
        <v>70</v>
      </c>
      <c r="D76" s="229"/>
      <c r="E76" s="230"/>
      <c r="F76" s="231"/>
      <c r="G76" s="231">
        <f>SUMIF(AG77:AG129,"&lt;&gt;NOR",G77:G129)</f>
        <v>0</v>
      </c>
      <c r="H76" s="231"/>
      <c r="I76" s="231">
        <f>SUM(I77:I129)</f>
        <v>0</v>
      </c>
      <c r="J76" s="231"/>
      <c r="K76" s="231">
        <f>SUM(K77:K129)</f>
        <v>0</v>
      </c>
      <c r="L76" s="231"/>
      <c r="M76" s="231">
        <f>SUM(M77:M129)</f>
        <v>0</v>
      </c>
      <c r="N76" s="231"/>
      <c r="O76" s="231">
        <f>SUM(O77:O129)</f>
        <v>0.27999999999999997</v>
      </c>
      <c r="P76" s="231"/>
      <c r="Q76" s="231">
        <f>SUM(Q77:Q129)</f>
        <v>0.2</v>
      </c>
      <c r="R76" s="231"/>
      <c r="S76" s="231"/>
      <c r="T76" s="232"/>
      <c r="U76" s="226"/>
      <c r="V76" s="226">
        <f>SUM(V77:V129)</f>
        <v>76.27</v>
      </c>
      <c r="W76" s="226"/>
      <c r="X76" s="226"/>
      <c r="AG76" t="s">
        <v>107</v>
      </c>
    </row>
    <row r="77" spans="1:60" outlineLevel="1" x14ac:dyDescent="0.2">
      <c r="A77" s="233">
        <v>20</v>
      </c>
      <c r="B77" s="234" t="s">
        <v>187</v>
      </c>
      <c r="C77" s="248" t="s">
        <v>188</v>
      </c>
      <c r="D77" s="235" t="s">
        <v>127</v>
      </c>
      <c r="E77" s="236">
        <v>91</v>
      </c>
      <c r="F77" s="237"/>
      <c r="G77" s="238">
        <f>ROUND(E77*F77,2)</f>
        <v>0</v>
      </c>
      <c r="H77" s="237"/>
      <c r="I77" s="238">
        <f>ROUND(E77*H77,2)</f>
        <v>0</v>
      </c>
      <c r="J77" s="237"/>
      <c r="K77" s="238">
        <f>ROUND(E77*J77,2)</f>
        <v>0</v>
      </c>
      <c r="L77" s="238">
        <v>21</v>
      </c>
      <c r="M77" s="238">
        <f>G77*(1+L77/100)</f>
        <v>0</v>
      </c>
      <c r="N77" s="238">
        <v>0</v>
      </c>
      <c r="O77" s="238">
        <f>ROUND(E77*N77,2)</f>
        <v>0</v>
      </c>
      <c r="P77" s="238">
        <v>0</v>
      </c>
      <c r="Q77" s="238">
        <f>ROUND(E77*P77,2)</f>
        <v>0</v>
      </c>
      <c r="R77" s="238" t="s">
        <v>189</v>
      </c>
      <c r="S77" s="238" t="s">
        <v>112</v>
      </c>
      <c r="T77" s="239" t="s">
        <v>112</v>
      </c>
      <c r="U77" s="222">
        <v>0.02</v>
      </c>
      <c r="V77" s="222">
        <f>ROUND(E77*U77,2)</f>
        <v>1.82</v>
      </c>
      <c r="W77" s="222"/>
      <c r="X77" s="222" t="s">
        <v>113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114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49" t="s">
        <v>190</v>
      </c>
      <c r="D78" s="241"/>
      <c r="E78" s="241"/>
      <c r="F78" s="241"/>
      <c r="G78" s="241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116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0" t="s">
        <v>139</v>
      </c>
      <c r="D79" s="224"/>
      <c r="E79" s="225">
        <v>20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118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0" t="s">
        <v>140</v>
      </c>
      <c r="D80" s="224"/>
      <c r="E80" s="225">
        <v>20</v>
      </c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118</v>
      </c>
      <c r="AH80" s="212">
        <v>0</v>
      </c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50" t="s">
        <v>148</v>
      </c>
      <c r="D81" s="224"/>
      <c r="E81" s="225">
        <v>27</v>
      </c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118</v>
      </c>
      <c r="AH81" s="212">
        <v>0</v>
      </c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0" t="s">
        <v>149</v>
      </c>
      <c r="D82" s="224"/>
      <c r="E82" s="225">
        <v>24</v>
      </c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118</v>
      </c>
      <c r="AH82" s="212">
        <v>0</v>
      </c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1"/>
      <c r="D83" s="243"/>
      <c r="E83" s="243"/>
      <c r="F83" s="243"/>
      <c r="G83" s="243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120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33">
        <v>21</v>
      </c>
      <c r="B84" s="234" t="s">
        <v>191</v>
      </c>
      <c r="C84" s="248" t="s">
        <v>192</v>
      </c>
      <c r="D84" s="235" t="s">
        <v>127</v>
      </c>
      <c r="E84" s="236">
        <v>91</v>
      </c>
      <c r="F84" s="237"/>
      <c r="G84" s="238">
        <f>ROUND(E84*F84,2)</f>
        <v>0</v>
      </c>
      <c r="H84" s="237"/>
      <c r="I84" s="238">
        <f>ROUND(E84*H84,2)</f>
        <v>0</v>
      </c>
      <c r="J84" s="237"/>
      <c r="K84" s="238">
        <f>ROUND(E84*J84,2)</f>
        <v>0</v>
      </c>
      <c r="L84" s="238">
        <v>21</v>
      </c>
      <c r="M84" s="238">
        <f>G84*(1+L84/100)</f>
        <v>0</v>
      </c>
      <c r="N84" s="238">
        <v>0</v>
      </c>
      <c r="O84" s="238">
        <f>ROUND(E84*N84,2)</f>
        <v>0</v>
      </c>
      <c r="P84" s="238">
        <v>0</v>
      </c>
      <c r="Q84" s="238">
        <f>ROUND(E84*P84,2)</f>
        <v>0</v>
      </c>
      <c r="R84" s="238" t="s">
        <v>189</v>
      </c>
      <c r="S84" s="238" t="s">
        <v>112</v>
      </c>
      <c r="T84" s="239" t="s">
        <v>112</v>
      </c>
      <c r="U84" s="222">
        <v>0.05</v>
      </c>
      <c r="V84" s="222">
        <f>ROUND(E84*U84,2)</f>
        <v>4.55</v>
      </c>
      <c r="W84" s="222"/>
      <c r="X84" s="222" t="s">
        <v>113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114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49" t="s">
        <v>190</v>
      </c>
      <c r="D85" s="241"/>
      <c r="E85" s="241"/>
      <c r="F85" s="241"/>
      <c r="G85" s="241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116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0" t="s">
        <v>139</v>
      </c>
      <c r="D86" s="224"/>
      <c r="E86" s="225">
        <v>20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118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0" t="s">
        <v>140</v>
      </c>
      <c r="D87" s="224"/>
      <c r="E87" s="225">
        <v>20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118</v>
      </c>
      <c r="AH87" s="212">
        <v>0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0" t="s">
        <v>148</v>
      </c>
      <c r="D88" s="224"/>
      <c r="E88" s="225">
        <v>27</v>
      </c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118</v>
      </c>
      <c r="AH88" s="212">
        <v>0</v>
      </c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0" t="s">
        <v>149</v>
      </c>
      <c r="D89" s="224"/>
      <c r="E89" s="225">
        <v>24</v>
      </c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118</v>
      </c>
      <c r="AH89" s="212">
        <v>0</v>
      </c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1"/>
      <c r="D90" s="243"/>
      <c r="E90" s="243"/>
      <c r="F90" s="243"/>
      <c r="G90" s="243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120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33">
        <v>22</v>
      </c>
      <c r="B91" s="234" t="s">
        <v>193</v>
      </c>
      <c r="C91" s="248" t="s">
        <v>194</v>
      </c>
      <c r="D91" s="235" t="s">
        <v>123</v>
      </c>
      <c r="E91" s="236">
        <v>75</v>
      </c>
      <c r="F91" s="237"/>
      <c r="G91" s="238">
        <f>ROUND(E91*F91,2)</f>
        <v>0</v>
      </c>
      <c r="H91" s="237"/>
      <c r="I91" s="238">
        <f>ROUND(E91*H91,2)</f>
        <v>0</v>
      </c>
      <c r="J91" s="237"/>
      <c r="K91" s="238">
        <f>ROUND(E91*J91,2)</f>
        <v>0</v>
      </c>
      <c r="L91" s="238">
        <v>21</v>
      </c>
      <c r="M91" s="238">
        <f>G91*(1+L91/100)</f>
        <v>0</v>
      </c>
      <c r="N91" s="238">
        <v>0</v>
      </c>
      <c r="O91" s="238">
        <f>ROUND(E91*N91,2)</f>
        <v>0</v>
      </c>
      <c r="P91" s="238">
        <v>8.0000000000000007E-5</v>
      </c>
      <c r="Q91" s="238">
        <f>ROUND(E91*P91,2)</f>
        <v>0.01</v>
      </c>
      <c r="R91" s="238" t="s">
        <v>189</v>
      </c>
      <c r="S91" s="238" t="s">
        <v>112</v>
      </c>
      <c r="T91" s="239" t="s">
        <v>112</v>
      </c>
      <c r="U91" s="222">
        <v>0.04</v>
      </c>
      <c r="V91" s="222">
        <f>ROUND(E91*U91,2)</f>
        <v>3</v>
      </c>
      <c r="W91" s="222"/>
      <c r="X91" s="222" t="s">
        <v>113</v>
      </c>
      <c r="Y91" s="212"/>
      <c r="Z91" s="212"/>
      <c r="AA91" s="212"/>
      <c r="AB91" s="212"/>
      <c r="AC91" s="212"/>
      <c r="AD91" s="212"/>
      <c r="AE91" s="212"/>
      <c r="AF91" s="212"/>
      <c r="AG91" s="212" t="s">
        <v>114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0" t="s">
        <v>195</v>
      </c>
      <c r="D92" s="224"/>
      <c r="E92" s="225">
        <v>20</v>
      </c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118</v>
      </c>
      <c r="AH92" s="212">
        <v>0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0" t="s">
        <v>196</v>
      </c>
      <c r="D93" s="224"/>
      <c r="E93" s="225">
        <v>20</v>
      </c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118</v>
      </c>
      <c r="AH93" s="212">
        <v>0</v>
      </c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0" t="s">
        <v>197</v>
      </c>
      <c r="D94" s="224"/>
      <c r="E94" s="225">
        <v>15</v>
      </c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118</v>
      </c>
      <c r="AH94" s="212">
        <v>0</v>
      </c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0" t="s">
        <v>198</v>
      </c>
      <c r="D95" s="224"/>
      <c r="E95" s="225">
        <v>20</v>
      </c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118</v>
      </c>
      <c r="AH95" s="212">
        <v>0</v>
      </c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1"/>
      <c r="D96" s="243"/>
      <c r="E96" s="243"/>
      <c r="F96" s="243"/>
      <c r="G96" s="243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120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ht="22.5" outlineLevel="1" x14ac:dyDescent="0.2">
      <c r="A97" s="233">
        <v>23</v>
      </c>
      <c r="B97" s="234" t="s">
        <v>199</v>
      </c>
      <c r="C97" s="248" t="s">
        <v>200</v>
      </c>
      <c r="D97" s="235" t="s">
        <v>123</v>
      </c>
      <c r="E97" s="236">
        <v>75</v>
      </c>
      <c r="F97" s="237"/>
      <c r="G97" s="238">
        <f>ROUND(E97*F97,2)</f>
        <v>0</v>
      </c>
      <c r="H97" s="237"/>
      <c r="I97" s="238">
        <f>ROUND(E97*H97,2)</f>
        <v>0</v>
      </c>
      <c r="J97" s="237"/>
      <c r="K97" s="238">
        <f>ROUND(E97*J97,2)</f>
        <v>0</v>
      </c>
      <c r="L97" s="238">
        <v>21</v>
      </c>
      <c r="M97" s="238">
        <f>G97*(1+L97/100)</f>
        <v>0</v>
      </c>
      <c r="N97" s="238">
        <v>8.0000000000000007E-5</v>
      </c>
      <c r="O97" s="238">
        <f>ROUND(E97*N97,2)</f>
        <v>0.01</v>
      </c>
      <c r="P97" s="238">
        <v>0</v>
      </c>
      <c r="Q97" s="238">
        <f>ROUND(E97*P97,2)</f>
        <v>0</v>
      </c>
      <c r="R97" s="238" t="s">
        <v>189</v>
      </c>
      <c r="S97" s="238" t="s">
        <v>112</v>
      </c>
      <c r="T97" s="239" t="s">
        <v>112</v>
      </c>
      <c r="U97" s="222">
        <v>0.14000000000000001</v>
      </c>
      <c r="V97" s="222">
        <f>ROUND(E97*U97,2)</f>
        <v>10.5</v>
      </c>
      <c r="W97" s="222"/>
      <c r="X97" s="222" t="s">
        <v>113</v>
      </c>
      <c r="Y97" s="212"/>
      <c r="Z97" s="212"/>
      <c r="AA97" s="212"/>
      <c r="AB97" s="212"/>
      <c r="AC97" s="212"/>
      <c r="AD97" s="212"/>
      <c r="AE97" s="212"/>
      <c r="AF97" s="212"/>
      <c r="AG97" s="212" t="s">
        <v>114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2"/>
      <c r="D98" s="244"/>
      <c r="E98" s="244"/>
      <c r="F98" s="244"/>
      <c r="G98" s="244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120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ht="22.5" outlineLevel="1" x14ac:dyDescent="0.2">
      <c r="A99" s="233">
        <v>24</v>
      </c>
      <c r="B99" s="234" t="s">
        <v>201</v>
      </c>
      <c r="C99" s="248" t="s">
        <v>202</v>
      </c>
      <c r="D99" s="235" t="s">
        <v>127</v>
      </c>
      <c r="E99" s="236">
        <v>186</v>
      </c>
      <c r="F99" s="237"/>
      <c r="G99" s="238">
        <f>ROUND(E99*F99,2)</f>
        <v>0</v>
      </c>
      <c r="H99" s="237"/>
      <c r="I99" s="238">
        <f>ROUND(E99*H99,2)</f>
        <v>0</v>
      </c>
      <c r="J99" s="237"/>
      <c r="K99" s="238">
        <f>ROUND(E99*J99,2)</f>
        <v>0</v>
      </c>
      <c r="L99" s="238">
        <v>21</v>
      </c>
      <c r="M99" s="238">
        <f>G99*(1+L99/100)</f>
        <v>0</v>
      </c>
      <c r="N99" s="238">
        <v>0</v>
      </c>
      <c r="O99" s="238">
        <f>ROUND(E99*N99,2)</f>
        <v>0</v>
      </c>
      <c r="P99" s="238">
        <v>1E-3</v>
      </c>
      <c r="Q99" s="238">
        <f>ROUND(E99*P99,2)</f>
        <v>0.19</v>
      </c>
      <c r="R99" s="238" t="s">
        <v>189</v>
      </c>
      <c r="S99" s="238" t="s">
        <v>112</v>
      </c>
      <c r="T99" s="239" t="s">
        <v>112</v>
      </c>
      <c r="U99" s="222">
        <v>0.11</v>
      </c>
      <c r="V99" s="222">
        <f>ROUND(E99*U99,2)</f>
        <v>20.46</v>
      </c>
      <c r="W99" s="222"/>
      <c r="X99" s="222" t="s">
        <v>113</v>
      </c>
      <c r="Y99" s="212"/>
      <c r="Z99" s="212"/>
      <c r="AA99" s="212"/>
      <c r="AB99" s="212"/>
      <c r="AC99" s="212"/>
      <c r="AD99" s="212"/>
      <c r="AE99" s="212"/>
      <c r="AF99" s="212"/>
      <c r="AG99" s="212" t="s">
        <v>114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0" t="s">
        <v>139</v>
      </c>
      <c r="D100" s="224"/>
      <c r="E100" s="225">
        <v>20</v>
      </c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118</v>
      </c>
      <c r="AH100" s="212">
        <v>0</v>
      </c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0" t="s">
        <v>203</v>
      </c>
      <c r="D101" s="224"/>
      <c r="E101" s="225">
        <v>40</v>
      </c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118</v>
      </c>
      <c r="AH101" s="212">
        <v>0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0" t="s">
        <v>204</v>
      </c>
      <c r="D102" s="224"/>
      <c r="E102" s="225">
        <v>54</v>
      </c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118</v>
      </c>
      <c r="AH102" s="212">
        <v>0</v>
      </c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0" t="s">
        <v>205</v>
      </c>
      <c r="D103" s="224"/>
      <c r="E103" s="225">
        <v>72</v>
      </c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118</v>
      </c>
      <c r="AH103" s="212">
        <v>0</v>
      </c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1"/>
      <c r="D104" s="243"/>
      <c r="E104" s="243"/>
      <c r="F104" s="243"/>
      <c r="G104" s="243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120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ht="22.5" outlineLevel="1" x14ac:dyDescent="0.2">
      <c r="A105" s="233">
        <v>25</v>
      </c>
      <c r="B105" s="234" t="s">
        <v>206</v>
      </c>
      <c r="C105" s="248" t="s">
        <v>207</v>
      </c>
      <c r="D105" s="235" t="s">
        <v>127</v>
      </c>
      <c r="E105" s="236">
        <v>91</v>
      </c>
      <c r="F105" s="237"/>
      <c r="G105" s="238">
        <f>ROUND(E105*F105,2)</f>
        <v>0</v>
      </c>
      <c r="H105" s="237"/>
      <c r="I105" s="238">
        <f>ROUND(E105*H105,2)</f>
        <v>0</v>
      </c>
      <c r="J105" s="237"/>
      <c r="K105" s="238">
        <f>ROUND(E105*J105,2)</f>
        <v>0</v>
      </c>
      <c r="L105" s="238">
        <v>21</v>
      </c>
      <c r="M105" s="238">
        <f>G105*(1+L105/100)</f>
        <v>0</v>
      </c>
      <c r="N105" s="238">
        <v>2.5000000000000001E-4</v>
      </c>
      <c r="O105" s="238">
        <f>ROUND(E105*N105,2)</f>
        <v>0.02</v>
      </c>
      <c r="P105" s="238">
        <v>0</v>
      </c>
      <c r="Q105" s="238">
        <f>ROUND(E105*P105,2)</f>
        <v>0</v>
      </c>
      <c r="R105" s="238" t="s">
        <v>189</v>
      </c>
      <c r="S105" s="238" t="s">
        <v>112</v>
      </c>
      <c r="T105" s="239" t="s">
        <v>112</v>
      </c>
      <c r="U105" s="222">
        <v>0.38</v>
      </c>
      <c r="V105" s="222">
        <f>ROUND(E105*U105,2)</f>
        <v>34.58</v>
      </c>
      <c r="W105" s="222"/>
      <c r="X105" s="222" t="s">
        <v>113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114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2"/>
      <c r="D106" s="244"/>
      <c r="E106" s="244"/>
      <c r="F106" s="244"/>
      <c r="G106" s="244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120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33">
        <v>26</v>
      </c>
      <c r="B107" s="234" t="s">
        <v>208</v>
      </c>
      <c r="C107" s="248" t="s">
        <v>209</v>
      </c>
      <c r="D107" s="235" t="s">
        <v>123</v>
      </c>
      <c r="E107" s="236">
        <v>17</v>
      </c>
      <c r="F107" s="237"/>
      <c r="G107" s="238">
        <f>ROUND(E107*F107,2)</f>
        <v>0</v>
      </c>
      <c r="H107" s="237"/>
      <c r="I107" s="238">
        <f>ROUND(E107*H107,2)</f>
        <v>0</v>
      </c>
      <c r="J107" s="237"/>
      <c r="K107" s="238">
        <f>ROUND(E107*J107,2)</f>
        <v>0</v>
      </c>
      <c r="L107" s="238">
        <v>21</v>
      </c>
      <c r="M107" s="238">
        <f>G107*(1+L107/100)</f>
        <v>0</v>
      </c>
      <c r="N107" s="238">
        <v>4.0000000000000003E-5</v>
      </c>
      <c r="O107" s="238">
        <f>ROUND(E107*N107,2)</f>
        <v>0</v>
      </c>
      <c r="P107" s="238">
        <v>0</v>
      </c>
      <c r="Q107" s="238">
        <f>ROUND(E107*P107,2)</f>
        <v>0</v>
      </c>
      <c r="R107" s="238" t="s">
        <v>189</v>
      </c>
      <c r="S107" s="238" t="s">
        <v>112</v>
      </c>
      <c r="T107" s="239" t="s">
        <v>112</v>
      </c>
      <c r="U107" s="222">
        <v>0.08</v>
      </c>
      <c r="V107" s="222">
        <f>ROUND(E107*U107,2)</f>
        <v>1.36</v>
      </c>
      <c r="W107" s="222"/>
      <c r="X107" s="222" t="s">
        <v>113</v>
      </c>
      <c r="Y107" s="212"/>
      <c r="Z107" s="212"/>
      <c r="AA107" s="212"/>
      <c r="AB107" s="212"/>
      <c r="AC107" s="212"/>
      <c r="AD107" s="212"/>
      <c r="AE107" s="212"/>
      <c r="AF107" s="212"/>
      <c r="AG107" s="212" t="s">
        <v>114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0" t="s">
        <v>210</v>
      </c>
      <c r="D108" s="224"/>
      <c r="E108" s="225">
        <v>5.5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118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0" t="s">
        <v>211</v>
      </c>
      <c r="D109" s="224"/>
      <c r="E109" s="225">
        <v>5.5</v>
      </c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118</v>
      </c>
      <c r="AH109" s="212">
        <v>0</v>
      </c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19"/>
      <c r="B110" s="220"/>
      <c r="C110" s="250" t="s">
        <v>212</v>
      </c>
      <c r="D110" s="224"/>
      <c r="E110" s="225">
        <v>6</v>
      </c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118</v>
      </c>
      <c r="AH110" s="212">
        <v>0</v>
      </c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1"/>
      <c r="D111" s="243"/>
      <c r="E111" s="243"/>
      <c r="F111" s="243"/>
      <c r="G111" s="243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120</v>
      </c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33">
        <v>27</v>
      </c>
      <c r="B112" s="234" t="s">
        <v>213</v>
      </c>
      <c r="C112" s="248" t="s">
        <v>214</v>
      </c>
      <c r="D112" s="235" t="s">
        <v>123</v>
      </c>
      <c r="E112" s="236">
        <v>82.5</v>
      </c>
      <c r="F112" s="237"/>
      <c r="G112" s="238">
        <f>ROUND(E112*F112,2)</f>
        <v>0</v>
      </c>
      <c r="H112" s="237"/>
      <c r="I112" s="238">
        <f>ROUND(E112*H112,2)</f>
        <v>0</v>
      </c>
      <c r="J112" s="237"/>
      <c r="K112" s="238">
        <f>ROUND(E112*J112,2)</f>
        <v>0</v>
      </c>
      <c r="L112" s="238">
        <v>21</v>
      </c>
      <c r="M112" s="238">
        <f>G112*(1+L112/100)</f>
        <v>0</v>
      </c>
      <c r="N112" s="238">
        <v>1.4999999999999999E-4</v>
      </c>
      <c r="O112" s="238">
        <f>ROUND(E112*N112,2)</f>
        <v>0.01</v>
      </c>
      <c r="P112" s="238">
        <v>0</v>
      </c>
      <c r="Q112" s="238">
        <f>ROUND(E112*P112,2)</f>
        <v>0</v>
      </c>
      <c r="R112" s="238" t="s">
        <v>177</v>
      </c>
      <c r="S112" s="238" t="s">
        <v>112</v>
      </c>
      <c r="T112" s="239" t="s">
        <v>112</v>
      </c>
      <c r="U112" s="222">
        <v>0</v>
      </c>
      <c r="V112" s="222">
        <f>ROUND(E112*U112,2)</f>
        <v>0</v>
      </c>
      <c r="W112" s="222"/>
      <c r="X112" s="222" t="s">
        <v>178</v>
      </c>
      <c r="Y112" s="212"/>
      <c r="Z112" s="212"/>
      <c r="AA112" s="212"/>
      <c r="AB112" s="212"/>
      <c r="AC112" s="212"/>
      <c r="AD112" s="212"/>
      <c r="AE112" s="212"/>
      <c r="AF112" s="212"/>
      <c r="AG112" s="212" t="s">
        <v>179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0" t="s">
        <v>215</v>
      </c>
      <c r="D113" s="224"/>
      <c r="E113" s="225">
        <v>75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118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0" t="s">
        <v>216</v>
      </c>
      <c r="D114" s="224"/>
      <c r="E114" s="225">
        <v>7.5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118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1"/>
      <c r="D115" s="243"/>
      <c r="E115" s="243"/>
      <c r="F115" s="243"/>
      <c r="G115" s="243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120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22.5" outlineLevel="1" x14ac:dyDescent="0.2">
      <c r="A116" s="233">
        <v>28</v>
      </c>
      <c r="B116" s="234" t="s">
        <v>217</v>
      </c>
      <c r="C116" s="248" t="s">
        <v>218</v>
      </c>
      <c r="D116" s="235" t="s">
        <v>127</v>
      </c>
      <c r="E116" s="236">
        <v>100.1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2.3999999999999998E-3</v>
      </c>
      <c r="O116" s="238">
        <f>ROUND(E116*N116,2)</f>
        <v>0.24</v>
      </c>
      <c r="P116" s="238">
        <v>0</v>
      </c>
      <c r="Q116" s="238">
        <f>ROUND(E116*P116,2)</f>
        <v>0</v>
      </c>
      <c r="R116" s="238" t="s">
        <v>177</v>
      </c>
      <c r="S116" s="238" t="s">
        <v>112</v>
      </c>
      <c r="T116" s="239" t="s">
        <v>112</v>
      </c>
      <c r="U116" s="222">
        <v>0</v>
      </c>
      <c r="V116" s="222">
        <f>ROUND(E116*U116,2)</f>
        <v>0</v>
      </c>
      <c r="W116" s="222"/>
      <c r="X116" s="222" t="s">
        <v>178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179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0" t="s">
        <v>219</v>
      </c>
      <c r="D117" s="224"/>
      <c r="E117" s="225">
        <v>64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118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0" t="s">
        <v>220</v>
      </c>
      <c r="D118" s="224"/>
      <c r="E118" s="225">
        <v>9.1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118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0" t="s">
        <v>148</v>
      </c>
      <c r="D119" s="224"/>
      <c r="E119" s="225">
        <v>27</v>
      </c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118</v>
      </c>
      <c r="AH119" s="212">
        <v>0</v>
      </c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/>
      <c r="D120" s="243"/>
      <c r="E120" s="243"/>
      <c r="F120" s="243"/>
      <c r="G120" s="243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120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>
        <v>29</v>
      </c>
      <c r="B121" s="220" t="s">
        <v>221</v>
      </c>
      <c r="C121" s="253" t="s">
        <v>222</v>
      </c>
      <c r="D121" s="221" t="s">
        <v>0</v>
      </c>
      <c r="E121" s="242"/>
      <c r="F121" s="223"/>
      <c r="G121" s="222">
        <f>ROUND(E121*F121,2)</f>
        <v>0</v>
      </c>
      <c r="H121" s="223"/>
      <c r="I121" s="222">
        <f>ROUND(E121*H121,2)</f>
        <v>0</v>
      </c>
      <c r="J121" s="223"/>
      <c r="K121" s="222">
        <f>ROUND(E121*J121,2)</f>
        <v>0</v>
      </c>
      <c r="L121" s="222">
        <v>21</v>
      </c>
      <c r="M121" s="222">
        <f>G121*(1+L121/100)</f>
        <v>0</v>
      </c>
      <c r="N121" s="222">
        <v>0</v>
      </c>
      <c r="O121" s="222">
        <f>ROUND(E121*N121,2)</f>
        <v>0</v>
      </c>
      <c r="P121" s="222">
        <v>0</v>
      </c>
      <c r="Q121" s="222">
        <f>ROUND(E121*P121,2)</f>
        <v>0</v>
      </c>
      <c r="R121" s="222" t="s">
        <v>189</v>
      </c>
      <c r="S121" s="222" t="s">
        <v>112</v>
      </c>
      <c r="T121" s="222" t="s">
        <v>112</v>
      </c>
      <c r="U121" s="222">
        <v>0</v>
      </c>
      <c r="V121" s="222">
        <f>ROUND(E121*U121,2)</f>
        <v>0</v>
      </c>
      <c r="W121" s="222"/>
      <c r="X121" s="222" t="s">
        <v>158</v>
      </c>
      <c r="Y121" s="212"/>
      <c r="Z121" s="212"/>
      <c r="AA121" s="212"/>
      <c r="AB121" s="212"/>
      <c r="AC121" s="212"/>
      <c r="AD121" s="212"/>
      <c r="AE121" s="212"/>
      <c r="AF121" s="212"/>
      <c r="AG121" s="212" t="s">
        <v>159</v>
      </c>
      <c r="AH121" s="212"/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4" t="s">
        <v>223</v>
      </c>
      <c r="D122" s="245"/>
      <c r="E122" s="245"/>
      <c r="F122" s="245"/>
      <c r="G122" s="245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116</v>
      </c>
      <c r="AH122" s="212"/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1"/>
      <c r="D123" s="243"/>
      <c r="E123" s="243"/>
      <c r="F123" s="243"/>
      <c r="G123" s="243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120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ht="33.75" outlineLevel="1" x14ac:dyDescent="0.2">
      <c r="A124" s="219">
        <v>30</v>
      </c>
      <c r="B124" s="220" t="s">
        <v>224</v>
      </c>
      <c r="C124" s="253" t="s">
        <v>225</v>
      </c>
      <c r="D124" s="221" t="s">
        <v>0</v>
      </c>
      <c r="E124" s="242"/>
      <c r="F124" s="223"/>
      <c r="G124" s="222">
        <f>ROUND(E124*F124,2)</f>
        <v>0</v>
      </c>
      <c r="H124" s="223"/>
      <c r="I124" s="222">
        <f>ROUND(E124*H124,2)</f>
        <v>0</v>
      </c>
      <c r="J124" s="223"/>
      <c r="K124" s="222">
        <f>ROUND(E124*J124,2)</f>
        <v>0</v>
      </c>
      <c r="L124" s="222">
        <v>21</v>
      </c>
      <c r="M124" s="222">
        <f>G124*(1+L124/100)</f>
        <v>0</v>
      </c>
      <c r="N124" s="222">
        <v>0</v>
      </c>
      <c r="O124" s="222">
        <f>ROUND(E124*N124,2)</f>
        <v>0</v>
      </c>
      <c r="P124" s="222">
        <v>0</v>
      </c>
      <c r="Q124" s="222">
        <f>ROUND(E124*P124,2)</f>
        <v>0</v>
      </c>
      <c r="R124" s="222" t="s">
        <v>189</v>
      </c>
      <c r="S124" s="222" t="s">
        <v>112</v>
      </c>
      <c r="T124" s="222" t="s">
        <v>112</v>
      </c>
      <c r="U124" s="222">
        <v>0</v>
      </c>
      <c r="V124" s="222">
        <f>ROUND(E124*U124,2)</f>
        <v>0</v>
      </c>
      <c r="W124" s="222"/>
      <c r="X124" s="222" t="s">
        <v>158</v>
      </c>
      <c r="Y124" s="212"/>
      <c r="Z124" s="212"/>
      <c r="AA124" s="212"/>
      <c r="AB124" s="212"/>
      <c r="AC124" s="212"/>
      <c r="AD124" s="212"/>
      <c r="AE124" s="212"/>
      <c r="AF124" s="212"/>
      <c r="AG124" s="212" t="s">
        <v>159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4" t="s">
        <v>223</v>
      </c>
      <c r="D125" s="245"/>
      <c r="E125" s="245"/>
      <c r="F125" s="245"/>
      <c r="G125" s="245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116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19"/>
      <c r="B126" s="220"/>
      <c r="C126" s="251"/>
      <c r="D126" s="243"/>
      <c r="E126" s="243"/>
      <c r="F126" s="243"/>
      <c r="G126" s="243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12"/>
      <c r="Z126" s="212"/>
      <c r="AA126" s="212"/>
      <c r="AB126" s="212"/>
      <c r="AC126" s="212"/>
      <c r="AD126" s="212"/>
      <c r="AE126" s="212"/>
      <c r="AF126" s="212"/>
      <c r="AG126" s="212" t="s">
        <v>120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ht="33.75" outlineLevel="1" x14ac:dyDescent="0.2">
      <c r="A127" s="219">
        <v>31</v>
      </c>
      <c r="B127" s="220" t="s">
        <v>226</v>
      </c>
      <c r="C127" s="253" t="s">
        <v>227</v>
      </c>
      <c r="D127" s="221" t="s">
        <v>0</v>
      </c>
      <c r="E127" s="242"/>
      <c r="F127" s="223"/>
      <c r="G127" s="222">
        <f>ROUND(E127*F127,2)</f>
        <v>0</v>
      </c>
      <c r="H127" s="223"/>
      <c r="I127" s="222">
        <f>ROUND(E127*H127,2)</f>
        <v>0</v>
      </c>
      <c r="J127" s="223"/>
      <c r="K127" s="222">
        <f>ROUND(E127*J127,2)</f>
        <v>0</v>
      </c>
      <c r="L127" s="222">
        <v>21</v>
      </c>
      <c r="M127" s="222">
        <f>G127*(1+L127/100)</f>
        <v>0</v>
      </c>
      <c r="N127" s="222">
        <v>0</v>
      </c>
      <c r="O127" s="222">
        <f>ROUND(E127*N127,2)</f>
        <v>0</v>
      </c>
      <c r="P127" s="222">
        <v>0</v>
      </c>
      <c r="Q127" s="222">
        <f>ROUND(E127*P127,2)</f>
        <v>0</v>
      </c>
      <c r="R127" s="222" t="s">
        <v>189</v>
      </c>
      <c r="S127" s="222" t="s">
        <v>112</v>
      </c>
      <c r="T127" s="222" t="s">
        <v>112</v>
      </c>
      <c r="U127" s="222">
        <v>0</v>
      </c>
      <c r="V127" s="222">
        <f>ROUND(E127*U127,2)</f>
        <v>0</v>
      </c>
      <c r="W127" s="222"/>
      <c r="X127" s="222" t="s">
        <v>158</v>
      </c>
      <c r="Y127" s="212"/>
      <c r="Z127" s="212"/>
      <c r="AA127" s="212"/>
      <c r="AB127" s="212"/>
      <c r="AC127" s="212"/>
      <c r="AD127" s="212"/>
      <c r="AE127" s="212"/>
      <c r="AF127" s="212"/>
      <c r="AG127" s="212" t="s">
        <v>159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4" t="s">
        <v>223</v>
      </c>
      <c r="D128" s="245"/>
      <c r="E128" s="245"/>
      <c r="F128" s="245"/>
      <c r="G128" s="245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116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1"/>
      <c r="D129" s="243"/>
      <c r="E129" s="243"/>
      <c r="F129" s="243"/>
      <c r="G129" s="243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120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x14ac:dyDescent="0.2">
      <c r="A130" s="227" t="s">
        <v>106</v>
      </c>
      <c r="B130" s="228" t="s">
        <v>71</v>
      </c>
      <c r="C130" s="247" t="s">
        <v>72</v>
      </c>
      <c r="D130" s="229"/>
      <c r="E130" s="230"/>
      <c r="F130" s="231"/>
      <c r="G130" s="231">
        <f>SUMIF(AG131:AG145,"&lt;&gt;NOR",G131:G145)</f>
        <v>0</v>
      </c>
      <c r="H130" s="231"/>
      <c r="I130" s="231">
        <f>SUM(I131:I145)</f>
        <v>0</v>
      </c>
      <c r="J130" s="231"/>
      <c r="K130" s="231">
        <f>SUM(K131:K145)</f>
        <v>0</v>
      </c>
      <c r="L130" s="231"/>
      <c r="M130" s="231">
        <f>SUM(M131:M145)</f>
        <v>0</v>
      </c>
      <c r="N130" s="231"/>
      <c r="O130" s="231">
        <f>SUM(O131:O145)</f>
        <v>0.04</v>
      </c>
      <c r="P130" s="231"/>
      <c r="Q130" s="231">
        <f>SUM(Q131:Q145)</f>
        <v>0</v>
      </c>
      <c r="R130" s="231"/>
      <c r="S130" s="231"/>
      <c r="T130" s="232"/>
      <c r="U130" s="226"/>
      <c r="V130" s="226">
        <f>SUM(V131:V145)</f>
        <v>3.6500000000000004</v>
      </c>
      <c r="W130" s="226"/>
      <c r="X130" s="226"/>
      <c r="AG130" t="s">
        <v>107</v>
      </c>
    </row>
    <row r="131" spans="1:60" outlineLevel="1" x14ac:dyDescent="0.2">
      <c r="A131" s="233">
        <v>32</v>
      </c>
      <c r="B131" s="234" t="s">
        <v>228</v>
      </c>
      <c r="C131" s="248" t="s">
        <v>229</v>
      </c>
      <c r="D131" s="235" t="s">
        <v>127</v>
      </c>
      <c r="E131" s="236">
        <v>2.25</v>
      </c>
      <c r="F131" s="237"/>
      <c r="G131" s="238">
        <f>ROUND(E131*F131,2)</f>
        <v>0</v>
      </c>
      <c r="H131" s="237"/>
      <c r="I131" s="238">
        <f>ROUND(E131*H131,2)</f>
        <v>0</v>
      </c>
      <c r="J131" s="237"/>
      <c r="K131" s="238">
        <f>ROUND(E131*J131,2)</f>
        <v>0</v>
      </c>
      <c r="L131" s="238">
        <v>21</v>
      </c>
      <c r="M131" s="238">
        <f>G131*(1+L131/100)</f>
        <v>0</v>
      </c>
      <c r="N131" s="238">
        <v>0</v>
      </c>
      <c r="O131" s="238">
        <f>ROUND(E131*N131,2)</f>
        <v>0</v>
      </c>
      <c r="P131" s="238">
        <v>0</v>
      </c>
      <c r="Q131" s="238">
        <f>ROUND(E131*P131,2)</f>
        <v>0</v>
      </c>
      <c r="R131" s="238" t="s">
        <v>230</v>
      </c>
      <c r="S131" s="238" t="s">
        <v>112</v>
      </c>
      <c r="T131" s="239" t="s">
        <v>112</v>
      </c>
      <c r="U131" s="222">
        <v>0.05</v>
      </c>
      <c r="V131" s="222">
        <f>ROUND(E131*U131,2)</f>
        <v>0.11</v>
      </c>
      <c r="W131" s="222"/>
      <c r="X131" s="222" t="s">
        <v>113</v>
      </c>
      <c r="Y131" s="212"/>
      <c r="Z131" s="212"/>
      <c r="AA131" s="212"/>
      <c r="AB131" s="212"/>
      <c r="AC131" s="212"/>
      <c r="AD131" s="212"/>
      <c r="AE131" s="212"/>
      <c r="AF131" s="212"/>
      <c r="AG131" s="212" t="s">
        <v>114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19"/>
      <c r="B132" s="220"/>
      <c r="C132" s="250" t="s">
        <v>231</v>
      </c>
      <c r="D132" s="224"/>
      <c r="E132" s="225">
        <v>2.25</v>
      </c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12"/>
      <c r="Z132" s="212"/>
      <c r="AA132" s="212"/>
      <c r="AB132" s="212"/>
      <c r="AC132" s="212"/>
      <c r="AD132" s="212"/>
      <c r="AE132" s="212"/>
      <c r="AF132" s="212"/>
      <c r="AG132" s="212" t="s">
        <v>118</v>
      </c>
      <c r="AH132" s="212">
        <v>0</v>
      </c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1"/>
      <c r="D133" s="243"/>
      <c r="E133" s="243"/>
      <c r="F133" s="243"/>
      <c r="G133" s="243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120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33">
        <v>33</v>
      </c>
      <c r="B134" s="234" t="s">
        <v>232</v>
      </c>
      <c r="C134" s="248" t="s">
        <v>233</v>
      </c>
      <c r="D134" s="235" t="s">
        <v>127</v>
      </c>
      <c r="E134" s="236">
        <v>2.25</v>
      </c>
      <c r="F134" s="237"/>
      <c r="G134" s="238">
        <f>ROUND(E134*F134,2)</f>
        <v>0</v>
      </c>
      <c r="H134" s="237"/>
      <c r="I134" s="238">
        <f>ROUND(E134*H134,2)</f>
        <v>0</v>
      </c>
      <c r="J134" s="237"/>
      <c r="K134" s="238">
        <f>ROUND(E134*J134,2)</f>
        <v>0</v>
      </c>
      <c r="L134" s="238">
        <v>21</v>
      </c>
      <c r="M134" s="238">
        <f>G134*(1+L134/100)</f>
        <v>0</v>
      </c>
      <c r="N134" s="238">
        <v>0</v>
      </c>
      <c r="O134" s="238">
        <f>ROUND(E134*N134,2)</f>
        <v>0</v>
      </c>
      <c r="P134" s="238">
        <v>0</v>
      </c>
      <c r="Q134" s="238">
        <f>ROUND(E134*P134,2)</f>
        <v>0</v>
      </c>
      <c r="R134" s="238" t="s">
        <v>230</v>
      </c>
      <c r="S134" s="238" t="s">
        <v>112</v>
      </c>
      <c r="T134" s="239" t="s">
        <v>112</v>
      </c>
      <c r="U134" s="222">
        <v>0.24</v>
      </c>
      <c r="V134" s="222">
        <f>ROUND(E134*U134,2)</f>
        <v>0.54</v>
      </c>
      <c r="W134" s="222"/>
      <c r="X134" s="222" t="s">
        <v>113</v>
      </c>
      <c r="Y134" s="212"/>
      <c r="Z134" s="212"/>
      <c r="AA134" s="212"/>
      <c r="AB134" s="212"/>
      <c r="AC134" s="212"/>
      <c r="AD134" s="212"/>
      <c r="AE134" s="212"/>
      <c r="AF134" s="212"/>
      <c r="AG134" s="212" t="s">
        <v>114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/>
      <c r="B135" s="220"/>
      <c r="C135" s="250" t="s">
        <v>231</v>
      </c>
      <c r="D135" s="224"/>
      <c r="E135" s="225">
        <v>2.25</v>
      </c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12"/>
      <c r="Z135" s="212"/>
      <c r="AA135" s="212"/>
      <c r="AB135" s="212"/>
      <c r="AC135" s="212"/>
      <c r="AD135" s="212"/>
      <c r="AE135" s="212"/>
      <c r="AF135" s="212"/>
      <c r="AG135" s="212" t="s">
        <v>118</v>
      </c>
      <c r="AH135" s="212">
        <v>0</v>
      </c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1"/>
      <c r="D136" s="243"/>
      <c r="E136" s="243"/>
      <c r="F136" s="243"/>
      <c r="G136" s="243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120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ht="22.5" outlineLevel="1" x14ac:dyDescent="0.2">
      <c r="A137" s="233">
        <v>34</v>
      </c>
      <c r="B137" s="234" t="s">
        <v>234</v>
      </c>
      <c r="C137" s="248" t="s">
        <v>235</v>
      </c>
      <c r="D137" s="235" t="s">
        <v>110</v>
      </c>
      <c r="E137" s="236">
        <v>3</v>
      </c>
      <c r="F137" s="237"/>
      <c r="G137" s="238">
        <f>ROUND(E137*F137,2)</f>
        <v>0</v>
      </c>
      <c r="H137" s="237"/>
      <c r="I137" s="238">
        <f>ROUND(E137*H137,2)</f>
        <v>0</v>
      </c>
      <c r="J137" s="237"/>
      <c r="K137" s="238">
        <f>ROUND(E137*J137,2)</f>
        <v>0</v>
      </c>
      <c r="L137" s="238">
        <v>21</v>
      </c>
      <c r="M137" s="238">
        <f>G137*(1+L137/100)</f>
        <v>0</v>
      </c>
      <c r="N137" s="238">
        <v>0</v>
      </c>
      <c r="O137" s="238">
        <f>ROUND(E137*N137,2)</f>
        <v>0</v>
      </c>
      <c r="P137" s="238">
        <v>0</v>
      </c>
      <c r="Q137" s="238">
        <f>ROUND(E137*P137,2)</f>
        <v>0</v>
      </c>
      <c r="R137" s="238" t="s">
        <v>230</v>
      </c>
      <c r="S137" s="238" t="s">
        <v>112</v>
      </c>
      <c r="T137" s="239" t="s">
        <v>112</v>
      </c>
      <c r="U137" s="222">
        <v>0.1</v>
      </c>
      <c r="V137" s="222">
        <f>ROUND(E137*U137,2)</f>
        <v>0.3</v>
      </c>
      <c r="W137" s="222"/>
      <c r="X137" s="222" t="s">
        <v>113</v>
      </c>
      <c r="Y137" s="212"/>
      <c r="Z137" s="212"/>
      <c r="AA137" s="212"/>
      <c r="AB137" s="212"/>
      <c r="AC137" s="212"/>
      <c r="AD137" s="212"/>
      <c r="AE137" s="212"/>
      <c r="AF137" s="212"/>
      <c r="AG137" s="212" t="s">
        <v>114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2"/>
      <c r="D138" s="244"/>
      <c r="E138" s="244"/>
      <c r="F138" s="244"/>
      <c r="G138" s="244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120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33">
        <v>35</v>
      </c>
      <c r="B139" s="234" t="s">
        <v>236</v>
      </c>
      <c r="C139" s="248" t="s">
        <v>237</v>
      </c>
      <c r="D139" s="235" t="s">
        <v>127</v>
      </c>
      <c r="E139" s="236">
        <v>2.25</v>
      </c>
      <c r="F139" s="237"/>
      <c r="G139" s="238">
        <f>ROUND(E139*F139,2)</f>
        <v>0</v>
      </c>
      <c r="H139" s="237"/>
      <c r="I139" s="238">
        <f>ROUND(E139*H139,2)</f>
        <v>0</v>
      </c>
      <c r="J139" s="237"/>
      <c r="K139" s="238">
        <f>ROUND(E139*J139,2)</f>
        <v>0</v>
      </c>
      <c r="L139" s="238">
        <v>21</v>
      </c>
      <c r="M139" s="238">
        <f>G139*(1+L139/100)</f>
        <v>0</v>
      </c>
      <c r="N139" s="238">
        <v>0</v>
      </c>
      <c r="O139" s="238">
        <f>ROUND(E139*N139,2)</f>
        <v>0</v>
      </c>
      <c r="P139" s="238">
        <v>0</v>
      </c>
      <c r="Q139" s="238">
        <f>ROUND(E139*P139,2)</f>
        <v>0</v>
      </c>
      <c r="R139" s="238" t="s">
        <v>230</v>
      </c>
      <c r="S139" s="238" t="s">
        <v>112</v>
      </c>
      <c r="T139" s="239" t="s">
        <v>112</v>
      </c>
      <c r="U139" s="222">
        <v>1.2</v>
      </c>
      <c r="V139" s="222">
        <f>ROUND(E139*U139,2)</f>
        <v>2.7</v>
      </c>
      <c r="W139" s="222"/>
      <c r="X139" s="222" t="s">
        <v>113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114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49" t="s">
        <v>238</v>
      </c>
      <c r="D140" s="241"/>
      <c r="E140" s="241"/>
      <c r="F140" s="241"/>
      <c r="G140" s="241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116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1"/>
      <c r="D141" s="243"/>
      <c r="E141" s="243"/>
      <c r="F141" s="243"/>
      <c r="G141" s="243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120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ht="22.5" outlineLevel="1" x14ac:dyDescent="0.2">
      <c r="A142" s="233">
        <v>36</v>
      </c>
      <c r="B142" s="234" t="s">
        <v>239</v>
      </c>
      <c r="C142" s="248" t="s">
        <v>240</v>
      </c>
      <c r="D142" s="235" t="s">
        <v>127</v>
      </c>
      <c r="E142" s="236">
        <v>2.25</v>
      </c>
      <c r="F142" s="237"/>
      <c r="G142" s="238">
        <f>ROUND(E142*F142,2)</f>
        <v>0</v>
      </c>
      <c r="H142" s="237"/>
      <c r="I142" s="238">
        <f>ROUND(E142*H142,2)</f>
        <v>0</v>
      </c>
      <c r="J142" s="237"/>
      <c r="K142" s="238">
        <f>ROUND(E142*J142,2)</f>
        <v>0</v>
      </c>
      <c r="L142" s="238">
        <v>21</v>
      </c>
      <c r="M142" s="238">
        <f>G142*(1+L142/100)</f>
        <v>0</v>
      </c>
      <c r="N142" s="238">
        <v>1.865E-2</v>
      </c>
      <c r="O142" s="238">
        <f>ROUND(E142*N142,2)</f>
        <v>0.04</v>
      </c>
      <c r="P142" s="238">
        <v>0</v>
      </c>
      <c r="Q142" s="238">
        <f>ROUND(E142*P142,2)</f>
        <v>0</v>
      </c>
      <c r="R142" s="238" t="s">
        <v>241</v>
      </c>
      <c r="S142" s="238" t="s">
        <v>112</v>
      </c>
      <c r="T142" s="239" t="s">
        <v>242</v>
      </c>
      <c r="U142" s="222">
        <v>0</v>
      </c>
      <c r="V142" s="222">
        <f>ROUND(E142*U142,2)</f>
        <v>0</v>
      </c>
      <c r="W142" s="222"/>
      <c r="X142" s="222" t="s">
        <v>243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244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ht="22.5" outlineLevel="1" x14ac:dyDescent="0.2">
      <c r="A143" s="219"/>
      <c r="B143" s="220"/>
      <c r="C143" s="249" t="s">
        <v>245</v>
      </c>
      <c r="D143" s="241"/>
      <c r="E143" s="241"/>
      <c r="F143" s="241"/>
      <c r="G143" s="241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116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40" t="str">
        <f>C143</f>
        <v>dodávka a montáž obkladů vnitřních stěn z obkladaček porovinových, včetně spárování a podílu práce v omezeném prostoru a na malých plochách.</v>
      </c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0" t="s">
        <v>231</v>
      </c>
      <c r="D144" s="224"/>
      <c r="E144" s="225">
        <v>2.25</v>
      </c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118</v>
      </c>
      <c r="AH144" s="212">
        <v>0</v>
      </c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1"/>
      <c r="D145" s="243"/>
      <c r="E145" s="243"/>
      <c r="F145" s="243"/>
      <c r="G145" s="243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120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x14ac:dyDescent="0.2">
      <c r="A146" s="227" t="s">
        <v>106</v>
      </c>
      <c r="B146" s="228" t="s">
        <v>73</v>
      </c>
      <c r="C146" s="247" t="s">
        <v>74</v>
      </c>
      <c r="D146" s="229"/>
      <c r="E146" s="230"/>
      <c r="F146" s="231"/>
      <c r="G146" s="231">
        <f>SUMIF(AG147:AG155,"&lt;&gt;NOR",G147:G155)</f>
        <v>0</v>
      </c>
      <c r="H146" s="231"/>
      <c r="I146" s="231">
        <f>SUM(I147:I155)</f>
        <v>0</v>
      </c>
      <c r="J146" s="231"/>
      <c r="K146" s="231">
        <f>SUM(K147:K155)</f>
        <v>0</v>
      </c>
      <c r="L146" s="231"/>
      <c r="M146" s="231">
        <f>SUM(M147:M155)</f>
        <v>0</v>
      </c>
      <c r="N146" s="231"/>
      <c r="O146" s="231">
        <f>SUM(O147:O155)</f>
        <v>7.0000000000000007E-2</v>
      </c>
      <c r="P146" s="231"/>
      <c r="Q146" s="231">
        <f>SUM(Q147:Q155)</f>
        <v>0</v>
      </c>
      <c r="R146" s="231"/>
      <c r="S146" s="231"/>
      <c r="T146" s="232"/>
      <c r="U146" s="226"/>
      <c r="V146" s="226">
        <f>SUM(V147:V155)</f>
        <v>33.32</v>
      </c>
      <c r="W146" s="226"/>
      <c r="X146" s="226"/>
      <c r="AG146" t="s">
        <v>107</v>
      </c>
    </row>
    <row r="147" spans="1:60" outlineLevel="1" x14ac:dyDescent="0.2">
      <c r="A147" s="233">
        <v>37</v>
      </c>
      <c r="B147" s="234" t="s">
        <v>246</v>
      </c>
      <c r="C147" s="248" t="s">
        <v>247</v>
      </c>
      <c r="D147" s="235" t="s">
        <v>127</v>
      </c>
      <c r="E147" s="236">
        <v>238</v>
      </c>
      <c r="F147" s="237"/>
      <c r="G147" s="238">
        <f>ROUND(E147*F147,2)</f>
        <v>0</v>
      </c>
      <c r="H147" s="237"/>
      <c r="I147" s="238">
        <f>ROUND(E147*H147,2)</f>
        <v>0</v>
      </c>
      <c r="J147" s="237"/>
      <c r="K147" s="238">
        <f>ROUND(E147*J147,2)</f>
        <v>0</v>
      </c>
      <c r="L147" s="238">
        <v>21</v>
      </c>
      <c r="M147" s="238">
        <f>G147*(1+L147/100)</f>
        <v>0</v>
      </c>
      <c r="N147" s="238">
        <v>6.9999999999999994E-5</v>
      </c>
      <c r="O147" s="238">
        <f>ROUND(E147*N147,2)</f>
        <v>0.02</v>
      </c>
      <c r="P147" s="238">
        <v>0</v>
      </c>
      <c r="Q147" s="238">
        <f>ROUND(E147*P147,2)</f>
        <v>0</v>
      </c>
      <c r="R147" s="238" t="s">
        <v>248</v>
      </c>
      <c r="S147" s="238" t="s">
        <v>112</v>
      </c>
      <c r="T147" s="239" t="s">
        <v>112</v>
      </c>
      <c r="U147" s="222">
        <v>0.03</v>
      </c>
      <c r="V147" s="222">
        <f>ROUND(E147*U147,2)</f>
        <v>7.14</v>
      </c>
      <c r="W147" s="222"/>
      <c r="X147" s="222" t="s">
        <v>113</v>
      </c>
      <c r="Y147" s="212"/>
      <c r="Z147" s="212"/>
      <c r="AA147" s="212"/>
      <c r="AB147" s="212"/>
      <c r="AC147" s="212"/>
      <c r="AD147" s="212"/>
      <c r="AE147" s="212"/>
      <c r="AF147" s="212"/>
      <c r="AG147" s="212" t="s">
        <v>114</v>
      </c>
      <c r="AH147" s="212"/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2"/>
      <c r="D148" s="244"/>
      <c r="E148" s="244"/>
      <c r="F148" s="244"/>
      <c r="G148" s="244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120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ht="33.75" outlineLevel="1" x14ac:dyDescent="0.2">
      <c r="A149" s="233">
        <v>38</v>
      </c>
      <c r="B149" s="234" t="s">
        <v>249</v>
      </c>
      <c r="C149" s="248" t="s">
        <v>250</v>
      </c>
      <c r="D149" s="235" t="s">
        <v>127</v>
      </c>
      <c r="E149" s="236">
        <v>238</v>
      </c>
      <c r="F149" s="237"/>
      <c r="G149" s="238">
        <f>ROUND(E149*F149,2)</f>
        <v>0</v>
      </c>
      <c r="H149" s="237"/>
      <c r="I149" s="238">
        <f>ROUND(E149*H149,2)</f>
        <v>0</v>
      </c>
      <c r="J149" s="237"/>
      <c r="K149" s="238">
        <f>ROUND(E149*J149,2)</f>
        <v>0</v>
      </c>
      <c r="L149" s="238">
        <v>21</v>
      </c>
      <c r="M149" s="238">
        <f>G149*(1+L149/100)</f>
        <v>0</v>
      </c>
      <c r="N149" s="238">
        <v>2.0000000000000001E-4</v>
      </c>
      <c r="O149" s="238">
        <f>ROUND(E149*N149,2)</f>
        <v>0.05</v>
      </c>
      <c r="P149" s="238">
        <v>0</v>
      </c>
      <c r="Q149" s="238">
        <f>ROUND(E149*P149,2)</f>
        <v>0</v>
      </c>
      <c r="R149" s="238" t="s">
        <v>248</v>
      </c>
      <c r="S149" s="238" t="s">
        <v>112</v>
      </c>
      <c r="T149" s="239" t="s">
        <v>112</v>
      </c>
      <c r="U149" s="222">
        <v>0.11</v>
      </c>
      <c r="V149" s="222">
        <f>ROUND(E149*U149,2)</f>
        <v>26.18</v>
      </c>
      <c r="W149" s="222"/>
      <c r="X149" s="222" t="s">
        <v>113</v>
      </c>
      <c r="Y149" s="212"/>
      <c r="Z149" s="212"/>
      <c r="AA149" s="212"/>
      <c r="AB149" s="212"/>
      <c r="AC149" s="212"/>
      <c r="AD149" s="212"/>
      <c r="AE149" s="212"/>
      <c r="AF149" s="212"/>
      <c r="AG149" s="212" t="s">
        <v>114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0" t="s">
        <v>251</v>
      </c>
      <c r="D150" s="224"/>
      <c r="E150" s="225">
        <v>42</v>
      </c>
      <c r="F150" s="222"/>
      <c r="G150" s="222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118</v>
      </c>
      <c r="AH150" s="212">
        <v>0</v>
      </c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0" t="s">
        <v>252</v>
      </c>
      <c r="D151" s="224"/>
      <c r="E151" s="225">
        <v>42</v>
      </c>
      <c r="F151" s="222"/>
      <c r="G151" s="22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118</v>
      </c>
      <c r="AH151" s="212">
        <v>0</v>
      </c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0" t="s">
        <v>253</v>
      </c>
      <c r="D152" s="224"/>
      <c r="E152" s="225">
        <v>30</v>
      </c>
      <c r="F152" s="222"/>
      <c r="G152" s="222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118</v>
      </c>
      <c r="AH152" s="212">
        <v>0</v>
      </c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0" t="s">
        <v>254</v>
      </c>
      <c r="D153" s="224"/>
      <c r="E153" s="225">
        <v>64</v>
      </c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118</v>
      </c>
      <c r="AH153" s="212">
        <v>0</v>
      </c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0" t="s">
        <v>255</v>
      </c>
      <c r="D154" s="224"/>
      <c r="E154" s="225">
        <v>60</v>
      </c>
      <c r="F154" s="222"/>
      <c r="G154" s="22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118</v>
      </c>
      <c r="AH154" s="212">
        <v>0</v>
      </c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19"/>
      <c r="B155" s="220"/>
      <c r="C155" s="251"/>
      <c r="D155" s="243"/>
      <c r="E155" s="243"/>
      <c r="F155" s="243"/>
      <c r="G155" s="243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12"/>
      <c r="Z155" s="212"/>
      <c r="AA155" s="212"/>
      <c r="AB155" s="212"/>
      <c r="AC155" s="212"/>
      <c r="AD155" s="212"/>
      <c r="AE155" s="212"/>
      <c r="AF155" s="212"/>
      <c r="AG155" s="212" t="s">
        <v>120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x14ac:dyDescent="0.2">
      <c r="A156" s="227" t="s">
        <v>106</v>
      </c>
      <c r="B156" s="228" t="s">
        <v>75</v>
      </c>
      <c r="C156" s="247" t="s">
        <v>76</v>
      </c>
      <c r="D156" s="229"/>
      <c r="E156" s="230"/>
      <c r="F156" s="231"/>
      <c r="G156" s="231">
        <f>SUMIF(AG157:AG169,"&lt;&gt;NOR",G157:G169)</f>
        <v>0</v>
      </c>
      <c r="H156" s="231"/>
      <c r="I156" s="231">
        <f>SUM(I157:I169)</f>
        <v>0</v>
      </c>
      <c r="J156" s="231"/>
      <c r="K156" s="231">
        <f>SUM(K157:K169)</f>
        <v>0</v>
      </c>
      <c r="L156" s="231"/>
      <c r="M156" s="231">
        <f>SUM(M157:M169)</f>
        <v>0</v>
      </c>
      <c r="N156" s="231"/>
      <c r="O156" s="231">
        <f>SUM(O157:O169)</f>
        <v>0</v>
      </c>
      <c r="P156" s="231"/>
      <c r="Q156" s="231">
        <f>SUM(Q157:Q169)</f>
        <v>0</v>
      </c>
      <c r="R156" s="231"/>
      <c r="S156" s="231"/>
      <c r="T156" s="232"/>
      <c r="U156" s="226"/>
      <c r="V156" s="226">
        <f>SUM(V157:V169)</f>
        <v>1.5</v>
      </c>
      <c r="W156" s="226"/>
      <c r="X156" s="226"/>
      <c r="AG156" t="s">
        <v>107</v>
      </c>
    </row>
    <row r="157" spans="1:60" ht="22.5" outlineLevel="1" x14ac:dyDescent="0.2">
      <c r="A157" s="233">
        <v>39</v>
      </c>
      <c r="B157" s="234" t="s">
        <v>256</v>
      </c>
      <c r="C157" s="248" t="s">
        <v>257</v>
      </c>
      <c r="D157" s="235" t="s">
        <v>157</v>
      </c>
      <c r="E157" s="236">
        <v>0.61560000000000004</v>
      </c>
      <c r="F157" s="237"/>
      <c r="G157" s="238">
        <f>ROUND(E157*F157,2)</f>
        <v>0</v>
      </c>
      <c r="H157" s="237"/>
      <c r="I157" s="238">
        <f>ROUND(E157*H157,2)</f>
        <v>0</v>
      </c>
      <c r="J157" s="237"/>
      <c r="K157" s="238">
        <f>ROUND(E157*J157,2)</f>
        <v>0</v>
      </c>
      <c r="L157" s="238">
        <v>21</v>
      </c>
      <c r="M157" s="238">
        <f>G157*(1+L157/100)</f>
        <v>0</v>
      </c>
      <c r="N157" s="238">
        <v>0</v>
      </c>
      <c r="O157" s="238">
        <f>ROUND(E157*N157,2)</f>
        <v>0</v>
      </c>
      <c r="P157" s="238">
        <v>0</v>
      </c>
      <c r="Q157" s="238">
        <f>ROUND(E157*P157,2)</f>
        <v>0</v>
      </c>
      <c r="R157" s="238" t="s">
        <v>258</v>
      </c>
      <c r="S157" s="238" t="s">
        <v>112</v>
      </c>
      <c r="T157" s="239" t="s">
        <v>112</v>
      </c>
      <c r="U157" s="222">
        <v>0.28000000000000003</v>
      </c>
      <c r="V157" s="222">
        <f>ROUND(E157*U157,2)</f>
        <v>0.17</v>
      </c>
      <c r="W157" s="222"/>
      <c r="X157" s="222" t="s">
        <v>259</v>
      </c>
      <c r="Y157" s="212"/>
      <c r="Z157" s="212"/>
      <c r="AA157" s="212"/>
      <c r="AB157" s="212"/>
      <c r="AC157" s="212"/>
      <c r="AD157" s="212"/>
      <c r="AE157" s="212"/>
      <c r="AF157" s="212"/>
      <c r="AG157" s="212" t="s">
        <v>260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49" t="s">
        <v>261</v>
      </c>
      <c r="D158" s="241"/>
      <c r="E158" s="241"/>
      <c r="F158" s="241"/>
      <c r="G158" s="241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116</v>
      </c>
      <c r="AH158" s="212"/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outlineLevel="1" x14ac:dyDescent="0.2">
      <c r="A159" s="219"/>
      <c r="B159" s="220"/>
      <c r="C159" s="251"/>
      <c r="D159" s="243"/>
      <c r="E159" s="243"/>
      <c r="F159" s="243"/>
      <c r="G159" s="243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12"/>
      <c r="Z159" s="212"/>
      <c r="AA159" s="212"/>
      <c r="AB159" s="212"/>
      <c r="AC159" s="212"/>
      <c r="AD159" s="212"/>
      <c r="AE159" s="212"/>
      <c r="AF159" s="212"/>
      <c r="AG159" s="212" t="s">
        <v>120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33">
        <v>40</v>
      </c>
      <c r="B160" s="234" t="s">
        <v>262</v>
      </c>
      <c r="C160" s="248" t="s">
        <v>263</v>
      </c>
      <c r="D160" s="235" t="s">
        <v>157</v>
      </c>
      <c r="E160" s="236">
        <v>0.61560000000000004</v>
      </c>
      <c r="F160" s="237"/>
      <c r="G160" s="238">
        <f>ROUND(E160*F160,2)</f>
        <v>0</v>
      </c>
      <c r="H160" s="237"/>
      <c r="I160" s="238">
        <f>ROUND(E160*H160,2)</f>
        <v>0</v>
      </c>
      <c r="J160" s="237"/>
      <c r="K160" s="238">
        <f>ROUND(E160*J160,2)</f>
        <v>0</v>
      </c>
      <c r="L160" s="238">
        <v>21</v>
      </c>
      <c r="M160" s="238">
        <f>G160*(1+L160/100)</f>
        <v>0</v>
      </c>
      <c r="N160" s="238">
        <v>0</v>
      </c>
      <c r="O160" s="238">
        <f>ROUND(E160*N160,2)</f>
        <v>0</v>
      </c>
      <c r="P160" s="238">
        <v>0</v>
      </c>
      <c r="Q160" s="238">
        <f>ROUND(E160*P160,2)</f>
        <v>0</v>
      </c>
      <c r="R160" s="238" t="s">
        <v>264</v>
      </c>
      <c r="S160" s="238" t="s">
        <v>112</v>
      </c>
      <c r="T160" s="239" t="s">
        <v>112</v>
      </c>
      <c r="U160" s="222">
        <v>0.75</v>
      </c>
      <c r="V160" s="222">
        <f>ROUND(E160*U160,2)</f>
        <v>0.46</v>
      </c>
      <c r="W160" s="222"/>
      <c r="X160" s="222" t="s">
        <v>259</v>
      </c>
      <c r="Y160" s="212"/>
      <c r="Z160" s="212"/>
      <c r="AA160" s="212"/>
      <c r="AB160" s="212"/>
      <c r="AC160" s="212"/>
      <c r="AD160" s="212"/>
      <c r="AE160" s="212"/>
      <c r="AF160" s="212"/>
      <c r="AG160" s="212" t="s">
        <v>260</v>
      </c>
      <c r="AH160" s="212"/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2"/>
      <c r="D161" s="244"/>
      <c r="E161" s="244"/>
      <c r="F161" s="244"/>
      <c r="G161" s="244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120</v>
      </c>
      <c r="AH161" s="212"/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ht="22.5" outlineLevel="1" x14ac:dyDescent="0.2">
      <c r="A162" s="233">
        <v>41</v>
      </c>
      <c r="B162" s="234" t="s">
        <v>265</v>
      </c>
      <c r="C162" s="248" t="s">
        <v>266</v>
      </c>
      <c r="D162" s="235" t="s">
        <v>157</v>
      </c>
      <c r="E162" s="236">
        <v>0.61560000000000004</v>
      </c>
      <c r="F162" s="237"/>
      <c r="G162" s="238">
        <f>ROUND(E162*F162,2)</f>
        <v>0</v>
      </c>
      <c r="H162" s="237"/>
      <c r="I162" s="238">
        <f>ROUND(E162*H162,2)</f>
        <v>0</v>
      </c>
      <c r="J162" s="237"/>
      <c r="K162" s="238">
        <f>ROUND(E162*J162,2)</f>
        <v>0</v>
      </c>
      <c r="L162" s="238">
        <v>21</v>
      </c>
      <c r="M162" s="238">
        <f>G162*(1+L162/100)</f>
        <v>0</v>
      </c>
      <c r="N162" s="238">
        <v>0</v>
      </c>
      <c r="O162" s="238">
        <f>ROUND(E162*N162,2)</f>
        <v>0</v>
      </c>
      <c r="P162" s="238">
        <v>0</v>
      </c>
      <c r="Q162" s="238">
        <f>ROUND(E162*P162,2)</f>
        <v>0</v>
      </c>
      <c r="R162" s="238" t="s">
        <v>152</v>
      </c>
      <c r="S162" s="238" t="s">
        <v>112</v>
      </c>
      <c r="T162" s="239" t="s">
        <v>112</v>
      </c>
      <c r="U162" s="222">
        <v>0.93</v>
      </c>
      <c r="V162" s="222">
        <f>ROUND(E162*U162,2)</f>
        <v>0.56999999999999995</v>
      </c>
      <c r="W162" s="222"/>
      <c r="X162" s="222" t="s">
        <v>259</v>
      </c>
      <c r="Y162" s="212"/>
      <c r="Z162" s="212"/>
      <c r="AA162" s="212"/>
      <c r="AB162" s="212"/>
      <c r="AC162" s="212"/>
      <c r="AD162" s="212"/>
      <c r="AE162" s="212"/>
      <c r="AF162" s="212"/>
      <c r="AG162" s="212" t="s">
        <v>260</v>
      </c>
      <c r="AH162" s="212"/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2"/>
      <c r="D163" s="244"/>
      <c r="E163" s="244"/>
      <c r="F163" s="244"/>
      <c r="G163" s="244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120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33">
        <v>42</v>
      </c>
      <c r="B164" s="234" t="s">
        <v>267</v>
      </c>
      <c r="C164" s="248" t="s">
        <v>268</v>
      </c>
      <c r="D164" s="235" t="s">
        <v>157</v>
      </c>
      <c r="E164" s="236">
        <v>0.61560000000000004</v>
      </c>
      <c r="F164" s="237"/>
      <c r="G164" s="238">
        <f>ROUND(E164*F164,2)</f>
        <v>0</v>
      </c>
      <c r="H164" s="237"/>
      <c r="I164" s="238">
        <f>ROUND(E164*H164,2)</f>
        <v>0</v>
      </c>
      <c r="J164" s="237"/>
      <c r="K164" s="238">
        <f>ROUND(E164*J164,2)</f>
        <v>0</v>
      </c>
      <c r="L164" s="238">
        <v>21</v>
      </c>
      <c r="M164" s="238">
        <f>G164*(1+L164/100)</f>
        <v>0</v>
      </c>
      <c r="N164" s="238">
        <v>0</v>
      </c>
      <c r="O164" s="238">
        <f>ROUND(E164*N164,2)</f>
        <v>0</v>
      </c>
      <c r="P164" s="238">
        <v>0</v>
      </c>
      <c r="Q164" s="238">
        <f>ROUND(E164*P164,2)</f>
        <v>0</v>
      </c>
      <c r="R164" s="238" t="s">
        <v>152</v>
      </c>
      <c r="S164" s="238" t="s">
        <v>112</v>
      </c>
      <c r="T164" s="239" t="s">
        <v>112</v>
      </c>
      <c r="U164" s="222">
        <v>0.49</v>
      </c>
      <c r="V164" s="222">
        <f>ROUND(E164*U164,2)</f>
        <v>0.3</v>
      </c>
      <c r="W164" s="222"/>
      <c r="X164" s="222" t="s">
        <v>259</v>
      </c>
      <c r="Y164" s="212"/>
      <c r="Z164" s="212"/>
      <c r="AA164" s="212"/>
      <c r="AB164" s="212"/>
      <c r="AC164" s="212"/>
      <c r="AD164" s="212"/>
      <c r="AE164" s="212"/>
      <c r="AF164" s="212"/>
      <c r="AG164" s="212" t="s">
        <v>260</v>
      </c>
      <c r="AH164" s="212"/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2"/>
      <c r="D165" s="244"/>
      <c r="E165" s="244"/>
      <c r="F165" s="244"/>
      <c r="G165" s="244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120</v>
      </c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33">
        <v>43</v>
      </c>
      <c r="B166" s="234" t="s">
        <v>269</v>
      </c>
      <c r="C166" s="248" t="s">
        <v>270</v>
      </c>
      <c r="D166" s="235" t="s">
        <v>157</v>
      </c>
      <c r="E166" s="236">
        <v>6.1559999999999997</v>
      </c>
      <c r="F166" s="237"/>
      <c r="G166" s="238">
        <f>ROUND(E166*F166,2)</f>
        <v>0</v>
      </c>
      <c r="H166" s="237"/>
      <c r="I166" s="238">
        <f>ROUND(E166*H166,2)</f>
        <v>0</v>
      </c>
      <c r="J166" s="237"/>
      <c r="K166" s="238">
        <f>ROUND(E166*J166,2)</f>
        <v>0</v>
      </c>
      <c r="L166" s="238">
        <v>21</v>
      </c>
      <c r="M166" s="238">
        <f>G166*(1+L166/100)</f>
        <v>0</v>
      </c>
      <c r="N166" s="238">
        <v>0</v>
      </c>
      <c r="O166" s="238">
        <f>ROUND(E166*N166,2)</f>
        <v>0</v>
      </c>
      <c r="P166" s="238">
        <v>0</v>
      </c>
      <c r="Q166" s="238">
        <f>ROUND(E166*P166,2)</f>
        <v>0</v>
      </c>
      <c r="R166" s="238" t="s">
        <v>152</v>
      </c>
      <c r="S166" s="238" t="s">
        <v>112</v>
      </c>
      <c r="T166" s="239" t="s">
        <v>112</v>
      </c>
      <c r="U166" s="222">
        <v>0</v>
      </c>
      <c r="V166" s="222">
        <f>ROUND(E166*U166,2)</f>
        <v>0</v>
      </c>
      <c r="W166" s="222"/>
      <c r="X166" s="222" t="s">
        <v>259</v>
      </c>
      <c r="Y166" s="212"/>
      <c r="Z166" s="212"/>
      <c r="AA166" s="212"/>
      <c r="AB166" s="212"/>
      <c r="AC166" s="212"/>
      <c r="AD166" s="212"/>
      <c r="AE166" s="212"/>
      <c r="AF166" s="212"/>
      <c r="AG166" s="212" t="s">
        <v>260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2"/>
      <c r="D167" s="244"/>
      <c r="E167" s="244"/>
      <c r="F167" s="244"/>
      <c r="G167" s="244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120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33">
        <v>44</v>
      </c>
      <c r="B168" s="234" t="s">
        <v>271</v>
      </c>
      <c r="C168" s="248" t="s">
        <v>272</v>
      </c>
      <c r="D168" s="235" t="s">
        <v>157</v>
      </c>
      <c r="E168" s="236">
        <v>0.61560000000000004</v>
      </c>
      <c r="F168" s="237"/>
      <c r="G168" s="238">
        <f>ROUND(E168*F168,2)</f>
        <v>0</v>
      </c>
      <c r="H168" s="237"/>
      <c r="I168" s="238">
        <f>ROUND(E168*H168,2)</f>
        <v>0</v>
      </c>
      <c r="J168" s="237"/>
      <c r="K168" s="238">
        <f>ROUND(E168*J168,2)</f>
        <v>0</v>
      </c>
      <c r="L168" s="238">
        <v>21</v>
      </c>
      <c r="M168" s="238">
        <f>G168*(1+L168/100)</f>
        <v>0</v>
      </c>
      <c r="N168" s="238">
        <v>0</v>
      </c>
      <c r="O168" s="238">
        <f>ROUND(E168*N168,2)</f>
        <v>0</v>
      </c>
      <c r="P168" s="238">
        <v>0</v>
      </c>
      <c r="Q168" s="238">
        <f>ROUND(E168*P168,2)</f>
        <v>0</v>
      </c>
      <c r="R168" s="238" t="s">
        <v>152</v>
      </c>
      <c r="S168" s="238" t="s">
        <v>112</v>
      </c>
      <c r="T168" s="239" t="s">
        <v>112</v>
      </c>
      <c r="U168" s="222">
        <v>0</v>
      </c>
      <c r="V168" s="222">
        <f>ROUND(E168*U168,2)</f>
        <v>0</v>
      </c>
      <c r="W168" s="222"/>
      <c r="X168" s="222" t="s">
        <v>259</v>
      </c>
      <c r="Y168" s="212"/>
      <c r="Z168" s="212"/>
      <c r="AA168" s="212"/>
      <c r="AB168" s="212"/>
      <c r="AC168" s="212"/>
      <c r="AD168" s="212"/>
      <c r="AE168" s="212"/>
      <c r="AF168" s="212"/>
      <c r="AG168" s="212" t="s">
        <v>260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2"/>
      <c r="D169" s="244"/>
      <c r="E169" s="244"/>
      <c r="F169" s="244"/>
      <c r="G169" s="244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120</v>
      </c>
      <c r="AH169" s="212"/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x14ac:dyDescent="0.2">
      <c r="A170" s="227" t="s">
        <v>106</v>
      </c>
      <c r="B170" s="228" t="s">
        <v>78</v>
      </c>
      <c r="C170" s="247" t="s">
        <v>27</v>
      </c>
      <c r="D170" s="229"/>
      <c r="E170" s="230"/>
      <c r="F170" s="231"/>
      <c r="G170" s="231">
        <f>SUMIF(AG171:AG172,"&lt;&gt;NOR",G171:G172)</f>
        <v>0</v>
      </c>
      <c r="H170" s="231"/>
      <c r="I170" s="231">
        <f>SUM(I171:I172)</f>
        <v>0</v>
      </c>
      <c r="J170" s="231"/>
      <c r="K170" s="231">
        <f>SUM(K171:K172)</f>
        <v>0</v>
      </c>
      <c r="L170" s="231"/>
      <c r="M170" s="231">
        <f>SUM(M171:M172)</f>
        <v>0</v>
      </c>
      <c r="N170" s="231"/>
      <c r="O170" s="231">
        <f>SUM(O171:O172)</f>
        <v>0</v>
      </c>
      <c r="P170" s="231"/>
      <c r="Q170" s="231">
        <f>SUM(Q171:Q172)</f>
        <v>0</v>
      </c>
      <c r="R170" s="231"/>
      <c r="S170" s="231"/>
      <c r="T170" s="232"/>
      <c r="U170" s="226"/>
      <c r="V170" s="226">
        <f>SUM(V171:V172)</f>
        <v>0</v>
      </c>
      <c r="W170" s="226"/>
      <c r="X170" s="226"/>
      <c r="AG170" t="s">
        <v>107</v>
      </c>
    </row>
    <row r="171" spans="1:60" outlineLevel="1" x14ac:dyDescent="0.2">
      <c r="A171" s="233">
        <v>45</v>
      </c>
      <c r="B171" s="234" t="s">
        <v>273</v>
      </c>
      <c r="C171" s="248" t="s">
        <v>274</v>
      </c>
      <c r="D171" s="235" t="s">
        <v>275</v>
      </c>
      <c r="E171" s="236">
        <v>2</v>
      </c>
      <c r="F171" s="237"/>
      <c r="G171" s="238">
        <f>ROUND(E171*F171,2)</f>
        <v>0</v>
      </c>
      <c r="H171" s="237"/>
      <c r="I171" s="238">
        <f>ROUND(E171*H171,2)</f>
        <v>0</v>
      </c>
      <c r="J171" s="237"/>
      <c r="K171" s="238">
        <f>ROUND(E171*J171,2)</f>
        <v>0</v>
      </c>
      <c r="L171" s="238">
        <v>21</v>
      </c>
      <c r="M171" s="238">
        <f>G171*(1+L171/100)</f>
        <v>0</v>
      </c>
      <c r="N171" s="238">
        <v>0</v>
      </c>
      <c r="O171" s="238">
        <f>ROUND(E171*N171,2)</f>
        <v>0</v>
      </c>
      <c r="P171" s="238">
        <v>0</v>
      </c>
      <c r="Q171" s="238">
        <f>ROUND(E171*P171,2)</f>
        <v>0</v>
      </c>
      <c r="R171" s="238"/>
      <c r="S171" s="238" t="s">
        <v>112</v>
      </c>
      <c r="T171" s="239" t="s">
        <v>276</v>
      </c>
      <c r="U171" s="222">
        <v>0</v>
      </c>
      <c r="V171" s="222">
        <f>ROUND(E171*U171,2)</f>
        <v>0</v>
      </c>
      <c r="W171" s="222"/>
      <c r="X171" s="222" t="s">
        <v>277</v>
      </c>
      <c r="Y171" s="212"/>
      <c r="Z171" s="212"/>
      <c r="AA171" s="212"/>
      <c r="AB171" s="212"/>
      <c r="AC171" s="212"/>
      <c r="AD171" s="212"/>
      <c r="AE171" s="212"/>
      <c r="AF171" s="212"/>
      <c r="AG171" s="212" t="s">
        <v>278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52"/>
      <c r="D172" s="244"/>
      <c r="E172" s="244"/>
      <c r="F172" s="244"/>
      <c r="G172" s="244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120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x14ac:dyDescent="0.2">
      <c r="A173" s="227" t="s">
        <v>106</v>
      </c>
      <c r="B173" s="228" t="s">
        <v>79</v>
      </c>
      <c r="C173" s="247" t="s">
        <v>28</v>
      </c>
      <c r="D173" s="229"/>
      <c r="E173" s="230"/>
      <c r="F173" s="231"/>
      <c r="G173" s="231">
        <f>SUMIF(AG174:AG176,"&lt;&gt;NOR",G174:G176)</f>
        <v>0</v>
      </c>
      <c r="H173" s="231"/>
      <c r="I173" s="231">
        <f>SUM(I174:I176)</f>
        <v>0</v>
      </c>
      <c r="J173" s="231"/>
      <c r="K173" s="231">
        <f>SUM(K174:K176)</f>
        <v>0</v>
      </c>
      <c r="L173" s="231"/>
      <c r="M173" s="231">
        <f>SUM(M174:M176)</f>
        <v>0</v>
      </c>
      <c r="N173" s="231"/>
      <c r="O173" s="231">
        <f>SUM(O174:O176)</f>
        <v>0</v>
      </c>
      <c r="P173" s="231"/>
      <c r="Q173" s="231">
        <f>SUM(Q174:Q176)</f>
        <v>0</v>
      </c>
      <c r="R173" s="231"/>
      <c r="S173" s="231"/>
      <c r="T173" s="232"/>
      <c r="U173" s="226"/>
      <c r="V173" s="226">
        <f>SUM(V174:V176)</f>
        <v>8</v>
      </c>
      <c r="W173" s="226"/>
      <c r="X173" s="226"/>
      <c r="AG173" t="s">
        <v>107</v>
      </c>
    </row>
    <row r="174" spans="1:60" outlineLevel="1" x14ac:dyDescent="0.2">
      <c r="A174" s="233">
        <v>46</v>
      </c>
      <c r="B174" s="234" t="s">
        <v>279</v>
      </c>
      <c r="C174" s="248" t="s">
        <v>280</v>
      </c>
      <c r="D174" s="235" t="s">
        <v>281</v>
      </c>
      <c r="E174" s="236">
        <v>8</v>
      </c>
      <c r="F174" s="237"/>
      <c r="G174" s="238">
        <f>ROUND(E174*F174,2)</f>
        <v>0</v>
      </c>
      <c r="H174" s="237"/>
      <c r="I174" s="238">
        <f>ROUND(E174*H174,2)</f>
        <v>0</v>
      </c>
      <c r="J174" s="237"/>
      <c r="K174" s="238">
        <f>ROUND(E174*J174,2)</f>
        <v>0</v>
      </c>
      <c r="L174" s="238">
        <v>21</v>
      </c>
      <c r="M174" s="238">
        <f>G174*(1+L174/100)</f>
        <v>0</v>
      </c>
      <c r="N174" s="238">
        <v>0</v>
      </c>
      <c r="O174" s="238">
        <f>ROUND(E174*N174,2)</f>
        <v>0</v>
      </c>
      <c r="P174" s="238">
        <v>0</v>
      </c>
      <c r="Q174" s="238">
        <f>ROUND(E174*P174,2)</f>
        <v>0</v>
      </c>
      <c r="R174" s="238" t="s">
        <v>282</v>
      </c>
      <c r="S174" s="238" t="s">
        <v>112</v>
      </c>
      <c r="T174" s="239" t="s">
        <v>112</v>
      </c>
      <c r="U174" s="222">
        <v>1</v>
      </c>
      <c r="V174" s="222">
        <f>ROUND(E174*U174,2)</f>
        <v>8</v>
      </c>
      <c r="W174" s="222"/>
      <c r="X174" s="222" t="s">
        <v>283</v>
      </c>
      <c r="Y174" s="212"/>
      <c r="Z174" s="212"/>
      <c r="AA174" s="212"/>
      <c r="AB174" s="212"/>
      <c r="AC174" s="212"/>
      <c r="AD174" s="212"/>
      <c r="AE174" s="212"/>
      <c r="AF174" s="212"/>
      <c r="AG174" s="212" t="s">
        <v>284</v>
      </c>
      <c r="AH174" s="212"/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0" t="s">
        <v>285</v>
      </c>
      <c r="D175" s="224"/>
      <c r="E175" s="225">
        <v>8</v>
      </c>
      <c r="F175" s="222"/>
      <c r="G175" s="22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118</v>
      </c>
      <c r="AH175" s="212">
        <v>0</v>
      </c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19"/>
      <c r="B176" s="220"/>
      <c r="C176" s="251"/>
      <c r="D176" s="243"/>
      <c r="E176" s="243"/>
      <c r="F176" s="243"/>
      <c r="G176" s="243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2"/>
      <c r="S176" s="222"/>
      <c r="T176" s="222"/>
      <c r="U176" s="222"/>
      <c r="V176" s="222"/>
      <c r="W176" s="222"/>
      <c r="X176" s="222"/>
      <c r="Y176" s="212"/>
      <c r="Z176" s="212"/>
      <c r="AA176" s="212"/>
      <c r="AB176" s="212"/>
      <c r="AC176" s="212"/>
      <c r="AD176" s="212"/>
      <c r="AE176" s="212"/>
      <c r="AF176" s="212"/>
      <c r="AG176" s="212" t="s">
        <v>120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33" x14ac:dyDescent="0.2">
      <c r="A177" s="3"/>
      <c r="B177" s="4"/>
      <c r="C177" s="255"/>
      <c r="D177" s="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AE177">
        <v>15</v>
      </c>
      <c r="AF177">
        <v>21</v>
      </c>
      <c r="AG177" t="s">
        <v>93</v>
      </c>
    </row>
    <row r="178" spans="1:33" x14ac:dyDescent="0.2">
      <c r="A178" s="215"/>
      <c r="B178" s="216" t="s">
        <v>29</v>
      </c>
      <c r="C178" s="256"/>
      <c r="D178" s="217"/>
      <c r="E178" s="218"/>
      <c r="F178" s="218"/>
      <c r="G178" s="246">
        <f>G8+G21+G37+G44+G49+G56+G76+G130+G146+G156+G170+G173</f>
        <v>0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AE178">
        <f>SUMIF(L7:L176,AE177,G7:G176)</f>
        <v>0</v>
      </c>
      <c r="AF178">
        <f>SUMIF(L7:L176,AF177,G7:G176)</f>
        <v>0</v>
      </c>
      <c r="AG178" t="s">
        <v>286</v>
      </c>
    </row>
    <row r="179" spans="1:33" x14ac:dyDescent="0.2">
      <c r="C179" s="257"/>
      <c r="D179" s="10"/>
      <c r="AG179" t="s">
        <v>287</v>
      </c>
    </row>
    <row r="180" spans="1:33" x14ac:dyDescent="0.2">
      <c r="D180" s="10"/>
    </row>
    <row r="181" spans="1:33" x14ac:dyDescent="0.2">
      <c r="D181" s="10"/>
    </row>
    <row r="182" spans="1:33" x14ac:dyDescent="0.2">
      <c r="D182" s="10"/>
    </row>
    <row r="183" spans="1:33" x14ac:dyDescent="0.2">
      <c r="D183" s="10"/>
    </row>
    <row r="184" spans="1:33" x14ac:dyDescent="0.2">
      <c r="D184" s="10"/>
    </row>
    <row r="185" spans="1:33" x14ac:dyDescent="0.2">
      <c r="D185" s="10"/>
    </row>
    <row r="186" spans="1:33" x14ac:dyDescent="0.2">
      <c r="D186" s="10"/>
    </row>
    <row r="187" spans="1:33" x14ac:dyDescent="0.2">
      <c r="D187" s="10"/>
    </row>
    <row r="188" spans="1:33" x14ac:dyDescent="0.2">
      <c r="D188" s="10"/>
    </row>
    <row r="189" spans="1:33" x14ac:dyDescent="0.2">
      <c r="D189" s="10"/>
    </row>
    <row r="190" spans="1:33" x14ac:dyDescent="0.2">
      <c r="D190" s="10"/>
    </row>
    <row r="191" spans="1:33" x14ac:dyDescent="0.2">
      <c r="D191" s="10"/>
    </row>
    <row r="192" spans="1:33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66">
    <mergeCell ref="C163:G163"/>
    <mergeCell ref="C165:G165"/>
    <mergeCell ref="C167:G167"/>
    <mergeCell ref="C169:G169"/>
    <mergeCell ref="C172:G172"/>
    <mergeCell ref="C176:G176"/>
    <mergeCell ref="C145:G145"/>
    <mergeCell ref="C148:G148"/>
    <mergeCell ref="C155:G155"/>
    <mergeCell ref="C158:G158"/>
    <mergeCell ref="C159:G159"/>
    <mergeCell ref="C161:G161"/>
    <mergeCell ref="C133:G133"/>
    <mergeCell ref="C136:G136"/>
    <mergeCell ref="C138:G138"/>
    <mergeCell ref="C140:G140"/>
    <mergeCell ref="C141:G141"/>
    <mergeCell ref="C143:G143"/>
    <mergeCell ref="C122:G122"/>
    <mergeCell ref="C123:G123"/>
    <mergeCell ref="C125:G125"/>
    <mergeCell ref="C126:G126"/>
    <mergeCell ref="C128:G128"/>
    <mergeCell ref="C129:G129"/>
    <mergeCell ref="C98:G98"/>
    <mergeCell ref="C104:G104"/>
    <mergeCell ref="C106:G106"/>
    <mergeCell ref="C111:G111"/>
    <mergeCell ref="C115:G115"/>
    <mergeCell ref="C120:G120"/>
    <mergeCell ref="C75:G75"/>
    <mergeCell ref="C78:G78"/>
    <mergeCell ref="C83:G83"/>
    <mergeCell ref="C85:G85"/>
    <mergeCell ref="C90:G90"/>
    <mergeCell ref="C96:G96"/>
    <mergeCell ref="C66:G66"/>
    <mergeCell ref="C68:G68"/>
    <mergeCell ref="C69:G69"/>
    <mergeCell ref="C71:G71"/>
    <mergeCell ref="C72:G72"/>
    <mergeCell ref="C74:G74"/>
    <mergeCell ref="C53:G53"/>
    <mergeCell ref="C55:G55"/>
    <mergeCell ref="C58:G58"/>
    <mergeCell ref="C60:G60"/>
    <mergeCell ref="C62:G62"/>
    <mergeCell ref="C64:G64"/>
    <mergeCell ref="C35:G35"/>
    <mergeCell ref="C36:G36"/>
    <mergeCell ref="C43:G43"/>
    <mergeCell ref="C46:G46"/>
    <mergeCell ref="C48:G48"/>
    <mergeCell ref="C51:G51"/>
    <mergeCell ref="C16:G16"/>
    <mergeCell ref="C18:G18"/>
    <mergeCell ref="C20:G20"/>
    <mergeCell ref="C26:G26"/>
    <mergeCell ref="C28:G28"/>
    <mergeCell ref="C33:G33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272_2020_07 001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'272_2020_07 001 Pol'!Názvy_tisku</vt:lpstr>
      <vt:lpstr>oadresa</vt:lpstr>
      <vt:lpstr>Stavba!Objednatel</vt:lpstr>
      <vt:lpstr>Stavba!Objekt</vt:lpstr>
      <vt:lpstr>'272_2020_07 001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2020-09-16T09:29:34Z</dcterms:modified>
</cp:coreProperties>
</file>