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Husova5 - Malování schodi..." sheetId="2" state="visible" r:id="rId3"/>
  </sheets>
  <definedNames>
    <definedName function="false" hidden="false" localSheetId="1" name="_xlnm.Print_Area" vbProcedure="false">'Husova5 - Malování schodi...'!$C$4:$J$76,'Husova5 - Malování schodi...'!$C$82:$J$106,'Husova5 - Malování schodi...'!$C$112:$K$180</definedName>
    <definedName function="false" hidden="false" localSheetId="1" name="_xlnm.Print_Titles" vbProcedure="false">'Husova5 - Malování schodi...'!$122:$122</definedName>
    <definedName function="false" hidden="true" localSheetId="1" name="_xlnm._FilterDatabase" vbProcedure="false">'Husova5 - Malování schodi...'!$C$122:$K$180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<sst xmlns="http://schemas.openxmlformats.org/spreadsheetml/2006/main" count="801" uniqueCount="238">
  <si>
    <t xml:space="preserve">Export Komplet</t>
  </si>
  <si>
    <t xml:space="preserve">2.0</t>
  </si>
  <si>
    <t xml:space="preserve">False</t>
  </si>
  <si>
    <t xml:space="preserve">{40b343f6-8ed2-4be0-a912-f7818807ad46}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</si>
  <si>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</si>
  <si>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</si>
  <si>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</si>
  <si>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</si>
  <si>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</si>
  <si>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</si>
  <si>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</si>
  <si>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</si>
  <si>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</si>
  <si>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Husova5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</si>
  <si>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</si>
  <si>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</si>
  <si>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Malování schodiště a přilehlé chodby</t>
  </si>
  <si>
    <t xml:space="preserve">KSO:</t>
  </si>
  <si>
    <t xml:space="preserve">CC-CZ:</t>
  </si>
  <si>
    <t xml:space="preserve">Místo:</t>
  </si>
  <si>
    <t xml:space="preserve">Husova 5,Brno</t>
  </si>
  <si>
    <t xml:space="preserve">Datum:</t>
  </si>
  <si>
    <t xml:space="preserve">18. 9. 2020</t>
  </si>
  <si>
    <t xml:space="preserve">Zadavatel:</t>
  </si>
  <si>
    <t xml:space="preserve">IČ:</t>
  </si>
  <si>
    <t xml:space="preserve">MmBrna,OSM 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</si>
  <si>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</si>
  <si>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</si>
  <si>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</si>
  <si>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</si>
  <si>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 </t>
  </si>
  <si>
    <t xml:space="preserve">True</t>
  </si>
  <si>
    <t xml:space="preserve">Zpracovatel:</t>
  </si>
  <si>
    <t xml:space="preserve">R.Volková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</si>
  <si>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</si>
  <si>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</si>
  <si>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</si>
  <si>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</si>
  <si>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</si>
  <si>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</si>
  <si>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</si>
  <si>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</si>
  <si>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</si>
  <si>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</si>
  <si>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</si>
  <si>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</si>
  <si>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</si>
  <si>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</si>
  <si>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</si>
  <si>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</si>
  <si>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</si>
  <si>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</si>
  <si>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</si>
  <si>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</si>
  <si>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</si>
  <si>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</si>
  <si>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</si>
  <si>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</si>
  <si>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</si>
  <si>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</si>
  <si>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</si>
  <si>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</si>
  <si>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</si>
  <si>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</si>
  <si>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</si>
  <si>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</si>
  <si>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</si>
  <si>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</si>
  <si>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</si>
  <si>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</si>
  <si>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</si>
  <si>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</si>
  <si>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</si>
  <si>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</si>
  <si>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</si>
  <si>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</si>
  <si>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</si>
  <si>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</si>
  <si>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</si>
  <si>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</si>
  <si>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</si>
  <si>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</si>
  <si>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</si>
  <si>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</si>
  <si>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</si>
  <si>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</si>
  <si>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</si>
  <si>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</si>
  <si>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</si>
  <si>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</si>
  <si>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</si>
  <si>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</si>
  <si>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</si>
  <si>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</si>
  <si>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</si>
  <si>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784 - Dokončovací práce - malby a tapety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</si>
  <si>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</si>
  <si>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</si>
  <si>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</si>
  <si>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</si>
  <si>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</si>
  <si>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</si>
  <si>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</si>
  <si>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</si>
  <si>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</si>
  <si>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</si>
  <si>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</si>
  <si>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</si>
  <si>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</si>
  <si>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</si>
  <si>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</si>
  <si>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</si>
  <si>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</si>
  <si>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</si>
  <si>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</si>
  <si>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</si>
  <si>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</si>
  <si>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</si>
  <si>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</si>
  <si>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611131121</t>
  </si>
  <si>
    <t xml:space="preserve">Penetrační disperzní nátěr vnitřních stropů nanášený ručně</t>
  </si>
  <si>
    <t xml:space="preserve">m2</t>
  </si>
  <si>
    <t xml:space="preserve">CS ÚRS 2020 01</t>
  </si>
  <si>
    <t xml:space="preserve">4</t>
  </si>
  <si>
    <t xml:space="preserve">-374816355</t>
  </si>
  <si>
    <t xml:space="preserve">611135101</t>
  </si>
  <si>
    <t xml:space="preserve">Hrubá výplň rýh ve stropech maltou jakékoli šířky rýhy</t>
  </si>
  <si>
    <t xml:space="preserve">-1341785599</t>
  </si>
  <si>
    <t xml:space="preserve">3</t>
  </si>
  <si>
    <t xml:space="preserve">611321141</t>
  </si>
  <si>
    <t xml:space="preserve">Vápenocementová omítka štuková dvouvrstvá vnitřních stropů rovných 1PP</t>
  </si>
  <si>
    <t xml:space="preserve">1403194435</t>
  </si>
  <si>
    <t xml:space="preserve">612325421</t>
  </si>
  <si>
    <t xml:space="preserve">Oprava vnitřní vápenocementové štukové omítky stěn v rozsahu plochy do 10%</t>
  </si>
  <si>
    <t xml:space="preserve">-811360131</t>
  </si>
  <si>
    <t xml:space="preserve">9</t>
  </si>
  <si>
    <t xml:space="preserve">Ostatní konstrukce a práce, bourání</t>
  </si>
  <si>
    <t xml:space="preserve">5</t>
  </si>
  <si>
    <t xml:space="preserve">949101111</t>
  </si>
  <si>
    <t xml:space="preserve">Lešení pomocné pro objekty pozemních staveb s lešeňovou podlahou v do 1,9 m zatížení do 150 kg/m2-oprava stropu v 1pp</t>
  </si>
  <si>
    <t xml:space="preserve">1560155850</t>
  </si>
  <si>
    <t xml:space="preserve">VV</t>
  </si>
  <si>
    <t xml:space="preserve">2,5*3,5"1pp"</t>
  </si>
  <si>
    <t xml:space="preserve">952901111</t>
  </si>
  <si>
    <t xml:space="preserve">Vyčištění budov bytové a občanské výstavby při výšce podlaží do 4 m po malbách</t>
  </si>
  <si>
    <t xml:space="preserve">sada</t>
  </si>
  <si>
    <t xml:space="preserve">411430760</t>
  </si>
  <si>
    <t xml:space="preserve">7</t>
  </si>
  <si>
    <t xml:space="preserve">978011191</t>
  </si>
  <si>
    <t xml:space="preserve">Otlučení (osekání) vnitřní vápenné nebo vápenocementové omítky stropů v rozsahu do 100 %</t>
  </si>
  <si>
    <t xml:space="preserve">-1310024088</t>
  </si>
  <si>
    <t xml:space="preserve">3,5*2,5"místnost v 1pp"</t>
  </si>
  <si>
    <t xml:space="preserve">8</t>
  </si>
  <si>
    <t xml:space="preserve">978013111</t>
  </si>
  <si>
    <t xml:space="preserve">Otlučení (osekání) vnitřní vápenné nebo vápenocementové omítky stěn v rozsahu do 5 %</t>
  </si>
  <si>
    <t xml:space="preserve">235457348</t>
  </si>
  <si>
    <t xml:space="preserve">997</t>
  </si>
  <si>
    <t xml:space="preserve">Přesun sutě</t>
  </si>
  <si>
    <t xml:space="preserve">997013211</t>
  </si>
  <si>
    <t xml:space="preserve">Vnitrostaveništní doprava suti a vybouraných hmot pro budovy v do 6 m ručně</t>
  </si>
  <si>
    <t xml:space="preserve">t</t>
  </si>
  <si>
    <t xml:space="preserve">33417397</t>
  </si>
  <si>
    <t xml:space="preserve">10</t>
  </si>
  <si>
    <t xml:space="preserve">997013501</t>
  </si>
  <si>
    <t xml:space="preserve">Odvoz suti a vybouraných hmot na skládku nebo meziskládku do 1 km se složením</t>
  </si>
  <si>
    <t xml:space="preserve">666399823</t>
  </si>
  <si>
    <t xml:space="preserve">11</t>
  </si>
  <si>
    <t xml:space="preserve">997013509</t>
  </si>
  <si>
    <t xml:space="preserve">Příplatek k odvozu suti a vybouraných hmot na skládku ZKD 1 km přes 1 km</t>
  </si>
  <si>
    <t xml:space="preserve">1597590174</t>
  </si>
  <si>
    <t xml:space="preserve">2,014*19 'Přepočtené koeficientem množství</t>
  </si>
  <si>
    <t xml:space="preserve">12</t>
  </si>
  <si>
    <t xml:space="preserve">997013609</t>
  </si>
  <si>
    <t xml:space="preserve">Poplatek za uložení na skládce (skládkovné) stavebního odpadu ze směsí nebo oddělených frakcí betonu, cihel a keramických výrobků kód odpadu 17 01 07</t>
  </si>
  <si>
    <t xml:space="preserve">-1755271879</t>
  </si>
  <si>
    <t xml:space="preserve">998</t>
  </si>
  <si>
    <t xml:space="preserve">Přesun hmot</t>
  </si>
  <si>
    <t xml:space="preserve">13</t>
  </si>
  <si>
    <t xml:space="preserve">998018003</t>
  </si>
  <si>
    <t xml:space="preserve">Přesun hmot ruční pro budovy v do 24 m</t>
  </si>
  <si>
    <t xml:space="preserve">1205443021</t>
  </si>
  <si>
    <t xml:space="preserve">PSV</t>
  </si>
  <si>
    <t xml:space="preserve">Práce a dodávky PSV</t>
  </si>
  <si>
    <t xml:space="preserve">784</t>
  </si>
  <si>
    <t xml:space="preserve">Dokončovací práce - malby a tapety</t>
  </si>
  <si>
    <t xml:space="preserve">14</t>
  </si>
  <si>
    <t xml:space="preserve">784111011</t>
  </si>
  <si>
    <t xml:space="preserve">Obroušení podkladu omítnutého v místnostech výšky do 3,80 m</t>
  </si>
  <si>
    <t xml:space="preserve">16</t>
  </si>
  <si>
    <t xml:space="preserve">790826626</t>
  </si>
  <si>
    <t xml:space="preserve">"4-bez stropu"(9,0+1,65)*2*3,05+4,0*0,7</t>
  </si>
  <si>
    <t xml:space="preserve">Mezisoučet</t>
  </si>
  <si>
    <t xml:space="preserve">"3-bez stropu"(9,0+1,65)*2*3,4+4,0*0,7</t>
  </si>
  <si>
    <t xml:space="preserve">"2-bez stropu"(8,2+1,65)*2*3,45+4,0*0,7</t>
  </si>
  <si>
    <t xml:space="preserve">"1-bez stropu"(8,0+1,65+3,5)*2*3,45+4,0*0,7</t>
  </si>
  <si>
    <t xml:space="preserve">"1pp"(10,6+1,65+3,8)*2*2,9+1,2*0,2*2+2,3*0,4*2+2,1*0,4</t>
  </si>
  <si>
    <t xml:space="preserve">1,65*10,6+3,8*2,1</t>
  </si>
  <si>
    <t xml:space="preserve">"sklepní prostor"(5,5+2,5+0,6)*2*2,76+5,5*2,5-1,95*2*1,48</t>
  </si>
  <si>
    <t xml:space="preserve">Součet</t>
  </si>
  <si>
    <t xml:space="preserve">784111017</t>
  </si>
  <si>
    <t xml:space="preserve">Obroušení podkladu omítnutého na schodišti o výšce podlaží do 3,80 m</t>
  </si>
  <si>
    <t xml:space="preserve">-977811282</t>
  </si>
  <si>
    <t xml:space="preserve">"strop"1,0*5,4+3,14*2,7*2,7*0,5</t>
  </si>
  <si>
    <t xml:space="preserve">"půda"1,5*3,05+3,9*3,7</t>
  </si>
  <si>
    <t xml:space="preserve">"stěny schodiště"10,5*21,95</t>
  </si>
  <si>
    <t xml:space="preserve">"strop schodů"10,5*1,7*5</t>
  </si>
  <si>
    <t xml:space="preserve">784151031</t>
  </si>
  <si>
    <t xml:space="preserve">Dvojnásobné izolování syntetickými barvami v místnostech výšky do 3,80 m</t>
  </si>
  <si>
    <t xml:space="preserve">2123309605</t>
  </si>
  <si>
    <t xml:space="preserve">3,5*2</t>
  </si>
  <si>
    <t xml:space="preserve">17</t>
  </si>
  <si>
    <t xml:space="preserve">784221101</t>
  </si>
  <si>
    <t xml:space="preserve">Dvojnásobné bílé malby ze směsí za sucha dobře otěruvzdorných v místnostech do 3,80 m</t>
  </si>
  <si>
    <t xml:space="preserve">-949369690</t>
  </si>
  <si>
    <t xml:space="preserve">18</t>
  </si>
  <si>
    <t xml:space="preserve">784221107</t>
  </si>
  <si>
    <t xml:space="preserve">Dvojnásobné bílé malby ze směsí za sucha dobře otěruvzdorných na schodišti do 3,80 m</t>
  </si>
  <si>
    <t xml:space="preserve">-57925172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</si>
  <si>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</si>
  <si>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</si>
  <si>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</si>
  <si>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</si>
  <si>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19</t>
  </si>
  <si>
    <t xml:space="preserve">030001000</t>
  </si>
  <si>
    <t xml:space="preserve">Zařízení staveniště 1%</t>
  </si>
  <si>
    <t xml:space="preserve">1024</t>
  </si>
  <si>
    <t xml:space="preserve">1280971776</t>
  </si>
  <si>
    <t xml:space="preserve">VRN6</t>
  </si>
  <si>
    <t xml:space="preserve">Územní vlivy</t>
  </si>
  <si>
    <t xml:space="preserve">20</t>
  </si>
  <si>
    <t xml:space="preserve">060001000</t>
  </si>
  <si>
    <t xml:space="preserve">Územní vlivy 3,2%</t>
  </si>
  <si>
    <t xml:space="preserve">1841911295</t>
  </si>
  <si>
    <t xml:space="preserve">VRN7</t>
  </si>
  <si>
    <t xml:space="preserve">Provozní vlivy</t>
  </si>
  <si>
    <t xml:space="preserve">070001000</t>
  </si>
  <si>
    <t xml:space="preserve">Provozní vlivy 1%</t>
  </si>
  <si>
    <t xml:space="preserve">1848319999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</si>
</sst>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9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0000A8"/>
      <name val="Arial CE"/>
      <family val="0"/>
      <charset val="1"/>
    </font>
    <font>
      <sz val="8"/>
      <color rgb="FFFF0000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5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A8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Husova5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Malování schodiště a přilehlé chodby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Husova 5,Brno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18. 9. 2020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 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 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16.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'Husova5 - Malování schodi...'!J28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'Husova5 - Malování schodi...'!P123</f>
        <v>0</v>
      </c>
      <c r="AV95" s="94" t="n">
        <f aca="false">'Husova5 - Malování schodi...'!J31</f>
        <v>0</v>
      </c>
      <c r="AW95" s="94" t="n">
        <f aca="false">'Husova5 - Malování schodi...'!J32</f>
        <v>0</v>
      </c>
      <c r="AX95" s="94" t="n">
        <f aca="false">'Husova5 - Malování schodi...'!J33</f>
        <v>0</v>
      </c>
      <c r="AY95" s="94" t="n">
        <f aca="false">'Husova5 - Malování schodi...'!J34</f>
        <v>0</v>
      </c>
      <c r="AZ95" s="94" t="n">
        <f aca="false">'Husova5 - Malování schodi...'!F31</f>
        <v>0</v>
      </c>
      <c r="BA95" s="94" t="n">
        <f aca="false">'Husova5 - Malování schodi...'!F32</f>
        <v>0</v>
      </c>
      <c r="BB95" s="94" t="n">
        <f aca="false">'Husova5 - Malování schodi...'!F33</f>
        <v>0</v>
      </c>
      <c r="BC95" s="94" t="n">
        <f aca="false">'Husova5 - Malování schodi...'!F34</f>
        <v>0</v>
      </c>
      <c r="BD95" s="96" t="n">
        <f aca="false">'Husova5 - Malování schodi...'!F35</f>
        <v>0</v>
      </c>
      <c r="BT95" s="98" t="s">
        <v>80</v>
      </c>
      <c r="BU95" s="98" t="s">
        <v>81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Husova5 - Malování schodi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181"/>
  <sheetViews>
    <sheetView showFormulas="false" showGridLines="false" showRowColHeaders="true" showZeros="true" rightToLeft="false" tabSelected="true" showOutlineSymbols="true" defaultGridColor="true" view="normal" topLeftCell="A114" colorId="64" zoomScale="100" zoomScaleNormal="100" zoomScalePageLayoutView="100" workbookViewId="0">
      <selection pane="topLeft" activeCell="F127" activeCellId="0" sqref="F127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82</v>
      </c>
    </row>
    <row r="4" customFormat="false" ht="24.95" hidden="false" customHeight="true" outlineLevel="0" collapsed="false">
      <c r="B4" s="6"/>
      <c r="D4" s="7" t="s">
        <v>83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18. 9. 2020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 t="str">
        <f aca="false">IF('Rekapitulace stavby'!AN16="","",'Rekapitulace stavby'!AN16)</f>
        <v/>
      </c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tr">
        <f aca="false">IF('Rekapitulace stavby'!E17="","",'Rekapitulace stavby'!E17)</f>
        <v> </v>
      </c>
      <c r="F19" s="22"/>
      <c r="G19" s="22"/>
      <c r="H19" s="22"/>
      <c r="I19" s="104" t="s">
        <v>26</v>
      </c>
      <c r="J19" s="16" t="str">
        <f aca="false">IF('Rekapitulace stavby'!AN17="","",'Rekapitulace stavby'!AN17)</f>
        <v/>
      </c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35</v>
      </c>
      <c r="E28" s="22"/>
      <c r="F28" s="22"/>
      <c r="G28" s="22"/>
      <c r="H28" s="22"/>
      <c r="I28" s="102"/>
      <c r="J28" s="114" t="n">
        <f aca="false">ROUND(J123,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37</v>
      </c>
      <c r="G30" s="22"/>
      <c r="H30" s="22"/>
      <c r="I30" s="116" t="s">
        <v>36</v>
      </c>
      <c r="J30" s="115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39</v>
      </c>
      <c r="E31" s="15" t="s">
        <v>40</v>
      </c>
      <c r="F31" s="118" t="n">
        <f aca="false">ROUND((SUM(BE123:BE180)),  2)</f>
        <v>0</v>
      </c>
      <c r="G31" s="22"/>
      <c r="H31" s="22"/>
      <c r="I31" s="119" t="n">
        <v>0.21</v>
      </c>
      <c r="J31" s="118" t="n">
        <f aca="false">ROUND(((SUM(BE123:BE180))*I31),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8" t="n">
        <f aca="false">ROUND((SUM(BF123:BF180)),  2)</f>
        <v>0</v>
      </c>
      <c r="G32" s="22"/>
      <c r="H32" s="22"/>
      <c r="I32" s="119" t="n">
        <v>0.15</v>
      </c>
      <c r="J32" s="118" t="n">
        <f aca="false">ROUND(((SUM(BF123:BF180))*I32),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8" t="n">
        <f aca="false">ROUND((SUM(BG123:BG180)),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8" t="n">
        <f aca="false">ROUND((SUM(BH123:BH180)),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8" t="n">
        <f aca="false">ROUND((SUM(BI123:BI180)),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45</v>
      </c>
      <c r="E37" s="63"/>
      <c r="F37" s="63"/>
      <c r="G37" s="122" t="s">
        <v>46</v>
      </c>
      <c r="H37" s="123" t="s">
        <v>47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28" t="s">
        <v>51</v>
      </c>
      <c r="G61" s="42" t="s">
        <v>50</v>
      </c>
      <c r="H61" s="25"/>
      <c r="I61" s="129"/>
      <c r="J61" s="13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28" t="s">
        <v>51</v>
      </c>
      <c r="G76" s="42" t="s">
        <v>50</v>
      </c>
      <c r="H76" s="25"/>
      <c r="I76" s="129"/>
      <c r="J76" s="13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Malování schodiště a přilehlé chodby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Husova 5,Brno</v>
      </c>
      <c r="G87" s="22"/>
      <c r="H87" s="22"/>
      <c r="I87" s="104" t="s">
        <v>21</v>
      </c>
      <c r="J87" s="105" t="str">
        <f aca="false">IF(J10="","",J10)</f>
        <v>18. 9. 2020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 Husova 3,Brno</v>
      </c>
      <c r="G89" s="22"/>
      <c r="H89" s="22"/>
      <c r="I89" s="104" t="s">
        <v>29</v>
      </c>
      <c r="J89" s="134" t="str">
        <f aca="false">E19</f>
        <v> 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85</v>
      </c>
      <c r="D92" s="120"/>
      <c r="E92" s="120"/>
      <c r="F92" s="120"/>
      <c r="G92" s="120"/>
      <c r="H92" s="120"/>
      <c r="I92" s="136"/>
      <c r="J92" s="137" t="s">
        <v>86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87</v>
      </c>
      <c r="D94" s="22"/>
      <c r="E94" s="22"/>
      <c r="F94" s="22"/>
      <c r="G94" s="22"/>
      <c r="H94" s="22"/>
      <c r="I94" s="102"/>
      <c r="J94" s="114" t="n">
        <f aca="false">J123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39" customFormat="true" ht="24.95" hidden="false" customHeight="true" outlineLevel="0" collapsed="false">
      <c r="B95" s="140"/>
      <c r="D95" s="141" t="s">
        <v>89</v>
      </c>
      <c r="E95" s="142"/>
      <c r="F95" s="142"/>
      <c r="G95" s="142"/>
      <c r="H95" s="142"/>
      <c r="I95" s="143"/>
      <c r="J95" s="144" t="n">
        <f aca="false">J124</f>
        <v>0</v>
      </c>
      <c r="L95" s="140"/>
    </row>
    <row r="96" s="145" customFormat="true" ht="19.95" hidden="false" customHeight="true" outlineLevel="0" collapsed="false">
      <c r="B96" s="146"/>
      <c r="D96" s="147" t="s">
        <v>90</v>
      </c>
      <c r="E96" s="148"/>
      <c r="F96" s="148"/>
      <c r="G96" s="148"/>
      <c r="H96" s="148"/>
      <c r="I96" s="149"/>
      <c r="J96" s="150" t="n">
        <f aca="false">J125</f>
        <v>0</v>
      </c>
      <c r="L96" s="146"/>
    </row>
    <row r="97" s="145" customFormat="true" ht="19.95" hidden="false" customHeight="true" outlineLevel="0" collapsed="false">
      <c r="B97" s="146"/>
      <c r="D97" s="147" t="s">
        <v>91</v>
      </c>
      <c r="E97" s="148"/>
      <c r="F97" s="148"/>
      <c r="G97" s="148"/>
      <c r="H97" s="148"/>
      <c r="I97" s="149"/>
      <c r="J97" s="150" t="n">
        <f aca="false">J130</f>
        <v>0</v>
      </c>
      <c r="L97" s="146"/>
    </row>
    <row r="98" s="145" customFormat="true" ht="19.95" hidden="false" customHeight="true" outlineLevel="0" collapsed="false">
      <c r="B98" s="146"/>
      <c r="D98" s="147" t="s">
        <v>92</v>
      </c>
      <c r="E98" s="148"/>
      <c r="F98" s="148"/>
      <c r="G98" s="148"/>
      <c r="H98" s="148"/>
      <c r="I98" s="149"/>
      <c r="J98" s="150" t="n">
        <f aca="false">J137</f>
        <v>0</v>
      </c>
      <c r="L98" s="146"/>
    </row>
    <row r="99" s="145" customFormat="true" ht="19.95" hidden="false" customHeight="true" outlineLevel="0" collapsed="false">
      <c r="B99" s="146"/>
      <c r="D99" s="147" t="s">
        <v>93</v>
      </c>
      <c r="E99" s="148"/>
      <c r="F99" s="148"/>
      <c r="G99" s="148"/>
      <c r="H99" s="148"/>
      <c r="I99" s="149"/>
      <c r="J99" s="150" t="n">
        <f aca="false">J143</f>
        <v>0</v>
      </c>
      <c r="L99" s="146"/>
    </row>
    <row r="100" s="139" customFormat="true" ht="24.95" hidden="false" customHeight="true" outlineLevel="0" collapsed="false">
      <c r="B100" s="140"/>
      <c r="D100" s="141" t="s">
        <v>94</v>
      </c>
      <c r="E100" s="142"/>
      <c r="F100" s="142"/>
      <c r="G100" s="142"/>
      <c r="H100" s="142"/>
      <c r="I100" s="143"/>
      <c r="J100" s="144" t="n">
        <f aca="false">J145</f>
        <v>0</v>
      </c>
      <c r="L100" s="140"/>
    </row>
    <row r="101" s="145" customFormat="true" ht="19.95" hidden="false" customHeight="true" outlineLevel="0" collapsed="false">
      <c r="B101" s="146"/>
      <c r="D101" s="147" t="s">
        <v>95</v>
      </c>
      <c r="E101" s="148"/>
      <c r="F101" s="148"/>
      <c r="G101" s="148"/>
      <c r="H101" s="148"/>
      <c r="I101" s="149"/>
      <c r="J101" s="150" t="n">
        <f aca="false">J146</f>
        <v>0</v>
      </c>
      <c r="L101" s="146"/>
    </row>
    <row r="102" s="139" customFormat="true" ht="24.95" hidden="false" customHeight="true" outlineLevel="0" collapsed="false">
      <c r="B102" s="140"/>
      <c r="D102" s="141" t="s">
        <v>96</v>
      </c>
      <c r="E102" s="142"/>
      <c r="F102" s="142"/>
      <c r="G102" s="142"/>
      <c r="H102" s="142"/>
      <c r="I102" s="143"/>
      <c r="J102" s="144" t="n">
        <f aca="false">J174</f>
        <v>0</v>
      </c>
      <c r="L102" s="140"/>
    </row>
    <row r="103" s="145" customFormat="true" ht="19.95" hidden="false" customHeight="true" outlineLevel="0" collapsed="false">
      <c r="B103" s="146"/>
      <c r="D103" s="147" t="s">
        <v>97</v>
      </c>
      <c r="E103" s="148"/>
      <c r="F103" s="148"/>
      <c r="G103" s="148"/>
      <c r="H103" s="148"/>
      <c r="I103" s="149"/>
      <c r="J103" s="150" t="n">
        <f aca="false">J175</f>
        <v>0</v>
      </c>
      <c r="L103" s="146"/>
    </row>
    <row r="104" s="145" customFormat="true" ht="19.95" hidden="false" customHeight="true" outlineLevel="0" collapsed="false">
      <c r="B104" s="146"/>
      <c r="D104" s="147" t="s">
        <v>98</v>
      </c>
      <c r="E104" s="148"/>
      <c r="F104" s="148"/>
      <c r="G104" s="148"/>
      <c r="H104" s="148"/>
      <c r="I104" s="149"/>
      <c r="J104" s="150" t="n">
        <f aca="false">J177</f>
        <v>0</v>
      </c>
      <c r="L104" s="146"/>
    </row>
    <row r="105" s="145" customFormat="true" ht="19.95" hidden="false" customHeight="true" outlineLevel="0" collapsed="false">
      <c r="B105" s="146"/>
      <c r="D105" s="147" t="s">
        <v>99</v>
      </c>
      <c r="E105" s="148"/>
      <c r="F105" s="148"/>
      <c r="G105" s="148"/>
      <c r="H105" s="148"/>
      <c r="I105" s="149"/>
      <c r="J105" s="150" t="n">
        <f aca="false">J179</f>
        <v>0</v>
      </c>
      <c r="L105" s="146"/>
    </row>
    <row r="106" s="27" customFormat="true" ht="21.85" hidden="false" customHeight="true" outlineLevel="0" collapsed="false">
      <c r="A106" s="22"/>
      <c r="B106" s="23"/>
      <c r="C106" s="22"/>
      <c r="D106" s="22"/>
      <c r="E106" s="22"/>
      <c r="F106" s="22"/>
      <c r="G106" s="22"/>
      <c r="H106" s="22"/>
      <c r="I106" s="102"/>
      <c r="J106" s="22"/>
      <c r="K106" s="22"/>
      <c r="L106" s="39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="27" customFormat="true" ht="6.95" hidden="false" customHeight="true" outlineLevel="0" collapsed="false">
      <c r="A107" s="22"/>
      <c r="B107" s="44"/>
      <c r="C107" s="45"/>
      <c r="D107" s="45"/>
      <c r="E107" s="45"/>
      <c r="F107" s="45"/>
      <c r="G107" s="45"/>
      <c r="H107" s="45"/>
      <c r="I107" s="132"/>
      <c r="J107" s="45"/>
      <c r="K107" s="45"/>
      <c r="L107" s="39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11" s="27" customFormat="true" ht="6.95" hidden="false" customHeight="true" outlineLevel="0" collapsed="false">
      <c r="A111" s="22"/>
      <c r="B111" s="46"/>
      <c r="C111" s="47"/>
      <c r="D111" s="47"/>
      <c r="E111" s="47"/>
      <c r="F111" s="47"/>
      <c r="G111" s="47"/>
      <c r="H111" s="47"/>
      <c r="I111" s="133"/>
      <c r="J111" s="47"/>
      <c r="K111" s="47"/>
      <c r="L111" s="39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24.95" hidden="false" customHeight="true" outlineLevel="0" collapsed="false">
      <c r="A112" s="22"/>
      <c r="B112" s="23"/>
      <c r="C112" s="7" t="s">
        <v>100</v>
      </c>
      <c r="D112" s="22"/>
      <c r="E112" s="22"/>
      <c r="F112" s="22"/>
      <c r="G112" s="22"/>
      <c r="H112" s="22"/>
      <c r="I112" s="102"/>
      <c r="J112" s="22"/>
      <c r="K112" s="22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6.95" hidden="false" customHeight="true" outlineLevel="0" collapsed="false">
      <c r="A113" s="22"/>
      <c r="B113" s="23"/>
      <c r="C113" s="22"/>
      <c r="D113" s="22"/>
      <c r="E113" s="22"/>
      <c r="F113" s="22"/>
      <c r="G113" s="22"/>
      <c r="H113" s="22"/>
      <c r="I113" s="10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12" hidden="false" customHeight="true" outlineLevel="0" collapsed="false">
      <c r="A114" s="22"/>
      <c r="B114" s="23"/>
      <c r="C114" s="15" t="s">
        <v>15</v>
      </c>
      <c r="D114" s="22"/>
      <c r="E114" s="22"/>
      <c r="F114" s="22"/>
      <c r="G114" s="22"/>
      <c r="H114" s="22"/>
      <c r="I114" s="10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6.5" hidden="false" customHeight="true" outlineLevel="0" collapsed="false">
      <c r="A115" s="22"/>
      <c r="B115" s="23"/>
      <c r="C115" s="22"/>
      <c r="D115" s="22"/>
      <c r="E115" s="103" t="str">
        <f aca="false">E7</f>
        <v>Malování schodiště a přilehlé chodby</v>
      </c>
      <c r="F115" s="103"/>
      <c r="G115" s="103"/>
      <c r="H115" s="103"/>
      <c r="I115" s="10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6.95" hidden="false" customHeight="true" outlineLevel="0" collapsed="false">
      <c r="A116" s="22"/>
      <c r="B116" s="23"/>
      <c r="C116" s="22"/>
      <c r="D116" s="22"/>
      <c r="E116" s="22"/>
      <c r="F116" s="22"/>
      <c r="G116" s="22"/>
      <c r="H116" s="22"/>
      <c r="I116" s="10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12" hidden="false" customHeight="true" outlineLevel="0" collapsed="false">
      <c r="A117" s="22"/>
      <c r="B117" s="23"/>
      <c r="C117" s="15" t="s">
        <v>19</v>
      </c>
      <c r="D117" s="22"/>
      <c r="E117" s="22"/>
      <c r="F117" s="16" t="str">
        <f aca="false">F10</f>
        <v>Husova 5,Brno</v>
      </c>
      <c r="G117" s="22"/>
      <c r="H117" s="22"/>
      <c r="I117" s="104" t="s">
        <v>21</v>
      </c>
      <c r="J117" s="105" t="str">
        <f aca="false">IF(J10="","",J10)</f>
        <v>18. 9. 2020</v>
      </c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6.95" hidden="false" customHeight="true" outlineLevel="0" collapsed="false">
      <c r="A118" s="22"/>
      <c r="B118" s="23"/>
      <c r="C118" s="22"/>
      <c r="D118" s="22"/>
      <c r="E118" s="22"/>
      <c r="F118" s="22"/>
      <c r="G118" s="22"/>
      <c r="H118" s="22"/>
      <c r="I118" s="102"/>
      <c r="J118" s="22"/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5.15" hidden="false" customHeight="true" outlineLevel="0" collapsed="false">
      <c r="A119" s="22"/>
      <c r="B119" s="23"/>
      <c r="C119" s="15" t="s">
        <v>23</v>
      </c>
      <c r="D119" s="22"/>
      <c r="E119" s="22"/>
      <c r="F119" s="16" t="str">
        <f aca="false">E13</f>
        <v>MmBrna,OSM Husova 3,Brno</v>
      </c>
      <c r="G119" s="22"/>
      <c r="H119" s="22"/>
      <c r="I119" s="104" t="s">
        <v>29</v>
      </c>
      <c r="J119" s="134" t="str">
        <f aca="false">E19</f>
        <v> </v>
      </c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5.15" hidden="false" customHeight="true" outlineLevel="0" collapsed="false">
      <c r="A120" s="22"/>
      <c r="B120" s="23"/>
      <c r="C120" s="15" t="s">
        <v>27</v>
      </c>
      <c r="D120" s="22"/>
      <c r="E120" s="22"/>
      <c r="F120" s="16" t="str">
        <f aca="false">IF(E16="","",E16)</f>
        <v>Vyplň údaj</v>
      </c>
      <c r="G120" s="22"/>
      <c r="H120" s="22"/>
      <c r="I120" s="104" t="s">
        <v>32</v>
      </c>
      <c r="J120" s="134" t="str">
        <f aca="false">E22</f>
        <v>R.Volková</v>
      </c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0.3" hidden="false" customHeight="true" outlineLevel="0" collapsed="false">
      <c r="A121" s="22"/>
      <c r="B121" s="23"/>
      <c r="C121" s="22"/>
      <c r="D121" s="22"/>
      <c r="E121" s="22"/>
      <c r="F121" s="22"/>
      <c r="G121" s="22"/>
      <c r="H121" s="22"/>
      <c r="I121" s="102"/>
      <c r="J121" s="22"/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158" customFormat="true" ht="29.3" hidden="false" customHeight="true" outlineLevel="0" collapsed="false">
      <c r="A122" s="151"/>
      <c r="B122" s="152"/>
      <c r="C122" s="153" t="s">
        <v>101</v>
      </c>
      <c r="D122" s="154" t="s">
        <v>60</v>
      </c>
      <c r="E122" s="154" t="s">
        <v>56</v>
      </c>
      <c r="F122" s="154" t="s">
        <v>57</v>
      </c>
      <c r="G122" s="154" t="s">
        <v>102</v>
      </c>
      <c r="H122" s="154" t="s">
        <v>103</v>
      </c>
      <c r="I122" s="155" t="s">
        <v>104</v>
      </c>
      <c r="J122" s="154" t="s">
        <v>86</v>
      </c>
      <c r="K122" s="156" t="s">
        <v>105</v>
      </c>
      <c r="L122" s="157"/>
      <c r="M122" s="68"/>
      <c r="N122" s="69" t="s">
        <v>39</v>
      </c>
      <c r="O122" s="69" t="s">
        <v>106</v>
      </c>
      <c r="P122" s="69" t="s">
        <v>107</v>
      </c>
      <c r="Q122" s="69" t="s">
        <v>108</v>
      </c>
      <c r="R122" s="69" t="s">
        <v>109</v>
      </c>
      <c r="S122" s="69" t="s">
        <v>110</v>
      </c>
      <c r="T122" s="70" t="s">
        <v>111</v>
      </c>
      <c r="U122" s="151"/>
      <c r="V122" s="151"/>
      <c r="W122" s="151"/>
      <c r="X122" s="151"/>
      <c r="Y122" s="151"/>
      <c r="Z122" s="151"/>
      <c r="AA122" s="151"/>
      <c r="AB122" s="151"/>
      <c r="AC122" s="151"/>
      <c r="AD122" s="151"/>
      <c r="AE122" s="151"/>
    </row>
    <row r="123" s="27" customFormat="true" ht="22.8" hidden="false" customHeight="true" outlineLevel="0" collapsed="false">
      <c r="A123" s="22"/>
      <c r="B123" s="23"/>
      <c r="C123" s="76" t="s">
        <v>112</v>
      </c>
      <c r="D123" s="22"/>
      <c r="E123" s="22"/>
      <c r="F123" s="22"/>
      <c r="G123" s="22"/>
      <c r="H123" s="22"/>
      <c r="I123" s="102"/>
      <c r="J123" s="159" t="n">
        <f aca="false">BK123</f>
        <v>0</v>
      </c>
      <c r="K123" s="22"/>
      <c r="L123" s="23"/>
      <c r="M123" s="71"/>
      <c r="N123" s="58"/>
      <c r="O123" s="72"/>
      <c r="P123" s="160" t="n">
        <f aca="false">P124+P145+P174</f>
        <v>0</v>
      </c>
      <c r="Q123" s="72"/>
      <c r="R123" s="160" t="n">
        <f aca="false">R124+R145+R174</f>
        <v>4.5830462</v>
      </c>
      <c r="S123" s="72"/>
      <c r="T123" s="161" t="n">
        <f aca="false">T124+T145+T174</f>
        <v>2.0135045</v>
      </c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T123" s="3" t="s">
        <v>74</v>
      </c>
      <c r="AU123" s="3" t="s">
        <v>88</v>
      </c>
      <c r="BK123" s="162" t="n">
        <f aca="false">BK124+BK145+BK174</f>
        <v>0</v>
      </c>
    </row>
    <row r="124" s="163" customFormat="true" ht="25.9" hidden="false" customHeight="true" outlineLevel="0" collapsed="false">
      <c r="B124" s="164"/>
      <c r="D124" s="165" t="s">
        <v>74</v>
      </c>
      <c r="E124" s="166" t="s">
        <v>113</v>
      </c>
      <c r="F124" s="166" t="s">
        <v>114</v>
      </c>
      <c r="I124" s="167"/>
      <c r="J124" s="168" t="n">
        <f aca="false">BK124</f>
        <v>0</v>
      </c>
      <c r="L124" s="164"/>
      <c r="M124" s="169"/>
      <c r="N124" s="170"/>
      <c r="O124" s="170"/>
      <c r="P124" s="171" t="n">
        <f aca="false">P125+P130+P137+P143</f>
        <v>0</v>
      </c>
      <c r="Q124" s="170"/>
      <c r="R124" s="171" t="n">
        <f aca="false">R125+R130+R137+R143</f>
        <v>4.3367775</v>
      </c>
      <c r="S124" s="170"/>
      <c r="T124" s="172" t="n">
        <f aca="false">T125+T130+T137+T143</f>
        <v>1.8875</v>
      </c>
      <c r="AR124" s="165" t="s">
        <v>80</v>
      </c>
      <c r="AT124" s="173" t="s">
        <v>74</v>
      </c>
      <c r="AU124" s="173" t="s">
        <v>75</v>
      </c>
      <c r="AY124" s="165" t="s">
        <v>115</v>
      </c>
      <c r="BK124" s="174" t="n">
        <f aca="false">BK125+BK130+BK137+BK143</f>
        <v>0</v>
      </c>
    </row>
    <row r="125" s="163" customFormat="true" ht="22.8" hidden="false" customHeight="true" outlineLevel="0" collapsed="false">
      <c r="B125" s="164"/>
      <c r="D125" s="165" t="s">
        <v>74</v>
      </c>
      <c r="E125" s="175" t="s">
        <v>116</v>
      </c>
      <c r="F125" s="175" t="s">
        <v>117</v>
      </c>
      <c r="I125" s="167"/>
      <c r="J125" s="176" t="n">
        <f aca="false">BK125</f>
        <v>0</v>
      </c>
      <c r="L125" s="164"/>
      <c r="M125" s="169"/>
      <c r="N125" s="170"/>
      <c r="O125" s="170"/>
      <c r="P125" s="171" t="n">
        <f aca="false">SUM(P126:P129)</f>
        <v>0</v>
      </c>
      <c r="Q125" s="170"/>
      <c r="R125" s="171" t="n">
        <f aca="false">SUM(R126:R129)</f>
        <v>4.3356</v>
      </c>
      <c r="S125" s="170"/>
      <c r="T125" s="172" t="n">
        <f aca="false">SUM(T126:T129)</f>
        <v>0</v>
      </c>
      <c r="AR125" s="165" t="s">
        <v>80</v>
      </c>
      <c r="AT125" s="173" t="s">
        <v>74</v>
      </c>
      <c r="AU125" s="173" t="s">
        <v>80</v>
      </c>
      <c r="AY125" s="165" t="s">
        <v>115</v>
      </c>
      <c r="BK125" s="174" t="n">
        <f aca="false">SUM(BK126:BK129)</f>
        <v>0</v>
      </c>
    </row>
    <row r="126" s="27" customFormat="true" ht="21.75" hidden="false" customHeight="true" outlineLevel="0" collapsed="false">
      <c r="A126" s="22"/>
      <c r="B126" s="177"/>
      <c r="C126" s="178" t="s">
        <v>80</v>
      </c>
      <c r="D126" s="178" t="s">
        <v>118</v>
      </c>
      <c r="E126" s="179" t="s">
        <v>119</v>
      </c>
      <c r="F126" s="180" t="s">
        <v>120</v>
      </c>
      <c r="G126" s="181" t="s">
        <v>121</v>
      </c>
      <c r="H126" s="182" t="n">
        <v>8.75</v>
      </c>
      <c r="I126" s="183"/>
      <c r="J126" s="184" t="n">
        <f aca="false">ROUND(I126*H126,2)</f>
        <v>0</v>
      </c>
      <c r="K126" s="180" t="s">
        <v>122</v>
      </c>
      <c r="L126" s="23"/>
      <c r="M126" s="185"/>
      <c r="N126" s="186" t="s">
        <v>40</v>
      </c>
      <c r="O126" s="60"/>
      <c r="P126" s="187" t="n">
        <f aca="false">O126*H126</f>
        <v>0</v>
      </c>
      <c r="Q126" s="187" t="n">
        <v>0.00026</v>
      </c>
      <c r="R126" s="187" t="n">
        <f aca="false">Q126*H126</f>
        <v>0.002275</v>
      </c>
      <c r="S126" s="187" t="n">
        <v>0</v>
      </c>
      <c r="T126" s="188" t="n">
        <f aca="false">S126*H126</f>
        <v>0</v>
      </c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R126" s="189" t="s">
        <v>123</v>
      </c>
      <c r="AT126" s="189" t="s">
        <v>118</v>
      </c>
      <c r="AU126" s="189" t="s">
        <v>82</v>
      </c>
      <c r="AY126" s="3" t="s">
        <v>115</v>
      </c>
      <c r="BE126" s="190" t="n">
        <f aca="false">IF(N126="základní",J126,0)</f>
        <v>0</v>
      </c>
      <c r="BF126" s="190" t="n">
        <f aca="false">IF(N126="snížená",J126,0)</f>
        <v>0</v>
      </c>
      <c r="BG126" s="190" t="n">
        <f aca="false">IF(N126="zákl. přenesená",J126,0)</f>
        <v>0</v>
      </c>
      <c r="BH126" s="190" t="n">
        <f aca="false">IF(N126="sníž. přenesená",J126,0)</f>
        <v>0</v>
      </c>
      <c r="BI126" s="190" t="n">
        <f aca="false">IF(N126="nulová",J126,0)</f>
        <v>0</v>
      </c>
      <c r="BJ126" s="3" t="s">
        <v>80</v>
      </c>
      <c r="BK126" s="190" t="n">
        <f aca="false">ROUND(I126*H126,2)</f>
        <v>0</v>
      </c>
      <c r="BL126" s="3" t="s">
        <v>123</v>
      </c>
      <c r="BM126" s="189" t="s">
        <v>124</v>
      </c>
    </row>
    <row r="127" s="27" customFormat="true" ht="16.5" hidden="false" customHeight="true" outlineLevel="0" collapsed="false">
      <c r="A127" s="22"/>
      <c r="B127" s="177"/>
      <c r="C127" s="178" t="s">
        <v>82</v>
      </c>
      <c r="D127" s="178" t="s">
        <v>118</v>
      </c>
      <c r="E127" s="179" t="s">
        <v>125</v>
      </c>
      <c r="F127" s="191" t="s">
        <v>126</v>
      </c>
      <c r="G127" s="181" t="s">
        <v>121</v>
      </c>
      <c r="H127" s="182" t="n">
        <v>1</v>
      </c>
      <c r="I127" s="183"/>
      <c r="J127" s="184" t="n">
        <f aca="false">ROUND(I127*H127,2)</f>
        <v>0</v>
      </c>
      <c r="K127" s="180" t="s">
        <v>122</v>
      </c>
      <c r="L127" s="23"/>
      <c r="M127" s="185"/>
      <c r="N127" s="186" t="s">
        <v>40</v>
      </c>
      <c r="O127" s="60"/>
      <c r="P127" s="187" t="n">
        <f aca="false">O127*H127</f>
        <v>0</v>
      </c>
      <c r="Q127" s="187" t="n">
        <v>0.04</v>
      </c>
      <c r="R127" s="187" t="n">
        <f aca="false">Q127*H127</f>
        <v>0.04</v>
      </c>
      <c r="S127" s="187" t="n">
        <v>0</v>
      </c>
      <c r="T127" s="188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89" t="s">
        <v>123</v>
      </c>
      <c r="AT127" s="189" t="s">
        <v>118</v>
      </c>
      <c r="AU127" s="189" t="s">
        <v>82</v>
      </c>
      <c r="AY127" s="3" t="s">
        <v>115</v>
      </c>
      <c r="BE127" s="190" t="n">
        <f aca="false">IF(N127="základní",J127,0)</f>
        <v>0</v>
      </c>
      <c r="BF127" s="190" t="n">
        <f aca="false">IF(N127="snížená",J127,0)</f>
        <v>0</v>
      </c>
      <c r="BG127" s="190" t="n">
        <f aca="false">IF(N127="zákl. přenesená",J127,0)</f>
        <v>0</v>
      </c>
      <c r="BH127" s="190" t="n">
        <f aca="false">IF(N127="sníž. přenesená",J127,0)</f>
        <v>0</v>
      </c>
      <c r="BI127" s="190" t="n">
        <f aca="false">IF(N127="nulová",J127,0)</f>
        <v>0</v>
      </c>
      <c r="BJ127" s="3" t="s">
        <v>80</v>
      </c>
      <c r="BK127" s="190" t="n">
        <f aca="false">ROUND(I127*H127,2)</f>
        <v>0</v>
      </c>
      <c r="BL127" s="3" t="s">
        <v>123</v>
      </c>
      <c r="BM127" s="189" t="s">
        <v>127</v>
      </c>
    </row>
    <row r="128" s="27" customFormat="true" ht="21.75" hidden="false" customHeight="true" outlineLevel="0" collapsed="false">
      <c r="A128" s="22"/>
      <c r="B128" s="177"/>
      <c r="C128" s="178" t="s">
        <v>128</v>
      </c>
      <c r="D128" s="178" t="s">
        <v>118</v>
      </c>
      <c r="E128" s="179" t="s">
        <v>129</v>
      </c>
      <c r="F128" s="180" t="s">
        <v>130</v>
      </c>
      <c r="G128" s="181" t="s">
        <v>121</v>
      </c>
      <c r="H128" s="182" t="n">
        <v>8.75</v>
      </c>
      <c r="I128" s="183"/>
      <c r="J128" s="184" t="n">
        <f aca="false">ROUND(I128*H128,2)</f>
        <v>0</v>
      </c>
      <c r="K128" s="180" t="s">
        <v>122</v>
      </c>
      <c r="L128" s="23"/>
      <c r="M128" s="185"/>
      <c r="N128" s="186" t="s">
        <v>40</v>
      </c>
      <c r="O128" s="60"/>
      <c r="P128" s="187" t="n">
        <f aca="false">O128*H128</f>
        <v>0</v>
      </c>
      <c r="Q128" s="187" t="n">
        <v>0.01838</v>
      </c>
      <c r="R128" s="187" t="n">
        <f aca="false">Q128*H128</f>
        <v>0.160825</v>
      </c>
      <c r="S128" s="187" t="n">
        <v>0</v>
      </c>
      <c r="T128" s="188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89" t="s">
        <v>123</v>
      </c>
      <c r="AT128" s="189" t="s">
        <v>118</v>
      </c>
      <c r="AU128" s="189" t="s">
        <v>82</v>
      </c>
      <c r="AY128" s="3" t="s">
        <v>115</v>
      </c>
      <c r="BE128" s="190" t="n">
        <f aca="false">IF(N128="základní",J128,0)</f>
        <v>0</v>
      </c>
      <c r="BF128" s="190" t="n">
        <f aca="false">IF(N128="snížená",J128,0)</f>
        <v>0</v>
      </c>
      <c r="BG128" s="190" t="n">
        <f aca="false">IF(N128="zákl. přenesená",J128,0)</f>
        <v>0</v>
      </c>
      <c r="BH128" s="190" t="n">
        <f aca="false">IF(N128="sníž. přenesená",J128,0)</f>
        <v>0</v>
      </c>
      <c r="BI128" s="190" t="n">
        <f aca="false">IF(N128="nulová",J128,0)</f>
        <v>0</v>
      </c>
      <c r="BJ128" s="3" t="s">
        <v>80</v>
      </c>
      <c r="BK128" s="190" t="n">
        <f aca="false">ROUND(I128*H128,2)</f>
        <v>0</v>
      </c>
      <c r="BL128" s="3" t="s">
        <v>123</v>
      </c>
      <c r="BM128" s="189" t="s">
        <v>131</v>
      </c>
    </row>
    <row r="129" s="27" customFormat="true" ht="21.75" hidden="false" customHeight="true" outlineLevel="0" collapsed="false">
      <c r="A129" s="22"/>
      <c r="B129" s="177"/>
      <c r="C129" s="178" t="s">
        <v>123</v>
      </c>
      <c r="D129" s="178" t="s">
        <v>118</v>
      </c>
      <c r="E129" s="179" t="s">
        <v>132</v>
      </c>
      <c r="F129" s="180" t="s">
        <v>133</v>
      </c>
      <c r="G129" s="181" t="s">
        <v>121</v>
      </c>
      <c r="H129" s="182" t="n">
        <v>725</v>
      </c>
      <c r="I129" s="183"/>
      <c r="J129" s="184" t="n">
        <f aca="false">ROUND(I129*H129,2)</f>
        <v>0</v>
      </c>
      <c r="K129" s="180" t="s">
        <v>122</v>
      </c>
      <c r="L129" s="23"/>
      <c r="M129" s="185"/>
      <c r="N129" s="186" t="s">
        <v>40</v>
      </c>
      <c r="O129" s="60"/>
      <c r="P129" s="187" t="n">
        <f aca="false">O129*H129</f>
        <v>0</v>
      </c>
      <c r="Q129" s="187" t="n">
        <v>0.0057</v>
      </c>
      <c r="R129" s="187" t="n">
        <f aca="false">Q129*H129</f>
        <v>4.1325</v>
      </c>
      <c r="S129" s="187" t="n">
        <v>0</v>
      </c>
      <c r="T129" s="188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89" t="s">
        <v>123</v>
      </c>
      <c r="AT129" s="189" t="s">
        <v>118</v>
      </c>
      <c r="AU129" s="189" t="s">
        <v>82</v>
      </c>
      <c r="AY129" s="3" t="s">
        <v>115</v>
      </c>
      <c r="BE129" s="190" t="n">
        <f aca="false">IF(N129="základní",J129,0)</f>
        <v>0</v>
      </c>
      <c r="BF129" s="190" t="n">
        <f aca="false">IF(N129="snížená",J129,0)</f>
        <v>0</v>
      </c>
      <c r="BG129" s="190" t="n">
        <f aca="false">IF(N129="zákl. přenesená",J129,0)</f>
        <v>0</v>
      </c>
      <c r="BH129" s="190" t="n">
        <f aca="false">IF(N129="sníž. přenesená",J129,0)</f>
        <v>0</v>
      </c>
      <c r="BI129" s="190" t="n">
        <f aca="false">IF(N129="nulová",J129,0)</f>
        <v>0</v>
      </c>
      <c r="BJ129" s="3" t="s">
        <v>80</v>
      </c>
      <c r="BK129" s="190" t="n">
        <f aca="false">ROUND(I129*H129,2)</f>
        <v>0</v>
      </c>
      <c r="BL129" s="3" t="s">
        <v>123</v>
      </c>
      <c r="BM129" s="189" t="s">
        <v>134</v>
      </c>
    </row>
    <row r="130" s="163" customFormat="true" ht="22.8" hidden="false" customHeight="true" outlineLevel="0" collapsed="false">
      <c r="B130" s="164"/>
      <c r="D130" s="165" t="s">
        <v>74</v>
      </c>
      <c r="E130" s="175" t="s">
        <v>135</v>
      </c>
      <c r="F130" s="175" t="s">
        <v>136</v>
      </c>
      <c r="I130" s="167"/>
      <c r="J130" s="176" t="n">
        <f aca="false">BK130</f>
        <v>0</v>
      </c>
      <c r="L130" s="164"/>
      <c r="M130" s="169"/>
      <c r="N130" s="170"/>
      <c r="O130" s="170"/>
      <c r="P130" s="171" t="n">
        <f aca="false">SUM(P131:P136)</f>
        <v>0</v>
      </c>
      <c r="Q130" s="170"/>
      <c r="R130" s="171" t="n">
        <f aca="false">SUM(R131:R136)</f>
        <v>0.0011775</v>
      </c>
      <c r="S130" s="170"/>
      <c r="T130" s="172" t="n">
        <f aca="false">SUM(T131:T136)</f>
        <v>1.8875</v>
      </c>
      <c r="AR130" s="165" t="s">
        <v>80</v>
      </c>
      <c r="AT130" s="173" t="s">
        <v>74</v>
      </c>
      <c r="AU130" s="173" t="s">
        <v>80</v>
      </c>
      <c r="AY130" s="165" t="s">
        <v>115</v>
      </c>
      <c r="BK130" s="174" t="n">
        <f aca="false">SUM(BK131:BK136)</f>
        <v>0</v>
      </c>
    </row>
    <row r="131" s="27" customFormat="true" ht="33" hidden="false" customHeight="true" outlineLevel="0" collapsed="false">
      <c r="A131" s="22"/>
      <c r="B131" s="177"/>
      <c r="C131" s="178" t="s">
        <v>137</v>
      </c>
      <c r="D131" s="178" t="s">
        <v>118</v>
      </c>
      <c r="E131" s="179" t="s">
        <v>138</v>
      </c>
      <c r="F131" s="180" t="s">
        <v>139</v>
      </c>
      <c r="G131" s="181" t="s">
        <v>121</v>
      </c>
      <c r="H131" s="182" t="n">
        <v>8.75</v>
      </c>
      <c r="I131" s="183"/>
      <c r="J131" s="184" t="n">
        <f aca="false">ROUND(I131*H131,2)</f>
        <v>0</v>
      </c>
      <c r="K131" s="180" t="s">
        <v>122</v>
      </c>
      <c r="L131" s="23"/>
      <c r="M131" s="185"/>
      <c r="N131" s="186" t="s">
        <v>40</v>
      </c>
      <c r="O131" s="60"/>
      <c r="P131" s="187" t="n">
        <f aca="false">O131*H131</f>
        <v>0</v>
      </c>
      <c r="Q131" s="187" t="n">
        <v>0.00013</v>
      </c>
      <c r="R131" s="187" t="n">
        <f aca="false">Q131*H131</f>
        <v>0.0011375</v>
      </c>
      <c r="S131" s="187" t="n">
        <v>0</v>
      </c>
      <c r="T131" s="188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89" t="s">
        <v>123</v>
      </c>
      <c r="AT131" s="189" t="s">
        <v>118</v>
      </c>
      <c r="AU131" s="189" t="s">
        <v>82</v>
      </c>
      <c r="AY131" s="3" t="s">
        <v>115</v>
      </c>
      <c r="BE131" s="190" t="n">
        <f aca="false">IF(N131="základní",J131,0)</f>
        <v>0</v>
      </c>
      <c r="BF131" s="190" t="n">
        <f aca="false">IF(N131="snížená",J131,0)</f>
        <v>0</v>
      </c>
      <c r="BG131" s="190" t="n">
        <f aca="false">IF(N131="zákl. přenesená",J131,0)</f>
        <v>0</v>
      </c>
      <c r="BH131" s="190" t="n">
        <f aca="false">IF(N131="sníž. přenesená",J131,0)</f>
        <v>0</v>
      </c>
      <c r="BI131" s="190" t="n">
        <f aca="false">IF(N131="nulová",J131,0)</f>
        <v>0</v>
      </c>
      <c r="BJ131" s="3" t="s">
        <v>80</v>
      </c>
      <c r="BK131" s="190" t="n">
        <f aca="false">ROUND(I131*H131,2)</f>
        <v>0</v>
      </c>
      <c r="BL131" s="3" t="s">
        <v>123</v>
      </c>
      <c r="BM131" s="189" t="s">
        <v>140</v>
      </c>
    </row>
    <row r="132" s="192" customFormat="true" ht="12.8" hidden="false" customHeight="false" outlineLevel="0" collapsed="false">
      <c r="B132" s="193"/>
      <c r="D132" s="194" t="s">
        <v>141</v>
      </c>
      <c r="E132" s="195"/>
      <c r="F132" s="196" t="s">
        <v>142</v>
      </c>
      <c r="H132" s="197" t="n">
        <v>8.75</v>
      </c>
      <c r="I132" s="198"/>
      <c r="L132" s="193"/>
      <c r="M132" s="199"/>
      <c r="N132" s="200"/>
      <c r="O132" s="200"/>
      <c r="P132" s="200"/>
      <c r="Q132" s="200"/>
      <c r="R132" s="200"/>
      <c r="S132" s="200"/>
      <c r="T132" s="201"/>
      <c r="AT132" s="195" t="s">
        <v>141</v>
      </c>
      <c r="AU132" s="195" t="s">
        <v>82</v>
      </c>
      <c r="AV132" s="192" t="s">
        <v>82</v>
      </c>
      <c r="AW132" s="192" t="s">
        <v>31</v>
      </c>
      <c r="AX132" s="192" t="s">
        <v>80</v>
      </c>
      <c r="AY132" s="195" t="s">
        <v>115</v>
      </c>
    </row>
    <row r="133" s="27" customFormat="true" ht="21.75" hidden="false" customHeight="true" outlineLevel="0" collapsed="false">
      <c r="A133" s="22"/>
      <c r="B133" s="177"/>
      <c r="C133" s="178" t="s">
        <v>116</v>
      </c>
      <c r="D133" s="178" t="s">
        <v>118</v>
      </c>
      <c r="E133" s="179" t="s">
        <v>143</v>
      </c>
      <c r="F133" s="180" t="s">
        <v>144</v>
      </c>
      <c r="G133" s="181" t="s">
        <v>145</v>
      </c>
      <c r="H133" s="182" t="n">
        <v>1</v>
      </c>
      <c r="I133" s="183"/>
      <c r="J133" s="184" t="n">
        <f aca="false">ROUND(I133*H133,2)</f>
        <v>0</v>
      </c>
      <c r="K133" s="180" t="s">
        <v>122</v>
      </c>
      <c r="L133" s="23"/>
      <c r="M133" s="185"/>
      <c r="N133" s="186" t="s">
        <v>40</v>
      </c>
      <c r="O133" s="60"/>
      <c r="P133" s="187" t="n">
        <f aca="false">O133*H133</f>
        <v>0</v>
      </c>
      <c r="Q133" s="187" t="n">
        <v>4E-005</v>
      </c>
      <c r="R133" s="187" t="n">
        <f aca="false">Q133*H133</f>
        <v>4E-005</v>
      </c>
      <c r="S133" s="187" t="n">
        <v>0</v>
      </c>
      <c r="T133" s="188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89" t="s">
        <v>123</v>
      </c>
      <c r="AT133" s="189" t="s">
        <v>118</v>
      </c>
      <c r="AU133" s="189" t="s">
        <v>82</v>
      </c>
      <c r="AY133" s="3" t="s">
        <v>115</v>
      </c>
      <c r="BE133" s="190" t="n">
        <f aca="false">IF(N133="základní",J133,0)</f>
        <v>0</v>
      </c>
      <c r="BF133" s="190" t="n">
        <f aca="false">IF(N133="snížená",J133,0)</f>
        <v>0</v>
      </c>
      <c r="BG133" s="190" t="n">
        <f aca="false">IF(N133="zákl. přenesená",J133,0)</f>
        <v>0</v>
      </c>
      <c r="BH133" s="190" t="n">
        <f aca="false">IF(N133="sníž. přenesená",J133,0)</f>
        <v>0</v>
      </c>
      <c r="BI133" s="190" t="n">
        <f aca="false">IF(N133="nulová",J133,0)</f>
        <v>0</v>
      </c>
      <c r="BJ133" s="3" t="s">
        <v>80</v>
      </c>
      <c r="BK133" s="190" t="n">
        <f aca="false">ROUND(I133*H133,2)</f>
        <v>0</v>
      </c>
      <c r="BL133" s="3" t="s">
        <v>123</v>
      </c>
      <c r="BM133" s="189" t="s">
        <v>146</v>
      </c>
    </row>
    <row r="134" s="27" customFormat="true" ht="21.75" hidden="false" customHeight="true" outlineLevel="0" collapsed="false">
      <c r="A134" s="22"/>
      <c r="B134" s="177"/>
      <c r="C134" s="178" t="s">
        <v>147</v>
      </c>
      <c r="D134" s="178" t="s">
        <v>118</v>
      </c>
      <c r="E134" s="179" t="s">
        <v>148</v>
      </c>
      <c r="F134" s="180" t="s">
        <v>149</v>
      </c>
      <c r="G134" s="181" t="s">
        <v>121</v>
      </c>
      <c r="H134" s="182" t="n">
        <v>8.75</v>
      </c>
      <c r="I134" s="183"/>
      <c r="J134" s="184" t="n">
        <f aca="false">ROUND(I134*H134,2)</f>
        <v>0</v>
      </c>
      <c r="K134" s="180" t="s">
        <v>122</v>
      </c>
      <c r="L134" s="23"/>
      <c r="M134" s="185"/>
      <c r="N134" s="186" t="s">
        <v>40</v>
      </c>
      <c r="O134" s="60"/>
      <c r="P134" s="187" t="n">
        <f aca="false">O134*H134</f>
        <v>0</v>
      </c>
      <c r="Q134" s="187" t="n">
        <v>0</v>
      </c>
      <c r="R134" s="187" t="n">
        <f aca="false">Q134*H134</f>
        <v>0</v>
      </c>
      <c r="S134" s="187" t="n">
        <v>0.05</v>
      </c>
      <c r="T134" s="188" t="n">
        <f aca="false">S134*H134</f>
        <v>0.4375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89" t="s">
        <v>123</v>
      </c>
      <c r="AT134" s="189" t="s">
        <v>118</v>
      </c>
      <c r="AU134" s="189" t="s">
        <v>82</v>
      </c>
      <c r="AY134" s="3" t="s">
        <v>115</v>
      </c>
      <c r="BE134" s="190" t="n">
        <f aca="false">IF(N134="základní",J134,0)</f>
        <v>0</v>
      </c>
      <c r="BF134" s="190" t="n">
        <f aca="false">IF(N134="snížená",J134,0)</f>
        <v>0</v>
      </c>
      <c r="BG134" s="190" t="n">
        <f aca="false">IF(N134="zákl. přenesená",J134,0)</f>
        <v>0</v>
      </c>
      <c r="BH134" s="190" t="n">
        <f aca="false">IF(N134="sníž. přenesená",J134,0)</f>
        <v>0</v>
      </c>
      <c r="BI134" s="190" t="n">
        <f aca="false">IF(N134="nulová",J134,0)</f>
        <v>0</v>
      </c>
      <c r="BJ134" s="3" t="s">
        <v>80</v>
      </c>
      <c r="BK134" s="190" t="n">
        <f aca="false">ROUND(I134*H134,2)</f>
        <v>0</v>
      </c>
      <c r="BL134" s="3" t="s">
        <v>123</v>
      </c>
      <c r="BM134" s="189" t="s">
        <v>150</v>
      </c>
    </row>
    <row r="135" s="192" customFormat="true" ht="12.8" hidden="false" customHeight="false" outlineLevel="0" collapsed="false">
      <c r="B135" s="193"/>
      <c r="D135" s="194" t="s">
        <v>141</v>
      </c>
      <c r="E135" s="195"/>
      <c r="F135" s="196" t="s">
        <v>151</v>
      </c>
      <c r="H135" s="197" t="n">
        <v>8.75</v>
      </c>
      <c r="I135" s="198"/>
      <c r="L135" s="193"/>
      <c r="M135" s="199"/>
      <c r="N135" s="200"/>
      <c r="O135" s="200"/>
      <c r="P135" s="200"/>
      <c r="Q135" s="200"/>
      <c r="R135" s="200"/>
      <c r="S135" s="200"/>
      <c r="T135" s="201"/>
      <c r="AT135" s="195" t="s">
        <v>141</v>
      </c>
      <c r="AU135" s="195" t="s">
        <v>82</v>
      </c>
      <c r="AV135" s="192" t="s">
        <v>82</v>
      </c>
      <c r="AW135" s="192" t="s">
        <v>31</v>
      </c>
      <c r="AX135" s="192" t="s">
        <v>80</v>
      </c>
      <c r="AY135" s="195" t="s">
        <v>115</v>
      </c>
    </row>
    <row r="136" s="27" customFormat="true" ht="21.75" hidden="false" customHeight="true" outlineLevel="0" collapsed="false">
      <c r="A136" s="22"/>
      <c r="B136" s="177"/>
      <c r="C136" s="178" t="s">
        <v>152</v>
      </c>
      <c r="D136" s="178" t="s">
        <v>118</v>
      </c>
      <c r="E136" s="179" t="s">
        <v>153</v>
      </c>
      <c r="F136" s="180" t="s">
        <v>154</v>
      </c>
      <c r="G136" s="181" t="s">
        <v>121</v>
      </c>
      <c r="H136" s="182" t="n">
        <v>725</v>
      </c>
      <c r="I136" s="183"/>
      <c r="J136" s="184" t="n">
        <f aca="false">ROUND(I136*H136,2)</f>
        <v>0</v>
      </c>
      <c r="K136" s="180" t="s">
        <v>122</v>
      </c>
      <c r="L136" s="23"/>
      <c r="M136" s="185"/>
      <c r="N136" s="186" t="s">
        <v>40</v>
      </c>
      <c r="O136" s="60"/>
      <c r="P136" s="187" t="n">
        <f aca="false">O136*H136</f>
        <v>0</v>
      </c>
      <c r="Q136" s="187" t="n">
        <v>0</v>
      </c>
      <c r="R136" s="187" t="n">
        <f aca="false">Q136*H136</f>
        <v>0</v>
      </c>
      <c r="S136" s="187" t="n">
        <v>0.002</v>
      </c>
      <c r="T136" s="188" t="n">
        <f aca="false">S136*H136</f>
        <v>1.45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9" t="s">
        <v>123</v>
      </c>
      <c r="AT136" s="189" t="s">
        <v>118</v>
      </c>
      <c r="AU136" s="189" t="s">
        <v>82</v>
      </c>
      <c r="AY136" s="3" t="s">
        <v>115</v>
      </c>
      <c r="BE136" s="190" t="n">
        <f aca="false">IF(N136="základní",J136,0)</f>
        <v>0</v>
      </c>
      <c r="BF136" s="190" t="n">
        <f aca="false">IF(N136="snížená",J136,0)</f>
        <v>0</v>
      </c>
      <c r="BG136" s="190" t="n">
        <f aca="false">IF(N136="zákl. přenesená",J136,0)</f>
        <v>0</v>
      </c>
      <c r="BH136" s="190" t="n">
        <f aca="false">IF(N136="sníž. přenesená",J136,0)</f>
        <v>0</v>
      </c>
      <c r="BI136" s="190" t="n">
        <f aca="false">IF(N136="nulová",J136,0)</f>
        <v>0</v>
      </c>
      <c r="BJ136" s="3" t="s">
        <v>80</v>
      </c>
      <c r="BK136" s="190" t="n">
        <f aca="false">ROUND(I136*H136,2)</f>
        <v>0</v>
      </c>
      <c r="BL136" s="3" t="s">
        <v>123</v>
      </c>
      <c r="BM136" s="189" t="s">
        <v>155</v>
      </c>
    </row>
    <row r="137" s="163" customFormat="true" ht="22.8" hidden="false" customHeight="true" outlineLevel="0" collapsed="false">
      <c r="B137" s="164"/>
      <c r="D137" s="165" t="s">
        <v>74</v>
      </c>
      <c r="E137" s="175" t="s">
        <v>156</v>
      </c>
      <c r="F137" s="175" t="s">
        <v>157</v>
      </c>
      <c r="I137" s="167"/>
      <c r="J137" s="176" t="n">
        <f aca="false">BK137</f>
        <v>0</v>
      </c>
      <c r="L137" s="164"/>
      <c r="M137" s="169"/>
      <c r="N137" s="170"/>
      <c r="O137" s="170"/>
      <c r="P137" s="171" t="n">
        <f aca="false">SUM(P138:P142)</f>
        <v>0</v>
      </c>
      <c r="Q137" s="170"/>
      <c r="R137" s="171" t="n">
        <f aca="false">SUM(R138:R142)</f>
        <v>0</v>
      </c>
      <c r="S137" s="170"/>
      <c r="T137" s="172" t="n">
        <f aca="false">SUM(T138:T142)</f>
        <v>0</v>
      </c>
      <c r="AR137" s="165" t="s">
        <v>80</v>
      </c>
      <c r="AT137" s="173" t="s">
        <v>74</v>
      </c>
      <c r="AU137" s="173" t="s">
        <v>80</v>
      </c>
      <c r="AY137" s="165" t="s">
        <v>115</v>
      </c>
      <c r="BK137" s="174" t="n">
        <f aca="false">SUM(BK138:BK142)</f>
        <v>0</v>
      </c>
    </row>
    <row r="138" s="27" customFormat="true" ht="21.75" hidden="false" customHeight="true" outlineLevel="0" collapsed="false">
      <c r="A138" s="22"/>
      <c r="B138" s="177"/>
      <c r="C138" s="178" t="s">
        <v>135</v>
      </c>
      <c r="D138" s="178" t="s">
        <v>118</v>
      </c>
      <c r="E138" s="179" t="s">
        <v>158</v>
      </c>
      <c r="F138" s="180" t="s">
        <v>159</v>
      </c>
      <c r="G138" s="181" t="s">
        <v>160</v>
      </c>
      <c r="H138" s="182" t="n">
        <v>2.014</v>
      </c>
      <c r="I138" s="183"/>
      <c r="J138" s="184" t="n">
        <f aca="false">ROUND(I138*H138,2)</f>
        <v>0</v>
      </c>
      <c r="K138" s="180" t="s">
        <v>122</v>
      </c>
      <c r="L138" s="23"/>
      <c r="M138" s="185"/>
      <c r="N138" s="186" t="s">
        <v>40</v>
      </c>
      <c r="O138" s="60"/>
      <c r="P138" s="187" t="n">
        <f aca="false">O138*H138</f>
        <v>0</v>
      </c>
      <c r="Q138" s="187" t="n">
        <v>0</v>
      </c>
      <c r="R138" s="187" t="n">
        <f aca="false">Q138*H138</f>
        <v>0</v>
      </c>
      <c r="S138" s="187" t="n">
        <v>0</v>
      </c>
      <c r="T138" s="188" t="n">
        <f aca="false">S138*H138</f>
        <v>0</v>
      </c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R138" s="189" t="s">
        <v>123</v>
      </c>
      <c r="AT138" s="189" t="s">
        <v>118</v>
      </c>
      <c r="AU138" s="189" t="s">
        <v>82</v>
      </c>
      <c r="AY138" s="3" t="s">
        <v>115</v>
      </c>
      <c r="BE138" s="190" t="n">
        <f aca="false">IF(N138="základní",J138,0)</f>
        <v>0</v>
      </c>
      <c r="BF138" s="190" t="n">
        <f aca="false">IF(N138="snížená",J138,0)</f>
        <v>0</v>
      </c>
      <c r="BG138" s="190" t="n">
        <f aca="false">IF(N138="zákl. přenesená",J138,0)</f>
        <v>0</v>
      </c>
      <c r="BH138" s="190" t="n">
        <f aca="false">IF(N138="sníž. přenesená",J138,0)</f>
        <v>0</v>
      </c>
      <c r="BI138" s="190" t="n">
        <f aca="false">IF(N138="nulová",J138,0)</f>
        <v>0</v>
      </c>
      <c r="BJ138" s="3" t="s">
        <v>80</v>
      </c>
      <c r="BK138" s="190" t="n">
        <f aca="false">ROUND(I138*H138,2)</f>
        <v>0</v>
      </c>
      <c r="BL138" s="3" t="s">
        <v>123</v>
      </c>
      <c r="BM138" s="189" t="s">
        <v>161</v>
      </c>
    </row>
    <row r="139" s="27" customFormat="true" ht="21.75" hidden="false" customHeight="true" outlineLevel="0" collapsed="false">
      <c r="A139" s="22"/>
      <c r="B139" s="177"/>
      <c r="C139" s="178" t="s">
        <v>162</v>
      </c>
      <c r="D139" s="178" t="s">
        <v>118</v>
      </c>
      <c r="E139" s="179" t="s">
        <v>163</v>
      </c>
      <c r="F139" s="180" t="s">
        <v>164</v>
      </c>
      <c r="G139" s="181" t="s">
        <v>160</v>
      </c>
      <c r="H139" s="182" t="n">
        <v>2.014</v>
      </c>
      <c r="I139" s="183"/>
      <c r="J139" s="184" t="n">
        <f aca="false">ROUND(I139*H139,2)</f>
        <v>0</v>
      </c>
      <c r="K139" s="180" t="s">
        <v>122</v>
      </c>
      <c r="L139" s="23"/>
      <c r="M139" s="185"/>
      <c r="N139" s="186" t="s">
        <v>40</v>
      </c>
      <c r="O139" s="60"/>
      <c r="P139" s="187" t="n">
        <f aca="false">O139*H139</f>
        <v>0</v>
      </c>
      <c r="Q139" s="187" t="n">
        <v>0</v>
      </c>
      <c r="R139" s="187" t="n">
        <f aca="false">Q139*H139</f>
        <v>0</v>
      </c>
      <c r="S139" s="187" t="n">
        <v>0</v>
      </c>
      <c r="T139" s="188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89" t="s">
        <v>123</v>
      </c>
      <c r="AT139" s="189" t="s">
        <v>118</v>
      </c>
      <c r="AU139" s="189" t="s">
        <v>82</v>
      </c>
      <c r="AY139" s="3" t="s">
        <v>115</v>
      </c>
      <c r="BE139" s="190" t="n">
        <f aca="false">IF(N139="základní",J139,0)</f>
        <v>0</v>
      </c>
      <c r="BF139" s="190" t="n">
        <f aca="false">IF(N139="snížená",J139,0)</f>
        <v>0</v>
      </c>
      <c r="BG139" s="190" t="n">
        <f aca="false">IF(N139="zákl. přenesená",J139,0)</f>
        <v>0</v>
      </c>
      <c r="BH139" s="190" t="n">
        <f aca="false">IF(N139="sníž. přenesená",J139,0)</f>
        <v>0</v>
      </c>
      <c r="BI139" s="190" t="n">
        <f aca="false">IF(N139="nulová",J139,0)</f>
        <v>0</v>
      </c>
      <c r="BJ139" s="3" t="s">
        <v>80</v>
      </c>
      <c r="BK139" s="190" t="n">
        <f aca="false">ROUND(I139*H139,2)</f>
        <v>0</v>
      </c>
      <c r="BL139" s="3" t="s">
        <v>123</v>
      </c>
      <c r="BM139" s="189" t="s">
        <v>165</v>
      </c>
    </row>
    <row r="140" s="27" customFormat="true" ht="21.75" hidden="false" customHeight="true" outlineLevel="0" collapsed="false">
      <c r="A140" s="22"/>
      <c r="B140" s="177"/>
      <c r="C140" s="178" t="s">
        <v>166</v>
      </c>
      <c r="D140" s="178" t="s">
        <v>118</v>
      </c>
      <c r="E140" s="179" t="s">
        <v>167</v>
      </c>
      <c r="F140" s="180" t="s">
        <v>168</v>
      </c>
      <c r="G140" s="181" t="s">
        <v>160</v>
      </c>
      <c r="H140" s="182" t="n">
        <v>38.266</v>
      </c>
      <c r="I140" s="183"/>
      <c r="J140" s="184" t="n">
        <f aca="false">ROUND(I140*H140,2)</f>
        <v>0</v>
      </c>
      <c r="K140" s="180" t="s">
        <v>122</v>
      </c>
      <c r="L140" s="23"/>
      <c r="M140" s="185"/>
      <c r="N140" s="186" t="s">
        <v>40</v>
      </c>
      <c r="O140" s="60"/>
      <c r="P140" s="187" t="n">
        <f aca="false">O140*H140</f>
        <v>0</v>
      </c>
      <c r="Q140" s="187" t="n">
        <v>0</v>
      </c>
      <c r="R140" s="187" t="n">
        <f aca="false">Q140*H140</f>
        <v>0</v>
      </c>
      <c r="S140" s="187" t="n">
        <v>0</v>
      </c>
      <c r="T140" s="188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89" t="s">
        <v>123</v>
      </c>
      <c r="AT140" s="189" t="s">
        <v>118</v>
      </c>
      <c r="AU140" s="189" t="s">
        <v>82</v>
      </c>
      <c r="AY140" s="3" t="s">
        <v>115</v>
      </c>
      <c r="BE140" s="190" t="n">
        <f aca="false">IF(N140="základní",J140,0)</f>
        <v>0</v>
      </c>
      <c r="BF140" s="190" t="n">
        <f aca="false">IF(N140="snížená",J140,0)</f>
        <v>0</v>
      </c>
      <c r="BG140" s="190" t="n">
        <f aca="false">IF(N140="zákl. přenesená",J140,0)</f>
        <v>0</v>
      </c>
      <c r="BH140" s="190" t="n">
        <f aca="false">IF(N140="sníž. přenesená",J140,0)</f>
        <v>0</v>
      </c>
      <c r="BI140" s="190" t="n">
        <f aca="false">IF(N140="nulová",J140,0)</f>
        <v>0</v>
      </c>
      <c r="BJ140" s="3" t="s">
        <v>80</v>
      </c>
      <c r="BK140" s="190" t="n">
        <f aca="false">ROUND(I140*H140,2)</f>
        <v>0</v>
      </c>
      <c r="BL140" s="3" t="s">
        <v>123</v>
      </c>
      <c r="BM140" s="189" t="s">
        <v>169</v>
      </c>
    </row>
    <row r="141" s="192" customFormat="true" ht="12.8" hidden="false" customHeight="false" outlineLevel="0" collapsed="false">
      <c r="B141" s="193"/>
      <c r="D141" s="194" t="s">
        <v>141</v>
      </c>
      <c r="F141" s="196" t="s">
        <v>170</v>
      </c>
      <c r="H141" s="197" t="n">
        <v>38.266</v>
      </c>
      <c r="I141" s="198"/>
      <c r="L141" s="193"/>
      <c r="M141" s="199"/>
      <c r="N141" s="200"/>
      <c r="O141" s="200"/>
      <c r="P141" s="200"/>
      <c r="Q141" s="200"/>
      <c r="R141" s="200"/>
      <c r="S141" s="200"/>
      <c r="T141" s="201"/>
      <c r="AT141" s="195" t="s">
        <v>141</v>
      </c>
      <c r="AU141" s="195" t="s">
        <v>82</v>
      </c>
      <c r="AV141" s="192" t="s">
        <v>82</v>
      </c>
      <c r="AW141" s="192" t="s">
        <v>2</v>
      </c>
      <c r="AX141" s="192" t="s">
        <v>80</v>
      </c>
      <c r="AY141" s="195" t="s">
        <v>115</v>
      </c>
    </row>
    <row r="142" s="27" customFormat="true" ht="44.25" hidden="false" customHeight="true" outlineLevel="0" collapsed="false">
      <c r="A142" s="22"/>
      <c r="B142" s="177"/>
      <c r="C142" s="178" t="s">
        <v>171</v>
      </c>
      <c r="D142" s="178" t="s">
        <v>118</v>
      </c>
      <c r="E142" s="179" t="s">
        <v>172</v>
      </c>
      <c r="F142" s="180" t="s">
        <v>173</v>
      </c>
      <c r="G142" s="181" t="s">
        <v>160</v>
      </c>
      <c r="H142" s="182" t="n">
        <v>2.014</v>
      </c>
      <c r="I142" s="183"/>
      <c r="J142" s="184" t="n">
        <f aca="false">ROUND(I142*H142,2)</f>
        <v>0</v>
      </c>
      <c r="K142" s="180" t="s">
        <v>122</v>
      </c>
      <c r="L142" s="23"/>
      <c r="M142" s="185"/>
      <c r="N142" s="186" t="s">
        <v>40</v>
      </c>
      <c r="O142" s="60"/>
      <c r="P142" s="187" t="n">
        <f aca="false">O142*H142</f>
        <v>0</v>
      </c>
      <c r="Q142" s="187" t="n">
        <v>0</v>
      </c>
      <c r="R142" s="187" t="n">
        <f aca="false">Q142*H142</f>
        <v>0</v>
      </c>
      <c r="S142" s="187" t="n">
        <v>0</v>
      </c>
      <c r="T142" s="188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9" t="s">
        <v>123</v>
      </c>
      <c r="AT142" s="189" t="s">
        <v>118</v>
      </c>
      <c r="AU142" s="189" t="s">
        <v>82</v>
      </c>
      <c r="AY142" s="3" t="s">
        <v>115</v>
      </c>
      <c r="BE142" s="190" t="n">
        <f aca="false">IF(N142="základní",J142,0)</f>
        <v>0</v>
      </c>
      <c r="BF142" s="190" t="n">
        <f aca="false">IF(N142="snížená",J142,0)</f>
        <v>0</v>
      </c>
      <c r="BG142" s="190" t="n">
        <f aca="false">IF(N142="zákl. přenesená",J142,0)</f>
        <v>0</v>
      </c>
      <c r="BH142" s="190" t="n">
        <f aca="false">IF(N142="sníž. přenesená",J142,0)</f>
        <v>0</v>
      </c>
      <c r="BI142" s="190" t="n">
        <f aca="false">IF(N142="nulová",J142,0)</f>
        <v>0</v>
      </c>
      <c r="BJ142" s="3" t="s">
        <v>80</v>
      </c>
      <c r="BK142" s="190" t="n">
        <f aca="false">ROUND(I142*H142,2)</f>
        <v>0</v>
      </c>
      <c r="BL142" s="3" t="s">
        <v>123</v>
      </c>
      <c r="BM142" s="189" t="s">
        <v>174</v>
      </c>
    </row>
    <row r="143" s="163" customFormat="true" ht="22.8" hidden="false" customHeight="true" outlineLevel="0" collapsed="false">
      <c r="B143" s="164"/>
      <c r="D143" s="165" t="s">
        <v>74</v>
      </c>
      <c r="E143" s="175" t="s">
        <v>175</v>
      </c>
      <c r="F143" s="175" t="s">
        <v>176</v>
      </c>
      <c r="I143" s="167"/>
      <c r="J143" s="176" t="n">
        <f aca="false">BK143</f>
        <v>0</v>
      </c>
      <c r="L143" s="164"/>
      <c r="M143" s="169"/>
      <c r="N143" s="170"/>
      <c r="O143" s="170"/>
      <c r="P143" s="171" t="n">
        <f aca="false">P144</f>
        <v>0</v>
      </c>
      <c r="Q143" s="170"/>
      <c r="R143" s="171" t="n">
        <f aca="false">R144</f>
        <v>0</v>
      </c>
      <c r="S143" s="170"/>
      <c r="T143" s="172" t="n">
        <f aca="false">T144</f>
        <v>0</v>
      </c>
      <c r="AR143" s="165" t="s">
        <v>80</v>
      </c>
      <c r="AT143" s="173" t="s">
        <v>74</v>
      </c>
      <c r="AU143" s="173" t="s">
        <v>80</v>
      </c>
      <c r="AY143" s="165" t="s">
        <v>115</v>
      </c>
      <c r="BK143" s="174" t="n">
        <f aca="false">BK144</f>
        <v>0</v>
      </c>
    </row>
    <row r="144" s="27" customFormat="true" ht="16.5" hidden="false" customHeight="true" outlineLevel="0" collapsed="false">
      <c r="A144" s="22"/>
      <c r="B144" s="177"/>
      <c r="C144" s="178" t="s">
        <v>177</v>
      </c>
      <c r="D144" s="178" t="s">
        <v>118</v>
      </c>
      <c r="E144" s="179" t="s">
        <v>178</v>
      </c>
      <c r="F144" s="180" t="s">
        <v>179</v>
      </c>
      <c r="G144" s="181" t="s">
        <v>160</v>
      </c>
      <c r="H144" s="182" t="n">
        <v>4.337</v>
      </c>
      <c r="I144" s="183"/>
      <c r="J144" s="184" t="n">
        <f aca="false">ROUND(I144*H144,2)</f>
        <v>0</v>
      </c>
      <c r="K144" s="180" t="s">
        <v>122</v>
      </c>
      <c r="L144" s="23"/>
      <c r="M144" s="185"/>
      <c r="N144" s="186" t="s">
        <v>40</v>
      </c>
      <c r="O144" s="60"/>
      <c r="P144" s="187" t="n">
        <f aca="false">O144*H144</f>
        <v>0</v>
      </c>
      <c r="Q144" s="187" t="n">
        <v>0</v>
      </c>
      <c r="R144" s="187" t="n">
        <f aca="false">Q144*H144</f>
        <v>0</v>
      </c>
      <c r="S144" s="187" t="n">
        <v>0</v>
      </c>
      <c r="T144" s="188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9" t="s">
        <v>123</v>
      </c>
      <c r="AT144" s="189" t="s">
        <v>118</v>
      </c>
      <c r="AU144" s="189" t="s">
        <v>82</v>
      </c>
      <c r="AY144" s="3" t="s">
        <v>115</v>
      </c>
      <c r="BE144" s="190" t="n">
        <f aca="false">IF(N144="základní",J144,0)</f>
        <v>0</v>
      </c>
      <c r="BF144" s="190" t="n">
        <f aca="false">IF(N144="snížená",J144,0)</f>
        <v>0</v>
      </c>
      <c r="BG144" s="190" t="n">
        <f aca="false">IF(N144="zákl. přenesená",J144,0)</f>
        <v>0</v>
      </c>
      <c r="BH144" s="190" t="n">
        <f aca="false">IF(N144="sníž. přenesená",J144,0)</f>
        <v>0</v>
      </c>
      <c r="BI144" s="190" t="n">
        <f aca="false">IF(N144="nulová",J144,0)</f>
        <v>0</v>
      </c>
      <c r="BJ144" s="3" t="s">
        <v>80</v>
      </c>
      <c r="BK144" s="190" t="n">
        <f aca="false">ROUND(I144*H144,2)</f>
        <v>0</v>
      </c>
      <c r="BL144" s="3" t="s">
        <v>123</v>
      </c>
      <c r="BM144" s="189" t="s">
        <v>180</v>
      </c>
    </row>
    <row r="145" s="163" customFormat="true" ht="25.9" hidden="false" customHeight="true" outlineLevel="0" collapsed="false">
      <c r="B145" s="164"/>
      <c r="D145" s="165" t="s">
        <v>74</v>
      </c>
      <c r="E145" s="166" t="s">
        <v>181</v>
      </c>
      <c r="F145" s="166" t="s">
        <v>182</v>
      </c>
      <c r="I145" s="167"/>
      <c r="J145" s="168" t="n">
        <f aca="false">BK145</f>
        <v>0</v>
      </c>
      <c r="L145" s="164"/>
      <c r="M145" s="169"/>
      <c r="N145" s="170"/>
      <c r="O145" s="170"/>
      <c r="P145" s="171" t="n">
        <f aca="false">P146</f>
        <v>0</v>
      </c>
      <c r="Q145" s="170"/>
      <c r="R145" s="171" t="n">
        <f aca="false">R146</f>
        <v>0.2462687</v>
      </c>
      <c r="S145" s="170"/>
      <c r="T145" s="172" t="n">
        <f aca="false">T146</f>
        <v>0.1260045</v>
      </c>
      <c r="AR145" s="165" t="s">
        <v>82</v>
      </c>
      <c r="AT145" s="173" t="s">
        <v>74</v>
      </c>
      <c r="AU145" s="173" t="s">
        <v>75</v>
      </c>
      <c r="AY145" s="165" t="s">
        <v>115</v>
      </c>
      <c r="BK145" s="174" t="n">
        <f aca="false">BK146</f>
        <v>0</v>
      </c>
    </row>
    <row r="146" s="163" customFormat="true" ht="22.8" hidden="false" customHeight="true" outlineLevel="0" collapsed="false">
      <c r="B146" s="164"/>
      <c r="D146" s="165" t="s">
        <v>74</v>
      </c>
      <c r="E146" s="175" t="s">
        <v>183</v>
      </c>
      <c r="F146" s="175" t="s">
        <v>184</v>
      </c>
      <c r="I146" s="167"/>
      <c r="J146" s="176" t="n">
        <f aca="false">BK146</f>
        <v>0</v>
      </c>
      <c r="L146" s="164"/>
      <c r="M146" s="169"/>
      <c r="N146" s="170"/>
      <c r="O146" s="170"/>
      <c r="P146" s="171" t="n">
        <f aca="false">SUM(P147:P173)</f>
        <v>0</v>
      </c>
      <c r="Q146" s="170"/>
      <c r="R146" s="171" t="n">
        <f aca="false">SUM(R147:R173)</f>
        <v>0.2462687</v>
      </c>
      <c r="S146" s="170"/>
      <c r="T146" s="172" t="n">
        <f aca="false">SUM(T147:T173)</f>
        <v>0.1260045</v>
      </c>
      <c r="AR146" s="165" t="s">
        <v>82</v>
      </c>
      <c r="AT146" s="173" t="s">
        <v>74</v>
      </c>
      <c r="AU146" s="173" t="s">
        <v>80</v>
      </c>
      <c r="AY146" s="165" t="s">
        <v>115</v>
      </c>
      <c r="BK146" s="174" t="n">
        <f aca="false">SUM(BK147:BK173)</f>
        <v>0</v>
      </c>
    </row>
    <row r="147" s="27" customFormat="true" ht="21.75" hidden="false" customHeight="true" outlineLevel="0" collapsed="false">
      <c r="A147" s="22"/>
      <c r="B147" s="177"/>
      <c r="C147" s="178" t="s">
        <v>185</v>
      </c>
      <c r="D147" s="178" t="s">
        <v>118</v>
      </c>
      <c r="E147" s="179" t="s">
        <v>186</v>
      </c>
      <c r="F147" s="180" t="s">
        <v>187</v>
      </c>
      <c r="G147" s="181" t="s">
        <v>121</v>
      </c>
      <c r="H147" s="182" t="n">
        <v>484.455</v>
      </c>
      <c r="I147" s="183"/>
      <c r="J147" s="184" t="n">
        <f aca="false">ROUND(I147*H147,2)</f>
        <v>0</v>
      </c>
      <c r="K147" s="180" t="s">
        <v>122</v>
      </c>
      <c r="L147" s="23"/>
      <c r="M147" s="185"/>
      <c r="N147" s="186" t="s">
        <v>40</v>
      </c>
      <c r="O147" s="60"/>
      <c r="P147" s="187" t="n">
        <f aca="false">O147*H147</f>
        <v>0</v>
      </c>
      <c r="Q147" s="187" t="n">
        <v>0</v>
      </c>
      <c r="R147" s="187" t="n">
        <f aca="false">Q147*H147</f>
        <v>0</v>
      </c>
      <c r="S147" s="187" t="n">
        <v>0.00015</v>
      </c>
      <c r="T147" s="188" t="n">
        <f aca="false">S147*H147</f>
        <v>0.07266825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89" t="s">
        <v>188</v>
      </c>
      <c r="AT147" s="189" t="s">
        <v>118</v>
      </c>
      <c r="AU147" s="189" t="s">
        <v>82</v>
      </c>
      <c r="AY147" s="3" t="s">
        <v>115</v>
      </c>
      <c r="BE147" s="190" t="n">
        <f aca="false">IF(N147="základní",J147,0)</f>
        <v>0</v>
      </c>
      <c r="BF147" s="190" t="n">
        <f aca="false">IF(N147="snížená",J147,0)</f>
        <v>0</v>
      </c>
      <c r="BG147" s="190" t="n">
        <f aca="false">IF(N147="zákl. přenesená",J147,0)</f>
        <v>0</v>
      </c>
      <c r="BH147" s="190" t="n">
        <f aca="false">IF(N147="sníž. přenesená",J147,0)</f>
        <v>0</v>
      </c>
      <c r="BI147" s="190" t="n">
        <f aca="false">IF(N147="nulová",J147,0)</f>
        <v>0</v>
      </c>
      <c r="BJ147" s="3" t="s">
        <v>80</v>
      </c>
      <c r="BK147" s="190" t="n">
        <f aca="false">ROUND(I147*H147,2)</f>
        <v>0</v>
      </c>
      <c r="BL147" s="3" t="s">
        <v>188</v>
      </c>
      <c r="BM147" s="189" t="s">
        <v>189</v>
      </c>
    </row>
    <row r="148" s="192" customFormat="true" ht="12.8" hidden="false" customHeight="false" outlineLevel="0" collapsed="false">
      <c r="B148" s="193"/>
      <c r="D148" s="194" t="s">
        <v>141</v>
      </c>
      <c r="E148" s="195"/>
      <c r="F148" s="196" t="s">
        <v>190</v>
      </c>
      <c r="H148" s="197" t="n">
        <v>67.765</v>
      </c>
      <c r="I148" s="198"/>
      <c r="L148" s="193"/>
      <c r="M148" s="199"/>
      <c r="N148" s="200"/>
      <c r="O148" s="200"/>
      <c r="P148" s="200"/>
      <c r="Q148" s="200"/>
      <c r="R148" s="200"/>
      <c r="S148" s="200"/>
      <c r="T148" s="201"/>
      <c r="AT148" s="195" t="s">
        <v>141</v>
      </c>
      <c r="AU148" s="195" t="s">
        <v>82</v>
      </c>
      <c r="AV148" s="192" t="s">
        <v>82</v>
      </c>
      <c r="AW148" s="192" t="s">
        <v>31</v>
      </c>
      <c r="AX148" s="192" t="s">
        <v>75</v>
      </c>
      <c r="AY148" s="195" t="s">
        <v>115</v>
      </c>
    </row>
    <row r="149" s="202" customFormat="true" ht="12.8" hidden="false" customHeight="false" outlineLevel="0" collapsed="false">
      <c r="B149" s="203"/>
      <c r="D149" s="194" t="s">
        <v>141</v>
      </c>
      <c r="E149" s="204"/>
      <c r="F149" s="205" t="s">
        <v>191</v>
      </c>
      <c r="H149" s="206" t="n">
        <v>67.765</v>
      </c>
      <c r="I149" s="207"/>
      <c r="L149" s="203"/>
      <c r="M149" s="208"/>
      <c r="N149" s="209"/>
      <c r="O149" s="209"/>
      <c r="P149" s="209"/>
      <c r="Q149" s="209"/>
      <c r="R149" s="209"/>
      <c r="S149" s="209"/>
      <c r="T149" s="210"/>
      <c r="AT149" s="204" t="s">
        <v>141</v>
      </c>
      <c r="AU149" s="204" t="s">
        <v>82</v>
      </c>
      <c r="AV149" s="202" t="s">
        <v>128</v>
      </c>
      <c r="AW149" s="202" t="s">
        <v>31</v>
      </c>
      <c r="AX149" s="202" t="s">
        <v>75</v>
      </c>
      <c r="AY149" s="204" t="s">
        <v>115</v>
      </c>
    </row>
    <row r="150" s="192" customFormat="true" ht="12.8" hidden="false" customHeight="false" outlineLevel="0" collapsed="false">
      <c r="B150" s="193"/>
      <c r="D150" s="194" t="s">
        <v>141</v>
      </c>
      <c r="E150" s="195"/>
      <c r="F150" s="196" t="s">
        <v>192</v>
      </c>
      <c r="H150" s="197" t="n">
        <v>75.22</v>
      </c>
      <c r="I150" s="198"/>
      <c r="L150" s="193"/>
      <c r="M150" s="199"/>
      <c r="N150" s="200"/>
      <c r="O150" s="200"/>
      <c r="P150" s="200"/>
      <c r="Q150" s="200"/>
      <c r="R150" s="200"/>
      <c r="S150" s="200"/>
      <c r="T150" s="201"/>
      <c r="AT150" s="195" t="s">
        <v>141</v>
      </c>
      <c r="AU150" s="195" t="s">
        <v>82</v>
      </c>
      <c r="AV150" s="192" t="s">
        <v>82</v>
      </c>
      <c r="AW150" s="192" t="s">
        <v>31</v>
      </c>
      <c r="AX150" s="192" t="s">
        <v>75</v>
      </c>
      <c r="AY150" s="195" t="s">
        <v>115</v>
      </c>
    </row>
    <row r="151" s="202" customFormat="true" ht="12.8" hidden="false" customHeight="false" outlineLevel="0" collapsed="false">
      <c r="B151" s="203"/>
      <c r="D151" s="194" t="s">
        <v>141</v>
      </c>
      <c r="E151" s="204"/>
      <c r="F151" s="205" t="s">
        <v>191</v>
      </c>
      <c r="H151" s="206" t="n">
        <v>75.22</v>
      </c>
      <c r="I151" s="207"/>
      <c r="L151" s="203"/>
      <c r="M151" s="208"/>
      <c r="N151" s="209"/>
      <c r="O151" s="209"/>
      <c r="P151" s="209"/>
      <c r="Q151" s="209"/>
      <c r="R151" s="209"/>
      <c r="S151" s="209"/>
      <c r="T151" s="210"/>
      <c r="AT151" s="204" t="s">
        <v>141</v>
      </c>
      <c r="AU151" s="204" t="s">
        <v>82</v>
      </c>
      <c r="AV151" s="202" t="s">
        <v>128</v>
      </c>
      <c r="AW151" s="202" t="s">
        <v>31</v>
      </c>
      <c r="AX151" s="202" t="s">
        <v>75</v>
      </c>
      <c r="AY151" s="204" t="s">
        <v>115</v>
      </c>
    </row>
    <row r="152" s="192" customFormat="true" ht="12.8" hidden="false" customHeight="false" outlineLevel="0" collapsed="false">
      <c r="B152" s="193"/>
      <c r="D152" s="194" t="s">
        <v>141</v>
      </c>
      <c r="E152" s="195"/>
      <c r="F152" s="196" t="s">
        <v>193</v>
      </c>
      <c r="H152" s="197" t="n">
        <v>70.765</v>
      </c>
      <c r="I152" s="198"/>
      <c r="L152" s="193"/>
      <c r="M152" s="199"/>
      <c r="N152" s="200"/>
      <c r="O152" s="200"/>
      <c r="P152" s="200"/>
      <c r="Q152" s="200"/>
      <c r="R152" s="200"/>
      <c r="S152" s="200"/>
      <c r="T152" s="201"/>
      <c r="AT152" s="195" t="s">
        <v>141</v>
      </c>
      <c r="AU152" s="195" t="s">
        <v>82</v>
      </c>
      <c r="AV152" s="192" t="s">
        <v>82</v>
      </c>
      <c r="AW152" s="192" t="s">
        <v>31</v>
      </c>
      <c r="AX152" s="192" t="s">
        <v>75</v>
      </c>
      <c r="AY152" s="195" t="s">
        <v>115</v>
      </c>
    </row>
    <row r="153" s="202" customFormat="true" ht="12.8" hidden="false" customHeight="false" outlineLevel="0" collapsed="false">
      <c r="B153" s="203"/>
      <c r="D153" s="194" t="s">
        <v>141</v>
      </c>
      <c r="E153" s="204"/>
      <c r="F153" s="205" t="s">
        <v>191</v>
      </c>
      <c r="H153" s="206" t="n">
        <v>70.765</v>
      </c>
      <c r="I153" s="207"/>
      <c r="L153" s="203"/>
      <c r="M153" s="208"/>
      <c r="N153" s="209"/>
      <c r="O153" s="209"/>
      <c r="P153" s="209"/>
      <c r="Q153" s="209"/>
      <c r="R153" s="209"/>
      <c r="S153" s="209"/>
      <c r="T153" s="210"/>
      <c r="AT153" s="204" t="s">
        <v>141</v>
      </c>
      <c r="AU153" s="204" t="s">
        <v>82</v>
      </c>
      <c r="AV153" s="202" t="s">
        <v>128</v>
      </c>
      <c r="AW153" s="202" t="s">
        <v>31</v>
      </c>
      <c r="AX153" s="202" t="s">
        <v>75</v>
      </c>
      <c r="AY153" s="204" t="s">
        <v>115</v>
      </c>
    </row>
    <row r="154" s="192" customFormat="true" ht="12.8" hidden="false" customHeight="false" outlineLevel="0" collapsed="false">
      <c r="B154" s="193"/>
      <c r="D154" s="194" t="s">
        <v>141</v>
      </c>
      <c r="E154" s="195"/>
      <c r="F154" s="196" t="s">
        <v>194</v>
      </c>
      <c r="H154" s="197" t="n">
        <v>93.535</v>
      </c>
      <c r="I154" s="198"/>
      <c r="L154" s="193"/>
      <c r="M154" s="199"/>
      <c r="N154" s="200"/>
      <c r="O154" s="200"/>
      <c r="P154" s="200"/>
      <c r="Q154" s="200"/>
      <c r="R154" s="200"/>
      <c r="S154" s="200"/>
      <c r="T154" s="201"/>
      <c r="AT154" s="195" t="s">
        <v>141</v>
      </c>
      <c r="AU154" s="195" t="s">
        <v>82</v>
      </c>
      <c r="AV154" s="192" t="s">
        <v>82</v>
      </c>
      <c r="AW154" s="192" t="s">
        <v>31</v>
      </c>
      <c r="AX154" s="192" t="s">
        <v>75</v>
      </c>
      <c r="AY154" s="195" t="s">
        <v>115</v>
      </c>
    </row>
    <row r="155" s="202" customFormat="true" ht="12.8" hidden="false" customHeight="false" outlineLevel="0" collapsed="false">
      <c r="B155" s="203"/>
      <c r="D155" s="194" t="s">
        <v>141</v>
      </c>
      <c r="E155" s="204"/>
      <c r="F155" s="205" t="s">
        <v>191</v>
      </c>
      <c r="H155" s="206" t="n">
        <v>93.535</v>
      </c>
      <c r="I155" s="207"/>
      <c r="L155" s="203"/>
      <c r="M155" s="208"/>
      <c r="N155" s="209"/>
      <c r="O155" s="209"/>
      <c r="P155" s="209"/>
      <c r="Q155" s="209"/>
      <c r="R155" s="209"/>
      <c r="S155" s="209"/>
      <c r="T155" s="210"/>
      <c r="AT155" s="204" t="s">
        <v>141</v>
      </c>
      <c r="AU155" s="204" t="s">
        <v>82</v>
      </c>
      <c r="AV155" s="202" t="s">
        <v>128</v>
      </c>
      <c r="AW155" s="202" t="s">
        <v>31</v>
      </c>
      <c r="AX155" s="202" t="s">
        <v>75</v>
      </c>
      <c r="AY155" s="204" t="s">
        <v>115</v>
      </c>
    </row>
    <row r="156" s="192" customFormat="true" ht="12.8" hidden="false" customHeight="false" outlineLevel="0" collapsed="false">
      <c r="B156" s="193"/>
      <c r="D156" s="194" t="s">
        <v>141</v>
      </c>
      <c r="E156" s="195"/>
      <c r="F156" s="196" t="s">
        <v>195</v>
      </c>
      <c r="H156" s="197" t="n">
        <v>96.25</v>
      </c>
      <c r="I156" s="198"/>
      <c r="L156" s="193"/>
      <c r="M156" s="199"/>
      <c r="N156" s="200"/>
      <c r="O156" s="200"/>
      <c r="P156" s="200"/>
      <c r="Q156" s="200"/>
      <c r="R156" s="200"/>
      <c r="S156" s="200"/>
      <c r="T156" s="201"/>
      <c r="AT156" s="195" t="s">
        <v>141</v>
      </c>
      <c r="AU156" s="195" t="s">
        <v>82</v>
      </c>
      <c r="AV156" s="192" t="s">
        <v>82</v>
      </c>
      <c r="AW156" s="192" t="s">
        <v>31</v>
      </c>
      <c r="AX156" s="192" t="s">
        <v>75</v>
      </c>
      <c r="AY156" s="195" t="s">
        <v>115</v>
      </c>
    </row>
    <row r="157" s="192" customFormat="true" ht="12.8" hidden="false" customHeight="false" outlineLevel="0" collapsed="false">
      <c r="B157" s="193"/>
      <c r="D157" s="194" t="s">
        <v>141</v>
      </c>
      <c r="E157" s="195"/>
      <c r="F157" s="196" t="s">
        <v>196</v>
      </c>
      <c r="H157" s="197" t="n">
        <v>25.47</v>
      </c>
      <c r="I157" s="198"/>
      <c r="L157" s="193"/>
      <c r="M157" s="199"/>
      <c r="N157" s="200"/>
      <c r="O157" s="200"/>
      <c r="P157" s="200"/>
      <c r="Q157" s="200"/>
      <c r="R157" s="200"/>
      <c r="S157" s="200"/>
      <c r="T157" s="201"/>
      <c r="AT157" s="195" t="s">
        <v>141</v>
      </c>
      <c r="AU157" s="195" t="s">
        <v>82</v>
      </c>
      <c r="AV157" s="192" t="s">
        <v>82</v>
      </c>
      <c r="AW157" s="192" t="s">
        <v>31</v>
      </c>
      <c r="AX157" s="192" t="s">
        <v>75</v>
      </c>
      <c r="AY157" s="195" t="s">
        <v>115</v>
      </c>
    </row>
    <row r="158" s="202" customFormat="true" ht="12.8" hidden="false" customHeight="false" outlineLevel="0" collapsed="false">
      <c r="B158" s="203"/>
      <c r="D158" s="194" t="s">
        <v>141</v>
      </c>
      <c r="E158" s="204"/>
      <c r="F158" s="205" t="s">
        <v>191</v>
      </c>
      <c r="H158" s="206" t="n">
        <v>121.72</v>
      </c>
      <c r="I158" s="207"/>
      <c r="L158" s="203"/>
      <c r="M158" s="208"/>
      <c r="N158" s="209"/>
      <c r="O158" s="209"/>
      <c r="P158" s="209"/>
      <c r="Q158" s="209"/>
      <c r="R158" s="209"/>
      <c r="S158" s="209"/>
      <c r="T158" s="210"/>
      <c r="AT158" s="204" t="s">
        <v>141</v>
      </c>
      <c r="AU158" s="204" t="s">
        <v>82</v>
      </c>
      <c r="AV158" s="202" t="s">
        <v>128</v>
      </c>
      <c r="AW158" s="202" t="s">
        <v>31</v>
      </c>
      <c r="AX158" s="202" t="s">
        <v>75</v>
      </c>
      <c r="AY158" s="204" t="s">
        <v>115</v>
      </c>
    </row>
    <row r="159" s="192" customFormat="true" ht="12.8" hidden="false" customHeight="false" outlineLevel="0" collapsed="false">
      <c r="B159" s="193"/>
      <c r="D159" s="194" t="s">
        <v>141</v>
      </c>
      <c r="E159" s="195"/>
      <c r="F159" s="196" t="s">
        <v>197</v>
      </c>
      <c r="H159" s="197" t="n">
        <v>55.45</v>
      </c>
      <c r="I159" s="198"/>
      <c r="L159" s="193"/>
      <c r="M159" s="199"/>
      <c r="N159" s="200"/>
      <c r="O159" s="200"/>
      <c r="P159" s="200"/>
      <c r="Q159" s="200"/>
      <c r="R159" s="200"/>
      <c r="S159" s="200"/>
      <c r="T159" s="201"/>
      <c r="AT159" s="195" t="s">
        <v>141</v>
      </c>
      <c r="AU159" s="195" t="s">
        <v>82</v>
      </c>
      <c r="AV159" s="192" t="s">
        <v>82</v>
      </c>
      <c r="AW159" s="192" t="s">
        <v>31</v>
      </c>
      <c r="AX159" s="192" t="s">
        <v>75</v>
      </c>
      <c r="AY159" s="195" t="s">
        <v>115</v>
      </c>
    </row>
    <row r="160" s="202" customFormat="true" ht="12.8" hidden="false" customHeight="false" outlineLevel="0" collapsed="false">
      <c r="B160" s="203"/>
      <c r="D160" s="194" t="s">
        <v>141</v>
      </c>
      <c r="E160" s="204"/>
      <c r="F160" s="205" t="s">
        <v>191</v>
      </c>
      <c r="H160" s="206" t="n">
        <v>55.45</v>
      </c>
      <c r="I160" s="207"/>
      <c r="L160" s="203"/>
      <c r="M160" s="208"/>
      <c r="N160" s="209"/>
      <c r="O160" s="209"/>
      <c r="P160" s="209"/>
      <c r="Q160" s="209"/>
      <c r="R160" s="209"/>
      <c r="S160" s="209"/>
      <c r="T160" s="210"/>
      <c r="AT160" s="204" t="s">
        <v>141</v>
      </c>
      <c r="AU160" s="204" t="s">
        <v>82</v>
      </c>
      <c r="AV160" s="202" t="s">
        <v>128</v>
      </c>
      <c r="AW160" s="202" t="s">
        <v>31</v>
      </c>
      <c r="AX160" s="202" t="s">
        <v>75</v>
      </c>
      <c r="AY160" s="204" t="s">
        <v>115</v>
      </c>
    </row>
    <row r="161" s="211" customFormat="true" ht="12.8" hidden="false" customHeight="false" outlineLevel="0" collapsed="false">
      <c r="B161" s="212"/>
      <c r="D161" s="194" t="s">
        <v>141</v>
      </c>
      <c r="E161" s="213"/>
      <c r="F161" s="214" t="s">
        <v>198</v>
      </c>
      <c r="H161" s="215" t="n">
        <v>484.455</v>
      </c>
      <c r="I161" s="216"/>
      <c r="L161" s="212"/>
      <c r="M161" s="217"/>
      <c r="N161" s="218"/>
      <c r="O161" s="218"/>
      <c r="P161" s="218"/>
      <c r="Q161" s="218"/>
      <c r="R161" s="218"/>
      <c r="S161" s="218"/>
      <c r="T161" s="219"/>
      <c r="AT161" s="213" t="s">
        <v>141</v>
      </c>
      <c r="AU161" s="213" t="s">
        <v>82</v>
      </c>
      <c r="AV161" s="211" t="s">
        <v>123</v>
      </c>
      <c r="AW161" s="211" t="s">
        <v>31</v>
      </c>
      <c r="AX161" s="211" t="s">
        <v>80</v>
      </c>
      <c r="AY161" s="213" t="s">
        <v>115</v>
      </c>
    </row>
    <row r="162" s="27" customFormat="true" ht="21.75" hidden="false" customHeight="true" outlineLevel="0" collapsed="false">
      <c r="A162" s="22"/>
      <c r="B162" s="177"/>
      <c r="C162" s="178" t="s">
        <v>7</v>
      </c>
      <c r="D162" s="178" t="s">
        <v>118</v>
      </c>
      <c r="E162" s="179" t="s">
        <v>199</v>
      </c>
      <c r="F162" s="180" t="s">
        <v>200</v>
      </c>
      <c r="G162" s="181" t="s">
        <v>121</v>
      </c>
      <c r="H162" s="182" t="n">
        <v>355.575</v>
      </c>
      <c r="I162" s="183"/>
      <c r="J162" s="184" t="n">
        <f aca="false">ROUND(I162*H162,2)</f>
        <v>0</v>
      </c>
      <c r="K162" s="180" t="s">
        <v>122</v>
      </c>
      <c r="L162" s="23"/>
      <c r="M162" s="185"/>
      <c r="N162" s="186" t="s">
        <v>40</v>
      </c>
      <c r="O162" s="60"/>
      <c r="P162" s="187" t="n">
        <f aca="false">O162*H162</f>
        <v>0</v>
      </c>
      <c r="Q162" s="187" t="n">
        <v>0</v>
      </c>
      <c r="R162" s="187" t="n">
        <f aca="false">Q162*H162</f>
        <v>0</v>
      </c>
      <c r="S162" s="187" t="n">
        <v>0.00015</v>
      </c>
      <c r="T162" s="188" t="n">
        <f aca="false">S162*H162</f>
        <v>0.05333625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89" t="s">
        <v>188</v>
      </c>
      <c r="AT162" s="189" t="s">
        <v>118</v>
      </c>
      <c r="AU162" s="189" t="s">
        <v>82</v>
      </c>
      <c r="AY162" s="3" t="s">
        <v>115</v>
      </c>
      <c r="BE162" s="190" t="n">
        <f aca="false">IF(N162="základní",J162,0)</f>
        <v>0</v>
      </c>
      <c r="BF162" s="190" t="n">
        <f aca="false">IF(N162="snížená",J162,0)</f>
        <v>0</v>
      </c>
      <c r="BG162" s="190" t="n">
        <f aca="false">IF(N162="zákl. přenesená",J162,0)</f>
        <v>0</v>
      </c>
      <c r="BH162" s="190" t="n">
        <f aca="false">IF(N162="sníž. přenesená",J162,0)</f>
        <v>0</v>
      </c>
      <c r="BI162" s="190" t="n">
        <f aca="false">IF(N162="nulová",J162,0)</f>
        <v>0</v>
      </c>
      <c r="BJ162" s="3" t="s">
        <v>80</v>
      </c>
      <c r="BK162" s="190" t="n">
        <f aca="false">ROUND(I162*H162,2)</f>
        <v>0</v>
      </c>
      <c r="BL162" s="3" t="s">
        <v>188</v>
      </c>
      <c r="BM162" s="189" t="s">
        <v>201</v>
      </c>
    </row>
    <row r="163" s="192" customFormat="true" ht="12.8" hidden="false" customHeight="false" outlineLevel="0" collapsed="false">
      <c r="B163" s="193"/>
      <c r="D163" s="194" t="s">
        <v>141</v>
      </c>
      <c r="E163" s="195"/>
      <c r="F163" s="196" t="s">
        <v>202</v>
      </c>
      <c r="H163" s="197" t="n">
        <v>16.845</v>
      </c>
      <c r="I163" s="198"/>
      <c r="L163" s="193"/>
      <c r="M163" s="199"/>
      <c r="N163" s="200"/>
      <c r="O163" s="200"/>
      <c r="P163" s="200"/>
      <c r="Q163" s="200"/>
      <c r="R163" s="200"/>
      <c r="S163" s="200"/>
      <c r="T163" s="201"/>
      <c r="AT163" s="195" t="s">
        <v>141</v>
      </c>
      <c r="AU163" s="195" t="s">
        <v>82</v>
      </c>
      <c r="AV163" s="192" t="s">
        <v>82</v>
      </c>
      <c r="AW163" s="192" t="s">
        <v>31</v>
      </c>
      <c r="AX163" s="192" t="s">
        <v>75</v>
      </c>
      <c r="AY163" s="195" t="s">
        <v>115</v>
      </c>
    </row>
    <row r="164" s="192" customFormat="true" ht="12.8" hidden="false" customHeight="false" outlineLevel="0" collapsed="false">
      <c r="B164" s="193"/>
      <c r="D164" s="194" t="s">
        <v>141</v>
      </c>
      <c r="E164" s="195"/>
      <c r="F164" s="196" t="s">
        <v>203</v>
      </c>
      <c r="H164" s="197" t="n">
        <v>19.005</v>
      </c>
      <c r="I164" s="198"/>
      <c r="L164" s="193"/>
      <c r="M164" s="199"/>
      <c r="N164" s="200"/>
      <c r="O164" s="200"/>
      <c r="P164" s="200"/>
      <c r="Q164" s="200"/>
      <c r="R164" s="200"/>
      <c r="S164" s="200"/>
      <c r="T164" s="201"/>
      <c r="AT164" s="195" t="s">
        <v>141</v>
      </c>
      <c r="AU164" s="195" t="s">
        <v>82</v>
      </c>
      <c r="AV164" s="192" t="s">
        <v>82</v>
      </c>
      <c r="AW164" s="192" t="s">
        <v>31</v>
      </c>
      <c r="AX164" s="192" t="s">
        <v>75</v>
      </c>
      <c r="AY164" s="195" t="s">
        <v>115</v>
      </c>
    </row>
    <row r="165" s="202" customFormat="true" ht="12.8" hidden="false" customHeight="false" outlineLevel="0" collapsed="false">
      <c r="B165" s="203"/>
      <c r="D165" s="194" t="s">
        <v>141</v>
      </c>
      <c r="E165" s="204"/>
      <c r="F165" s="205" t="s">
        <v>191</v>
      </c>
      <c r="H165" s="206" t="n">
        <v>35.85</v>
      </c>
      <c r="I165" s="207"/>
      <c r="L165" s="203"/>
      <c r="M165" s="208"/>
      <c r="N165" s="209"/>
      <c r="O165" s="209"/>
      <c r="P165" s="209"/>
      <c r="Q165" s="209"/>
      <c r="R165" s="209"/>
      <c r="S165" s="209"/>
      <c r="T165" s="210"/>
      <c r="AT165" s="204" t="s">
        <v>141</v>
      </c>
      <c r="AU165" s="204" t="s">
        <v>82</v>
      </c>
      <c r="AV165" s="202" t="s">
        <v>128</v>
      </c>
      <c r="AW165" s="202" t="s">
        <v>31</v>
      </c>
      <c r="AX165" s="202" t="s">
        <v>75</v>
      </c>
      <c r="AY165" s="204" t="s">
        <v>115</v>
      </c>
    </row>
    <row r="166" s="192" customFormat="true" ht="12.8" hidden="false" customHeight="false" outlineLevel="0" collapsed="false">
      <c r="B166" s="193"/>
      <c r="D166" s="194" t="s">
        <v>141</v>
      </c>
      <c r="E166" s="195"/>
      <c r="F166" s="196" t="s">
        <v>204</v>
      </c>
      <c r="H166" s="197" t="n">
        <v>230.475</v>
      </c>
      <c r="I166" s="198"/>
      <c r="L166" s="193"/>
      <c r="M166" s="199"/>
      <c r="N166" s="200"/>
      <c r="O166" s="200"/>
      <c r="P166" s="200"/>
      <c r="Q166" s="200"/>
      <c r="R166" s="200"/>
      <c r="S166" s="200"/>
      <c r="T166" s="201"/>
      <c r="AT166" s="195" t="s">
        <v>141</v>
      </c>
      <c r="AU166" s="195" t="s">
        <v>82</v>
      </c>
      <c r="AV166" s="192" t="s">
        <v>82</v>
      </c>
      <c r="AW166" s="192" t="s">
        <v>31</v>
      </c>
      <c r="AX166" s="192" t="s">
        <v>75</v>
      </c>
      <c r="AY166" s="195" t="s">
        <v>115</v>
      </c>
    </row>
    <row r="167" s="192" customFormat="true" ht="12.8" hidden="false" customHeight="false" outlineLevel="0" collapsed="false">
      <c r="B167" s="193"/>
      <c r="D167" s="194" t="s">
        <v>141</v>
      </c>
      <c r="E167" s="195"/>
      <c r="F167" s="196" t="s">
        <v>205</v>
      </c>
      <c r="H167" s="197" t="n">
        <v>89.25</v>
      </c>
      <c r="I167" s="198"/>
      <c r="L167" s="193"/>
      <c r="M167" s="199"/>
      <c r="N167" s="200"/>
      <c r="O167" s="200"/>
      <c r="P167" s="200"/>
      <c r="Q167" s="200"/>
      <c r="R167" s="200"/>
      <c r="S167" s="200"/>
      <c r="T167" s="201"/>
      <c r="AT167" s="195" t="s">
        <v>141</v>
      </c>
      <c r="AU167" s="195" t="s">
        <v>82</v>
      </c>
      <c r="AV167" s="192" t="s">
        <v>82</v>
      </c>
      <c r="AW167" s="192" t="s">
        <v>31</v>
      </c>
      <c r="AX167" s="192" t="s">
        <v>75</v>
      </c>
      <c r="AY167" s="195" t="s">
        <v>115</v>
      </c>
    </row>
    <row r="168" s="202" customFormat="true" ht="12.8" hidden="false" customHeight="false" outlineLevel="0" collapsed="false">
      <c r="B168" s="203"/>
      <c r="D168" s="194" t="s">
        <v>141</v>
      </c>
      <c r="E168" s="204"/>
      <c r="F168" s="205" t="s">
        <v>191</v>
      </c>
      <c r="H168" s="206" t="n">
        <v>319.725</v>
      </c>
      <c r="I168" s="207"/>
      <c r="L168" s="203"/>
      <c r="M168" s="208"/>
      <c r="N168" s="209"/>
      <c r="O168" s="209"/>
      <c r="P168" s="209"/>
      <c r="Q168" s="209"/>
      <c r="R168" s="209"/>
      <c r="S168" s="209"/>
      <c r="T168" s="210"/>
      <c r="AT168" s="204" t="s">
        <v>141</v>
      </c>
      <c r="AU168" s="204" t="s">
        <v>82</v>
      </c>
      <c r="AV168" s="202" t="s">
        <v>128</v>
      </c>
      <c r="AW168" s="202" t="s">
        <v>31</v>
      </c>
      <c r="AX168" s="202" t="s">
        <v>75</v>
      </c>
      <c r="AY168" s="204" t="s">
        <v>115</v>
      </c>
    </row>
    <row r="169" s="211" customFormat="true" ht="12.8" hidden="false" customHeight="false" outlineLevel="0" collapsed="false">
      <c r="B169" s="212"/>
      <c r="D169" s="194" t="s">
        <v>141</v>
      </c>
      <c r="E169" s="213"/>
      <c r="F169" s="214" t="s">
        <v>198</v>
      </c>
      <c r="H169" s="215" t="n">
        <v>355.575</v>
      </c>
      <c r="I169" s="216"/>
      <c r="L169" s="212"/>
      <c r="M169" s="217"/>
      <c r="N169" s="218"/>
      <c r="O169" s="218"/>
      <c r="P169" s="218"/>
      <c r="Q169" s="218"/>
      <c r="R169" s="218"/>
      <c r="S169" s="218"/>
      <c r="T169" s="219"/>
      <c r="AT169" s="213" t="s">
        <v>141</v>
      </c>
      <c r="AU169" s="213" t="s">
        <v>82</v>
      </c>
      <c r="AV169" s="211" t="s">
        <v>123</v>
      </c>
      <c r="AW169" s="211" t="s">
        <v>31</v>
      </c>
      <c r="AX169" s="211" t="s">
        <v>80</v>
      </c>
      <c r="AY169" s="213" t="s">
        <v>115</v>
      </c>
    </row>
    <row r="170" s="27" customFormat="true" ht="21.75" hidden="false" customHeight="true" outlineLevel="0" collapsed="false">
      <c r="A170" s="22"/>
      <c r="B170" s="177"/>
      <c r="C170" s="178" t="s">
        <v>188</v>
      </c>
      <c r="D170" s="178" t="s">
        <v>118</v>
      </c>
      <c r="E170" s="179" t="s">
        <v>206</v>
      </c>
      <c r="F170" s="180" t="s">
        <v>207</v>
      </c>
      <c r="G170" s="181" t="s">
        <v>121</v>
      </c>
      <c r="H170" s="182" t="n">
        <v>7</v>
      </c>
      <c r="I170" s="183"/>
      <c r="J170" s="184" t="n">
        <f aca="false">ROUND(I170*H170,2)</f>
        <v>0</v>
      </c>
      <c r="K170" s="180" t="s">
        <v>122</v>
      </c>
      <c r="L170" s="23"/>
      <c r="M170" s="185"/>
      <c r="N170" s="186" t="s">
        <v>40</v>
      </c>
      <c r="O170" s="60"/>
      <c r="P170" s="187" t="n">
        <f aca="false">O170*H170</f>
        <v>0</v>
      </c>
      <c r="Q170" s="187" t="n">
        <v>0.00038</v>
      </c>
      <c r="R170" s="187" t="n">
        <f aca="false">Q170*H170</f>
        <v>0.00266</v>
      </c>
      <c r="S170" s="187" t="n">
        <v>0</v>
      </c>
      <c r="T170" s="188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89" t="s">
        <v>188</v>
      </c>
      <c r="AT170" s="189" t="s">
        <v>118</v>
      </c>
      <c r="AU170" s="189" t="s">
        <v>82</v>
      </c>
      <c r="AY170" s="3" t="s">
        <v>115</v>
      </c>
      <c r="BE170" s="190" t="n">
        <f aca="false">IF(N170="základní",J170,0)</f>
        <v>0</v>
      </c>
      <c r="BF170" s="190" t="n">
        <f aca="false">IF(N170="snížená",J170,0)</f>
        <v>0</v>
      </c>
      <c r="BG170" s="190" t="n">
        <f aca="false">IF(N170="zákl. přenesená",J170,0)</f>
        <v>0</v>
      </c>
      <c r="BH170" s="190" t="n">
        <f aca="false">IF(N170="sníž. přenesená",J170,0)</f>
        <v>0</v>
      </c>
      <c r="BI170" s="190" t="n">
        <f aca="false">IF(N170="nulová",J170,0)</f>
        <v>0</v>
      </c>
      <c r="BJ170" s="3" t="s">
        <v>80</v>
      </c>
      <c r="BK170" s="190" t="n">
        <f aca="false">ROUND(I170*H170,2)</f>
        <v>0</v>
      </c>
      <c r="BL170" s="3" t="s">
        <v>188</v>
      </c>
      <c r="BM170" s="189" t="s">
        <v>208</v>
      </c>
    </row>
    <row r="171" s="192" customFormat="true" ht="12.8" hidden="false" customHeight="false" outlineLevel="0" collapsed="false">
      <c r="B171" s="193"/>
      <c r="D171" s="194" t="s">
        <v>141</v>
      </c>
      <c r="E171" s="195"/>
      <c r="F171" s="196" t="s">
        <v>209</v>
      </c>
      <c r="H171" s="197" t="n">
        <v>7</v>
      </c>
      <c r="I171" s="198"/>
      <c r="L171" s="193"/>
      <c r="M171" s="199"/>
      <c r="N171" s="200"/>
      <c r="O171" s="200"/>
      <c r="P171" s="200"/>
      <c r="Q171" s="200"/>
      <c r="R171" s="200"/>
      <c r="S171" s="200"/>
      <c r="T171" s="201"/>
      <c r="AT171" s="195" t="s">
        <v>141</v>
      </c>
      <c r="AU171" s="195" t="s">
        <v>82</v>
      </c>
      <c r="AV171" s="192" t="s">
        <v>82</v>
      </c>
      <c r="AW171" s="192" t="s">
        <v>31</v>
      </c>
      <c r="AX171" s="192" t="s">
        <v>80</v>
      </c>
      <c r="AY171" s="195" t="s">
        <v>115</v>
      </c>
    </row>
    <row r="172" s="27" customFormat="true" ht="21.75" hidden="false" customHeight="true" outlineLevel="0" collapsed="false">
      <c r="A172" s="22"/>
      <c r="B172" s="177"/>
      <c r="C172" s="178" t="s">
        <v>210</v>
      </c>
      <c r="D172" s="178" t="s">
        <v>118</v>
      </c>
      <c r="E172" s="179" t="s">
        <v>211</v>
      </c>
      <c r="F172" s="180" t="s">
        <v>212</v>
      </c>
      <c r="G172" s="181" t="s">
        <v>121</v>
      </c>
      <c r="H172" s="182" t="n">
        <v>484.455</v>
      </c>
      <c r="I172" s="183"/>
      <c r="J172" s="184" t="n">
        <f aca="false">ROUND(I172*H172,2)</f>
        <v>0</v>
      </c>
      <c r="K172" s="180" t="s">
        <v>122</v>
      </c>
      <c r="L172" s="23"/>
      <c r="M172" s="185"/>
      <c r="N172" s="186" t="s">
        <v>40</v>
      </c>
      <c r="O172" s="60"/>
      <c r="P172" s="187" t="n">
        <f aca="false">O172*H172</f>
        <v>0</v>
      </c>
      <c r="Q172" s="187" t="n">
        <v>0.00029</v>
      </c>
      <c r="R172" s="187" t="n">
        <f aca="false">Q172*H172</f>
        <v>0.14049195</v>
      </c>
      <c r="S172" s="187" t="n">
        <v>0</v>
      </c>
      <c r="T172" s="188" t="n">
        <f aca="false">S172*H172</f>
        <v>0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89" t="s">
        <v>188</v>
      </c>
      <c r="AT172" s="189" t="s">
        <v>118</v>
      </c>
      <c r="AU172" s="189" t="s">
        <v>82</v>
      </c>
      <c r="AY172" s="3" t="s">
        <v>115</v>
      </c>
      <c r="BE172" s="190" t="n">
        <f aca="false">IF(N172="základní",J172,0)</f>
        <v>0</v>
      </c>
      <c r="BF172" s="190" t="n">
        <f aca="false">IF(N172="snížená",J172,0)</f>
        <v>0</v>
      </c>
      <c r="BG172" s="190" t="n">
        <f aca="false">IF(N172="zákl. přenesená",J172,0)</f>
        <v>0</v>
      </c>
      <c r="BH172" s="190" t="n">
        <f aca="false">IF(N172="sníž. přenesená",J172,0)</f>
        <v>0</v>
      </c>
      <c r="BI172" s="190" t="n">
        <f aca="false">IF(N172="nulová",J172,0)</f>
        <v>0</v>
      </c>
      <c r="BJ172" s="3" t="s">
        <v>80</v>
      </c>
      <c r="BK172" s="190" t="n">
        <f aca="false">ROUND(I172*H172,2)</f>
        <v>0</v>
      </c>
      <c r="BL172" s="3" t="s">
        <v>188</v>
      </c>
      <c r="BM172" s="189" t="s">
        <v>213</v>
      </c>
    </row>
    <row r="173" s="27" customFormat="true" ht="21.75" hidden="false" customHeight="true" outlineLevel="0" collapsed="false">
      <c r="A173" s="22"/>
      <c r="B173" s="177"/>
      <c r="C173" s="178" t="s">
        <v>214</v>
      </c>
      <c r="D173" s="178" t="s">
        <v>118</v>
      </c>
      <c r="E173" s="179" t="s">
        <v>215</v>
      </c>
      <c r="F173" s="180" t="s">
        <v>216</v>
      </c>
      <c r="G173" s="181" t="s">
        <v>121</v>
      </c>
      <c r="H173" s="182" t="n">
        <v>355.575</v>
      </c>
      <c r="I173" s="183"/>
      <c r="J173" s="184" t="n">
        <f aca="false">ROUND(I173*H173,2)</f>
        <v>0</v>
      </c>
      <c r="K173" s="180" t="s">
        <v>122</v>
      </c>
      <c r="L173" s="23"/>
      <c r="M173" s="185"/>
      <c r="N173" s="186" t="s">
        <v>40</v>
      </c>
      <c r="O173" s="60"/>
      <c r="P173" s="187" t="n">
        <f aca="false">O173*H173</f>
        <v>0</v>
      </c>
      <c r="Q173" s="187" t="n">
        <v>0.00029</v>
      </c>
      <c r="R173" s="187" t="n">
        <f aca="false">Q173*H173</f>
        <v>0.10311675</v>
      </c>
      <c r="S173" s="187" t="n">
        <v>0</v>
      </c>
      <c r="T173" s="188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89" t="s">
        <v>188</v>
      </c>
      <c r="AT173" s="189" t="s">
        <v>118</v>
      </c>
      <c r="AU173" s="189" t="s">
        <v>82</v>
      </c>
      <c r="AY173" s="3" t="s">
        <v>115</v>
      </c>
      <c r="BE173" s="190" t="n">
        <f aca="false">IF(N173="základní",J173,0)</f>
        <v>0</v>
      </c>
      <c r="BF173" s="190" t="n">
        <f aca="false">IF(N173="snížená",J173,0)</f>
        <v>0</v>
      </c>
      <c r="BG173" s="190" t="n">
        <f aca="false">IF(N173="zákl. přenesená",J173,0)</f>
        <v>0</v>
      </c>
      <c r="BH173" s="190" t="n">
        <f aca="false">IF(N173="sníž. přenesená",J173,0)</f>
        <v>0</v>
      </c>
      <c r="BI173" s="190" t="n">
        <f aca="false">IF(N173="nulová",J173,0)</f>
        <v>0</v>
      </c>
      <c r="BJ173" s="3" t="s">
        <v>80</v>
      </c>
      <c r="BK173" s="190" t="n">
        <f aca="false">ROUND(I173*H173,2)</f>
        <v>0</v>
      </c>
      <c r="BL173" s="3" t="s">
        <v>188</v>
      </c>
      <c r="BM173" s="189" t="s">
        <v>217</v>
      </c>
    </row>
    <row r="174" s="163" customFormat="true" ht="25.9" hidden="false" customHeight="true" outlineLevel="0" collapsed="false">
      <c r="B174" s="164"/>
      <c r="D174" s="165" t="s">
        <v>74</v>
      </c>
      <c r="E174" s="166" t="s">
        <v>218</v>
      </c>
      <c r="F174" s="166" t="s">
        <v>219</v>
      </c>
      <c r="I174" s="167"/>
      <c r="J174" s="168" t="n">
        <f aca="false">BK174</f>
        <v>0</v>
      </c>
      <c r="L174" s="164"/>
      <c r="M174" s="169"/>
      <c r="N174" s="170"/>
      <c r="O174" s="170"/>
      <c r="P174" s="171" t="n">
        <f aca="false">P175+P177+P179</f>
        <v>0</v>
      </c>
      <c r="Q174" s="170"/>
      <c r="R174" s="171" t="n">
        <f aca="false">R175+R177+R179</f>
        <v>0</v>
      </c>
      <c r="S174" s="170"/>
      <c r="T174" s="172" t="n">
        <f aca="false">T175+T177+T179</f>
        <v>0</v>
      </c>
      <c r="AR174" s="165" t="s">
        <v>137</v>
      </c>
      <c r="AT174" s="173" t="s">
        <v>74</v>
      </c>
      <c r="AU174" s="173" t="s">
        <v>75</v>
      </c>
      <c r="AY174" s="165" t="s">
        <v>115</v>
      </c>
      <c r="BK174" s="174" t="n">
        <f aca="false">BK175+BK177+BK179</f>
        <v>0</v>
      </c>
    </row>
    <row r="175" s="163" customFormat="true" ht="22.8" hidden="false" customHeight="true" outlineLevel="0" collapsed="false">
      <c r="B175" s="164"/>
      <c r="D175" s="165" t="s">
        <v>74</v>
      </c>
      <c r="E175" s="175" t="s">
        <v>220</v>
      </c>
      <c r="F175" s="175" t="s">
        <v>221</v>
      </c>
      <c r="I175" s="167"/>
      <c r="J175" s="176" t="n">
        <f aca="false">BK175</f>
        <v>0</v>
      </c>
      <c r="L175" s="164"/>
      <c r="M175" s="169"/>
      <c r="N175" s="170"/>
      <c r="O175" s="170"/>
      <c r="P175" s="171" t="n">
        <f aca="false">P176</f>
        <v>0</v>
      </c>
      <c r="Q175" s="170"/>
      <c r="R175" s="171" t="n">
        <f aca="false">R176</f>
        <v>0</v>
      </c>
      <c r="S175" s="170"/>
      <c r="T175" s="172" t="n">
        <f aca="false">T176</f>
        <v>0</v>
      </c>
      <c r="AR175" s="165" t="s">
        <v>137</v>
      </c>
      <c r="AT175" s="173" t="s">
        <v>74</v>
      </c>
      <c r="AU175" s="173" t="s">
        <v>80</v>
      </c>
      <c r="AY175" s="165" t="s">
        <v>115</v>
      </c>
      <c r="BK175" s="174" t="n">
        <f aca="false">BK176</f>
        <v>0</v>
      </c>
    </row>
    <row r="176" s="27" customFormat="true" ht="16.5" hidden="false" customHeight="true" outlineLevel="0" collapsed="false">
      <c r="A176" s="22"/>
      <c r="B176" s="177"/>
      <c r="C176" s="178" t="s">
        <v>222</v>
      </c>
      <c r="D176" s="178" t="s">
        <v>118</v>
      </c>
      <c r="E176" s="179" t="s">
        <v>223</v>
      </c>
      <c r="F176" s="180" t="s">
        <v>224</v>
      </c>
      <c r="G176" s="181" t="s">
        <v>145</v>
      </c>
      <c r="H176" s="182" t="n">
        <v>1</v>
      </c>
      <c r="I176" s="183"/>
      <c r="J176" s="184" t="n">
        <f aca="false">ROUND(I176*H176,2)</f>
        <v>0</v>
      </c>
      <c r="K176" s="180" t="s">
        <v>122</v>
      </c>
      <c r="L176" s="23"/>
      <c r="M176" s="185"/>
      <c r="N176" s="186" t="s">
        <v>40</v>
      </c>
      <c r="O176" s="60"/>
      <c r="P176" s="187" t="n">
        <f aca="false">O176*H176</f>
        <v>0</v>
      </c>
      <c r="Q176" s="187" t="n">
        <v>0</v>
      </c>
      <c r="R176" s="187" t="n">
        <f aca="false">Q176*H176</f>
        <v>0</v>
      </c>
      <c r="S176" s="187" t="n">
        <v>0</v>
      </c>
      <c r="T176" s="188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89" t="s">
        <v>225</v>
      </c>
      <c r="AT176" s="189" t="s">
        <v>118</v>
      </c>
      <c r="AU176" s="189" t="s">
        <v>82</v>
      </c>
      <c r="AY176" s="3" t="s">
        <v>115</v>
      </c>
      <c r="BE176" s="190" t="n">
        <f aca="false">IF(N176="základní",J176,0)</f>
        <v>0</v>
      </c>
      <c r="BF176" s="190" t="n">
        <f aca="false">IF(N176="snížená",J176,0)</f>
        <v>0</v>
      </c>
      <c r="BG176" s="190" t="n">
        <f aca="false">IF(N176="zákl. přenesená",J176,0)</f>
        <v>0</v>
      </c>
      <c r="BH176" s="190" t="n">
        <f aca="false">IF(N176="sníž. přenesená",J176,0)</f>
        <v>0</v>
      </c>
      <c r="BI176" s="190" t="n">
        <f aca="false">IF(N176="nulová",J176,0)</f>
        <v>0</v>
      </c>
      <c r="BJ176" s="3" t="s">
        <v>80</v>
      </c>
      <c r="BK176" s="190" t="n">
        <f aca="false">ROUND(I176*H176,2)</f>
        <v>0</v>
      </c>
      <c r="BL176" s="3" t="s">
        <v>225</v>
      </c>
      <c r="BM176" s="189" t="s">
        <v>226</v>
      </c>
    </row>
    <row r="177" s="163" customFormat="true" ht="22.8" hidden="false" customHeight="true" outlineLevel="0" collapsed="false">
      <c r="B177" s="164"/>
      <c r="D177" s="165" t="s">
        <v>74</v>
      </c>
      <c r="E177" s="175" t="s">
        <v>227</v>
      </c>
      <c r="F177" s="175" t="s">
        <v>228</v>
      </c>
      <c r="I177" s="167"/>
      <c r="J177" s="176" t="n">
        <f aca="false">BK177</f>
        <v>0</v>
      </c>
      <c r="L177" s="164"/>
      <c r="M177" s="169"/>
      <c r="N177" s="170"/>
      <c r="O177" s="170"/>
      <c r="P177" s="171" t="n">
        <f aca="false">P178</f>
        <v>0</v>
      </c>
      <c r="Q177" s="170"/>
      <c r="R177" s="171" t="n">
        <f aca="false">R178</f>
        <v>0</v>
      </c>
      <c r="S177" s="170"/>
      <c r="T177" s="172" t="n">
        <f aca="false">T178</f>
        <v>0</v>
      </c>
      <c r="AR177" s="165" t="s">
        <v>137</v>
      </c>
      <c r="AT177" s="173" t="s">
        <v>74</v>
      </c>
      <c r="AU177" s="173" t="s">
        <v>80</v>
      </c>
      <c r="AY177" s="165" t="s">
        <v>115</v>
      </c>
      <c r="BK177" s="174" t="n">
        <f aca="false">BK178</f>
        <v>0</v>
      </c>
    </row>
    <row r="178" s="27" customFormat="true" ht="16.5" hidden="false" customHeight="true" outlineLevel="0" collapsed="false">
      <c r="A178" s="22"/>
      <c r="B178" s="177"/>
      <c r="C178" s="178" t="s">
        <v>229</v>
      </c>
      <c r="D178" s="178" t="s">
        <v>118</v>
      </c>
      <c r="E178" s="179" t="s">
        <v>230</v>
      </c>
      <c r="F178" s="180" t="s">
        <v>231</v>
      </c>
      <c r="G178" s="181" t="s">
        <v>145</v>
      </c>
      <c r="H178" s="182" t="n">
        <v>1</v>
      </c>
      <c r="I178" s="183"/>
      <c r="J178" s="184" t="n">
        <f aca="false">ROUND(I178*H178,2)</f>
        <v>0</v>
      </c>
      <c r="K178" s="180" t="s">
        <v>122</v>
      </c>
      <c r="L178" s="23"/>
      <c r="M178" s="185"/>
      <c r="N178" s="186" t="s">
        <v>40</v>
      </c>
      <c r="O178" s="60"/>
      <c r="P178" s="187" t="n">
        <f aca="false">O178*H178</f>
        <v>0</v>
      </c>
      <c r="Q178" s="187" t="n">
        <v>0</v>
      </c>
      <c r="R178" s="187" t="n">
        <f aca="false">Q178*H178</f>
        <v>0</v>
      </c>
      <c r="S178" s="187" t="n">
        <v>0</v>
      </c>
      <c r="T178" s="188" t="n">
        <f aca="false">S178*H178</f>
        <v>0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89" t="s">
        <v>225</v>
      </c>
      <c r="AT178" s="189" t="s">
        <v>118</v>
      </c>
      <c r="AU178" s="189" t="s">
        <v>82</v>
      </c>
      <c r="AY178" s="3" t="s">
        <v>115</v>
      </c>
      <c r="BE178" s="190" t="n">
        <f aca="false">IF(N178="základní",J178,0)</f>
        <v>0</v>
      </c>
      <c r="BF178" s="190" t="n">
        <f aca="false">IF(N178="snížená",J178,0)</f>
        <v>0</v>
      </c>
      <c r="BG178" s="190" t="n">
        <f aca="false">IF(N178="zákl. přenesená",J178,0)</f>
        <v>0</v>
      </c>
      <c r="BH178" s="190" t="n">
        <f aca="false">IF(N178="sníž. přenesená",J178,0)</f>
        <v>0</v>
      </c>
      <c r="BI178" s="190" t="n">
        <f aca="false">IF(N178="nulová",J178,0)</f>
        <v>0</v>
      </c>
      <c r="BJ178" s="3" t="s">
        <v>80</v>
      </c>
      <c r="BK178" s="190" t="n">
        <f aca="false">ROUND(I178*H178,2)</f>
        <v>0</v>
      </c>
      <c r="BL178" s="3" t="s">
        <v>225</v>
      </c>
      <c r="BM178" s="189" t="s">
        <v>232</v>
      </c>
    </row>
    <row r="179" s="163" customFormat="true" ht="22.8" hidden="false" customHeight="true" outlineLevel="0" collapsed="false">
      <c r="B179" s="164"/>
      <c r="D179" s="165" t="s">
        <v>74</v>
      </c>
      <c r="E179" s="175" t="s">
        <v>233</v>
      </c>
      <c r="F179" s="175" t="s">
        <v>234</v>
      </c>
      <c r="I179" s="167"/>
      <c r="J179" s="176" t="n">
        <f aca="false">BK179</f>
        <v>0</v>
      </c>
      <c r="L179" s="164"/>
      <c r="M179" s="169"/>
      <c r="N179" s="170"/>
      <c r="O179" s="170"/>
      <c r="P179" s="171" t="n">
        <f aca="false">P180</f>
        <v>0</v>
      </c>
      <c r="Q179" s="170"/>
      <c r="R179" s="171" t="n">
        <f aca="false">R180</f>
        <v>0</v>
      </c>
      <c r="S179" s="170"/>
      <c r="T179" s="172" t="n">
        <f aca="false">T180</f>
        <v>0</v>
      </c>
      <c r="AR179" s="165" t="s">
        <v>137</v>
      </c>
      <c r="AT179" s="173" t="s">
        <v>74</v>
      </c>
      <c r="AU179" s="173" t="s">
        <v>80</v>
      </c>
      <c r="AY179" s="165" t="s">
        <v>115</v>
      </c>
      <c r="BK179" s="174" t="n">
        <f aca="false">BK180</f>
        <v>0</v>
      </c>
    </row>
    <row r="180" s="27" customFormat="true" ht="16.5" hidden="false" customHeight="true" outlineLevel="0" collapsed="false">
      <c r="A180" s="22"/>
      <c r="B180" s="177"/>
      <c r="C180" s="178" t="s">
        <v>6</v>
      </c>
      <c r="D180" s="178" t="s">
        <v>118</v>
      </c>
      <c r="E180" s="179" t="s">
        <v>235</v>
      </c>
      <c r="F180" s="180" t="s">
        <v>236</v>
      </c>
      <c r="G180" s="181" t="s">
        <v>145</v>
      </c>
      <c r="H180" s="182" t="n">
        <v>1</v>
      </c>
      <c r="I180" s="183"/>
      <c r="J180" s="184" t="n">
        <f aca="false">ROUND(I180*H180,2)</f>
        <v>0</v>
      </c>
      <c r="K180" s="180" t="s">
        <v>122</v>
      </c>
      <c r="L180" s="23"/>
      <c r="M180" s="220"/>
      <c r="N180" s="221" t="s">
        <v>40</v>
      </c>
      <c r="O180" s="222"/>
      <c r="P180" s="223" t="n">
        <f aca="false">O180*H180</f>
        <v>0</v>
      </c>
      <c r="Q180" s="223" t="n">
        <v>0</v>
      </c>
      <c r="R180" s="223" t="n">
        <f aca="false">Q180*H180</f>
        <v>0</v>
      </c>
      <c r="S180" s="223" t="n">
        <v>0</v>
      </c>
      <c r="T180" s="224" t="n">
        <f aca="false">S180*H180</f>
        <v>0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89" t="s">
        <v>225</v>
      </c>
      <c r="AT180" s="189" t="s">
        <v>118</v>
      </c>
      <c r="AU180" s="189" t="s">
        <v>82</v>
      </c>
      <c r="AY180" s="3" t="s">
        <v>115</v>
      </c>
      <c r="BE180" s="190" t="n">
        <f aca="false">IF(N180="základní",J180,0)</f>
        <v>0</v>
      </c>
      <c r="BF180" s="190" t="n">
        <f aca="false">IF(N180="snížená",J180,0)</f>
        <v>0</v>
      </c>
      <c r="BG180" s="190" t="n">
        <f aca="false">IF(N180="zákl. přenesená",J180,0)</f>
        <v>0</v>
      </c>
      <c r="BH180" s="190" t="n">
        <f aca="false">IF(N180="sníž. přenesená",J180,0)</f>
        <v>0</v>
      </c>
      <c r="BI180" s="190" t="n">
        <f aca="false">IF(N180="nulová",J180,0)</f>
        <v>0</v>
      </c>
      <c r="BJ180" s="3" t="s">
        <v>80</v>
      </c>
      <c r="BK180" s="190" t="n">
        <f aca="false">ROUND(I180*H180,2)</f>
        <v>0</v>
      </c>
      <c r="BL180" s="3" t="s">
        <v>225</v>
      </c>
      <c r="BM180" s="189" t="s">
        <v>237</v>
      </c>
    </row>
    <row r="181" s="27" customFormat="true" ht="6.95" hidden="false" customHeight="true" outlineLevel="0" collapsed="false">
      <c r="A181" s="22"/>
      <c r="B181" s="44"/>
      <c r="C181" s="45"/>
      <c r="D181" s="45"/>
      <c r="E181" s="45"/>
      <c r="F181" s="45"/>
      <c r="G181" s="45"/>
      <c r="H181" s="45"/>
      <c r="I181" s="132"/>
      <c r="J181" s="45"/>
      <c r="K181" s="45"/>
      <c r="L181" s="23"/>
      <c r="M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</row>
  </sheetData>
  <autoFilter ref="C122:K180"/>
  <mergeCells count="6">
    <mergeCell ref="L2:V2"/>
    <mergeCell ref="E7:H7"/>
    <mergeCell ref="E16:H16"/>
    <mergeCell ref="E25:H25"/>
    <mergeCell ref="E85:H85"/>
    <mergeCell ref="E115:H115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2020-09-29T12:51:57Z</dcterms:created>
  <dc:creator>Eva-TOSH\Eva</dc:creator>
  <dc:description/>
  <dc:language>cs-CZ</dc:language>
  <cp:lastModifiedBy/>
  <dcterms:modified xsi:type="dcterms:W3CDTF">2020-09-29T14:53:04Z</dcterms:modified>
  <cp:revision>1</cp:revision>
  <dc:subject/>
  <dc:title/>
</cp:coreProperties>
</file>