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Palack146-Baletizol - Vým..." sheetId="2" state="visible" r:id="rId3"/>
  </sheets>
  <definedNames>
    <definedName function="false" hidden="false" localSheetId="1" name="_xlnm.Print_Area" vbProcedure="false">'Palack146-Baletizol - Vým...'!$C$4:$J$76,'Palack146-Baletizol - Vým...'!$C$82:$J$106,'Palack146-Baletizol - Vým...'!$C$112:$K$158</definedName>
    <definedName function="false" hidden="false" localSheetId="1" name="_xlnm.Print_Titles" vbProcedure="false">'Palack146-Baletizol - Vým...'!$122:$122</definedName>
    <definedName function="false" hidden="true" localSheetId="1" name="_xlnm._FilterDatabase" vbProcedure="false">'Palack146-Baletizol - Vým...'!$C$122:$K$158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<sst xmlns="http://schemas.openxmlformats.org/spreadsheetml/2006/main" count="615" uniqueCount="227">
  <si>
    <t xml:space="preserve">Export Komplet</t>
  </si>
  <si>
    <t xml:space="preserve">2.0</t>
  </si>
  <si>
    <t xml:space="preserve">False</t>
  </si>
  <si>
    <t xml:space="preserve">{a540ce26-f09c-4b28-83d5-2b72f817779c}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</si>
  <si>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</si>
  <si>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</si>
  <si>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</si>
  <si>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</si>
  <si>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</si>
  <si>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</si>
  <si>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</si>
  <si>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</si>
  <si>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</si>
  <si>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Palack146-Baletizol</t>
  </si>
  <si>
    <t xml:space="preserve"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</si>
  <si>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 xml:space="preserve">Stavba:</t>
  </si>
  <si>
    <t xml:space="preserve">Výměna beletizolu v 1np-taneční sál</t>
  </si>
  <si>
    <t xml:space="preserve">KSO:</t>
  </si>
  <si>
    <t xml:space="preserve">CC-CZ:</t>
  </si>
  <si>
    <t xml:space="preserve">Místo:</t>
  </si>
  <si>
    <t xml:space="preserve">ZUŠ Palackého 146,Brno</t>
  </si>
  <si>
    <t xml:space="preserve">Datum:</t>
  </si>
  <si>
    <t xml:space="preserve">7. 9. 2020</t>
  </si>
  <si>
    <t xml:space="preserve">Zadavatel:</t>
  </si>
  <si>
    <t xml:space="preserve">IČ:</t>
  </si>
  <si>
    <t xml:space="preserve">MMB,OSM,Husova 3,Brno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</si>
  <si>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</si>
  <si>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</si>
  <si>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</si>
  <si>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</si>
  <si>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 </t>
  </si>
  <si>
    <t xml:space="preserve">True</t>
  </si>
  <si>
    <t xml:space="preserve">Zpracovatel:</t>
  </si>
  <si>
    <t xml:space="preserve">ing.Ševelová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</si>
  <si>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</si>
  <si>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</si>
  <si>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</si>
  <si>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</si>
  <si>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</si>
  <si>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</si>
  <si>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</si>
  <si>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</si>
  <si>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</si>
  <si>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</si>
  <si>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</si>
  <si>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</si>
  <si>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</si>
  <si>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</si>
  <si>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</si>
  <si>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</si>
  <si>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</si>
  <si>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</si>
  <si>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</si>
  <si>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</si>
  <si>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</si>
  <si>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</si>
  <si>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</si>
  <si>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</si>
  <si>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</si>
  <si>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</si>
  <si>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</si>
  <si>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Ostat._x005F_x000d_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</si>
  <si>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</si>
  <si>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</si>
  <si>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</si>
  <si>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</si>
  <si>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přenesená_x005F_x000d_
[CZK]</t>
  </si>
  <si>
    <t xml:space="preserve">DPH snížená přenesená_x005F_x000d_
[CZK]</t>
  </si>
  <si>
    <t xml:space="preserve">Základna_x005F_x000d_
DPH základní</t>
  </si>
  <si>
    <t xml:space="preserve">Základna_x005F_x000d_
DPH snížená</t>
  </si>
  <si>
    <t xml:space="preserve">Základna_x005F_x000d_
DPH zákl. přenesená</t>
  </si>
  <si>
    <t xml:space="preserve">Základna_x005F_x000d_
DPH sníž. přenesená</t>
  </si>
  <si>
    <t xml:space="preserve">Základna_x005F_x000d_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</si>
  <si>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</si>
  <si>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</si>
  <si>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</si>
  <si>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</si>
  <si>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</si>
  <si>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</si>
  <si>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</si>
  <si>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</si>
  <si>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</si>
  <si>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</si>
  <si>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</si>
  <si>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</si>
  <si>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</si>
  <si>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</si>
  <si>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</si>
  <si>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</si>
  <si>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</si>
  <si>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1 - Dozor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</si>
  <si>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</si>
  <si>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</si>
  <si>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</si>
  <si>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PSV - Práce a dodávky PSV</t>
  </si>
  <si>
    <t xml:space="preserve">    776 - Podlahy povlakové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</si>
  <si>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</si>
  <si>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</si>
  <si>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</si>
  <si>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</si>
  <si>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</si>
  <si>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</si>
  <si>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</si>
  <si>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</si>
  <si>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</si>
  <si>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</si>
  <si>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</si>
  <si>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</si>
  <si>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</si>
  <si>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</si>
  <si>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</si>
  <si>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</si>
  <si>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</si>
  <si>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</si>
  <si>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</si>
  <si>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</si>
  <si>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Dozor</t>
  </si>
  <si>
    <t xml:space="preserve">K</t>
  </si>
  <si>
    <t xml:space="preserve">100-pc 1</t>
  </si>
  <si>
    <t xml:space="preserve">Autorský dozor</t>
  </si>
  <si>
    <t xml:space="preserve">sada</t>
  </si>
  <si>
    <t xml:space="preserve">4</t>
  </si>
  <si>
    <t xml:space="preserve">1452727632</t>
  </si>
  <si>
    <t xml:space="preserve">6</t>
  </si>
  <si>
    <t xml:space="preserve">Úpravy povrchů, podlahy a osazování výplní</t>
  </si>
  <si>
    <t xml:space="preserve">633811111</t>
  </si>
  <si>
    <t xml:space="preserve">Broušení podkladu</t>
  </si>
  <si>
    <t xml:space="preserve">m2</t>
  </si>
  <si>
    <t xml:space="preserve">CS ÚRS 2020 01</t>
  </si>
  <si>
    <t xml:space="preserve">1917637851</t>
  </si>
  <si>
    <t xml:space="preserve">9</t>
  </si>
  <si>
    <t xml:space="preserve">Ostatní konstrukce a práce, bourání</t>
  </si>
  <si>
    <t xml:space="preserve">3</t>
  </si>
  <si>
    <t xml:space="preserve">9529011R1</t>
  </si>
  <si>
    <t xml:space="preserve">Vyčištění budov po opravě</t>
  </si>
  <si>
    <t xml:space="preserve">484322917</t>
  </si>
  <si>
    <t xml:space="preserve">9529011R2</t>
  </si>
  <si>
    <t xml:space="preserve">Průběžní úklid na stavbě</t>
  </si>
  <si>
    <t xml:space="preserve">1142778005</t>
  </si>
  <si>
    <t xml:space="preserve">5</t>
  </si>
  <si>
    <t xml:space="preserve">952-pc 1</t>
  </si>
  <si>
    <t xml:space="preserve">Zábor chodníku</t>
  </si>
  <si>
    <t xml:space="preserve">-1700734812</t>
  </si>
  <si>
    <t xml:space="preserve">997</t>
  </si>
  <si>
    <t xml:space="preserve">Přesun sutě</t>
  </si>
  <si>
    <t xml:space="preserve">997013211</t>
  </si>
  <si>
    <t xml:space="preserve">Vnitrostaveništní doprava suti a vybouraných hmot pro budovy v do 6 m ručně</t>
  </si>
  <si>
    <t xml:space="preserve">t</t>
  </si>
  <si>
    <t xml:space="preserve">616444393</t>
  </si>
  <si>
    <t xml:space="preserve">7</t>
  </si>
  <si>
    <t xml:space="preserve">997013501</t>
  </si>
  <si>
    <t xml:space="preserve">Odvoz suti a vybouraných hmot na skládku nebo meziskládku do 1 km se složením</t>
  </si>
  <si>
    <t xml:space="preserve">-767899683</t>
  </si>
  <si>
    <t xml:space="preserve">8</t>
  </si>
  <si>
    <t xml:space="preserve">997013509</t>
  </si>
  <si>
    <t xml:space="preserve">Příplatek k odvozu suti a vybouraných hmot na skládku ZKD 1 km přes 1 km</t>
  </si>
  <si>
    <t xml:space="preserve">-2133627587</t>
  </si>
  <si>
    <t xml:space="preserve">VV</t>
  </si>
  <si>
    <t xml:space="preserve">2,7*24 'Přepočtené koeficientem množství</t>
  </si>
  <si>
    <t xml:space="preserve">997013801</t>
  </si>
  <si>
    <t xml:space="preserve">Poplatek za uložení na skládce (skládkovné) stavebního odpadu </t>
  </si>
  <si>
    <t xml:space="preserve">-1053790566</t>
  </si>
  <si>
    <t xml:space="preserve">PSV</t>
  </si>
  <si>
    <t xml:space="preserve">Práce a dodávky PSV</t>
  </si>
  <si>
    <t xml:space="preserve">776</t>
  </si>
  <si>
    <t xml:space="preserve">Podlahy povlakové</t>
  </si>
  <si>
    <t xml:space="preserve">10</t>
  </si>
  <si>
    <t xml:space="preserve">776111311</t>
  </si>
  <si>
    <t xml:space="preserve">Vysátí podkladu </t>
  </si>
  <si>
    <t xml:space="preserve">16</t>
  </si>
  <si>
    <t xml:space="preserve">-973757862</t>
  </si>
  <si>
    <t xml:space="preserve">11</t>
  </si>
  <si>
    <t xml:space="preserve">776121311</t>
  </si>
  <si>
    <t xml:space="preserve">Penetrace </t>
  </si>
  <si>
    <t xml:space="preserve">-2094965283</t>
  </si>
  <si>
    <t xml:space="preserve">12</t>
  </si>
  <si>
    <t xml:space="preserve">776-pc 1</t>
  </si>
  <si>
    <t xml:space="preserve">Demontáž -odstranění starého Baletizolu</t>
  </si>
  <si>
    <t xml:space="preserve">71421608</t>
  </si>
  <si>
    <t xml:space="preserve">13</t>
  </si>
  <si>
    <t xml:space="preserve">776-pc 2</t>
  </si>
  <si>
    <t xml:space="preserve">Instalace gumokorkové komfortní podložky-lepení,slicování,řezání,broušení,tmelení</t>
  </si>
  <si>
    <t xml:space="preserve">-1053709061</t>
  </si>
  <si>
    <t xml:space="preserve">14</t>
  </si>
  <si>
    <t xml:space="preserve">M</t>
  </si>
  <si>
    <t xml:space="preserve">284pc 3</t>
  </si>
  <si>
    <t xml:space="preserve">Gumokorková komfortní podložka BASF 3mm</t>
  </si>
  <si>
    <t xml:space="preserve">32</t>
  </si>
  <si>
    <t xml:space="preserve">-1077306645</t>
  </si>
  <si>
    <t xml:space="preserve">90*1,1 'Přepočtené koeficientem množství</t>
  </si>
  <si>
    <t xml:space="preserve">776-pc 4</t>
  </si>
  <si>
    <t xml:space="preserve">Nalepení baletního povrchu vč.řezání,lepení a dořezů a studeného svařování</t>
  </si>
  <si>
    <t xml:space="preserve">-816911311</t>
  </si>
  <si>
    <t xml:space="preserve">776-pc 5</t>
  </si>
  <si>
    <t xml:space="preserve">Baletní povrch Baletizol Coppália v 2,0,100% vinyl,1.340g/m2EN13501,1,síla 2,0mm,jednostranný,skleněné vlákno</t>
  </si>
  <si>
    <t xml:space="preserve">715211674</t>
  </si>
  <si>
    <t xml:space="preserve">99</t>
  </si>
  <si>
    <t xml:space="preserve">17</t>
  </si>
  <si>
    <t xml:space="preserve">776-pc 6</t>
  </si>
  <si>
    <t xml:space="preserve">D+m 5cm sokl z baletního povrchu s DSL lištou ,100% vinyl,1.340g/m2,EN13501,1,síla 2,0mm,jednostranný,minerální vlákno</t>
  </si>
  <si>
    <t xml:space="preserve">m</t>
  </si>
  <si>
    <t xml:space="preserve">1407208520</t>
  </si>
  <si>
    <t xml:space="preserve">18</t>
  </si>
  <si>
    <t xml:space="preserve">998776201</t>
  </si>
  <si>
    <t xml:space="preserve">Přesun hmot procentní pro podlahy povlakové v objektech v do 6 m</t>
  </si>
  <si>
    <t xml:space="preserve">%</t>
  </si>
  <si>
    <t xml:space="preserve">510821367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</si>
  <si>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</si>
  <si>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</si>
  <si>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</si>
  <si>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</si>
  <si>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19</t>
  </si>
  <si>
    <t xml:space="preserve">030001000</t>
  </si>
  <si>
    <t xml:space="preserve">Zařízení staveniště 3%</t>
  </si>
  <si>
    <t xml:space="preserve">1024</t>
  </si>
  <si>
    <t xml:space="preserve">1833812535</t>
  </si>
  <si>
    <t xml:space="preserve">VRN6</t>
  </si>
  <si>
    <t xml:space="preserve">Územní vlivy</t>
  </si>
  <si>
    <t xml:space="preserve">20</t>
  </si>
  <si>
    <t xml:space="preserve">060001000</t>
  </si>
  <si>
    <t xml:space="preserve">Územní vlivy 3,2%</t>
  </si>
  <si>
    <t xml:space="preserve">-753450777</t>
  </si>
  <si>
    <t xml:space="preserve">VRN7</t>
  </si>
  <si>
    <t xml:space="preserve">Provozní vlivy</t>
  </si>
  <si>
    <t xml:space="preserve">070001000</t>
  </si>
  <si>
    <t xml:space="preserve">Provozní vlivy 1%</t>
  </si>
  <si>
    <t xml:space="preserve">-1206996442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</si>
</sst>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8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fals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right" vertical="center" textRotation="0" wrapText="false" indent="0" shrinkToFit="false"/>
      <protection locked="fals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1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4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6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6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6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6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6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Palack146-Baletizol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Výměna beletizolu v 1np-taneční sál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ZUŠ Palackého 146,Brno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7. 9. 2020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MMB,OSM,Husova 3,Brno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 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ing.Ševelová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37.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'Palack146-Baletizol - Vým...'!J28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'Palack146-Baletizol - Vým...'!P123</f>
        <v>0</v>
      </c>
      <c r="AV95" s="94" t="n">
        <f aca="false">'Palack146-Baletizol - Vým...'!J31</f>
        <v>0</v>
      </c>
      <c r="AW95" s="94" t="n">
        <f aca="false">'Palack146-Baletizol - Vým...'!J32</f>
        <v>0</v>
      </c>
      <c r="AX95" s="94" t="n">
        <f aca="false">'Palack146-Baletizol - Vým...'!J33</f>
        <v>0</v>
      </c>
      <c r="AY95" s="94" t="n">
        <f aca="false">'Palack146-Baletizol - Vým...'!J34</f>
        <v>0</v>
      </c>
      <c r="AZ95" s="94" t="n">
        <f aca="false">'Palack146-Baletizol - Vým...'!F31</f>
        <v>0</v>
      </c>
      <c r="BA95" s="94" t="n">
        <f aca="false">'Palack146-Baletizol - Vým...'!F32</f>
        <v>0</v>
      </c>
      <c r="BB95" s="94" t="n">
        <f aca="false">'Palack146-Baletizol - Vým...'!F33</f>
        <v>0</v>
      </c>
      <c r="BC95" s="94" t="n">
        <f aca="false">'Palack146-Baletizol - Vým...'!F34</f>
        <v>0</v>
      </c>
      <c r="BD95" s="96" t="n">
        <f aca="false">'Palack146-Baletizol - Vým...'!F35</f>
        <v>0</v>
      </c>
      <c r="BT95" s="98" t="s">
        <v>80</v>
      </c>
      <c r="BU95" s="98" t="s">
        <v>81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Palack146-Baletizol - Vým...'!C2" display="/"/>
  </hyperlink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BM159"/>
  <sheetViews>
    <sheetView showFormulas="false" showGridLines="false" showRowColHeaders="true" showZeros="true" rightToLeft="false" tabSelected="true" showOutlineSymbols="true" defaultGridColor="true" view="normal" topLeftCell="A135" colorId="64" zoomScale="100" zoomScaleNormal="100" zoomScalePageLayoutView="100" workbookViewId="0">
      <selection pane="topLeft" activeCell="K154" activeCellId="0" sqref="K154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"/>
    <col collapsed="false" customWidth="true" hidden="false" outlineLevel="0" max="8" min="8" style="0" width="11.5"/>
    <col collapsed="false" customWidth="true" hidden="false" outlineLevel="0" max="9" min="9" style="99" width="20.15"/>
    <col collapsed="false" customWidth="true" hidden="false" outlineLevel="0" max="11" min="10" style="0" width="20.15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100"/>
      <c r="J3" s="5"/>
      <c r="K3" s="5"/>
      <c r="L3" s="6"/>
      <c r="AT3" s="3" t="s">
        <v>82</v>
      </c>
    </row>
    <row r="4" customFormat="false" ht="24.95" hidden="false" customHeight="true" outlineLevel="0" collapsed="false">
      <c r="B4" s="6"/>
      <c r="D4" s="7" t="s">
        <v>83</v>
      </c>
      <c r="L4" s="6"/>
      <c r="M4" s="101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10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3" t="s">
        <v>16</v>
      </c>
      <c r="F7" s="103"/>
      <c r="G7" s="103"/>
      <c r="H7" s="103"/>
      <c r="I7" s="10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10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04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04" t="s">
        <v>21</v>
      </c>
      <c r="J10" s="105" t="str">
        <f aca="false">'Rekapitulace stavby'!AN8</f>
        <v>7. 9. 2020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10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04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04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10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04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6" t="str">
        <f aca="false">'Rekapitulace stavby'!E14</f>
        <v>Vyplň údaj</v>
      </c>
      <c r="F16" s="106"/>
      <c r="G16" s="106"/>
      <c r="H16" s="106"/>
      <c r="I16" s="104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10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04" t="s">
        <v>24</v>
      </c>
      <c r="J18" s="16" t="str">
        <f aca="false">IF('Rekapitulace stavby'!AN16="","",'Rekapitulace stavby'!AN16)</f>
        <v/>
      </c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tr">
        <f aca="false">IF('Rekapitulace stavby'!E17="","",'Rekapitulace stavby'!E17)</f>
        <v> </v>
      </c>
      <c r="F19" s="22"/>
      <c r="G19" s="22"/>
      <c r="H19" s="22"/>
      <c r="I19" s="104" t="s">
        <v>26</v>
      </c>
      <c r="J19" s="16" t="str">
        <f aca="false">IF('Rekapitulace stavby'!AN17="","",'Rekapitulace stavby'!AN17)</f>
        <v/>
      </c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10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04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04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10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10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11" customFormat="true" ht="16.5" hidden="false" customHeight="true" outlineLevel="0" collapsed="false">
      <c r="A25" s="107"/>
      <c r="B25" s="108"/>
      <c r="C25" s="107"/>
      <c r="D25" s="107"/>
      <c r="E25" s="20"/>
      <c r="F25" s="20"/>
      <c r="G25" s="20"/>
      <c r="H25" s="20"/>
      <c r="I25" s="109"/>
      <c r="J25" s="107"/>
      <c r="K25" s="107"/>
      <c r="L25" s="110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10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11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13" t="s">
        <v>35</v>
      </c>
      <c r="E28" s="22"/>
      <c r="F28" s="22"/>
      <c r="G28" s="22"/>
      <c r="H28" s="22"/>
      <c r="I28" s="102"/>
      <c r="J28" s="114" t="n">
        <f aca="false">ROUND(J123,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11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15" t="s">
        <v>37</v>
      </c>
      <c r="G30" s="22"/>
      <c r="H30" s="22"/>
      <c r="I30" s="116" t="s">
        <v>36</v>
      </c>
      <c r="J30" s="115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7" t="s">
        <v>39</v>
      </c>
      <c r="E31" s="15" t="s">
        <v>40</v>
      </c>
      <c r="F31" s="118" t="n">
        <f aca="false">ROUND((SUM(BE123:BE158)),  2)</f>
        <v>0</v>
      </c>
      <c r="G31" s="22"/>
      <c r="H31" s="22"/>
      <c r="I31" s="119" t="n">
        <v>0.21</v>
      </c>
      <c r="J31" s="118" t="n">
        <f aca="false">ROUND(((SUM(BE123:BE158))*I31),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8" t="n">
        <f aca="false">ROUND((SUM(BF123:BF158)),  2)</f>
        <v>0</v>
      </c>
      <c r="G32" s="22"/>
      <c r="H32" s="22"/>
      <c r="I32" s="119" t="n">
        <v>0.15</v>
      </c>
      <c r="J32" s="118" t="n">
        <f aca="false">ROUND(((SUM(BF123:BF158))*I32),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8" t="n">
        <f aca="false">ROUND((SUM(BG123:BG158)),  2)</f>
        <v>0</v>
      </c>
      <c r="G33" s="22"/>
      <c r="H33" s="22"/>
      <c r="I33" s="119" t="n">
        <v>0.21</v>
      </c>
      <c r="J33" s="118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8" t="n">
        <f aca="false">ROUND((SUM(BH123:BH158)),  2)</f>
        <v>0</v>
      </c>
      <c r="G34" s="22"/>
      <c r="H34" s="22"/>
      <c r="I34" s="119" t="n">
        <v>0.15</v>
      </c>
      <c r="J34" s="118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8" t="n">
        <f aca="false">ROUND((SUM(BI123:BI158)),  2)</f>
        <v>0</v>
      </c>
      <c r="G35" s="22"/>
      <c r="H35" s="22"/>
      <c r="I35" s="119" t="n">
        <v>0</v>
      </c>
      <c r="J35" s="118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10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20"/>
      <c r="D37" s="121" t="s">
        <v>45</v>
      </c>
      <c r="E37" s="63"/>
      <c r="F37" s="63"/>
      <c r="G37" s="122" t="s">
        <v>46</v>
      </c>
      <c r="H37" s="123" t="s">
        <v>47</v>
      </c>
      <c r="I37" s="124"/>
      <c r="J37" s="125" t="n">
        <f aca="false">SUM(J28:J35)</f>
        <v>0</v>
      </c>
      <c r="K37" s="126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10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127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28" t="s">
        <v>51</v>
      </c>
      <c r="G61" s="42" t="s">
        <v>50</v>
      </c>
      <c r="H61" s="25"/>
      <c r="I61" s="129"/>
      <c r="J61" s="13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131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28" t="s">
        <v>51</v>
      </c>
      <c r="G76" s="42" t="s">
        <v>50</v>
      </c>
      <c r="H76" s="25"/>
      <c r="I76" s="129"/>
      <c r="J76" s="13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132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133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10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10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10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3" t="str">
        <f aca="false">E7</f>
        <v>Výměna beletizolu v 1np-taneční sál</v>
      </c>
      <c r="F85" s="103"/>
      <c r="G85" s="103"/>
      <c r="H85" s="103"/>
      <c r="I85" s="10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10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ZUŠ Palackého 146,Brno</v>
      </c>
      <c r="G87" s="22"/>
      <c r="H87" s="22"/>
      <c r="I87" s="104" t="s">
        <v>21</v>
      </c>
      <c r="J87" s="105" t="str">
        <f aca="false">IF(J10="","",J10)</f>
        <v>7. 9. 2020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10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MMB,OSM,Husova 3,Brno</v>
      </c>
      <c r="G89" s="22"/>
      <c r="H89" s="22"/>
      <c r="I89" s="104" t="s">
        <v>29</v>
      </c>
      <c r="J89" s="134" t="str">
        <f aca="false">E19</f>
        <v> 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04" t="s">
        <v>32</v>
      </c>
      <c r="J90" s="134" t="str">
        <f aca="false">E22</f>
        <v>ing.Ševelová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10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35" t="s">
        <v>85</v>
      </c>
      <c r="D92" s="120"/>
      <c r="E92" s="120"/>
      <c r="F92" s="120"/>
      <c r="G92" s="120"/>
      <c r="H92" s="120"/>
      <c r="I92" s="136"/>
      <c r="J92" s="137" t="s">
        <v>86</v>
      </c>
      <c r="K92" s="120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10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38" t="s">
        <v>87</v>
      </c>
      <c r="D94" s="22"/>
      <c r="E94" s="22"/>
      <c r="F94" s="22"/>
      <c r="G94" s="22"/>
      <c r="H94" s="22"/>
      <c r="I94" s="102"/>
      <c r="J94" s="114" t="n">
        <f aca="false">J123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39" customFormat="true" ht="24.95" hidden="false" customHeight="true" outlineLevel="0" collapsed="false">
      <c r="B95" s="140"/>
      <c r="D95" s="141" t="s">
        <v>89</v>
      </c>
      <c r="E95" s="142"/>
      <c r="F95" s="142"/>
      <c r="G95" s="142"/>
      <c r="H95" s="142"/>
      <c r="I95" s="143"/>
      <c r="J95" s="144" t="n">
        <f aca="false">J124</f>
        <v>0</v>
      </c>
      <c r="L95" s="140"/>
    </row>
    <row r="96" s="145" customFormat="true" ht="19.95" hidden="false" customHeight="true" outlineLevel="0" collapsed="false">
      <c r="B96" s="146"/>
      <c r="D96" s="147" t="s">
        <v>90</v>
      </c>
      <c r="E96" s="148"/>
      <c r="F96" s="148"/>
      <c r="G96" s="148"/>
      <c r="H96" s="148"/>
      <c r="I96" s="149"/>
      <c r="J96" s="150" t="n">
        <f aca="false">J125</f>
        <v>0</v>
      </c>
      <c r="L96" s="146"/>
    </row>
    <row r="97" s="145" customFormat="true" ht="19.95" hidden="false" customHeight="true" outlineLevel="0" collapsed="false">
      <c r="B97" s="146"/>
      <c r="D97" s="147" t="s">
        <v>91</v>
      </c>
      <c r="E97" s="148"/>
      <c r="F97" s="148"/>
      <c r="G97" s="148"/>
      <c r="H97" s="148"/>
      <c r="I97" s="149"/>
      <c r="J97" s="150" t="n">
        <f aca="false">J127</f>
        <v>0</v>
      </c>
      <c r="L97" s="146"/>
    </row>
    <row r="98" s="145" customFormat="true" ht="19.95" hidden="false" customHeight="true" outlineLevel="0" collapsed="false">
      <c r="B98" s="146"/>
      <c r="D98" s="147" t="s">
        <v>92</v>
      </c>
      <c r="E98" s="148"/>
      <c r="F98" s="148"/>
      <c r="G98" s="148"/>
      <c r="H98" s="148"/>
      <c r="I98" s="149"/>
      <c r="J98" s="150" t="n">
        <f aca="false">J129</f>
        <v>0</v>
      </c>
      <c r="L98" s="146"/>
    </row>
    <row r="99" s="145" customFormat="true" ht="19.95" hidden="false" customHeight="true" outlineLevel="0" collapsed="false">
      <c r="B99" s="146"/>
      <c r="D99" s="147" t="s">
        <v>93</v>
      </c>
      <c r="E99" s="148"/>
      <c r="F99" s="148"/>
      <c r="G99" s="148"/>
      <c r="H99" s="148"/>
      <c r="I99" s="149"/>
      <c r="J99" s="150" t="n">
        <f aca="false">J133</f>
        <v>0</v>
      </c>
      <c r="L99" s="146"/>
    </row>
    <row r="100" s="139" customFormat="true" ht="24.95" hidden="false" customHeight="true" outlineLevel="0" collapsed="false">
      <c r="B100" s="140"/>
      <c r="D100" s="141" t="s">
        <v>94</v>
      </c>
      <c r="E100" s="142"/>
      <c r="F100" s="142"/>
      <c r="G100" s="142"/>
      <c r="H100" s="142"/>
      <c r="I100" s="143"/>
      <c r="J100" s="144" t="n">
        <f aca="false">J139</f>
        <v>0</v>
      </c>
      <c r="L100" s="140"/>
    </row>
    <row r="101" s="145" customFormat="true" ht="19.95" hidden="false" customHeight="true" outlineLevel="0" collapsed="false">
      <c r="B101" s="146"/>
      <c r="D101" s="147" t="s">
        <v>95</v>
      </c>
      <c r="E101" s="148"/>
      <c r="F101" s="148"/>
      <c r="G101" s="148"/>
      <c r="H101" s="148"/>
      <c r="I101" s="149"/>
      <c r="J101" s="150" t="n">
        <f aca="false">J140</f>
        <v>0</v>
      </c>
      <c r="L101" s="146"/>
    </row>
    <row r="102" s="139" customFormat="true" ht="24.95" hidden="false" customHeight="true" outlineLevel="0" collapsed="false">
      <c r="B102" s="140"/>
      <c r="D102" s="141" t="s">
        <v>96</v>
      </c>
      <c r="E102" s="142"/>
      <c r="F102" s="142"/>
      <c r="G102" s="142"/>
      <c r="H102" s="142"/>
      <c r="I102" s="143"/>
      <c r="J102" s="144" t="n">
        <f aca="false">J152</f>
        <v>0</v>
      </c>
      <c r="L102" s="140"/>
    </row>
    <row r="103" s="145" customFormat="true" ht="19.95" hidden="false" customHeight="true" outlineLevel="0" collapsed="false">
      <c r="B103" s="146"/>
      <c r="D103" s="147" t="s">
        <v>97</v>
      </c>
      <c r="E103" s="148"/>
      <c r="F103" s="148"/>
      <c r="G103" s="148"/>
      <c r="H103" s="148"/>
      <c r="I103" s="149"/>
      <c r="J103" s="150" t="n">
        <f aca="false">J153</f>
        <v>0</v>
      </c>
      <c r="L103" s="146"/>
    </row>
    <row r="104" s="145" customFormat="true" ht="19.95" hidden="false" customHeight="true" outlineLevel="0" collapsed="false">
      <c r="B104" s="146"/>
      <c r="D104" s="147" t="s">
        <v>98</v>
      </c>
      <c r="E104" s="148"/>
      <c r="F104" s="148"/>
      <c r="G104" s="148"/>
      <c r="H104" s="148"/>
      <c r="I104" s="149"/>
      <c r="J104" s="150" t="n">
        <f aca="false">J155</f>
        <v>0</v>
      </c>
      <c r="L104" s="146"/>
    </row>
    <row r="105" s="145" customFormat="true" ht="19.95" hidden="false" customHeight="true" outlineLevel="0" collapsed="false">
      <c r="B105" s="146"/>
      <c r="D105" s="147" t="s">
        <v>99</v>
      </c>
      <c r="E105" s="148"/>
      <c r="F105" s="148"/>
      <c r="G105" s="148"/>
      <c r="H105" s="148"/>
      <c r="I105" s="149"/>
      <c r="J105" s="150" t="n">
        <f aca="false">J157</f>
        <v>0</v>
      </c>
      <c r="L105" s="146"/>
    </row>
    <row r="106" s="27" customFormat="true" ht="21.85" hidden="false" customHeight="true" outlineLevel="0" collapsed="false">
      <c r="A106" s="22"/>
      <c r="B106" s="23"/>
      <c r="C106" s="22"/>
      <c r="D106" s="22"/>
      <c r="E106" s="22"/>
      <c r="F106" s="22"/>
      <c r="G106" s="22"/>
      <c r="H106" s="22"/>
      <c r="I106" s="102"/>
      <c r="J106" s="22"/>
      <c r="K106" s="22"/>
      <c r="L106" s="39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="27" customFormat="true" ht="6.95" hidden="false" customHeight="true" outlineLevel="0" collapsed="false">
      <c r="A107" s="22"/>
      <c r="B107" s="44"/>
      <c r="C107" s="45"/>
      <c r="D107" s="45"/>
      <c r="E107" s="45"/>
      <c r="F107" s="45"/>
      <c r="G107" s="45"/>
      <c r="H107" s="45"/>
      <c r="I107" s="132"/>
      <c r="J107" s="45"/>
      <c r="K107" s="45"/>
      <c r="L107" s="39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11" s="27" customFormat="true" ht="6.95" hidden="false" customHeight="true" outlineLevel="0" collapsed="false">
      <c r="A111" s="22"/>
      <c r="B111" s="46"/>
      <c r="C111" s="47"/>
      <c r="D111" s="47"/>
      <c r="E111" s="47"/>
      <c r="F111" s="47"/>
      <c r="G111" s="47"/>
      <c r="H111" s="47"/>
      <c r="I111" s="133"/>
      <c r="J111" s="47"/>
      <c r="K111" s="47"/>
      <c r="L111" s="39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24.95" hidden="false" customHeight="true" outlineLevel="0" collapsed="false">
      <c r="A112" s="22"/>
      <c r="B112" s="23"/>
      <c r="C112" s="7" t="s">
        <v>100</v>
      </c>
      <c r="D112" s="22"/>
      <c r="E112" s="22"/>
      <c r="F112" s="22"/>
      <c r="G112" s="22"/>
      <c r="H112" s="22"/>
      <c r="I112" s="102"/>
      <c r="J112" s="22"/>
      <c r="K112" s="22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6.95" hidden="false" customHeight="true" outlineLevel="0" collapsed="false">
      <c r="A113" s="22"/>
      <c r="B113" s="23"/>
      <c r="C113" s="22"/>
      <c r="D113" s="22"/>
      <c r="E113" s="22"/>
      <c r="F113" s="22"/>
      <c r="G113" s="22"/>
      <c r="H113" s="22"/>
      <c r="I113" s="10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12" hidden="false" customHeight="true" outlineLevel="0" collapsed="false">
      <c r="A114" s="22"/>
      <c r="B114" s="23"/>
      <c r="C114" s="15" t="s">
        <v>15</v>
      </c>
      <c r="D114" s="22"/>
      <c r="E114" s="22"/>
      <c r="F114" s="22"/>
      <c r="G114" s="22"/>
      <c r="H114" s="22"/>
      <c r="I114" s="102"/>
      <c r="J114" s="22"/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16.5" hidden="false" customHeight="true" outlineLevel="0" collapsed="false">
      <c r="A115" s="22"/>
      <c r="B115" s="23"/>
      <c r="C115" s="22"/>
      <c r="D115" s="22"/>
      <c r="E115" s="103" t="str">
        <f aca="false">E7</f>
        <v>Výměna beletizolu v 1np-taneční sál</v>
      </c>
      <c r="F115" s="103"/>
      <c r="G115" s="103"/>
      <c r="H115" s="103"/>
      <c r="I115" s="10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6.95" hidden="false" customHeight="true" outlineLevel="0" collapsed="false">
      <c r="A116" s="22"/>
      <c r="B116" s="23"/>
      <c r="C116" s="22"/>
      <c r="D116" s="22"/>
      <c r="E116" s="22"/>
      <c r="F116" s="22"/>
      <c r="G116" s="22"/>
      <c r="H116" s="22"/>
      <c r="I116" s="102"/>
      <c r="J116" s="22"/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12" hidden="false" customHeight="true" outlineLevel="0" collapsed="false">
      <c r="A117" s="22"/>
      <c r="B117" s="23"/>
      <c r="C117" s="15" t="s">
        <v>19</v>
      </c>
      <c r="D117" s="22"/>
      <c r="E117" s="22"/>
      <c r="F117" s="16" t="str">
        <f aca="false">F10</f>
        <v>ZUŠ Palackého 146,Brno</v>
      </c>
      <c r="G117" s="22"/>
      <c r="H117" s="22"/>
      <c r="I117" s="104" t="s">
        <v>21</v>
      </c>
      <c r="J117" s="105" t="str">
        <f aca="false">IF(J10="","",J10)</f>
        <v>7. 9. 2020</v>
      </c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6.95" hidden="false" customHeight="true" outlineLevel="0" collapsed="false">
      <c r="A118" s="22"/>
      <c r="B118" s="23"/>
      <c r="C118" s="22"/>
      <c r="D118" s="22"/>
      <c r="E118" s="22"/>
      <c r="F118" s="22"/>
      <c r="G118" s="22"/>
      <c r="H118" s="22"/>
      <c r="I118" s="102"/>
      <c r="J118" s="22"/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27" customFormat="true" ht="15.15" hidden="false" customHeight="true" outlineLevel="0" collapsed="false">
      <c r="A119" s="22"/>
      <c r="B119" s="23"/>
      <c r="C119" s="15" t="s">
        <v>23</v>
      </c>
      <c r="D119" s="22"/>
      <c r="E119" s="22"/>
      <c r="F119" s="16" t="str">
        <f aca="false">E13</f>
        <v>MMB,OSM,Husova 3,Brno</v>
      </c>
      <c r="G119" s="22"/>
      <c r="H119" s="22"/>
      <c r="I119" s="104" t="s">
        <v>29</v>
      </c>
      <c r="J119" s="134" t="str">
        <f aca="false">E19</f>
        <v> </v>
      </c>
      <c r="K119" s="22"/>
      <c r="L119" s="39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</row>
    <row r="120" s="27" customFormat="true" ht="15.15" hidden="false" customHeight="true" outlineLevel="0" collapsed="false">
      <c r="A120" s="22"/>
      <c r="B120" s="23"/>
      <c r="C120" s="15" t="s">
        <v>27</v>
      </c>
      <c r="D120" s="22"/>
      <c r="E120" s="22"/>
      <c r="F120" s="16" t="str">
        <f aca="false">IF(E16="","",E16)</f>
        <v>Vyplň údaj</v>
      </c>
      <c r="G120" s="22"/>
      <c r="H120" s="22"/>
      <c r="I120" s="104" t="s">
        <v>32</v>
      </c>
      <c r="J120" s="134" t="str">
        <f aca="false">E22</f>
        <v>ing.Ševelová</v>
      </c>
      <c r="K120" s="22"/>
      <c r="L120" s="39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</row>
    <row r="121" s="27" customFormat="true" ht="10.3" hidden="false" customHeight="true" outlineLevel="0" collapsed="false">
      <c r="A121" s="22"/>
      <c r="B121" s="23"/>
      <c r="C121" s="22"/>
      <c r="D121" s="22"/>
      <c r="E121" s="22"/>
      <c r="F121" s="22"/>
      <c r="G121" s="22"/>
      <c r="H121" s="22"/>
      <c r="I121" s="102"/>
      <c r="J121" s="22"/>
      <c r="K121" s="22"/>
      <c r="L121" s="39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</row>
    <row r="122" s="158" customFormat="true" ht="29.3" hidden="false" customHeight="true" outlineLevel="0" collapsed="false">
      <c r="A122" s="151"/>
      <c r="B122" s="152"/>
      <c r="C122" s="153" t="s">
        <v>101</v>
      </c>
      <c r="D122" s="154" t="s">
        <v>60</v>
      </c>
      <c r="E122" s="154" t="s">
        <v>56</v>
      </c>
      <c r="F122" s="154" t="s">
        <v>57</v>
      </c>
      <c r="G122" s="154" t="s">
        <v>102</v>
      </c>
      <c r="H122" s="154" t="s">
        <v>103</v>
      </c>
      <c r="I122" s="155" t="s">
        <v>104</v>
      </c>
      <c r="J122" s="154" t="s">
        <v>86</v>
      </c>
      <c r="K122" s="156" t="s">
        <v>105</v>
      </c>
      <c r="L122" s="157"/>
      <c r="M122" s="68"/>
      <c r="N122" s="69" t="s">
        <v>39</v>
      </c>
      <c r="O122" s="69" t="s">
        <v>106</v>
      </c>
      <c r="P122" s="69" t="s">
        <v>107</v>
      </c>
      <c r="Q122" s="69" t="s">
        <v>108</v>
      </c>
      <c r="R122" s="69" t="s">
        <v>109</v>
      </c>
      <c r="S122" s="69" t="s">
        <v>110</v>
      </c>
      <c r="T122" s="70" t="s">
        <v>111</v>
      </c>
      <c r="U122" s="151"/>
      <c r="V122" s="151"/>
      <c r="W122" s="151"/>
      <c r="X122" s="151"/>
      <c r="Y122" s="151"/>
      <c r="Z122" s="151"/>
      <c r="AA122" s="151"/>
      <c r="AB122" s="151"/>
      <c r="AC122" s="151"/>
      <c r="AD122" s="151"/>
      <c r="AE122" s="151"/>
    </row>
    <row r="123" s="27" customFormat="true" ht="22.8" hidden="false" customHeight="true" outlineLevel="0" collapsed="false">
      <c r="A123" s="22"/>
      <c r="B123" s="23"/>
      <c r="C123" s="76" t="s">
        <v>112</v>
      </c>
      <c r="D123" s="22"/>
      <c r="E123" s="22"/>
      <c r="F123" s="22"/>
      <c r="G123" s="22"/>
      <c r="H123" s="22"/>
      <c r="I123" s="102"/>
      <c r="J123" s="159" t="n">
        <f aca="false">BK123</f>
        <v>0</v>
      </c>
      <c r="K123" s="22"/>
      <c r="L123" s="23"/>
      <c r="M123" s="71"/>
      <c r="N123" s="58"/>
      <c r="O123" s="72"/>
      <c r="P123" s="160" t="n">
        <f aca="false">P124+P139+P152</f>
        <v>0</v>
      </c>
      <c r="Q123" s="72"/>
      <c r="R123" s="160" t="n">
        <f aca="false">R124+R139+R152</f>
        <v>0.3149</v>
      </c>
      <c r="S123" s="72"/>
      <c r="T123" s="161" t="n">
        <f aca="false">T124+T139+T152</f>
        <v>2.7</v>
      </c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T123" s="3" t="s">
        <v>74</v>
      </c>
      <c r="AU123" s="3" t="s">
        <v>88</v>
      </c>
      <c r="BK123" s="162" t="n">
        <f aca="false">BK124+BK139+BK152</f>
        <v>0</v>
      </c>
    </row>
    <row r="124" s="163" customFormat="true" ht="25.9" hidden="false" customHeight="true" outlineLevel="0" collapsed="false">
      <c r="B124" s="164"/>
      <c r="D124" s="165" t="s">
        <v>74</v>
      </c>
      <c r="E124" s="166" t="s">
        <v>113</v>
      </c>
      <c r="F124" s="166" t="s">
        <v>114</v>
      </c>
      <c r="I124" s="167"/>
      <c r="J124" s="168" t="n">
        <f aca="false">BK124</f>
        <v>0</v>
      </c>
      <c r="L124" s="164"/>
      <c r="M124" s="169"/>
      <c r="N124" s="170"/>
      <c r="O124" s="170"/>
      <c r="P124" s="171" t="n">
        <f aca="false">P125+P127+P129+P133</f>
        <v>0</v>
      </c>
      <c r="Q124" s="170"/>
      <c r="R124" s="171" t="n">
        <f aca="false">R125+R127+R129+R133</f>
        <v>0.00011</v>
      </c>
      <c r="S124" s="170"/>
      <c r="T124" s="172" t="n">
        <f aca="false">T125+T127+T129+T133</f>
        <v>0</v>
      </c>
      <c r="AR124" s="165" t="s">
        <v>80</v>
      </c>
      <c r="AT124" s="173" t="s">
        <v>74</v>
      </c>
      <c r="AU124" s="173" t="s">
        <v>75</v>
      </c>
      <c r="AY124" s="165" t="s">
        <v>115</v>
      </c>
      <c r="BK124" s="174" t="n">
        <f aca="false">BK125+BK127+BK129+BK133</f>
        <v>0</v>
      </c>
    </row>
    <row r="125" s="163" customFormat="true" ht="22.8" hidden="false" customHeight="true" outlineLevel="0" collapsed="false">
      <c r="B125" s="164"/>
      <c r="D125" s="165" t="s">
        <v>74</v>
      </c>
      <c r="E125" s="175" t="s">
        <v>80</v>
      </c>
      <c r="F125" s="175" t="s">
        <v>116</v>
      </c>
      <c r="I125" s="167"/>
      <c r="J125" s="176" t="n">
        <f aca="false">BK125</f>
        <v>0</v>
      </c>
      <c r="L125" s="164"/>
      <c r="M125" s="169"/>
      <c r="N125" s="170"/>
      <c r="O125" s="170"/>
      <c r="P125" s="171" t="n">
        <f aca="false">P126</f>
        <v>0</v>
      </c>
      <c r="Q125" s="170"/>
      <c r="R125" s="171" t="n">
        <f aca="false">R126</f>
        <v>8E-005</v>
      </c>
      <c r="S125" s="170"/>
      <c r="T125" s="172" t="n">
        <f aca="false">T126</f>
        <v>0</v>
      </c>
      <c r="AR125" s="165" t="s">
        <v>80</v>
      </c>
      <c r="AT125" s="173" t="s">
        <v>74</v>
      </c>
      <c r="AU125" s="173" t="s">
        <v>80</v>
      </c>
      <c r="AY125" s="165" t="s">
        <v>115</v>
      </c>
      <c r="BK125" s="174" t="n">
        <f aca="false">BK126</f>
        <v>0</v>
      </c>
    </row>
    <row r="126" s="27" customFormat="true" ht="16.5" hidden="false" customHeight="true" outlineLevel="0" collapsed="false">
      <c r="A126" s="22"/>
      <c r="B126" s="177"/>
      <c r="C126" s="178" t="s">
        <v>80</v>
      </c>
      <c r="D126" s="178" t="s">
        <v>117</v>
      </c>
      <c r="E126" s="179" t="s">
        <v>118</v>
      </c>
      <c r="F126" s="180" t="s">
        <v>119</v>
      </c>
      <c r="G126" s="181" t="s">
        <v>120</v>
      </c>
      <c r="H126" s="182" t="n">
        <v>1</v>
      </c>
      <c r="I126" s="183"/>
      <c r="J126" s="184" t="n">
        <f aca="false">ROUND(I126*H126,2)</f>
        <v>0</v>
      </c>
      <c r="K126" s="180"/>
      <c r="L126" s="23"/>
      <c r="M126" s="185"/>
      <c r="N126" s="186" t="s">
        <v>40</v>
      </c>
      <c r="O126" s="60"/>
      <c r="P126" s="187" t="n">
        <f aca="false">O126*H126</f>
        <v>0</v>
      </c>
      <c r="Q126" s="187" t="n">
        <v>8E-005</v>
      </c>
      <c r="R126" s="187" t="n">
        <f aca="false">Q126*H126</f>
        <v>8E-005</v>
      </c>
      <c r="S126" s="187" t="n">
        <v>0</v>
      </c>
      <c r="T126" s="188" t="n">
        <f aca="false">S126*H126</f>
        <v>0</v>
      </c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R126" s="189" t="s">
        <v>121</v>
      </c>
      <c r="AT126" s="189" t="s">
        <v>117</v>
      </c>
      <c r="AU126" s="189" t="s">
        <v>82</v>
      </c>
      <c r="AY126" s="3" t="s">
        <v>115</v>
      </c>
      <c r="BE126" s="190" t="n">
        <f aca="false">IF(N126="základní",J126,0)</f>
        <v>0</v>
      </c>
      <c r="BF126" s="190" t="n">
        <f aca="false">IF(N126="snížená",J126,0)</f>
        <v>0</v>
      </c>
      <c r="BG126" s="190" t="n">
        <f aca="false">IF(N126="zákl. přenesená",J126,0)</f>
        <v>0</v>
      </c>
      <c r="BH126" s="190" t="n">
        <f aca="false">IF(N126="sníž. přenesená",J126,0)</f>
        <v>0</v>
      </c>
      <c r="BI126" s="190" t="n">
        <f aca="false">IF(N126="nulová",J126,0)</f>
        <v>0</v>
      </c>
      <c r="BJ126" s="3" t="s">
        <v>80</v>
      </c>
      <c r="BK126" s="190" t="n">
        <f aca="false">ROUND(I126*H126,2)</f>
        <v>0</v>
      </c>
      <c r="BL126" s="3" t="s">
        <v>121</v>
      </c>
      <c r="BM126" s="189" t="s">
        <v>122</v>
      </c>
    </row>
    <row r="127" s="163" customFormat="true" ht="22.8" hidden="false" customHeight="true" outlineLevel="0" collapsed="false">
      <c r="B127" s="164"/>
      <c r="D127" s="165" t="s">
        <v>74</v>
      </c>
      <c r="E127" s="175" t="s">
        <v>123</v>
      </c>
      <c r="F127" s="175" t="s">
        <v>124</v>
      </c>
      <c r="I127" s="167"/>
      <c r="J127" s="176" t="n">
        <f aca="false">BK127</f>
        <v>0</v>
      </c>
      <c r="L127" s="164"/>
      <c r="M127" s="169"/>
      <c r="N127" s="170"/>
      <c r="O127" s="170"/>
      <c r="P127" s="171" t="n">
        <f aca="false">P128</f>
        <v>0</v>
      </c>
      <c r="Q127" s="170"/>
      <c r="R127" s="171" t="n">
        <f aca="false">R128</f>
        <v>0</v>
      </c>
      <c r="S127" s="170"/>
      <c r="T127" s="172" t="n">
        <f aca="false">T128</f>
        <v>0</v>
      </c>
      <c r="AR127" s="165" t="s">
        <v>80</v>
      </c>
      <c r="AT127" s="173" t="s">
        <v>74</v>
      </c>
      <c r="AU127" s="173" t="s">
        <v>80</v>
      </c>
      <c r="AY127" s="165" t="s">
        <v>115</v>
      </c>
      <c r="BK127" s="174" t="n">
        <f aca="false">BK128</f>
        <v>0</v>
      </c>
    </row>
    <row r="128" s="27" customFormat="true" ht="16.5" hidden="false" customHeight="true" outlineLevel="0" collapsed="false">
      <c r="A128" s="22"/>
      <c r="B128" s="177"/>
      <c r="C128" s="178" t="s">
        <v>82</v>
      </c>
      <c r="D128" s="178" t="s">
        <v>117</v>
      </c>
      <c r="E128" s="179" t="s">
        <v>125</v>
      </c>
      <c r="F128" s="180" t="s">
        <v>126</v>
      </c>
      <c r="G128" s="181" t="s">
        <v>127</v>
      </c>
      <c r="H128" s="182" t="n">
        <v>90</v>
      </c>
      <c r="I128" s="183"/>
      <c r="J128" s="184" t="n">
        <f aca="false">ROUND(I128*H128,2)</f>
        <v>0</v>
      </c>
      <c r="K128" s="180" t="s">
        <v>128</v>
      </c>
      <c r="L128" s="23"/>
      <c r="M128" s="185"/>
      <c r="N128" s="186" t="s">
        <v>40</v>
      </c>
      <c r="O128" s="60"/>
      <c r="P128" s="187" t="n">
        <f aca="false">O128*H128</f>
        <v>0</v>
      </c>
      <c r="Q128" s="187" t="n">
        <v>0</v>
      </c>
      <c r="R128" s="187" t="n">
        <f aca="false">Q128*H128</f>
        <v>0</v>
      </c>
      <c r="S128" s="187" t="n">
        <v>0</v>
      </c>
      <c r="T128" s="188" t="n">
        <f aca="false">S128*H128</f>
        <v>0</v>
      </c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R128" s="189" t="s">
        <v>121</v>
      </c>
      <c r="AT128" s="189" t="s">
        <v>117</v>
      </c>
      <c r="AU128" s="189" t="s">
        <v>82</v>
      </c>
      <c r="AY128" s="3" t="s">
        <v>115</v>
      </c>
      <c r="BE128" s="190" t="n">
        <f aca="false">IF(N128="základní",J128,0)</f>
        <v>0</v>
      </c>
      <c r="BF128" s="190" t="n">
        <f aca="false">IF(N128="snížená",J128,0)</f>
        <v>0</v>
      </c>
      <c r="BG128" s="190" t="n">
        <f aca="false">IF(N128="zákl. přenesená",J128,0)</f>
        <v>0</v>
      </c>
      <c r="BH128" s="190" t="n">
        <f aca="false">IF(N128="sníž. přenesená",J128,0)</f>
        <v>0</v>
      </c>
      <c r="BI128" s="190" t="n">
        <f aca="false">IF(N128="nulová",J128,0)</f>
        <v>0</v>
      </c>
      <c r="BJ128" s="3" t="s">
        <v>80</v>
      </c>
      <c r="BK128" s="190" t="n">
        <f aca="false">ROUND(I128*H128,2)</f>
        <v>0</v>
      </c>
      <c r="BL128" s="3" t="s">
        <v>121</v>
      </c>
      <c r="BM128" s="189" t="s">
        <v>129</v>
      </c>
    </row>
    <row r="129" s="163" customFormat="true" ht="22.8" hidden="false" customHeight="true" outlineLevel="0" collapsed="false">
      <c r="B129" s="164"/>
      <c r="D129" s="165" t="s">
        <v>74</v>
      </c>
      <c r="E129" s="175" t="s">
        <v>130</v>
      </c>
      <c r="F129" s="175" t="s">
        <v>131</v>
      </c>
      <c r="I129" s="167"/>
      <c r="J129" s="176" t="n">
        <f aca="false">BK129</f>
        <v>0</v>
      </c>
      <c r="L129" s="164"/>
      <c r="M129" s="169"/>
      <c r="N129" s="170"/>
      <c r="O129" s="170"/>
      <c r="P129" s="171" t="n">
        <f aca="false">SUM(P130:P132)</f>
        <v>0</v>
      </c>
      <c r="Q129" s="170"/>
      <c r="R129" s="171" t="n">
        <f aca="false">SUM(R130:R132)</f>
        <v>3E-005</v>
      </c>
      <c r="S129" s="170"/>
      <c r="T129" s="172" t="n">
        <f aca="false">SUM(T130:T132)</f>
        <v>0</v>
      </c>
      <c r="AR129" s="165" t="s">
        <v>80</v>
      </c>
      <c r="AT129" s="173" t="s">
        <v>74</v>
      </c>
      <c r="AU129" s="173" t="s">
        <v>80</v>
      </c>
      <c r="AY129" s="165" t="s">
        <v>115</v>
      </c>
      <c r="BK129" s="174" t="n">
        <f aca="false">SUM(BK130:BK132)</f>
        <v>0</v>
      </c>
    </row>
    <row r="130" s="27" customFormat="true" ht="16.5" hidden="false" customHeight="true" outlineLevel="0" collapsed="false">
      <c r="A130" s="22"/>
      <c r="B130" s="177"/>
      <c r="C130" s="178" t="s">
        <v>132</v>
      </c>
      <c r="D130" s="178" t="s">
        <v>117</v>
      </c>
      <c r="E130" s="179" t="s">
        <v>133</v>
      </c>
      <c r="F130" s="180" t="s">
        <v>134</v>
      </c>
      <c r="G130" s="181" t="s">
        <v>120</v>
      </c>
      <c r="H130" s="182" t="n">
        <v>1</v>
      </c>
      <c r="I130" s="183"/>
      <c r="J130" s="184" t="n">
        <f aca="false">ROUND(I130*H130,2)</f>
        <v>0</v>
      </c>
      <c r="K130" s="180"/>
      <c r="L130" s="23"/>
      <c r="M130" s="185"/>
      <c r="N130" s="186" t="s">
        <v>40</v>
      </c>
      <c r="O130" s="60"/>
      <c r="P130" s="187" t="n">
        <f aca="false">O130*H130</f>
        <v>0</v>
      </c>
      <c r="Q130" s="187" t="n">
        <v>1E-005</v>
      </c>
      <c r="R130" s="187" t="n">
        <f aca="false">Q130*H130</f>
        <v>1E-005</v>
      </c>
      <c r="S130" s="187" t="n">
        <v>0</v>
      </c>
      <c r="T130" s="188" t="n">
        <f aca="false">S130*H130</f>
        <v>0</v>
      </c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R130" s="189" t="s">
        <v>121</v>
      </c>
      <c r="AT130" s="189" t="s">
        <v>117</v>
      </c>
      <c r="AU130" s="189" t="s">
        <v>82</v>
      </c>
      <c r="AY130" s="3" t="s">
        <v>115</v>
      </c>
      <c r="BE130" s="190" t="n">
        <f aca="false">IF(N130="základní",J130,0)</f>
        <v>0</v>
      </c>
      <c r="BF130" s="190" t="n">
        <f aca="false">IF(N130="snížená",J130,0)</f>
        <v>0</v>
      </c>
      <c r="BG130" s="190" t="n">
        <f aca="false">IF(N130="zákl. přenesená",J130,0)</f>
        <v>0</v>
      </c>
      <c r="BH130" s="190" t="n">
        <f aca="false">IF(N130="sníž. přenesená",J130,0)</f>
        <v>0</v>
      </c>
      <c r="BI130" s="190" t="n">
        <f aca="false">IF(N130="nulová",J130,0)</f>
        <v>0</v>
      </c>
      <c r="BJ130" s="3" t="s">
        <v>80</v>
      </c>
      <c r="BK130" s="190" t="n">
        <f aca="false">ROUND(I130*H130,2)</f>
        <v>0</v>
      </c>
      <c r="BL130" s="3" t="s">
        <v>121</v>
      </c>
      <c r="BM130" s="189" t="s">
        <v>135</v>
      </c>
    </row>
    <row r="131" s="27" customFormat="true" ht="16.5" hidden="false" customHeight="true" outlineLevel="0" collapsed="false">
      <c r="A131" s="22"/>
      <c r="B131" s="177"/>
      <c r="C131" s="178" t="s">
        <v>121</v>
      </c>
      <c r="D131" s="178" t="s">
        <v>117</v>
      </c>
      <c r="E131" s="179" t="s">
        <v>136</v>
      </c>
      <c r="F131" s="180" t="s">
        <v>137</v>
      </c>
      <c r="G131" s="181" t="s">
        <v>120</v>
      </c>
      <c r="H131" s="182" t="n">
        <v>1</v>
      </c>
      <c r="I131" s="183"/>
      <c r="J131" s="184" t="n">
        <f aca="false">ROUND(I131*H131,2)</f>
        <v>0</v>
      </c>
      <c r="K131" s="180"/>
      <c r="L131" s="23"/>
      <c r="M131" s="185"/>
      <c r="N131" s="186" t="s">
        <v>40</v>
      </c>
      <c r="O131" s="60"/>
      <c r="P131" s="187" t="n">
        <f aca="false">O131*H131</f>
        <v>0</v>
      </c>
      <c r="Q131" s="187" t="n">
        <v>1E-005</v>
      </c>
      <c r="R131" s="187" t="n">
        <f aca="false">Q131*H131</f>
        <v>1E-005</v>
      </c>
      <c r="S131" s="187" t="n">
        <v>0</v>
      </c>
      <c r="T131" s="188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89" t="s">
        <v>121</v>
      </c>
      <c r="AT131" s="189" t="s">
        <v>117</v>
      </c>
      <c r="AU131" s="189" t="s">
        <v>82</v>
      </c>
      <c r="AY131" s="3" t="s">
        <v>115</v>
      </c>
      <c r="BE131" s="190" t="n">
        <f aca="false">IF(N131="základní",J131,0)</f>
        <v>0</v>
      </c>
      <c r="BF131" s="190" t="n">
        <f aca="false">IF(N131="snížená",J131,0)</f>
        <v>0</v>
      </c>
      <c r="BG131" s="190" t="n">
        <f aca="false">IF(N131="zákl. přenesená",J131,0)</f>
        <v>0</v>
      </c>
      <c r="BH131" s="190" t="n">
        <f aca="false">IF(N131="sníž. přenesená",J131,0)</f>
        <v>0</v>
      </c>
      <c r="BI131" s="190" t="n">
        <f aca="false">IF(N131="nulová",J131,0)</f>
        <v>0</v>
      </c>
      <c r="BJ131" s="3" t="s">
        <v>80</v>
      </c>
      <c r="BK131" s="190" t="n">
        <f aca="false">ROUND(I131*H131,2)</f>
        <v>0</v>
      </c>
      <c r="BL131" s="3" t="s">
        <v>121</v>
      </c>
      <c r="BM131" s="189" t="s">
        <v>138</v>
      </c>
    </row>
    <row r="132" s="27" customFormat="true" ht="16.5" hidden="false" customHeight="true" outlineLevel="0" collapsed="false">
      <c r="A132" s="22"/>
      <c r="B132" s="177"/>
      <c r="C132" s="178" t="s">
        <v>139</v>
      </c>
      <c r="D132" s="178" t="s">
        <v>117</v>
      </c>
      <c r="E132" s="179" t="s">
        <v>140</v>
      </c>
      <c r="F132" s="180" t="s">
        <v>141</v>
      </c>
      <c r="G132" s="181" t="s">
        <v>120</v>
      </c>
      <c r="H132" s="182" t="n">
        <v>1</v>
      </c>
      <c r="I132" s="183"/>
      <c r="J132" s="184" t="n">
        <f aca="false">ROUND(I132*H132,2)</f>
        <v>0</v>
      </c>
      <c r="K132" s="180"/>
      <c r="L132" s="23"/>
      <c r="M132" s="185"/>
      <c r="N132" s="186" t="s">
        <v>40</v>
      </c>
      <c r="O132" s="60"/>
      <c r="P132" s="187" t="n">
        <f aca="false">O132*H132</f>
        <v>0</v>
      </c>
      <c r="Q132" s="187" t="n">
        <v>1E-005</v>
      </c>
      <c r="R132" s="187" t="n">
        <f aca="false">Q132*H132</f>
        <v>1E-005</v>
      </c>
      <c r="S132" s="187" t="n">
        <v>0</v>
      </c>
      <c r="T132" s="188" t="n">
        <f aca="false">S132*H132</f>
        <v>0</v>
      </c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R132" s="189" t="s">
        <v>121</v>
      </c>
      <c r="AT132" s="189" t="s">
        <v>117</v>
      </c>
      <c r="AU132" s="189" t="s">
        <v>82</v>
      </c>
      <c r="AY132" s="3" t="s">
        <v>115</v>
      </c>
      <c r="BE132" s="190" t="n">
        <f aca="false">IF(N132="základní",J132,0)</f>
        <v>0</v>
      </c>
      <c r="BF132" s="190" t="n">
        <f aca="false">IF(N132="snížená",J132,0)</f>
        <v>0</v>
      </c>
      <c r="BG132" s="190" t="n">
        <f aca="false">IF(N132="zákl. přenesená",J132,0)</f>
        <v>0</v>
      </c>
      <c r="BH132" s="190" t="n">
        <f aca="false">IF(N132="sníž. přenesená",J132,0)</f>
        <v>0</v>
      </c>
      <c r="BI132" s="190" t="n">
        <f aca="false">IF(N132="nulová",J132,0)</f>
        <v>0</v>
      </c>
      <c r="BJ132" s="3" t="s">
        <v>80</v>
      </c>
      <c r="BK132" s="190" t="n">
        <f aca="false">ROUND(I132*H132,2)</f>
        <v>0</v>
      </c>
      <c r="BL132" s="3" t="s">
        <v>121</v>
      </c>
      <c r="BM132" s="189" t="s">
        <v>142</v>
      </c>
    </row>
    <row r="133" s="163" customFormat="true" ht="22.8" hidden="false" customHeight="true" outlineLevel="0" collapsed="false">
      <c r="B133" s="164"/>
      <c r="D133" s="165" t="s">
        <v>74</v>
      </c>
      <c r="E133" s="175" t="s">
        <v>143</v>
      </c>
      <c r="F133" s="175" t="s">
        <v>144</v>
      </c>
      <c r="I133" s="167"/>
      <c r="J133" s="176" t="n">
        <f aca="false">BK133</f>
        <v>0</v>
      </c>
      <c r="L133" s="164"/>
      <c r="M133" s="169"/>
      <c r="N133" s="170"/>
      <c r="O133" s="170"/>
      <c r="P133" s="171" t="n">
        <f aca="false">SUM(P134:P138)</f>
        <v>0</v>
      </c>
      <c r="Q133" s="170"/>
      <c r="R133" s="171" t="n">
        <f aca="false">SUM(R134:R138)</f>
        <v>0</v>
      </c>
      <c r="S133" s="170"/>
      <c r="T133" s="172" t="n">
        <f aca="false">SUM(T134:T138)</f>
        <v>0</v>
      </c>
      <c r="AR133" s="165" t="s">
        <v>80</v>
      </c>
      <c r="AT133" s="173" t="s">
        <v>74</v>
      </c>
      <c r="AU133" s="173" t="s">
        <v>80</v>
      </c>
      <c r="AY133" s="165" t="s">
        <v>115</v>
      </c>
      <c r="BK133" s="174" t="n">
        <f aca="false">SUM(BK134:BK138)</f>
        <v>0</v>
      </c>
    </row>
    <row r="134" s="27" customFormat="true" ht="21.75" hidden="false" customHeight="true" outlineLevel="0" collapsed="false">
      <c r="A134" s="22"/>
      <c r="B134" s="177"/>
      <c r="C134" s="178" t="s">
        <v>123</v>
      </c>
      <c r="D134" s="178" t="s">
        <v>117</v>
      </c>
      <c r="E134" s="179" t="s">
        <v>145</v>
      </c>
      <c r="F134" s="180" t="s">
        <v>146</v>
      </c>
      <c r="G134" s="181" t="s">
        <v>147</v>
      </c>
      <c r="H134" s="182" t="n">
        <v>2.7</v>
      </c>
      <c r="I134" s="183"/>
      <c r="J134" s="184" t="n">
        <f aca="false">ROUND(I134*H134,2)</f>
        <v>0</v>
      </c>
      <c r="K134" s="180" t="s">
        <v>128</v>
      </c>
      <c r="L134" s="23"/>
      <c r="M134" s="185"/>
      <c r="N134" s="186" t="s">
        <v>40</v>
      </c>
      <c r="O134" s="60"/>
      <c r="P134" s="187" t="n">
        <f aca="false">O134*H134</f>
        <v>0</v>
      </c>
      <c r="Q134" s="187" t="n">
        <v>0</v>
      </c>
      <c r="R134" s="187" t="n">
        <f aca="false">Q134*H134</f>
        <v>0</v>
      </c>
      <c r="S134" s="187" t="n">
        <v>0</v>
      </c>
      <c r="T134" s="188" t="n">
        <f aca="false">S134*H134</f>
        <v>0</v>
      </c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R134" s="189" t="s">
        <v>121</v>
      </c>
      <c r="AT134" s="189" t="s">
        <v>117</v>
      </c>
      <c r="AU134" s="189" t="s">
        <v>82</v>
      </c>
      <c r="AY134" s="3" t="s">
        <v>115</v>
      </c>
      <c r="BE134" s="190" t="n">
        <f aca="false">IF(N134="základní",J134,0)</f>
        <v>0</v>
      </c>
      <c r="BF134" s="190" t="n">
        <f aca="false">IF(N134="snížená",J134,0)</f>
        <v>0</v>
      </c>
      <c r="BG134" s="190" t="n">
        <f aca="false">IF(N134="zákl. přenesená",J134,0)</f>
        <v>0</v>
      </c>
      <c r="BH134" s="190" t="n">
        <f aca="false">IF(N134="sníž. přenesená",J134,0)</f>
        <v>0</v>
      </c>
      <c r="BI134" s="190" t="n">
        <f aca="false">IF(N134="nulová",J134,0)</f>
        <v>0</v>
      </c>
      <c r="BJ134" s="3" t="s">
        <v>80</v>
      </c>
      <c r="BK134" s="190" t="n">
        <f aca="false">ROUND(I134*H134,2)</f>
        <v>0</v>
      </c>
      <c r="BL134" s="3" t="s">
        <v>121</v>
      </c>
      <c r="BM134" s="189" t="s">
        <v>148</v>
      </c>
    </row>
    <row r="135" s="27" customFormat="true" ht="21.75" hidden="false" customHeight="true" outlineLevel="0" collapsed="false">
      <c r="A135" s="22"/>
      <c r="B135" s="177"/>
      <c r="C135" s="178" t="s">
        <v>149</v>
      </c>
      <c r="D135" s="178" t="s">
        <v>117</v>
      </c>
      <c r="E135" s="179" t="s">
        <v>150</v>
      </c>
      <c r="F135" s="180" t="s">
        <v>151</v>
      </c>
      <c r="G135" s="181" t="s">
        <v>147</v>
      </c>
      <c r="H135" s="182" t="n">
        <v>2.7</v>
      </c>
      <c r="I135" s="183"/>
      <c r="J135" s="184" t="n">
        <f aca="false">ROUND(I135*H135,2)</f>
        <v>0</v>
      </c>
      <c r="K135" s="180" t="s">
        <v>128</v>
      </c>
      <c r="L135" s="23"/>
      <c r="M135" s="185"/>
      <c r="N135" s="186" t="s">
        <v>40</v>
      </c>
      <c r="O135" s="60"/>
      <c r="P135" s="187" t="n">
        <f aca="false">O135*H135</f>
        <v>0</v>
      </c>
      <c r="Q135" s="187" t="n">
        <v>0</v>
      </c>
      <c r="R135" s="187" t="n">
        <f aca="false">Q135*H135</f>
        <v>0</v>
      </c>
      <c r="S135" s="187" t="n">
        <v>0</v>
      </c>
      <c r="T135" s="188" t="n">
        <f aca="false">S135*H135</f>
        <v>0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89" t="s">
        <v>121</v>
      </c>
      <c r="AT135" s="189" t="s">
        <v>117</v>
      </c>
      <c r="AU135" s="189" t="s">
        <v>82</v>
      </c>
      <c r="AY135" s="3" t="s">
        <v>115</v>
      </c>
      <c r="BE135" s="190" t="n">
        <f aca="false">IF(N135="základní",J135,0)</f>
        <v>0</v>
      </c>
      <c r="BF135" s="190" t="n">
        <f aca="false">IF(N135="snížená",J135,0)</f>
        <v>0</v>
      </c>
      <c r="BG135" s="190" t="n">
        <f aca="false">IF(N135="zákl. přenesená",J135,0)</f>
        <v>0</v>
      </c>
      <c r="BH135" s="190" t="n">
        <f aca="false">IF(N135="sníž. přenesená",J135,0)</f>
        <v>0</v>
      </c>
      <c r="BI135" s="190" t="n">
        <f aca="false">IF(N135="nulová",J135,0)</f>
        <v>0</v>
      </c>
      <c r="BJ135" s="3" t="s">
        <v>80</v>
      </c>
      <c r="BK135" s="190" t="n">
        <f aca="false">ROUND(I135*H135,2)</f>
        <v>0</v>
      </c>
      <c r="BL135" s="3" t="s">
        <v>121</v>
      </c>
      <c r="BM135" s="189" t="s">
        <v>152</v>
      </c>
    </row>
    <row r="136" s="27" customFormat="true" ht="21.75" hidden="false" customHeight="true" outlineLevel="0" collapsed="false">
      <c r="A136" s="22"/>
      <c r="B136" s="177"/>
      <c r="C136" s="178" t="s">
        <v>153</v>
      </c>
      <c r="D136" s="178" t="s">
        <v>117</v>
      </c>
      <c r="E136" s="179" t="s">
        <v>154</v>
      </c>
      <c r="F136" s="180" t="s">
        <v>155</v>
      </c>
      <c r="G136" s="181" t="s">
        <v>147</v>
      </c>
      <c r="H136" s="182" t="n">
        <v>64.8</v>
      </c>
      <c r="I136" s="183"/>
      <c r="J136" s="184" t="n">
        <f aca="false">ROUND(I136*H136,2)</f>
        <v>0</v>
      </c>
      <c r="K136" s="180" t="s">
        <v>128</v>
      </c>
      <c r="L136" s="23"/>
      <c r="M136" s="185"/>
      <c r="N136" s="186" t="s">
        <v>40</v>
      </c>
      <c r="O136" s="60"/>
      <c r="P136" s="187" t="n">
        <f aca="false">O136*H136</f>
        <v>0</v>
      </c>
      <c r="Q136" s="187" t="n">
        <v>0</v>
      </c>
      <c r="R136" s="187" t="n">
        <f aca="false">Q136*H136</f>
        <v>0</v>
      </c>
      <c r="S136" s="187" t="n">
        <v>0</v>
      </c>
      <c r="T136" s="188" t="n">
        <f aca="false">S136*H136</f>
        <v>0</v>
      </c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R136" s="189" t="s">
        <v>121</v>
      </c>
      <c r="AT136" s="189" t="s">
        <v>117</v>
      </c>
      <c r="AU136" s="189" t="s">
        <v>82</v>
      </c>
      <c r="AY136" s="3" t="s">
        <v>115</v>
      </c>
      <c r="BE136" s="190" t="n">
        <f aca="false">IF(N136="základní",J136,0)</f>
        <v>0</v>
      </c>
      <c r="BF136" s="190" t="n">
        <f aca="false">IF(N136="snížená",J136,0)</f>
        <v>0</v>
      </c>
      <c r="BG136" s="190" t="n">
        <f aca="false">IF(N136="zákl. přenesená",J136,0)</f>
        <v>0</v>
      </c>
      <c r="BH136" s="190" t="n">
        <f aca="false">IF(N136="sníž. přenesená",J136,0)</f>
        <v>0</v>
      </c>
      <c r="BI136" s="190" t="n">
        <f aca="false">IF(N136="nulová",J136,0)</f>
        <v>0</v>
      </c>
      <c r="BJ136" s="3" t="s">
        <v>80</v>
      </c>
      <c r="BK136" s="190" t="n">
        <f aca="false">ROUND(I136*H136,2)</f>
        <v>0</v>
      </c>
      <c r="BL136" s="3" t="s">
        <v>121</v>
      </c>
      <c r="BM136" s="189" t="s">
        <v>156</v>
      </c>
    </row>
    <row r="137" s="191" customFormat="true" ht="12.8" hidden="false" customHeight="false" outlineLevel="0" collapsed="false">
      <c r="B137" s="192"/>
      <c r="D137" s="193" t="s">
        <v>157</v>
      </c>
      <c r="F137" s="194" t="s">
        <v>158</v>
      </c>
      <c r="H137" s="195" t="n">
        <v>64.8</v>
      </c>
      <c r="I137" s="196"/>
      <c r="L137" s="192"/>
      <c r="M137" s="197"/>
      <c r="N137" s="198"/>
      <c r="O137" s="198"/>
      <c r="P137" s="198"/>
      <c r="Q137" s="198"/>
      <c r="R137" s="198"/>
      <c r="S137" s="198"/>
      <c r="T137" s="199"/>
      <c r="AT137" s="200" t="s">
        <v>157</v>
      </c>
      <c r="AU137" s="200" t="s">
        <v>82</v>
      </c>
      <c r="AV137" s="191" t="s">
        <v>82</v>
      </c>
      <c r="AW137" s="191" t="s">
        <v>2</v>
      </c>
      <c r="AX137" s="191" t="s">
        <v>80</v>
      </c>
      <c r="AY137" s="200" t="s">
        <v>115</v>
      </c>
    </row>
    <row r="138" s="27" customFormat="true" ht="21.75" hidden="false" customHeight="true" outlineLevel="0" collapsed="false">
      <c r="A138" s="22"/>
      <c r="B138" s="177"/>
      <c r="C138" s="178" t="s">
        <v>130</v>
      </c>
      <c r="D138" s="178" t="s">
        <v>117</v>
      </c>
      <c r="E138" s="179" t="s">
        <v>159</v>
      </c>
      <c r="F138" s="180" t="s">
        <v>160</v>
      </c>
      <c r="G138" s="181" t="s">
        <v>147</v>
      </c>
      <c r="H138" s="182" t="n">
        <v>2.7</v>
      </c>
      <c r="I138" s="183"/>
      <c r="J138" s="184" t="n">
        <f aca="false">ROUND(I138*H138,2)</f>
        <v>0</v>
      </c>
      <c r="K138" s="180" t="s">
        <v>128</v>
      </c>
      <c r="L138" s="23"/>
      <c r="M138" s="185"/>
      <c r="N138" s="186" t="s">
        <v>40</v>
      </c>
      <c r="O138" s="60"/>
      <c r="P138" s="187" t="n">
        <f aca="false">O138*H138</f>
        <v>0</v>
      </c>
      <c r="Q138" s="187" t="n">
        <v>0</v>
      </c>
      <c r="R138" s="187" t="n">
        <f aca="false">Q138*H138</f>
        <v>0</v>
      </c>
      <c r="S138" s="187" t="n">
        <v>0</v>
      </c>
      <c r="T138" s="188" t="n">
        <f aca="false">S138*H138</f>
        <v>0</v>
      </c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R138" s="189" t="s">
        <v>121</v>
      </c>
      <c r="AT138" s="189" t="s">
        <v>117</v>
      </c>
      <c r="AU138" s="189" t="s">
        <v>82</v>
      </c>
      <c r="AY138" s="3" t="s">
        <v>115</v>
      </c>
      <c r="BE138" s="190" t="n">
        <f aca="false">IF(N138="základní",J138,0)</f>
        <v>0</v>
      </c>
      <c r="BF138" s="190" t="n">
        <f aca="false">IF(N138="snížená",J138,0)</f>
        <v>0</v>
      </c>
      <c r="BG138" s="190" t="n">
        <f aca="false">IF(N138="zákl. přenesená",J138,0)</f>
        <v>0</v>
      </c>
      <c r="BH138" s="190" t="n">
        <f aca="false">IF(N138="sníž. přenesená",J138,0)</f>
        <v>0</v>
      </c>
      <c r="BI138" s="190" t="n">
        <f aca="false">IF(N138="nulová",J138,0)</f>
        <v>0</v>
      </c>
      <c r="BJ138" s="3" t="s">
        <v>80</v>
      </c>
      <c r="BK138" s="190" t="n">
        <f aca="false">ROUND(I138*H138,2)</f>
        <v>0</v>
      </c>
      <c r="BL138" s="3" t="s">
        <v>121</v>
      </c>
      <c r="BM138" s="189" t="s">
        <v>161</v>
      </c>
    </row>
    <row r="139" s="163" customFormat="true" ht="25.9" hidden="false" customHeight="true" outlineLevel="0" collapsed="false">
      <c r="B139" s="164"/>
      <c r="D139" s="165" t="s">
        <v>74</v>
      </c>
      <c r="E139" s="166" t="s">
        <v>162</v>
      </c>
      <c r="F139" s="166" t="s">
        <v>163</v>
      </c>
      <c r="I139" s="167"/>
      <c r="J139" s="168" t="n">
        <f aca="false">BK139</f>
        <v>0</v>
      </c>
      <c r="L139" s="164"/>
      <c r="M139" s="169"/>
      <c r="N139" s="170"/>
      <c r="O139" s="170"/>
      <c r="P139" s="171" t="n">
        <f aca="false">P140</f>
        <v>0</v>
      </c>
      <c r="Q139" s="170"/>
      <c r="R139" s="171" t="n">
        <f aca="false">R140</f>
        <v>0.31479</v>
      </c>
      <c r="S139" s="170"/>
      <c r="T139" s="172" t="n">
        <f aca="false">T140</f>
        <v>2.7</v>
      </c>
      <c r="AR139" s="165" t="s">
        <v>82</v>
      </c>
      <c r="AT139" s="173" t="s">
        <v>74</v>
      </c>
      <c r="AU139" s="173" t="s">
        <v>75</v>
      </c>
      <c r="AY139" s="165" t="s">
        <v>115</v>
      </c>
      <c r="BK139" s="174" t="n">
        <f aca="false">BK140</f>
        <v>0</v>
      </c>
    </row>
    <row r="140" s="163" customFormat="true" ht="22.8" hidden="false" customHeight="true" outlineLevel="0" collapsed="false">
      <c r="B140" s="164"/>
      <c r="D140" s="165" t="s">
        <v>74</v>
      </c>
      <c r="E140" s="175" t="s">
        <v>164</v>
      </c>
      <c r="F140" s="175" t="s">
        <v>165</v>
      </c>
      <c r="I140" s="167"/>
      <c r="J140" s="176" t="n">
        <f aca="false">BK140</f>
        <v>0</v>
      </c>
      <c r="L140" s="164"/>
      <c r="M140" s="169"/>
      <c r="N140" s="170"/>
      <c r="O140" s="170"/>
      <c r="P140" s="171" t="n">
        <f aca="false">SUM(P141:P151)</f>
        <v>0</v>
      </c>
      <c r="Q140" s="170"/>
      <c r="R140" s="171" t="n">
        <f aca="false">SUM(R141:R151)</f>
        <v>0.31479</v>
      </c>
      <c r="S140" s="170"/>
      <c r="T140" s="172" t="n">
        <f aca="false">SUM(T141:T151)</f>
        <v>2.7</v>
      </c>
      <c r="AR140" s="165" t="s">
        <v>82</v>
      </c>
      <c r="AT140" s="173" t="s">
        <v>74</v>
      </c>
      <c r="AU140" s="173" t="s">
        <v>80</v>
      </c>
      <c r="AY140" s="165" t="s">
        <v>115</v>
      </c>
      <c r="BK140" s="174" t="n">
        <f aca="false">SUM(BK141:BK151)</f>
        <v>0</v>
      </c>
    </row>
    <row r="141" s="27" customFormat="true" ht="16.5" hidden="false" customHeight="true" outlineLevel="0" collapsed="false">
      <c r="A141" s="22"/>
      <c r="B141" s="177"/>
      <c r="C141" s="178" t="s">
        <v>166</v>
      </c>
      <c r="D141" s="178" t="s">
        <v>117</v>
      </c>
      <c r="E141" s="179" t="s">
        <v>167</v>
      </c>
      <c r="F141" s="180" t="s">
        <v>168</v>
      </c>
      <c r="G141" s="181" t="s">
        <v>127</v>
      </c>
      <c r="H141" s="182" t="n">
        <v>90</v>
      </c>
      <c r="I141" s="183"/>
      <c r="J141" s="184" t="n">
        <f aca="false">ROUND(I141*H141,2)</f>
        <v>0</v>
      </c>
      <c r="K141" s="180" t="s">
        <v>128</v>
      </c>
      <c r="L141" s="23"/>
      <c r="M141" s="185"/>
      <c r="N141" s="186" t="s">
        <v>40</v>
      </c>
      <c r="O141" s="60"/>
      <c r="P141" s="187" t="n">
        <f aca="false">O141*H141</f>
        <v>0</v>
      </c>
      <c r="Q141" s="187" t="n">
        <v>0</v>
      </c>
      <c r="R141" s="187" t="n">
        <f aca="false">Q141*H141</f>
        <v>0</v>
      </c>
      <c r="S141" s="187" t="n">
        <v>0</v>
      </c>
      <c r="T141" s="188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89" t="s">
        <v>169</v>
      </c>
      <c r="AT141" s="189" t="s">
        <v>117</v>
      </c>
      <c r="AU141" s="189" t="s">
        <v>82</v>
      </c>
      <c r="AY141" s="3" t="s">
        <v>115</v>
      </c>
      <c r="BE141" s="190" t="n">
        <f aca="false">IF(N141="základní",J141,0)</f>
        <v>0</v>
      </c>
      <c r="BF141" s="190" t="n">
        <f aca="false">IF(N141="snížená",J141,0)</f>
        <v>0</v>
      </c>
      <c r="BG141" s="190" t="n">
        <f aca="false">IF(N141="zákl. přenesená",J141,0)</f>
        <v>0</v>
      </c>
      <c r="BH141" s="190" t="n">
        <f aca="false">IF(N141="sníž. přenesená",J141,0)</f>
        <v>0</v>
      </c>
      <c r="BI141" s="190" t="n">
        <f aca="false">IF(N141="nulová",J141,0)</f>
        <v>0</v>
      </c>
      <c r="BJ141" s="3" t="s">
        <v>80</v>
      </c>
      <c r="BK141" s="190" t="n">
        <f aca="false">ROUND(I141*H141,2)</f>
        <v>0</v>
      </c>
      <c r="BL141" s="3" t="s">
        <v>169</v>
      </c>
      <c r="BM141" s="189" t="s">
        <v>170</v>
      </c>
    </row>
    <row r="142" s="27" customFormat="true" ht="16.5" hidden="false" customHeight="true" outlineLevel="0" collapsed="false">
      <c r="A142" s="22"/>
      <c r="B142" s="177"/>
      <c r="C142" s="178" t="s">
        <v>171</v>
      </c>
      <c r="D142" s="178" t="s">
        <v>117</v>
      </c>
      <c r="E142" s="179" t="s">
        <v>172</v>
      </c>
      <c r="F142" s="180" t="s">
        <v>173</v>
      </c>
      <c r="G142" s="181" t="s">
        <v>127</v>
      </c>
      <c r="H142" s="182" t="n">
        <v>90</v>
      </c>
      <c r="I142" s="183"/>
      <c r="J142" s="184" t="n">
        <f aca="false">ROUND(I142*H142,2)</f>
        <v>0</v>
      </c>
      <c r="K142" s="180" t="s">
        <v>128</v>
      </c>
      <c r="L142" s="23"/>
      <c r="M142" s="185"/>
      <c r="N142" s="186" t="s">
        <v>40</v>
      </c>
      <c r="O142" s="60"/>
      <c r="P142" s="187" t="n">
        <f aca="false">O142*H142</f>
        <v>0</v>
      </c>
      <c r="Q142" s="187" t="n">
        <v>7E-005</v>
      </c>
      <c r="R142" s="187" t="n">
        <f aca="false">Q142*H142</f>
        <v>0.0063</v>
      </c>
      <c r="S142" s="187" t="n">
        <v>0</v>
      </c>
      <c r="T142" s="188" t="n">
        <f aca="false">S142*H142</f>
        <v>0</v>
      </c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R142" s="189" t="s">
        <v>169</v>
      </c>
      <c r="AT142" s="189" t="s">
        <v>117</v>
      </c>
      <c r="AU142" s="189" t="s">
        <v>82</v>
      </c>
      <c r="AY142" s="3" t="s">
        <v>115</v>
      </c>
      <c r="BE142" s="190" t="n">
        <f aca="false">IF(N142="základní",J142,0)</f>
        <v>0</v>
      </c>
      <c r="BF142" s="190" t="n">
        <f aca="false">IF(N142="snížená",J142,0)</f>
        <v>0</v>
      </c>
      <c r="BG142" s="190" t="n">
        <f aca="false">IF(N142="zákl. přenesená",J142,0)</f>
        <v>0</v>
      </c>
      <c r="BH142" s="190" t="n">
        <f aca="false">IF(N142="sníž. přenesená",J142,0)</f>
        <v>0</v>
      </c>
      <c r="BI142" s="190" t="n">
        <f aca="false">IF(N142="nulová",J142,0)</f>
        <v>0</v>
      </c>
      <c r="BJ142" s="3" t="s">
        <v>80</v>
      </c>
      <c r="BK142" s="190" t="n">
        <f aca="false">ROUND(I142*H142,2)</f>
        <v>0</v>
      </c>
      <c r="BL142" s="3" t="s">
        <v>169</v>
      </c>
      <c r="BM142" s="189" t="s">
        <v>174</v>
      </c>
    </row>
    <row r="143" s="27" customFormat="true" ht="16.5" hidden="false" customHeight="true" outlineLevel="0" collapsed="false">
      <c r="A143" s="22"/>
      <c r="B143" s="177"/>
      <c r="C143" s="178" t="s">
        <v>175</v>
      </c>
      <c r="D143" s="178" t="s">
        <v>117</v>
      </c>
      <c r="E143" s="179" t="s">
        <v>176</v>
      </c>
      <c r="F143" s="180" t="s">
        <v>177</v>
      </c>
      <c r="G143" s="181" t="s">
        <v>127</v>
      </c>
      <c r="H143" s="182" t="n">
        <v>90</v>
      </c>
      <c r="I143" s="183"/>
      <c r="J143" s="184" t="n">
        <f aca="false">ROUND(I143*H143,2)</f>
        <v>0</v>
      </c>
      <c r="K143" s="180"/>
      <c r="L143" s="23"/>
      <c r="M143" s="185"/>
      <c r="N143" s="186" t="s">
        <v>40</v>
      </c>
      <c r="O143" s="60"/>
      <c r="P143" s="187" t="n">
        <f aca="false">O143*H143</f>
        <v>0</v>
      </c>
      <c r="Q143" s="187" t="n">
        <v>0</v>
      </c>
      <c r="R143" s="187" t="n">
        <f aca="false">Q143*H143</f>
        <v>0</v>
      </c>
      <c r="S143" s="187" t="n">
        <v>0.03</v>
      </c>
      <c r="T143" s="188" t="n">
        <f aca="false">S143*H143</f>
        <v>2.7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89" t="s">
        <v>169</v>
      </c>
      <c r="AT143" s="189" t="s">
        <v>117</v>
      </c>
      <c r="AU143" s="189" t="s">
        <v>82</v>
      </c>
      <c r="AY143" s="3" t="s">
        <v>115</v>
      </c>
      <c r="BE143" s="190" t="n">
        <f aca="false">IF(N143="základní",J143,0)</f>
        <v>0</v>
      </c>
      <c r="BF143" s="190" t="n">
        <f aca="false">IF(N143="snížená",J143,0)</f>
        <v>0</v>
      </c>
      <c r="BG143" s="190" t="n">
        <f aca="false">IF(N143="zákl. přenesená",J143,0)</f>
        <v>0</v>
      </c>
      <c r="BH143" s="190" t="n">
        <f aca="false">IF(N143="sníž. přenesená",J143,0)</f>
        <v>0</v>
      </c>
      <c r="BI143" s="190" t="n">
        <f aca="false">IF(N143="nulová",J143,0)</f>
        <v>0</v>
      </c>
      <c r="BJ143" s="3" t="s">
        <v>80</v>
      </c>
      <c r="BK143" s="190" t="n">
        <f aca="false">ROUND(I143*H143,2)</f>
        <v>0</v>
      </c>
      <c r="BL143" s="3" t="s">
        <v>169</v>
      </c>
      <c r="BM143" s="189" t="s">
        <v>178</v>
      </c>
    </row>
    <row r="144" s="27" customFormat="true" ht="21.75" hidden="false" customHeight="true" outlineLevel="0" collapsed="false">
      <c r="A144" s="22"/>
      <c r="B144" s="177"/>
      <c r="C144" s="178" t="s">
        <v>179</v>
      </c>
      <c r="D144" s="178" t="s">
        <v>117</v>
      </c>
      <c r="E144" s="179" t="s">
        <v>180</v>
      </c>
      <c r="F144" s="180" t="s">
        <v>181</v>
      </c>
      <c r="G144" s="181" t="s">
        <v>127</v>
      </c>
      <c r="H144" s="182" t="n">
        <v>90</v>
      </c>
      <c r="I144" s="183"/>
      <c r="J144" s="184" t="n">
        <f aca="false">ROUND(I144*H144,2)</f>
        <v>0</v>
      </c>
      <c r="K144" s="180"/>
      <c r="L144" s="23"/>
      <c r="M144" s="185"/>
      <c r="N144" s="186" t="s">
        <v>40</v>
      </c>
      <c r="O144" s="60"/>
      <c r="P144" s="187" t="n">
        <f aca="false">O144*H144</f>
        <v>0</v>
      </c>
      <c r="Q144" s="187" t="n">
        <v>0.0003</v>
      </c>
      <c r="R144" s="187" t="n">
        <f aca="false">Q144*H144</f>
        <v>0.027</v>
      </c>
      <c r="S144" s="187" t="n">
        <v>0</v>
      </c>
      <c r="T144" s="188" t="n">
        <f aca="false">S144*H144</f>
        <v>0</v>
      </c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R144" s="189" t="s">
        <v>169</v>
      </c>
      <c r="AT144" s="189" t="s">
        <v>117</v>
      </c>
      <c r="AU144" s="189" t="s">
        <v>82</v>
      </c>
      <c r="AY144" s="3" t="s">
        <v>115</v>
      </c>
      <c r="BE144" s="190" t="n">
        <f aca="false">IF(N144="základní",J144,0)</f>
        <v>0</v>
      </c>
      <c r="BF144" s="190" t="n">
        <f aca="false">IF(N144="snížená",J144,0)</f>
        <v>0</v>
      </c>
      <c r="BG144" s="190" t="n">
        <f aca="false">IF(N144="zákl. přenesená",J144,0)</f>
        <v>0</v>
      </c>
      <c r="BH144" s="190" t="n">
        <f aca="false">IF(N144="sníž. přenesená",J144,0)</f>
        <v>0</v>
      </c>
      <c r="BI144" s="190" t="n">
        <f aca="false">IF(N144="nulová",J144,0)</f>
        <v>0</v>
      </c>
      <c r="BJ144" s="3" t="s">
        <v>80</v>
      </c>
      <c r="BK144" s="190" t="n">
        <f aca="false">ROUND(I144*H144,2)</f>
        <v>0</v>
      </c>
      <c r="BL144" s="3" t="s">
        <v>169</v>
      </c>
      <c r="BM144" s="189" t="s">
        <v>182</v>
      </c>
    </row>
    <row r="145" s="27" customFormat="true" ht="16.5" hidden="false" customHeight="true" outlineLevel="0" collapsed="false">
      <c r="A145" s="22"/>
      <c r="B145" s="177"/>
      <c r="C145" s="201" t="s">
        <v>183</v>
      </c>
      <c r="D145" s="201" t="s">
        <v>184</v>
      </c>
      <c r="E145" s="202" t="s">
        <v>185</v>
      </c>
      <c r="F145" s="203" t="s">
        <v>186</v>
      </c>
      <c r="G145" s="204" t="s">
        <v>127</v>
      </c>
      <c r="H145" s="205" t="n">
        <v>99</v>
      </c>
      <c r="I145" s="206"/>
      <c r="J145" s="207" t="n">
        <f aca="false">ROUND(I145*H145,2)</f>
        <v>0</v>
      </c>
      <c r="K145" s="203"/>
      <c r="L145" s="208"/>
      <c r="M145" s="209"/>
      <c r="N145" s="210" t="s">
        <v>40</v>
      </c>
      <c r="O145" s="60"/>
      <c r="P145" s="187" t="n">
        <f aca="false">O145*H145</f>
        <v>0</v>
      </c>
      <c r="Q145" s="187" t="n">
        <v>0.00283</v>
      </c>
      <c r="R145" s="187" t="n">
        <f aca="false">Q145*H145</f>
        <v>0.28017</v>
      </c>
      <c r="S145" s="187" t="n">
        <v>0</v>
      </c>
      <c r="T145" s="188" t="n">
        <f aca="false">S145*H145</f>
        <v>0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89" t="s">
        <v>187</v>
      </c>
      <c r="AT145" s="189" t="s">
        <v>184</v>
      </c>
      <c r="AU145" s="189" t="s">
        <v>82</v>
      </c>
      <c r="AY145" s="3" t="s">
        <v>115</v>
      </c>
      <c r="BE145" s="190" t="n">
        <f aca="false">IF(N145="základní",J145,0)</f>
        <v>0</v>
      </c>
      <c r="BF145" s="190" t="n">
        <f aca="false">IF(N145="snížená",J145,0)</f>
        <v>0</v>
      </c>
      <c r="BG145" s="190" t="n">
        <f aca="false">IF(N145="zákl. přenesená",J145,0)</f>
        <v>0</v>
      </c>
      <c r="BH145" s="190" t="n">
        <f aca="false">IF(N145="sníž. přenesená",J145,0)</f>
        <v>0</v>
      </c>
      <c r="BI145" s="190" t="n">
        <f aca="false">IF(N145="nulová",J145,0)</f>
        <v>0</v>
      </c>
      <c r="BJ145" s="3" t="s">
        <v>80</v>
      </c>
      <c r="BK145" s="190" t="n">
        <f aca="false">ROUND(I145*H145,2)</f>
        <v>0</v>
      </c>
      <c r="BL145" s="3" t="s">
        <v>169</v>
      </c>
      <c r="BM145" s="189" t="s">
        <v>188</v>
      </c>
    </row>
    <row r="146" s="191" customFormat="true" ht="12.8" hidden="false" customHeight="false" outlineLevel="0" collapsed="false">
      <c r="B146" s="192"/>
      <c r="D146" s="193" t="s">
        <v>157</v>
      </c>
      <c r="F146" s="194" t="s">
        <v>189</v>
      </c>
      <c r="H146" s="195" t="n">
        <v>99</v>
      </c>
      <c r="I146" s="196"/>
      <c r="L146" s="192"/>
      <c r="M146" s="197"/>
      <c r="N146" s="198"/>
      <c r="O146" s="198"/>
      <c r="P146" s="198"/>
      <c r="Q146" s="198"/>
      <c r="R146" s="198"/>
      <c r="S146" s="198"/>
      <c r="T146" s="199"/>
      <c r="AT146" s="200" t="s">
        <v>157</v>
      </c>
      <c r="AU146" s="200" t="s">
        <v>82</v>
      </c>
      <c r="AV146" s="191" t="s">
        <v>82</v>
      </c>
      <c r="AW146" s="191" t="s">
        <v>2</v>
      </c>
      <c r="AX146" s="191" t="s">
        <v>80</v>
      </c>
      <c r="AY146" s="200" t="s">
        <v>115</v>
      </c>
    </row>
    <row r="147" s="27" customFormat="true" ht="21.75" hidden="false" customHeight="true" outlineLevel="0" collapsed="false">
      <c r="A147" s="22"/>
      <c r="B147" s="177"/>
      <c r="C147" s="178" t="s">
        <v>7</v>
      </c>
      <c r="D147" s="178" t="s">
        <v>117</v>
      </c>
      <c r="E147" s="179" t="s">
        <v>190</v>
      </c>
      <c r="F147" s="180" t="s">
        <v>191</v>
      </c>
      <c r="G147" s="181" t="s">
        <v>120</v>
      </c>
      <c r="H147" s="182" t="n">
        <v>90</v>
      </c>
      <c r="I147" s="183"/>
      <c r="J147" s="184" t="n">
        <f aca="false">ROUND(I147*H147,2)</f>
        <v>0</v>
      </c>
      <c r="K147" s="180"/>
      <c r="L147" s="23"/>
      <c r="M147" s="185"/>
      <c r="N147" s="186" t="s">
        <v>40</v>
      </c>
      <c r="O147" s="60"/>
      <c r="P147" s="187" t="n">
        <f aca="false">O147*H147</f>
        <v>0</v>
      </c>
      <c r="Q147" s="187" t="n">
        <v>0</v>
      </c>
      <c r="R147" s="187" t="n">
        <f aca="false">Q147*H147</f>
        <v>0</v>
      </c>
      <c r="S147" s="187" t="n">
        <v>0</v>
      </c>
      <c r="T147" s="188" t="n">
        <f aca="false">S147*H147</f>
        <v>0</v>
      </c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R147" s="189" t="s">
        <v>169</v>
      </c>
      <c r="AT147" s="189" t="s">
        <v>117</v>
      </c>
      <c r="AU147" s="189" t="s">
        <v>82</v>
      </c>
      <c r="AY147" s="3" t="s">
        <v>115</v>
      </c>
      <c r="BE147" s="190" t="n">
        <f aca="false">IF(N147="základní",J147,0)</f>
        <v>0</v>
      </c>
      <c r="BF147" s="190" t="n">
        <f aca="false">IF(N147="snížená",J147,0)</f>
        <v>0</v>
      </c>
      <c r="BG147" s="190" t="n">
        <f aca="false">IF(N147="zákl. přenesená",J147,0)</f>
        <v>0</v>
      </c>
      <c r="BH147" s="190" t="n">
        <f aca="false">IF(N147="sníž. přenesená",J147,0)</f>
        <v>0</v>
      </c>
      <c r="BI147" s="190" t="n">
        <f aca="false">IF(N147="nulová",J147,0)</f>
        <v>0</v>
      </c>
      <c r="BJ147" s="3" t="s">
        <v>80</v>
      </c>
      <c r="BK147" s="190" t="n">
        <f aca="false">ROUND(I147*H147,2)</f>
        <v>0</v>
      </c>
      <c r="BL147" s="3" t="s">
        <v>169</v>
      </c>
      <c r="BM147" s="189" t="s">
        <v>192</v>
      </c>
    </row>
    <row r="148" s="27" customFormat="true" ht="33" hidden="false" customHeight="true" outlineLevel="0" collapsed="false">
      <c r="A148" s="22"/>
      <c r="B148" s="177"/>
      <c r="C148" s="178" t="s">
        <v>169</v>
      </c>
      <c r="D148" s="178" t="s">
        <v>117</v>
      </c>
      <c r="E148" s="179" t="s">
        <v>193</v>
      </c>
      <c r="F148" s="180" t="s">
        <v>194</v>
      </c>
      <c r="G148" s="181" t="s">
        <v>127</v>
      </c>
      <c r="H148" s="182" t="n">
        <v>99</v>
      </c>
      <c r="I148" s="183"/>
      <c r="J148" s="184" t="n">
        <f aca="false">ROUND(I148*H148,2)</f>
        <v>0</v>
      </c>
      <c r="K148" s="180"/>
      <c r="L148" s="23"/>
      <c r="M148" s="185"/>
      <c r="N148" s="186" t="s">
        <v>40</v>
      </c>
      <c r="O148" s="60"/>
      <c r="P148" s="187" t="n">
        <f aca="false">O148*H148</f>
        <v>0</v>
      </c>
      <c r="Q148" s="187" t="n">
        <v>1E-005</v>
      </c>
      <c r="R148" s="187" t="n">
        <f aca="false">Q148*H148</f>
        <v>0.00099</v>
      </c>
      <c r="S148" s="187" t="n">
        <v>0</v>
      </c>
      <c r="T148" s="188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89" t="s">
        <v>169</v>
      </c>
      <c r="AT148" s="189" t="s">
        <v>117</v>
      </c>
      <c r="AU148" s="189" t="s">
        <v>82</v>
      </c>
      <c r="AY148" s="3" t="s">
        <v>115</v>
      </c>
      <c r="BE148" s="190" t="n">
        <f aca="false">IF(N148="základní",J148,0)</f>
        <v>0</v>
      </c>
      <c r="BF148" s="190" t="n">
        <f aca="false">IF(N148="snížená",J148,0)</f>
        <v>0</v>
      </c>
      <c r="BG148" s="190" t="n">
        <f aca="false">IF(N148="zákl. přenesená",J148,0)</f>
        <v>0</v>
      </c>
      <c r="BH148" s="190" t="n">
        <f aca="false">IF(N148="sníž. přenesená",J148,0)</f>
        <v>0</v>
      </c>
      <c r="BI148" s="190" t="n">
        <f aca="false">IF(N148="nulová",J148,0)</f>
        <v>0</v>
      </c>
      <c r="BJ148" s="3" t="s">
        <v>80</v>
      </c>
      <c r="BK148" s="190" t="n">
        <f aca="false">ROUND(I148*H148,2)</f>
        <v>0</v>
      </c>
      <c r="BL148" s="3" t="s">
        <v>169</v>
      </c>
      <c r="BM148" s="189" t="s">
        <v>195</v>
      </c>
    </row>
    <row r="149" s="191" customFormat="true" ht="12.8" hidden="false" customHeight="false" outlineLevel="0" collapsed="false">
      <c r="B149" s="192"/>
      <c r="D149" s="193" t="s">
        <v>157</v>
      </c>
      <c r="E149" s="200"/>
      <c r="F149" s="194" t="s">
        <v>196</v>
      </c>
      <c r="H149" s="195" t="n">
        <v>99</v>
      </c>
      <c r="I149" s="196"/>
      <c r="L149" s="192"/>
      <c r="M149" s="197"/>
      <c r="N149" s="198"/>
      <c r="O149" s="198"/>
      <c r="P149" s="198"/>
      <c r="Q149" s="198"/>
      <c r="R149" s="198"/>
      <c r="S149" s="198"/>
      <c r="T149" s="199"/>
      <c r="AT149" s="200" t="s">
        <v>157</v>
      </c>
      <c r="AU149" s="200" t="s">
        <v>82</v>
      </c>
      <c r="AV149" s="191" t="s">
        <v>82</v>
      </c>
      <c r="AW149" s="191" t="s">
        <v>31</v>
      </c>
      <c r="AX149" s="191" t="s">
        <v>80</v>
      </c>
      <c r="AY149" s="200" t="s">
        <v>115</v>
      </c>
    </row>
    <row r="150" s="27" customFormat="true" ht="33" hidden="false" customHeight="true" outlineLevel="0" collapsed="false">
      <c r="A150" s="22"/>
      <c r="B150" s="177"/>
      <c r="C150" s="178" t="s">
        <v>197</v>
      </c>
      <c r="D150" s="178" t="s">
        <v>117</v>
      </c>
      <c r="E150" s="179" t="s">
        <v>198</v>
      </c>
      <c r="F150" s="180" t="s">
        <v>199</v>
      </c>
      <c r="G150" s="181" t="s">
        <v>200</v>
      </c>
      <c r="H150" s="182" t="n">
        <v>33</v>
      </c>
      <c r="I150" s="183"/>
      <c r="J150" s="184" t="n">
        <f aca="false">ROUND(I150*H150,2)</f>
        <v>0</v>
      </c>
      <c r="K150" s="180"/>
      <c r="L150" s="23"/>
      <c r="M150" s="185"/>
      <c r="N150" s="186" t="s">
        <v>40</v>
      </c>
      <c r="O150" s="60"/>
      <c r="P150" s="187" t="n">
        <f aca="false">O150*H150</f>
        <v>0</v>
      </c>
      <c r="Q150" s="187" t="n">
        <v>1E-005</v>
      </c>
      <c r="R150" s="187" t="n">
        <f aca="false">Q150*H150</f>
        <v>0.00033</v>
      </c>
      <c r="S150" s="187" t="n">
        <v>0</v>
      </c>
      <c r="T150" s="188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89" t="s">
        <v>169</v>
      </c>
      <c r="AT150" s="189" t="s">
        <v>117</v>
      </c>
      <c r="AU150" s="189" t="s">
        <v>82</v>
      </c>
      <c r="AY150" s="3" t="s">
        <v>115</v>
      </c>
      <c r="BE150" s="190" t="n">
        <f aca="false">IF(N150="základní",J150,0)</f>
        <v>0</v>
      </c>
      <c r="BF150" s="190" t="n">
        <f aca="false">IF(N150="snížená",J150,0)</f>
        <v>0</v>
      </c>
      <c r="BG150" s="190" t="n">
        <f aca="false">IF(N150="zákl. přenesená",J150,0)</f>
        <v>0</v>
      </c>
      <c r="BH150" s="190" t="n">
        <f aca="false">IF(N150="sníž. přenesená",J150,0)</f>
        <v>0</v>
      </c>
      <c r="BI150" s="190" t="n">
        <f aca="false">IF(N150="nulová",J150,0)</f>
        <v>0</v>
      </c>
      <c r="BJ150" s="3" t="s">
        <v>80</v>
      </c>
      <c r="BK150" s="190" t="n">
        <f aca="false">ROUND(I150*H150,2)</f>
        <v>0</v>
      </c>
      <c r="BL150" s="3" t="s">
        <v>169</v>
      </c>
      <c r="BM150" s="189" t="s">
        <v>201</v>
      </c>
    </row>
    <row r="151" s="27" customFormat="true" ht="21.75" hidden="false" customHeight="true" outlineLevel="0" collapsed="false">
      <c r="A151" s="22"/>
      <c r="B151" s="177"/>
      <c r="C151" s="178" t="s">
        <v>202</v>
      </c>
      <c r="D151" s="178" t="s">
        <v>117</v>
      </c>
      <c r="E151" s="179" t="s">
        <v>203</v>
      </c>
      <c r="F151" s="180" t="s">
        <v>204</v>
      </c>
      <c r="G151" s="181" t="s">
        <v>205</v>
      </c>
      <c r="H151" s="211"/>
      <c r="I151" s="183"/>
      <c r="J151" s="184" t="n">
        <f aca="false">ROUND(I151*H151,2)</f>
        <v>0</v>
      </c>
      <c r="K151" s="180" t="s">
        <v>128</v>
      </c>
      <c r="L151" s="23"/>
      <c r="M151" s="185"/>
      <c r="N151" s="186" t="s">
        <v>40</v>
      </c>
      <c r="O151" s="60"/>
      <c r="P151" s="187" t="n">
        <f aca="false">O151*H151</f>
        <v>0</v>
      </c>
      <c r="Q151" s="187" t="n">
        <v>0</v>
      </c>
      <c r="R151" s="187" t="n">
        <f aca="false">Q151*H151</f>
        <v>0</v>
      </c>
      <c r="S151" s="187" t="n">
        <v>0</v>
      </c>
      <c r="T151" s="188" t="n">
        <f aca="false">S151*H151</f>
        <v>0</v>
      </c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R151" s="189" t="s">
        <v>169</v>
      </c>
      <c r="AT151" s="189" t="s">
        <v>117</v>
      </c>
      <c r="AU151" s="189" t="s">
        <v>82</v>
      </c>
      <c r="AY151" s="3" t="s">
        <v>115</v>
      </c>
      <c r="BE151" s="190" t="n">
        <f aca="false">IF(N151="základní",J151,0)</f>
        <v>0</v>
      </c>
      <c r="BF151" s="190" t="n">
        <f aca="false">IF(N151="snížená",J151,0)</f>
        <v>0</v>
      </c>
      <c r="BG151" s="190" t="n">
        <f aca="false">IF(N151="zákl. přenesená",J151,0)</f>
        <v>0</v>
      </c>
      <c r="BH151" s="190" t="n">
        <f aca="false">IF(N151="sníž. přenesená",J151,0)</f>
        <v>0</v>
      </c>
      <c r="BI151" s="190" t="n">
        <f aca="false">IF(N151="nulová",J151,0)</f>
        <v>0</v>
      </c>
      <c r="BJ151" s="3" t="s">
        <v>80</v>
      </c>
      <c r="BK151" s="190" t="n">
        <f aca="false">ROUND(I151*H151,2)</f>
        <v>0</v>
      </c>
      <c r="BL151" s="3" t="s">
        <v>169</v>
      </c>
      <c r="BM151" s="189" t="s">
        <v>206</v>
      </c>
    </row>
    <row r="152" s="163" customFormat="true" ht="25.9" hidden="false" customHeight="true" outlineLevel="0" collapsed="false">
      <c r="B152" s="164"/>
      <c r="D152" s="165" t="s">
        <v>74</v>
      </c>
      <c r="E152" s="166" t="s">
        <v>207</v>
      </c>
      <c r="F152" s="166" t="s">
        <v>208</v>
      </c>
      <c r="I152" s="167"/>
      <c r="J152" s="168" t="n">
        <f aca="false">BK152</f>
        <v>0</v>
      </c>
      <c r="L152" s="164"/>
      <c r="M152" s="169"/>
      <c r="N152" s="170"/>
      <c r="O152" s="170"/>
      <c r="P152" s="171" t="n">
        <f aca="false">P153+P155+P157</f>
        <v>0</v>
      </c>
      <c r="Q152" s="170"/>
      <c r="R152" s="171" t="n">
        <f aca="false">R153+R155+R157</f>
        <v>0</v>
      </c>
      <c r="S152" s="170"/>
      <c r="T152" s="172" t="n">
        <f aca="false">T153+T155+T157</f>
        <v>0</v>
      </c>
      <c r="AR152" s="165" t="s">
        <v>139</v>
      </c>
      <c r="AT152" s="173" t="s">
        <v>74</v>
      </c>
      <c r="AU152" s="173" t="s">
        <v>75</v>
      </c>
      <c r="AY152" s="165" t="s">
        <v>115</v>
      </c>
      <c r="BK152" s="174" t="n">
        <f aca="false">BK153+BK155+BK157</f>
        <v>0</v>
      </c>
    </row>
    <row r="153" s="163" customFormat="true" ht="22.8" hidden="false" customHeight="true" outlineLevel="0" collapsed="false">
      <c r="B153" s="164"/>
      <c r="D153" s="165" t="s">
        <v>74</v>
      </c>
      <c r="E153" s="175" t="s">
        <v>209</v>
      </c>
      <c r="F153" s="175" t="s">
        <v>210</v>
      </c>
      <c r="I153" s="167"/>
      <c r="J153" s="176" t="n">
        <f aca="false">BK153</f>
        <v>0</v>
      </c>
      <c r="L153" s="164"/>
      <c r="M153" s="169"/>
      <c r="N153" s="170"/>
      <c r="O153" s="170"/>
      <c r="P153" s="171" t="n">
        <f aca="false">P154</f>
        <v>0</v>
      </c>
      <c r="Q153" s="170"/>
      <c r="R153" s="171" t="n">
        <f aca="false">R154</f>
        <v>0</v>
      </c>
      <c r="S153" s="170"/>
      <c r="T153" s="172" t="n">
        <f aca="false">T154</f>
        <v>0</v>
      </c>
      <c r="AR153" s="165" t="s">
        <v>139</v>
      </c>
      <c r="AT153" s="173" t="s">
        <v>74</v>
      </c>
      <c r="AU153" s="173" t="s">
        <v>80</v>
      </c>
      <c r="AY153" s="165" t="s">
        <v>115</v>
      </c>
      <c r="BK153" s="174" t="n">
        <f aca="false">BK154</f>
        <v>0</v>
      </c>
    </row>
    <row r="154" s="27" customFormat="true" ht="16.5" hidden="false" customHeight="true" outlineLevel="0" collapsed="false">
      <c r="A154" s="22"/>
      <c r="B154" s="177"/>
      <c r="C154" s="178" t="s">
        <v>211</v>
      </c>
      <c r="D154" s="178" t="s">
        <v>117</v>
      </c>
      <c r="E154" s="179" t="s">
        <v>212</v>
      </c>
      <c r="F154" s="180" t="s">
        <v>213</v>
      </c>
      <c r="G154" s="181" t="s">
        <v>120</v>
      </c>
      <c r="H154" s="182" t="n">
        <v>1</v>
      </c>
      <c r="I154" s="183"/>
      <c r="J154" s="184" t="n">
        <f aca="false">ROUND(I154*H154,2)</f>
        <v>0</v>
      </c>
      <c r="K154" s="180" t="s">
        <v>128</v>
      </c>
      <c r="L154" s="23"/>
      <c r="M154" s="185"/>
      <c r="N154" s="186" t="s">
        <v>40</v>
      </c>
      <c r="O154" s="60"/>
      <c r="P154" s="187" t="n">
        <f aca="false">O154*H154</f>
        <v>0</v>
      </c>
      <c r="Q154" s="187" t="n">
        <v>0</v>
      </c>
      <c r="R154" s="187" t="n">
        <f aca="false">Q154*H154</f>
        <v>0</v>
      </c>
      <c r="S154" s="187" t="n">
        <v>0</v>
      </c>
      <c r="T154" s="188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89" t="s">
        <v>214</v>
      </c>
      <c r="AT154" s="189" t="s">
        <v>117</v>
      </c>
      <c r="AU154" s="189" t="s">
        <v>82</v>
      </c>
      <c r="AY154" s="3" t="s">
        <v>115</v>
      </c>
      <c r="BE154" s="190" t="n">
        <f aca="false">IF(N154="základní",J154,0)</f>
        <v>0</v>
      </c>
      <c r="BF154" s="190" t="n">
        <f aca="false">IF(N154="snížená",J154,0)</f>
        <v>0</v>
      </c>
      <c r="BG154" s="190" t="n">
        <f aca="false">IF(N154="zákl. přenesená",J154,0)</f>
        <v>0</v>
      </c>
      <c r="BH154" s="190" t="n">
        <f aca="false">IF(N154="sníž. přenesená",J154,0)</f>
        <v>0</v>
      </c>
      <c r="BI154" s="190" t="n">
        <f aca="false">IF(N154="nulová",J154,0)</f>
        <v>0</v>
      </c>
      <c r="BJ154" s="3" t="s">
        <v>80</v>
      </c>
      <c r="BK154" s="190" t="n">
        <f aca="false">ROUND(I154*H154,2)</f>
        <v>0</v>
      </c>
      <c r="BL154" s="3" t="s">
        <v>214</v>
      </c>
      <c r="BM154" s="189" t="s">
        <v>215</v>
      </c>
    </row>
    <row r="155" s="163" customFormat="true" ht="22.8" hidden="false" customHeight="true" outlineLevel="0" collapsed="false">
      <c r="B155" s="164"/>
      <c r="D155" s="165" t="s">
        <v>74</v>
      </c>
      <c r="E155" s="175" t="s">
        <v>216</v>
      </c>
      <c r="F155" s="175" t="s">
        <v>217</v>
      </c>
      <c r="I155" s="167"/>
      <c r="J155" s="176" t="n">
        <f aca="false">BK155</f>
        <v>0</v>
      </c>
      <c r="L155" s="164"/>
      <c r="M155" s="169"/>
      <c r="N155" s="170"/>
      <c r="O155" s="170"/>
      <c r="P155" s="171" t="n">
        <f aca="false">P156</f>
        <v>0</v>
      </c>
      <c r="Q155" s="170"/>
      <c r="R155" s="171" t="n">
        <f aca="false">R156</f>
        <v>0</v>
      </c>
      <c r="S155" s="170"/>
      <c r="T155" s="172" t="n">
        <f aca="false">T156</f>
        <v>0</v>
      </c>
      <c r="AR155" s="165" t="s">
        <v>139</v>
      </c>
      <c r="AT155" s="173" t="s">
        <v>74</v>
      </c>
      <c r="AU155" s="173" t="s">
        <v>80</v>
      </c>
      <c r="AY155" s="165" t="s">
        <v>115</v>
      </c>
      <c r="BK155" s="174" t="n">
        <f aca="false">BK156</f>
        <v>0</v>
      </c>
    </row>
    <row r="156" s="27" customFormat="true" ht="16.5" hidden="false" customHeight="true" outlineLevel="0" collapsed="false">
      <c r="A156" s="22"/>
      <c r="B156" s="177"/>
      <c r="C156" s="178" t="s">
        <v>218</v>
      </c>
      <c r="D156" s="178" t="s">
        <v>117</v>
      </c>
      <c r="E156" s="179" t="s">
        <v>219</v>
      </c>
      <c r="F156" s="180" t="s">
        <v>220</v>
      </c>
      <c r="G156" s="181" t="s">
        <v>120</v>
      </c>
      <c r="H156" s="182" t="n">
        <v>1</v>
      </c>
      <c r="I156" s="183"/>
      <c r="J156" s="184" t="n">
        <f aca="false">ROUND(I156*H156,2)</f>
        <v>0</v>
      </c>
      <c r="K156" s="180" t="s">
        <v>128</v>
      </c>
      <c r="L156" s="23"/>
      <c r="M156" s="185"/>
      <c r="N156" s="186" t="s">
        <v>40</v>
      </c>
      <c r="O156" s="60"/>
      <c r="P156" s="187" t="n">
        <f aca="false">O156*H156</f>
        <v>0</v>
      </c>
      <c r="Q156" s="187" t="n">
        <v>0</v>
      </c>
      <c r="R156" s="187" t="n">
        <f aca="false">Q156*H156</f>
        <v>0</v>
      </c>
      <c r="S156" s="187" t="n">
        <v>0</v>
      </c>
      <c r="T156" s="188" t="n">
        <f aca="false">S156*H156</f>
        <v>0</v>
      </c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R156" s="189" t="s">
        <v>214</v>
      </c>
      <c r="AT156" s="189" t="s">
        <v>117</v>
      </c>
      <c r="AU156" s="189" t="s">
        <v>82</v>
      </c>
      <c r="AY156" s="3" t="s">
        <v>115</v>
      </c>
      <c r="BE156" s="190" t="n">
        <f aca="false">IF(N156="základní",J156,0)</f>
        <v>0</v>
      </c>
      <c r="BF156" s="190" t="n">
        <f aca="false">IF(N156="snížená",J156,0)</f>
        <v>0</v>
      </c>
      <c r="BG156" s="190" t="n">
        <f aca="false">IF(N156="zákl. přenesená",J156,0)</f>
        <v>0</v>
      </c>
      <c r="BH156" s="190" t="n">
        <f aca="false">IF(N156="sníž. přenesená",J156,0)</f>
        <v>0</v>
      </c>
      <c r="BI156" s="190" t="n">
        <f aca="false">IF(N156="nulová",J156,0)</f>
        <v>0</v>
      </c>
      <c r="BJ156" s="3" t="s">
        <v>80</v>
      </c>
      <c r="BK156" s="190" t="n">
        <f aca="false">ROUND(I156*H156,2)</f>
        <v>0</v>
      </c>
      <c r="BL156" s="3" t="s">
        <v>214</v>
      </c>
      <c r="BM156" s="189" t="s">
        <v>221</v>
      </c>
    </row>
    <row r="157" s="163" customFormat="true" ht="22.8" hidden="false" customHeight="true" outlineLevel="0" collapsed="false">
      <c r="B157" s="164"/>
      <c r="D157" s="165" t="s">
        <v>74</v>
      </c>
      <c r="E157" s="175" t="s">
        <v>222</v>
      </c>
      <c r="F157" s="175" t="s">
        <v>223</v>
      </c>
      <c r="I157" s="167"/>
      <c r="J157" s="176" t="n">
        <f aca="false">BK157</f>
        <v>0</v>
      </c>
      <c r="L157" s="164"/>
      <c r="M157" s="169"/>
      <c r="N157" s="170"/>
      <c r="O157" s="170"/>
      <c r="P157" s="171" t="n">
        <f aca="false">P158</f>
        <v>0</v>
      </c>
      <c r="Q157" s="170"/>
      <c r="R157" s="171" t="n">
        <f aca="false">R158</f>
        <v>0</v>
      </c>
      <c r="S157" s="170"/>
      <c r="T157" s="172" t="n">
        <f aca="false">T158</f>
        <v>0</v>
      </c>
      <c r="AR157" s="165" t="s">
        <v>139</v>
      </c>
      <c r="AT157" s="173" t="s">
        <v>74</v>
      </c>
      <c r="AU157" s="173" t="s">
        <v>80</v>
      </c>
      <c r="AY157" s="165" t="s">
        <v>115</v>
      </c>
      <c r="BK157" s="174" t="n">
        <f aca="false">BK158</f>
        <v>0</v>
      </c>
    </row>
    <row r="158" s="27" customFormat="true" ht="16.5" hidden="false" customHeight="true" outlineLevel="0" collapsed="false">
      <c r="A158" s="22"/>
      <c r="B158" s="177"/>
      <c r="C158" s="178" t="s">
        <v>6</v>
      </c>
      <c r="D158" s="178" t="s">
        <v>117</v>
      </c>
      <c r="E158" s="179" t="s">
        <v>224</v>
      </c>
      <c r="F158" s="180" t="s">
        <v>225</v>
      </c>
      <c r="G158" s="181" t="s">
        <v>120</v>
      </c>
      <c r="H158" s="182" t="n">
        <v>1</v>
      </c>
      <c r="I158" s="183"/>
      <c r="J158" s="184" t="n">
        <f aca="false">ROUND(I158*H158,2)</f>
        <v>0</v>
      </c>
      <c r="K158" s="180" t="s">
        <v>128</v>
      </c>
      <c r="L158" s="23"/>
      <c r="M158" s="212"/>
      <c r="N158" s="213" t="s">
        <v>40</v>
      </c>
      <c r="O158" s="214"/>
      <c r="P158" s="215" t="n">
        <f aca="false">O158*H158</f>
        <v>0</v>
      </c>
      <c r="Q158" s="215" t="n">
        <v>0</v>
      </c>
      <c r="R158" s="215" t="n">
        <f aca="false">Q158*H158</f>
        <v>0</v>
      </c>
      <c r="S158" s="215" t="n">
        <v>0</v>
      </c>
      <c r="T158" s="216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89" t="s">
        <v>214</v>
      </c>
      <c r="AT158" s="189" t="s">
        <v>117</v>
      </c>
      <c r="AU158" s="189" t="s">
        <v>82</v>
      </c>
      <c r="AY158" s="3" t="s">
        <v>115</v>
      </c>
      <c r="BE158" s="190" t="n">
        <f aca="false">IF(N158="základní",J158,0)</f>
        <v>0</v>
      </c>
      <c r="BF158" s="190" t="n">
        <f aca="false">IF(N158="snížená",J158,0)</f>
        <v>0</v>
      </c>
      <c r="BG158" s="190" t="n">
        <f aca="false">IF(N158="zákl. přenesená",J158,0)</f>
        <v>0</v>
      </c>
      <c r="BH158" s="190" t="n">
        <f aca="false">IF(N158="sníž. přenesená",J158,0)</f>
        <v>0</v>
      </c>
      <c r="BI158" s="190" t="n">
        <f aca="false">IF(N158="nulová",J158,0)</f>
        <v>0</v>
      </c>
      <c r="BJ158" s="3" t="s">
        <v>80</v>
      </c>
      <c r="BK158" s="190" t="n">
        <f aca="false">ROUND(I158*H158,2)</f>
        <v>0</v>
      </c>
      <c r="BL158" s="3" t="s">
        <v>214</v>
      </c>
      <c r="BM158" s="189" t="s">
        <v>226</v>
      </c>
    </row>
    <row r="159" s="27" customFormat="true" ht="6.95" hidden="false" customHeight="true" outlineLevel="0" collapsed="false">
      <c r="A159" s="22"/>
      <c r="B159" s="44"/>
      <c r="C159" s="45"/>
      <c r="D159" s="45"/>
      <c r="E159" s="45"/>
      <c r="F159" s="45"/>
      <c r="G159" s="45"/>
      <c r="H159" s="45"/>
      <c r="I159" s="132"/>
      <c r="J159" s="45"/>
      <c r="K159" s="45"/>
      <c r="L159" s="23"/>
      <c r="M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</row>
  </sheetData>
  <autoFilter ref="C122:K158"/>
  <mergeCells count="6">
    <mergeCell ref="L2:V2"/>
    <mergeCell ref="E7:H7"/>
    <mergeCell ref="E16:H16"/>
    <mergeCell ref="E25:H25"/>
    <mergeCell ref="E85:H85"/>
    <mergeCell ref="E115:H115"/>
  </mergeCells>
  <printOptions headings="false" gridLines="false" gridLinesSet="true" horizontalCentered="false" verticalCentered="false"/>
  <pageMargins left="0.39375" right="0.39375" top="0.39375" bottom="0.39375" header="0.511805555555555" footer="0"/>
  <pageSetup paperSize="9" scale="100" firstPageNumber="0" fitToWidth="1" fitToHeight="10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2020-09-07T20:35:28Z</dcterms:created>
  <dc:creator>Eva-TOSH\Eva</dc:creator>
  <dc:description/>
  <dc:language>cs-CZ</dc:language>
  <cp:lastModifiedBy/>
  <dcterms:modified xsi:type="dcterms:W3CDTF">2020-09-07T22:37:39Z</dcterms:modified>
  <cp:revision>1</cp:revision>
  <dc:subject/>
  <dc:title/>
</cp:coreProperties>
</file>