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Výběrová řízení nová\Staňkova 47\Rok 2020\"/>
    </mc:Choice>
  </mc:AlternateContent>
  <bookViews>
    <workbookView xWindow="28680" yWindow="-120" windowWidth="29040" windowHeight="15840" activeTab="3"/>
  </bookViews>
  <sheets>
    <sheet name="Pokyny pro vyplnění" sheetId="11" r:id="rId1"/>
    <sheet name="Stavba" sheetId="1" r:id="rId2"/>
    <sheet name="VzorPolozky" sheetId="10" state="hidden" r:id="rId3"/>
    <sheet name="007_2020_01 007_2020_01 Pol" sheetId="12" r:id="rId4"/>
  </sheets>
  <externalReferences>
    <externalReference r:id="rId5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'007_2020_01 007_2020_01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'007_2020_01 007_2020_01 Pol'!$A$1:$X$94</definedName>
    <definedName name="_xlnm.Print_Area" localSheetId="1">Stavba!$A$1:$J$59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71027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58" i="1" l="1"/>
  <c r="I57" i="1"/>
  <c r="I56" i="1"/>
  <c r="I55" i="1"/>
  <c r="I54" i="1"/>
  <c r="I53" i="1"/>
  <c r="I52" i="1"/>
  <c r="I51" i="1"/>
  <c r="I50" i="1"/>
  <c r="G42" i="1"/>
  <c r="F42" i="1"/>
  <c r="G41" i="1"/>
  <c r="F41" i="1"/>
  <c r="G39" i="1"/>
  <c r="G43" i="1" s="1"/>
  <c r="G25" i="1" s="1"/>
  <c r="A25" i="1" s="1"/>
  <c r="F39" i="1"/>
  <c r="G93" i="12"/>
  <c r="BA41" i="12"/>
  <c r="BA38" i="12"/>
  <c r="BA35" i="12"/>
  <c r="BA15" i="12"/>
  <c r="G8" i="12"/>
  <c r="I8" i="12"/>
  <c r="K8" i="12"/>
  <c r="O8" i="12"/>
  <c r="Q8" i="12"/>
  <c r="V8" i="12"/>
  <c r="G9" i="12"/>
  <c r="I9" i="12"/>
  <c r="K9" i="12"/>
  <c r="M9" i="12"/>
  <c r="M8" i="12" s="1"/>
  <c r="O9" i="12"/>
  <c r="Q9" i="12"/>
  <c r="V9" i="12"/>
  <c r="G13" i="12"/>
  <c r="O13" i="12"/>
  <c r="G14" i="12"/>
  <c r="M14" i="12" s="1"/>
  <c r="M13" i="12" s="1"/>
  <c r="I14" i="12"/>
  <c r="I13" i="12" s="1"/>
  <c r="K14" i="12"/>
  <c r="O14" i="12"/>
  <c r="Q14" i="12"/>
  <c r="Q13" i="12" s="1"/>
  <c r="V14" i="12"/>
  <c r="G17" i="12"/>
  <c r="M17" i="12" s="1"/>
  <c r="I17" i="12"/>
  <c r="K17" i="12"/>
  <c r="K13" i="12" s="1"/>
  <c r="O17" i="12"/>
  <c r="Q17" i="12"/>
  <c r="V17" i="12"/>
  <c r="V13" i="12" s="1"/>
  <c r="G19" i="12"/>
  <c r="I19" i="12"/>
  <c r="K19" i="12"/>
  <c r="M19" i="12"/>
  <c r="O19" i="12"/>
  <c r="Q19" i="12"/>
  <c r="V19" i="12"/>
  <c r="G21" i="12"/>
  <c r="K21" i="12"/>
  <c r="O21" i="12"/>
  <c r="V21" i="12"/>
  <c r="G22" i="12"/>
  <c r="M22" i="12" s="1"/>
  <c r="M21" i="12" s="1"/>
  <c r="I22" i="12"/>
  <c r="I21" i="12" s="1"/>
  <c r="K22" i="12"/>
  <c r="O22" i="12"/>
  <c r="Q22" i="12"/>
  <c r="Q21" i="12" s="1"/>
  <c r="V22" i="12"/>
  <c r="I25" i="12"/>
  <c r="K25" i="12"/>
  <c r="Q25" i="12"/>
  <c r="V25" i="12"/>
  <c r="G26" i="12"/>
  <c r="I26" i="12"/>
  <c r="K26" i="12"/>
  <c r="M26" i="12"/>
  <c r="O26" i="12"/>
  <c r="Q26" i="12"/>
  <c r="V26" i="12"/>
  <c r="G29" i="12"/>
  <c r="G25" i="12" s="1"/>
  <c r="I29" i="12"/>
  <c r="K29" i="12"/>
  <c r="O29" i="12"/>
  <c r="O25" i="12" s="1"/>
  <c r="Q29" i="12"/>
  <c r="V29" i="12"/>
  <c r="I33" i="12"/>
  <c r="Q33" i="12"/>
  <c r="G34" i="12"/>
  <c r="M34" i="12" s="1"/>
  <c r="I34" i="12"/>
  <c r="K34" i="12"/>
  <c r="K33" i="12" s="1"/>
  <c r="O34" i="12"/>
  <c r="Q34" i="12"/>
  <c r="V34" i="12"/>
  <c r="V33" i="12" s="1"/>
  <c r="G37" i="12"/>
  <c r="I37" i="12"/>
  <c r="K37" i="12"/>
  <c r="M37" i="12"/>
  <c r="O37" i="12"/>
  <c r="Q37" i="12"/>
  <c r="V37" i="12"/>
  <c r="G40" i="12"/>
  <c r="G33" i="12" s="1"/>
  <c r="I40" i="12"/>
  <c r="K40" i="12"/>
  <c r="O40" i="12"/>
  <c r="O33" i="12" s="1"/>
  <c r="Q40" i="12"/>
  <c r="V40" i="12"/>
  <c r="G44" i="12"/>
  <c r="M44" i="12" s="1"/>
  <c r="I44" i="12"/>
  <c r="K44" i="12"/>
  <c r="K43" i="12" s="1"/>
  <c r="O44" i="12"/>
  <c r="Q44" i="12"/>
  <c r="V44" i="12"/>
  <c r="V43" i="12" s="1"/>
  <c r="G46" i="12"/>
  <c r="I46" i="12"/>
  <c r="K46" i="12"/>
  <c r="M46" i="12"/>
  <c r="O46" i="12"/>
  <c r="Q46" i="12"/>
  <c r="V46" i="12"/>
  <c r="G48" i="12"/>
  <c r="M48" i="12" s="1"/>
  <c r="I48" i="12"/>
  <c r="K48" i="12"/>
  <c r="O48" i="12"/>
  <c r="O43" i="12" s="1"/>
  <c r="Q48" i="12"/>
  <c r="V48" i="12"/>
  <c r="G50" i="12"/>
  <c r="M50" i="12" s="1"/>
  <c r="I50" i="12"/>
  <c r="I43" i="12" s="1"/>
  <c r="K50" i="12"/>
  <c r="O50" i="12"/>
  <c r="Q50" i="12"/>
  <c r="Q43" i="12" s="1"/>
  <c r="V50" i="12"/>
  <c r="G52" i="12"/>
  <c r="M52" i="12" s="1"/>
  <c r="I52" i="12"/>
  <c r="K52" i="12"/>
  <c r="O52" i="12"/>
  <c r="Q52" i="12"/>
  <c r="V52" i="12"/>
  <c r="G54" i="12"/>
  <c r="I54" i="12"/>
  <c r="K54" i="12"/>
  <c r="M54" i="12"/>
  <c r="O54" i="12"/>
  <c r="Q54" i="12"/>
  <c r="V54" i="12"/>
  <c r="G56" i="12"/>
  <c r="M56" i="12" s="1"/>
  <c r="I56" i="12"/>
  <c r="K56" i="12"/>
  <c r="O56" i="12"/>
  <c r="Q56" i="12"/>
  <c r="V56" i="12"/>
  <c r="G58" i="12"/>
  <c r="M58" i="12" s="1"/>
  <c r="I58" i="12"/>
  <c r="K58" i="12"/>
  <c r="O58" i="12"/>
  <c r="Q58" i="12"/>
  <c r="V58" i="12"/>
  <c r="G60" i="12"/>
  <c r="I60" i="12"/>
  <c r="K60" i="12"/>
  <c r="O60" i="12"/>
  <c r="Q60" i="12"/>
  <c r="V60" i="12"/>
  <c r="G61" i="12"/>
  <c r="I61" i="12"/>
  <c r="K61" i="12"/>
  <c r="M61" i="12"/>
  <c r="M60" i="12" s="1"/>
  <c r="O61" i="12"/>
  <c r="Q61" i="12"/>
  <c r="V61" i="12"/>
  <c r="G65" i="12"/>
  <c r="O65" i="12"/>
  <c r="G66" i="12"/>
  <c r="M66" i="12" s="1"/>
  <c r="M65" i="12" s="1"/>
  <c r="I66" i="12"/>
  <c r="I65" i="12" s="1"/>
  <c r="K66" i="12"/>
  <c r="O66" i="12"/>
  <c r="Q66" i="12"/>
  <c r="Q65" i="12" s="1"/>
  <c r="V66" i="12"/>
  <c r="G68" i="12"/>
  <c r="M68" i="12" s="1"/>
  <c r="I68" i="12"/>
  <c r="K68" i="12"/>
  <c r="K65" i="12" s="1"/>
  <c r="O68" i="12"/>
  <c r="Q68" i="12"/>
  <c r="V68" i="12"/>
  <c r="V65" i="12" s="1"/>
  <c r="G72" i="12"/>
  <c r="I72" i="12"/>
  <c r="K72" i="12"/>
  <c r="M72" i="12"/>
  <c r="O72" i="12"/>
  <c r="Q72" i="12"/>
  <c r="V72" i="12"/>
  <c r="G77" i="12"/>
  <c r="M77" i="12" s="1"/>
  <c r="I77" i="12"/>
  <c r="I76" i="12" s="1"/>
  <c r="K77" i="12"/>
  <c r="O77" i="12"/>
  <c r="Q77" i="12"/>
  <c r="Q76" i="12" s="1"/>
  <c r="V77" i="12"/>
  <c r="G80" i="12"/>
  <c r="M80" i="12" s="1"/>
  <c r="I80" i="12"/>
  <c r="K80" i="12"/>
  <c r="K76" i="12" s="1"/>
  <c r="O80" i="12"/>
  <c r="Q80" i="12"/>
  <c r="V80" i="12"/>
  <c r="V76" i="12" s="1"/>
  <c r="G82" i="12"/>
  <c r="I82" i="12"/>
  <c r="K82" i="12"/>
  <c r="M82" i="12"/>
  <c r="O82" i="12"/>
  <c r="Q82" i="12"/>
  <c r="V82" i="12"/>
  <c r="G84" i="12"/>
  <c r="M84" i="12" s="1"/>
  <c r="I84" i="12"/>
  <c r="K84" i="12"/>
  <c r="O84" i="12"/>
  <c r="O76" i="12" s="1"/>
  <c r="Q84" i="12"/>
  <c r="V84" i="12"/>
  <c r="G86" i="12"/>
  <c r="M86" i="12" s="1"/>
  <c r="I86" i="12"/>
  <c r="K86" i="12"/>
  <c r="O86" i="12"/>
  <c r="Q86" i="12"/>
  <c r="V86" i="12"/>
  <c r="G88" i="12"/>
  <c r="M88" i="12" s="1"/>
  <c r="I88" i="12"/>
  <c r="K88" i="12"/>
  <c r="O88" i="12"/>
  <c r="Q88" i="12"/>
  <c r="V88" i="12"/>
  <c r="G90" i="12"/>
  <c r="I90" i="12"/>
  <c r="K90" i="12"/>
  <c r="M90" i="12"/>
  <c r="O90" i="12"/>
  <c r="Q90" i="12"/>
  <c r="V90" i="12"/>
  <c r="AE93" i="12"/>
  <c r="I20" i="1"/>
  <c r="I19" i="1"/>
  <c r="I18" i="1"/>
  <c r="I17" i="1"/>
  <c r="I16" i="1"/>
  <c r="I59" i="1"/>
  <c r="J58" i="1" s="1"/>
  <c r="J53" i="1"/>
  <c r="F43" i="1"/>
  <c r="G23" i="1" s="1"/>
  <c r="H42" i="1"/>
  <c r="I42" i="1" s="1"/>
  <c r="H41" i="1"/>
  <c r="I41" i="1" s="1"/>
  <c r="H40" i="1"/>
  <c r="H39" i="1"/>
  <c r="I39" i="1" s="1"/>
  <c r="I43" i="1" s="1"/>
  <c r="J55" i="1" l="1"/>
  <c r="J51" i="1"/>
  <c r="J52" i="1"/>
  <c r="J54" i="1"/>
  <c r="J50" i="1"/>
  <c r="J57" i="1"/>
  <c r="J56" i="1"/>
  <c r="G26" i="1"/>
  <c r="A26" i="1"/>
  <c r="A23" i="1"/>
  <c r="G28" i="1"/>
  <c r="M76" i="12"/>
  <c r="M43" i="12"/>
  <c r="G76" i="12"/>
  <c r="G43" i="12"/>
  <c r="M40" i="12"/>
  <c r="M33" i="12" s="1"/>
  <c r="AF93" i="12"/>
  <c r="M29" i="12"/>
  <c r="M25" i="12" s="1"/>
  <c r="H43" i="1"/>
  <c r="J42" i="1"/>
  <c r="J41" i="1"/>
  <c r="J39" i="1"/>
  <c r="J43" i="1" s="1"/>
  <c r="I21" i="1"/>
  <c r="J28" i="1"/>
  <c r="J26" i="1"/>
  <c r="G38" i="1"/>
  <c r="F38" i="1"/>
  <c r="J23" i="1"/>
  <c r="J24" i="1"/>
  <c r="J25" i="1"/>
  <c r="J27" i="1"/>
  <c r="E24" i="1"/>
  <c r="E26" i="1"/>
  <c r="J59" i="1" l="1"/>
  <c r="G24" i="1"/>
  <c r="A27" i="1" s="1"/>
  <c r="A24" i="1"/>
  <c r="G29" i="1" l="1"/>
  <c r="G27" i="1" s="1"/>
  <c r="A29" i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Marečková Anna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<sst xmlns="http://schemas.openxmlformats.org/spreadsheetml/2006/main" count="482" uniqueCount="203">
  <si>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</si>
  <si>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</si>
  <si>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</si>
  <si>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</si>
  <si>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</si>
  <si>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</si>
  <si>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</si>
  <si>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</si>
  <si>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</si>
  <si>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</si>
  <si>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</si>
  <si>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</si>
  <si>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</si>
  <si>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</si>
  <si>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</si>
  <si>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</si>
  <si>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</si>
  <si>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</si>
  <si>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</si>
  <si>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</si>
  <si>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</si>
  <si>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</si>
  <si>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</si>
  <si>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</si>
  <si>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</si>
  <si>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</si>
  <si>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</si>
  <si>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</si>
  <si>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</si>
  <si>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</si>
  <si>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</si>
  <si>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</si>
  <si>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</si>
  <si>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</si>
  <si>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</si>
  <si>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</si>
  <si>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</si>
  <si>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</si>
  <si>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</si>
  <si>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</si>
  <si>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</si>
  <si>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</si>
  <si>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</si>
  <si>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007/2020/01</t>
  </si>
  <si>
    <t>Staňkova 47  výměna PO dveří</t>
  </si>
  <si>
    <t>Objekt:</t>
  </si>
  <si>
    <t>Rozpočet:</t>
  </si>
  <si>
    <t>Marečková</t>
  </si>
  <si>
    <t>sdfsdf</t>
  </si>
  <si>
    <t>OSM MMB</t>
  </si>
  <si>
    <t>Stavba</t>
  </si>
  <si>
    <t>Stavební objekt</t>
  </si>
  <si>
    <t>Celkem za stavbu</t>
  </si>
  <si>
    <t>CZK</t>
  </si>
  <si>
    <t>Rekapitulace dílů</t>
  </si>
  <si>
    <t>Typ dílu</t>
  </si>
  <si>
    <t>61</t>
  </si>
  <si>
    <t>Úpravy povrchů vnitřní</t>
  </si>
  <si>
    <t>64</t>
  </si>
  <si>
    <t>Výplně otvorů</t>
  </si>
  <si>
    <t>95</t>
  </si>
  <si>
    <t>Dokončovací konstrukce na pozemních stavbách</t>
  </si>
  <si>
    <t>96</t>
  </si>
  <si>
    <t>Bourání konstrukcí</t>
  </si>
  <si>
    <t>99</t>
  </si>
  <si>
    <t>Staveništní přesun hmot</t>
  </si>
  <si>
    <t>766</t>
  </si>
  <si>
    <t>Konstrukce truhlářské</t>
  </si>
  <si>
    <t>783</t>
  </si>
  <si>
    <t>Nátěry</t>
  </si>
  <si>
    <t>784</t>
  </si>
  <si>
    <t>Malby</t>
  </si>
  <si>
    <t>D96</t>
  </si>
  <si>
    <t>Přesuny suti a vybouraných hmot</t>
  </si>
  <si>
    <t>PSU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</si>
  <si>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</si>
  <si>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</si>
  <si>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</si>
  <si>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</si>
  <si>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</si>
  <si>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</si>
  <si>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</si>
  <si>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</si>
  <si>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</si>
  <si>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</si>
  <si>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</si>
  <si>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</si>
  <si>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</si>
  <si>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</si>
  <si>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</si>
  <si>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</si>
  <si>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</si>
  <si>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</si>
  <si>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</si>
  <si>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</si>
  <si>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</si>
  <si>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</si>
  <si>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</si>
  <si>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</si>
  <si>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</si>
  <si>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</si>
  <si>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</si>
  <si>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</si>
  <si>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</si>
  <si>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</si>
  <si>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612409991RT2</t>
  </si>
  <si>
    <t>Začištění omítek kolem oken, dveří a obkladů apod. s použitím suché maltové směsi</t>
  </si>
  <si>
    <t>m</t>
  </si>
  <si>
    <t>801-4</t>
  </si>
  <si>
    <t>RTS 20/ II</t>
  </si>
  <si>
    <t>RTS 20/ I</t>
  </si>
  <si>
    <t>Práce</t>
  </si>
  <si>
    <t>POL1_</t>
  </si>
  <si>
    <t>(2*2+0,6)*5</t>
  </si>
  <si>
    <t>VV</t>
  </si>
  <si>
    <t>(2*2+0,9)*1</t>
  </si>
  <si>
    <t>SPU</t>
  </si>
  <si>
    <t>642945111R00</t>
  </si>
  <si>
    <t>Osazení ocelových zárubní protipožárních jednokřídlových, obetonováním</t>
  </si>
  <si>
    <t>kus</t>
  </si>
  <si>
    <t>801-1</t>
  </si>
  <si>
    <t>a protiplynových dveří bez nebo včetně dveřních křídel do vynechaného otvoru, s obetonováním , včetně manipulační dopravy, kotvení zárubně do zdiva  např. s uklínováním, s případným přivařením k obnažené výztuži, se zalitím, resp. zabetonováním, včetně bednění.</t>
  </si>
  <si>
    <t>SPI</t>
  </si>
  <si>
    <t>5533300400R</t>
  </si>
  <si>
    <t>zárubeň kovová pro klasické zdění; š profilu 160 mm; š průchodu 600 mm; h průchodu 1 970 mm; L, P; závěsy pevné</t>
  </si>
  <si>
    <t>SPCM</t>
  </si>
  <si>
    <t>Specifikace</t>
  </si>
  <si>
    <t>POL3_</t>
  </si>
  <si>
    <t>5533300430R</t>
  </si>
  <si>
    <t>zárubeň kovová pro klasické zdění; š profilu 160 mm; š průchodu 900 mm; h průchodu 1 970 mm; L, P; závěsy pevné</t>
  </si>
  <si>
    <t>952901111R00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</si>
  <si>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do 4 m</t>
  </si>
  <si>
    <t>m2</t>
  </si>
  <si>
    <t>3*3*6</t>
  </si>
  <si>
    <t>968061125R00</t>
  </si>
  <si>
    <t>Vyvěšení nebo zavěšení dřevěných křídel dveří, plochy do 2 m2</t>
  </si>
  <si>
    <t>801-3</t>
  </si>
  <si>
    <t>oken, dveří a vrat, s uložením a opětovným zavěšením po provedení stavebních změn,</t>
  </si>
  <si>
    <t>968072455R00</t>
  </si>
  <si>
    <t>Vybourání a vyjmutí kovových rámů a rolet rámů, včetně pomocného lešení o výšce podlahy do 1900 mm a pro zatížení do 1,5 kPa  (150 kg/m2) dveřních zárubní, plochy do 2 m2</t>
  </si>
  <si>
    <t>0,6*2*5</t>
  </si>
  <si>
    <t>0,9*2*1</t>
  </si>
  <si>
    <t>998011002R00</t>
  </si>
  <si>
    <t>Přesun hmot pro budovy s nosnou konstrukcí zděnou výšky přes 6 do 12 m</t>
  </si>
  <si>
    <t>t</t>
  </si>
  <si>
    <t>Přesun hmot</t>
  </si>
  <si>
    <t>POL7_</t>
  </si>
  <si>
    <t>přesun hmot pro budovy občanské výstavby (JKSO 801), budovy pro bydlení (JKSO 803) budovy pro výrobu a služby (JKSO 812) s nosnou svislou konstrukcí zděnou z cihel nebo tvárnic nebo kovovou</t>
  </si>
  <si>
    <t>998011018R00</t>
  </si>
  <si>
    <t>Přesun hmot pro budovy s nosnou konstrukcí zděnou příplatek za zvětšený přesun přes vymezenou největší dopravní vzdálenost_x000D_
 do 5000 m</t>
  </si>
  <si>
    <t>998011019R00</t>
  </si>
  <si>
    <t>Přesun hmot pro budovy s nosnou konstrukcí zděnou příplatek za zvětšený přesun přes vymezenou největší dopravní vzdálenost_x000D_
 za každých dalších  i započatých 5000 m</t>
  </si>
  <si>
    <t>766661112R00</t>
  </si>
  <si>
    <t>Montáž dveřních křídel kompletizovaných otevíravých ,  , do ocelové nebo fošnové zárubně, jednokřídlových, šířky do 800 mm</t>
  </si>
  <si>
    <t>800-766</t>
  </si>
  <si>
    <t>766661122R00</t>
  </si>
  <si>
    <t>Montáž dveřních křídel kompletizovaných otevíravých ,  , do ocelové nebo fošnové zárubně, jednokřídlových, šířky přes 800 mm</t>
  </si>
  <si>
    <t>766662811R00</t>
  </si>
  <si>
    <t>Demontáž dveřních křídel prahů dveří_x000D_
 jednokřídlových</t>
  </si>
  <si>
    <t>766695213R00</t>
  </si>
  <si>
    <t>Ostatní montáž prahů dveří_x000D_
 jednokřídlých, šířky přes 100 mm</t>
  </si>
  <si>
    <t>61165609R</t>
  </si>
  <si>
    <t>dveře speciální protipožární; vnitřní; vnější; š = 600 mm; h = 1 970,0 mm; hladké; EI 30 min; otevíravé; počet křídel 1; plné; povrch. úprava laminát</t>
  </si>
  <si>
    <t>61165612R</t>
  </si>
  <si>
    <t>dveře speciální protipožární; vnitřní; vnější; š = 900 mm; h = 1 970,0 mm; hladké; EI 30 min; otevíravé; počet křídel 1; plné; povrch. úprava laminát</t>
  </si>
  <si>
    <t>61187121R</t>
  </si>
  <si>
    <t>práh dub; š = 150 mm; l = 600,0 mm; tl = 20,0 mm</t>
  </si>
  <si>
    <t>61187181R</t>
  </si>
  <si>
    <t>práh dub; š = 150 mm; l = 900,0 mm; tl = 20,0 mm</t>
  </si>
  <si>
    <t>783222110R00</t>
  </si>
  <si>
    <t xml:space="preserve">Nátěry kov.stavebních doplňk.konstrukcí syntetické 2x email,  </t>
  </si>
  <si>
    <t>800-783</t>
  </si>
  <si>
    <t>zárubně : (2*2+0,6)*0,5*5</t>
  </si>
  <si>
    <t>(2*2+0,9)*0,5*1</t>
  </si>
  <si>
    <t>784432911R00</t>
  </si>
  <si>
    <t>Opravy malby klihové se začištěním v místnostech do 3,8 m, dvojnásobné bez pačokování, jednobarevné, s obroušením a oprášením</t>
  </si>
  <si>
    <t>800-784</t>
  </si>
  <si>
    <t>784498911R00</t>
  </si>
  <si>
    <t>Ostatní práce vyhlazení malířskou masou jednonásobné, v místnostech výšky nebo na schodišti o výšce podlaží do 3,8 m</t>
  </si>
  <si>
    <t>(2*2+1)*0,5*5*2</t>
  </si>
  <si>
    <t>(2*2+1,5)*0,5*2</t>
  </si>
  <si>
    <t>784498931R00</t>
  </si>
  <si>
    <t>Ostatní práce tmelení trhlin v omítce š. do 4 mm akryl. tmelem , v místnostech do 3,8 m</t>
  </si>
  <si>
    <t>979086112R00</t>
  </si>
  <si>
    <t xml:space="preserve">Vodorovná doprava suti a vybouraných hmot nakládání nebo překládání suti a vybouraných hmot na dopravní prostředek při vodorovné dopravě,  ,  </t>
  </si>
  <si>
    <t>832-1</t>
  </si>
  <si>
    <t>Přesun suti</t>
  </si>
  <si>
    <t>POL8_</t>
  </si>
  <si>
    <t>bez naložení, s vyložením a hrubým urovnáním</t>
  </si>
  <si>
    <t>979011211R00</t>
  </si>
  <si>
    <t>Svislá doprava suti a vybouraných hmot nošením za prvé podlaží nad základním podlažím</t>
  </si>
  <si>
    <t>979011219R00</t>
  </si>
  <si>
    <t>Svislá doprava suti a vybouraných hmot nošením příplatek zakaždé další podlaží nad prvním základním podlažím</t>
  </si>
  <si>
    <t>979081111R00</t>
  </si>
  <si>
    <t>Odvoz suti a vybouraných hmot na skládku do 1 km</t>
  </si>
  <si>
    <t>979081121R00</t>
  </si>
  <si>
    <t>Odvoz suti a vybouraných hmot na skládku příplatek za každý další 1 km</t>
  </si>
  <si>
    <t>979082111R00</t>
  </si>
  <si>
    <t>Vnitrostaveništní doprava suti a vybouraných hmot do 10 m</t>
  </si>
  <si>
    <t>979999999R00</t>
  </si>
  <si>
    <t xml:space="preserve">Poplatek za skládku suti s 10 % příměsí - DUFONEV Brno,  </t>
  </si>
  <si>
    <t>SUM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</si>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</sst>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19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2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 wrapTex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0" fillId="0" borderId="32" xfId="0" applyNumberFormat="1" applyBorder="1" applyAlignment="1">
      <alignment vertical="center" wrapText="1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4" fontId="16" fillId="0" borderId="0" xfId="0" applyNumberFormat="1" applyFont="1" applyBorder="1" applyAlignment="1">
      <alignment vertical="top" shrinkToFit="1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49" fontId="16" fillId="4" borderId="0" xfId="0" applyNumberFormat="1" applyFont="1" applyFill="1" applyBorder="1" applyAlignment="1" applyProtection="1">
      <alignment vertical="top"/>
      <protection locked="0"/>
    </xf>
    <xf numFmtId="0" fontId="18" fillId="0" borderId="0" xfId="0" applyNumberFormat="1" applyFont="1" applyAlignment="1">
      <alignment wrapText="1"/>
    </xf>
    <xf numFmtId="0" fontId="16" fillId="0" borderId="18" xfId="0" applyNumberFormat="1" applyFont="1" applyBorder="1" applyAlignment="1">
      <alignment vertical="top" wrapText="1"/>
    </xf>
    <xf numFmtId="49" fontId="16" fillId="4" borderId="18" xfId="0" applyNumberFormat="1" applyFont="1" applyFill="1" applyBorder="1" applyAlignment="1" applyProtection="1">
      <alignment vertical="top"/>
      <protection locked="0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49" fontId="16" fillId="4" borderId="0" xfId="0" applyNumberFormat="1" applyFont="1" applyFill="1" applyBorder="1" applyAlignment="1" applyProtection="1">
      <alignment horizontal="left" vertical="top" wrapText="1"/>
      <protection locked="0"/>
    </xf>
    <xf numFmtId="0" fontId="16" fillId="0" borderId="18" xfId="0" applyNumberFormat="1" applyFont="1" applyBorder="1" applyAlignment="1">
      <alignment horizontal="left" vertical="top" wrapText="1"/>
    </xf>
    <xf numFmtId="49" fontId="16" fillId="4" borderId="18" xfId="0" applyNumberFormat="1" applyFont="1" applyFill="1" applyBorder="1" applyAlignment="1" applyProtection="1">
      <alignment horizontal="left" vertical="top" wrapText="1"/>
      <protection locked="0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ild.brno.cz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76" t="s">
        <v>39</v>
      </c>
      <c r="B2" s="76"/>
      <c r="C2" s="76"/>
      <c r="D2" s="76"/>
      <c r="E2" s="76"/>
      <c r="F2" s="76"/>
      <c r="G2" s="76"/>
    </row>
  </sheetData>
  <sheetProtection password="918B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62"/>
  <sheetViews>
    <sheetView showGridLines="0" topLeftCell="B27" zoomScaleNormal="100" zoomScaleSheetLayoutView="75" workbookViewId="0">
      <selection activeCell="A28" sqref="A28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77" t="s">
        <v>41</v>
      </c>
      <c r="C1" s="78"/>
      <c r="D1" s="78"/>
      <c r="E1" s="78"/>
      <c r="F1" s="78"/>
      <c r="G1" s="78"/>
      <c r="H1" s="78"/>
      <c r="I1" s="78"/>
      <c r="J1" s="79"/>
    </row>
    <row r="2" spans="1:15" ht="36" customHeight="1" x14ac:dyDescent="0.2">
      <c r="A2" s="2"/>
      <c r="B2" s="112" t="s">
        <v>22</v>
      </c>
      <c r="C2" s="113"/>
      <c r="D2" s="114" t="s">
        <v>43</v>
      </c>
      <c r="E2" s="115" t="s">
        <v>44</v>
      </c>
      <c r="F2" s="116"/>
      <c r="G2" s="116"/>
      <c r="H2" s="116"/>
      <c r="I2" s="116"/>
      <c r="J2" s="117"/>
      <c r="O2" s="1"/>
    </row>
    <row r="3" spans="1:15" ht="27" customHeight="1" x14ac:dyDescent="0.2">
      <c r="A3" s="2"/>
      <c r="B3" s="118" t="s">
        <v>45</v>
      </c>
      <c r="C3" s="113"/>
      <c r="D3" s="119" t="s">
        <v>43</v>
      </c>
      <c r="E3" s="120" t="s">
        <v>44</v>
      </c>
      <c r="F3" s="121"/>
      <c r="G3" s="121"/>
      <c r="H3" s="121"/>
      <c r="I3" s="121"/>
      <c r="J3" s="122"/>
    </row>
    <row r="4" spans="1:15" ht="23.25" customHeight="1" x14ac:dyDescent="0.2">
      <c r="A4" s="111">
        <v>4288</v>
      </c>
      <c r="B4" s="123" t="s">
        <v>46</v>
      </c>
      <c r="C4" s="124"/>
      <c r="D4" s="125" t="s">
        <v>43</v>
      </c>
      <c r="E4" s="126" t="s">
        <v>44</v>
      </c>
      <c r="F4" s="127"/>
      <c r="G4" s="127"/>
      <c r="H4" s="127"/>
      <c r="I4" s="127"/>
      <c r="J4" s="128"/>
    </row>
    <row r="5" spans="1:15" ht="24" customHeight="1" x14ac:dyDescent="0.2">
      <c r="A5" s="2"/>
      <c r="B5" s="31" t="s">
        <v>42</v>
      </c>
      <c r="D5" s="92"/>
      <c r="E5" s="93"/>
      <c r="F5" s="93"/>
      <c r="G5" s="93"/>
      <c r="H5" s="18" t="s">
        <v>40</v>
      </c>
      <c r="I5" s="22"/>
      <c r="J5" s="8"/>
    </row>
    <row r="6" spans="1:15" ht="15.75" customHeight="1" x14ac:dyDescent="0.2">
      <c r="A6" s="2"/>
      <c r="B6" s="28"/>
      <c r="C6" s="55"/>
      <c r="D6" s="86"/>
      <c r="E6" s="94"/>
      <c r="F6" s="94"/>
      <c r="G6" s="94"/>
      <c r="H6" s="18" t="s">
        <v>34</v>
      </c>
      <c r="I6" s="22"/>
      <c r="J6" s="8"/>
    </row>
    <row r="7" spans="1:15" ht="15.75" customHeight="1" x14ac:dyDescent="0.2">
      <c r="A7" s="2"/>
      <c r="B7" s="29"/>
      <c r="C7" s="56"/>
      <c r="D7" s="53"/>
      <c r="E7" s="95"/>
      <c r="F7" s="96"/>
      <c r="G7" s="96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129"/>
      <c r="E11" s="129"/>
      <c r="F11" s="129"/>
      <c r="G11" s="129"/>
      <c r="H11" s="18" t="s">
        <v>40</v>
      </c>
      <c r="I11" s="134"/>
      <c r="J11" s="8"/>
    </row>
    <row r="12" spans="1:15" ht="15.75" customHeight="1" x14ac:dyDescent="0.2">
      <c r="A12" s="2"/>
      <c r="B12" s="28"/>
      <c r="C12" s="55"/>
      <c r="D12" s="130"/>
      <c r="E12" s="130"/>
      <c r="F12" s="130"/>
      <c r="G12" s="130"/>
      <c r="H12" s="18" t="s">
        <v>34</v>
      </c>
      <c r="I12" s="134"/>
      <c r="J12" s="8"/>
    </row>
    <row r="13" spans="1:15" ht="15.75" customHeight="1" x14ac:dyDescent="0.2">
      <c r="A13" s="2"/>
      <c r="B13" s="29"/>
      <c r="C13" s="56"/>
      <c r="D13" s="133"/>
      <c r="E13" s="131"/>
      <c r="F13" s="132"/>
      <c r="G13" s="132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59" t="s">
        <v>47</v>
      </c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32</v>
      </c>
      <c r="C15" s="61"/>
      <c r="D15" s="54"/>
      <c r="E15" s="87"/>
      <c r="F15" s="87"/>
      <c r="G15" s="88"/>
      <c r="H15" s="88"/>
      <c r="I15" s="88" t="s">
        <v>29</v>
      </c>
      <c r="J15" s="89"/>
    </row>
    <row r="16" spans="1:15" ht="23.25" customHeight="1" x14ac:dyDescent="0.2">
      <c r="A16" s="196" t="s">
        <v>24</v>
      </c>
      <c r="B16" s="38" t="s">
        <v>24</v>
      </c>
      <c r="C16" s="62"/>
      <c r="D16" s="63"/>
      <c r="E16" s="83"/>
      <c r="F16" s="84"/>
      <c r="G16" s="83"/>
      <c r="H16" s="84"/>
      <c r="I16" s="83">
        <f>SUMIF(F50:F58,A16,I50:I58)+SUMIF(F50:F58,"PSU",I50:I58)</f>
        <v>0</v>
      </c>
      <c r="J16" s="85"/>
    </row>
    <row r="17" spans="1:10" ht="23.25" customHeight="1" x14ac:dyDescent="0.2">
      <c r="A17" s="196" t="s">
        <v>25</v>
      </c>
      <c r="B17" s="38" t="s">
        <v>25</v>
      </c>
      <c r="C17" s="62"/>
      <c r="D17" s="63"/>
      <c r="E17" s="83"/>
      <c r="F17" s="84"/>
      <c r="G17" s="83"/>
      <c r="H17" s="84"/>
      <c r="I17" s="83">
        <f>SUMIF(F50:F58,A17,I50:I58)</f>
        <v>0</v>
      </c>
      <c r="J17" s="85"/>
    </row>
    <row r="18" spans="1:10" ht="23.25" customHeight="1" x14ac:dyDescent="0.2">
      <c r="A18" s="196" t="s">
        <v>26</v>
      </c>
      <c r="B18" s="38" t="s">
        <v>26</v>
      </c>
      <c r="C18" s="62"/>
      <c r="D18" s="63"/>
      <c r="E18" s="83"/>
      <c r="F18" s="84"/>
      <c r="G18" s="83"/>
      <c r="H18" s="84"/>
      <c r="I18" s="83">
        <f>SUMIF(F50:F58,A18,I50:I58)</f>
        <v>0</v>
      </c>
      <c r="J18" s="85"/>
    </row>
    <row r="19" spans="1:10" ht="23.25" customHeight="1" x14ac:dyDescent="0.2">
      <c r="A19" s="196" t="s">
        <v>75</v>
      </c>
      <c r="B19" s="38" t="s">
        <v>27</v>
      </c>
      <c r="C19" s="62"/>
      <c r="D19" s="63"/>
      <c r="E19" s="83"/>
      <c r="F19" s="84"/>
      <c r="G19" s="83"/>
      <c r="H19" s="84"/>
      <c r="I19" s="83">
        <f>SUMIF(F50:F58,A19,I50:I58)</f>
        <v>0</v>
      </c>
      <c r="J19" s="85"/>
    </row>
    <row r="20" spans="1:10" ht="23.25" customHeight="1" x14ac:dyDescent="0.2">
      <c r="A20" s="196" t="s">
        <v>76</v>
      </c>
      <c r="B20" s="38" t="s">
        <v>28</v>
      </c>
      <c r="C20" s="62"/>
      <c r="D20" s="63"/>
      <c r="E20" s="83"/>
      <c r="F20" s="84"/>
      <c r="G20" s="83"/>
      <c r="H20" s="84"/>
      <c r="I20" s="83">
        <f>SUMIF(F50:F58,A20,I50:I58)</f>
        <v>0</v>
      </c>
      <c r="J20" s="85"/>
    </row>
    <row r="21" spans="1:10" ht="23.25" customHeight="1" x14ac:dyDescent="0.2">
      <c r="A21" s="2"/>
      <c r="B21" s="48" t="s">
        <v>29</v>
      </c>
      <c r="C21" s="64"/>
      <c r="D21" s="65"/>
      <c r="E21" s="90"/>
      <c r="F21" s="91"/>
      <c r="G21" s="90"/>
      <c r="H21" s="91"/>
      <c r="I21" s="90">
        <f>SUM(I16:J20)</f>
        <v>0</v>
      </c>
      <c r="J21" s="102"/>
    </row>
    <row r="22" spans="1:10" ht="33" customHeight="1" x14ac:dyDescent="0.2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12</v>
      </c>
      <c r="C23" s="62"/>
      <c r="D23" s="63"/>
      <c r="E23" s="67">
        <v>15</v>
      </c>
      <c r="F23" s="39" t="s">
        <v>0</v>
      </c>
      <c r="G23" s="100">
        <f>ZakladDPHSniVypocet</f>
        <v>0</v>
      </c>
      <c r="H23" s="101"/>
      <c r="I23" s="101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13</v>
      </c>
      <c r="C24" s="62"/>
      <c r="D24" s="63"/>
      <c r="E24" s="67">
        <f>SazbaDPH1</f>
        <v>15</v>
      </c>
      <c r="F24" s="39" t="s">
        <v>0</v>
      </c>
      <c r="G24" s="98">
        <f>A23</f>
        <v>0</v>
      </c>
      <c r="H24" s="99"/>
      <c r="I24" s="99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14</v>
      </c>
      <c r="C25" s="62"/>
      <c r="D25" s="63"/>
      <c r="E25" s="67">
        <v>21</v>
      </c>
      <c r="F25" s="39" t="s">
        <v>0</v>
      </c>
      <c r="G25" s="100">
        <f>ZakladDPHZaklVypocet</f>
        <v>0</v>
      </c>
      <c r="H25" s="101"/>
      <c r="I25" s="101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15</v>
      </c>
      <c r="C26" s="68"/>
      <c r="D26" s="54"/>
      <c r="E26" s="69">
        <f>SazbaDPH2</f>
        <v>21</v>
      </c>
      <c r="F26" s="30" t="s">
        <v>0</v>
      </c>
      <c r="G26" s="80">
        <f>A25</f>
        <v>0</v>
      </c>
      <c r="H26" s="81"/>
      <c r="I26" s="81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4</v>
      </c>
      <c r="C27" s="70"/>
      <c r="D27" s="71"/>
      <c r="E27" s="70"/>
      <c r="F27" s="16"/>
      <c r="G27" s="82">
        <f>CenaCelkem-(ZakladDPHSni+DPHSni+ZakladDPHZakl+DPHZakl)</f>
        <v>0</v>
      </c>
      <c r="H27" s="82"/>
      <c r="I27" s="82"/>
      <c r="J27" s="41" t="str">
        <f t="shared" si="0"/>
        <v>CZK</v>
      </c>
    </row>
    <row r="28" spans="1:10" ht="27.75" hidden="1" customHeight="1" thickBot="1" x14ac:dyDescent="0.25">
      <c r="A28" s="2"/>
      <c r="B28" s="166" t="s">
        <v>23</v>
      </c>
      <c r="C28" s="167"/>
      <c r="D28" s="167"/>
      <c r="E28" s="168"/>
      <c r="F28" s="169"/>
      <c r="G28" s="170">
        <f>ZakladDPHSniVypocet+ZakladDPHZaklVypocet</f>
        <v>0</v>
      </c>
      <c r="H28" s="170"/>
      <c r="I28" s="170"/>
      <c r="J28" s="171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66" t="s">
        <v>35</v>
      </c>
      <c r="C29" s="172"/>
      <c r="D29" s="172"/>
      <c r="E29" s="172"/>
      <c r="F29" s="173"/>
      <c r="G29" s="174">
        <f>A27</f>
        <v>0</v>
      </c>
      <c r="H29" s="174"/>
      <c r="I29" s="174"/>
      <c r="J29" s="175" t="s">
        <v>53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103" t="s">
        <v>48</v>
      </c>
      <c r="E34" s="104"/>
      <c r="G34" s="105" t="s">
        <v>49</v>
      </c>
      <c r="H34" s="106"/>
      <c r="I34" s="106"/>
      <c r="J34" s="25"/>
    </row>
    <row r="35" spans="1:10" ht="12.75" customHeight="1" x14ac:dyDescent="0.2">
      <c r="A35" s="2"/>
      <c r="B35" s="2"/>
      <c r="D35" s="97" t="s">
        <v>2</v>
      </c>
      <c r="E35" s="97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138" t="s">
        <v>16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hidden="1" customHeight="1" x14ac:dyDescent="0.2">
      <c r="A38" s="137" t="s">
        <v>37</v>
      </c>
      <c r="B38" s="142" t="s">
        <v>17</v>
      </c>
      <c r="C38" s="143" t="s">
        <v>5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18</v>
      </c>
      <c r="I38" s="145" t="s">
        <v>1</v>
      </c>
      <c r="J38" s="146" t="s">
        <v>0</v>
      </c>
    </row>
    <row r="39" spans="1:10" ht="25.5" hidden="1" customHeight="1" x14ac:dyDescent="0.2">
      <c r="A39" s="137">
        <v>1</v>
      </c>
      <c r="B39" s="147" t="s">
        <v>50</v>
      </c>
      <c r="C39" s="148"/>
      <c r="D39" s="148"/>
      <c r="E39" s="148"/>
      <c r="F39" s="149">
        <f>'007_2020_01 007_2020_01 Pol'!AE93</f>
        <v>0</v>
      </c>
      <c r="G39" s="150">
        <f>'007_2020_01 007_2020_01 Pol'!AF93</f>
        <v>0</v>
      </c>
      <c r="H39" s="151">
        <f>(F39*SazbaDPH1/100)+(G39*SazbaDPH2/100)</f>
        <v>0</v>
      </c>
      <c r="I39" s="151">
        <f>F39+G39+H39</f>
        <v>0</v>
      </c>
      <c r="J39" s="152" t="str">
        <f>IF(CenaCelkemVypocet=0,"",I39/CenaCelkemVypocet*100)</f>
        <v/>
      </c>
    </row>
    <row r="40" spans="1:10" ht="25.5" hidden="1" customHeight="1" x14ac:dyDescent="0.2">
      <c r="A40" s="137">
        <v>2</v>
      </c>
      <c r="B40" s="153"/>
      <c r="C40" s="154" t="s">
        <v>51</v>
      </c>
      <c r="D40" s="154"/>
      <c r="E40" s="154"/>
      <c r="F40" s="155"/>
      <c r="G40" s="156"/>
      <c r="H40" s="156">
        <f>(F40*SazbaDPH1/100)+(G40*SazbaDPH2/100)</f>
        <v>0</v>
      </c>
      <c r="I40" s="156"/>
      <c r="J40" s="157"/>
    </row>
    <row r="41" spans="1:10" ht="25.5" hidden="1" customHeight="1" x14ac:dyDescent="0.2">
      <c r="A41" s="137">
        <v>2</v>
      </c>
      <c r="B41" s="153" t="s">
        <v>43</v>
      </c>
      <c r="C41" s="154" t="s">
        <v>44</v>
      </c>
      <c r="D41" s="154"/>
      <c r="E41" s="154"/>
      <c r="F41" s="155">
        <f>'007_2020_01 007_2020_01 Pol'!AE93</f>
        <v>0</v>
      </c>
      <c r="G41" s="156">
        <f>'007_2020_01 007_2020_01 Pol'!AF93</f>
        <v>0</v>
      </c>
      <c r="H41" s="156">
        <f>(F41*SazbaDPH1/100)+(G41*SazbaDPH2/100)</f>
        <v>0</v>
      </c>
      <c r="I41" s="156">
        <f>F41+G41+H41</f>
        <v>0</v>
      </c>
      <c r="J41" s="157" t="str">
        <f>IF(CenaCelkemVypocet=0,"",I41/CenaCelkemVypocet*100)</f>
        <v/>
      </c>
    </row>
    <row r="42" spans="1:10" ht="25.5" hidden="1" customHeight="1" x14ac:dyDescent="0.2">
      <c r="A42" s="137">
        <v>3</v>
      </c>
      <c r="B42" s="158" t="s">
        <v>43</v>
      </c>
      <c r="C42" s="148" t="s">
        <v>44</v>
      </c>
      <c r="D42" s="148"/>
      <c r="E42" s="148"/>
      <c r="F42" s="159">
        <f>'007_2020_01 007_2020_01 Pol'!AE93</f>
        <v>0</v>
      </c>
      <c r="G42" s="151">
        <f>'007_2020_01 007_2020_01 Pol'!AF93</f>
        <v>0</v>
      </c>
      <c r="H42" s="151">
        <f>(F42*SazbaDPH1/100)+(G42*SazbaDPH2/100)</f>
        <v>0</v>
      </c>
      <c r="I42" s="151">
        <f>F42+G42+H42</f>
        <v>0</v>
      </c>
      <c r="J42" s="152" t="str">
        <f>IF(CenaCelkemVypocet=0,"",I42/CenaCelkemVypocet*100)</f>
        <v/>
      </c>
    </row>
    <row r="43" spans="1:10" ht="25.5" hidden="1" customHeight="1" x14ac:dyDescent="0.2">
      <c r="A43" s="137"/>
      <c r="B43" s="160" t="s">
        <v>52</v>
      </c>
      <c r="C43" s="161"/>
      <c r="D43" s="161"/>
      <c r="E43" s="162"/>
      <c r="F43" s="163">
        <f>SUMIF(A39:A42,"=1",F39:F42)</f>
        <v>0</v>
      </c>
      <c r="G43" s="164">
        <f>SUMIF(A39:A42,"=1",G39:G42)</f>
        <v>0</v>
      </c>
      <c r="H43" s="164">
        <f>SUMIF(A39:A42,"=1",H39:H42)</f>
        <v>0</v>
      </c>
      <c r="I43" s="164">
        <f>SUMIF(A39:A42,"=1",I39:I42)</f>
        <v>0</v>
      </c>
      <c r="J43" s="165">
        <f>SUMIF(A39:A42,"=1",J39:J42)</f>
        <v>0</v>
      </c>
    </row>
    <row r="47" spans="1:10" ht="15.75" x14ac:dyDescent="0.25">
      <c r="B47" s="176" t="s">
        <v>54</v>
      </c>
    </row>
    <row r="49" spans="1:10" ht="25.5" customHeight="1" x14ac:dyDescent="0.2">
      <c r="A49" s="178"/>
      <c r="B49" s="181" t="s">
        <v>17</v>
      </c>
      <c r="C49" s="181" t="s">
        <v>5</v>
      </c>
      <c r="D49" s="182"/>
      <c r="E49" s="182"/>
      <c r="F49" s="183" t="s">
        <v>55</v>
      </c>
      <c r="G49" s="183"/>
      <c r="H49" s="183"/>
      <c r="I49" s="183" t="s">
        <v>29</v>
      </c>
      <c r="J49" s="183" t="s">
        <v>0</v>
      </c>
    </row>
    <row r="50" spans="1:10" ht="36.75" customHeight="1" x14ac:dyDescent="0.2">
      <c r="A50" s="179"/>
      <c r="B50" s="184" t="s">
        <v>56</v>
      </c>
      <c r="C50" s="185" t="s">
        <v>57</v>
      </c>
      <c r="D50" s="186"/>
      <c r="E50" s="186"/>
      <c r="F50" s="192" t="s">
        <v>24</v>
      </c>
      <c r="G50" s="193"/>
      <c r="H50" s="193"/>
      <c r="I50" s="193">
        <f>'007_2020_01 007_2020_01 Pol'!G8</f>
        <v>0</v>
      </c>
      <c r="J50" s="190" t="str">
        <f>IF(I59=0,"",I50/I59*100)</f>
        <v/>
      </c>
    </row>
    <row r="51" spans="1:10" ht="36.75" customHeight="1" x14ac:dyDescent="0.2">
      <c r="A51" s="179"/>
      <c r="B51" s="184" t="s">
        <v>58</v>
      </c>
      <c r="C51" s="185" t="s">
        <v>59</v>
      </c>
      <c r="D51" s="186"/>
      <c r="E51" s="186"/>
      <c r="F51" s="192" t="s">
        <v>24</v>
      </c>
      <c r="G51" s="193"/>
      <c r="H51" s="193"/>
      <c r="I51" s="193">
        <f>'007_2020_01 007_2020_01 Pol'!G13</f>
        <v>0</v>
      </c>
      <c r="J51" s="190" t="str">
        <f>IF(I59=0,"",I51/I59*100)</f>
        <v/>
      </c>
    </row>
    <row r="52" spans="1:10" ht="36.75" customHeight="1" x14ac:dyDescent="0.2">
      <c r="A52" s="179"/>
      <c r="B52" s="184" t="s">
        <v>60</v>
      </c>
      <c r="C52" s="185" t="s">
        <v>61</v>
      </c>
      <c r="D52" s="186"/>
      <c r="E52" s="186"/>
      <c r="F52" s="192" t="s">
        <v>24</v>
      </c>
      <c r="G52" s="193"/>
      <c r="H52" s="193"/>
      <c r="I52" s="193">
        <f>'007_2020_01 007_2020_01 Pol'!G21</f>
        <v>0</v>
      </c>
      <c r="J52" s="190" t="str">
        <f>IF(I59=0,"",I52/I59*100)</f>
        <v/>
      </c>
    </row>
    <row r="53" spans="1:10" ht="36.75" customHeight="1" x14ac:dyDescent="0.2">
      <c r="A53" s="179"/>
      <c r="B53" s="184" t="s">
        <v>62</v>
      </c>
      <c r="C53" s="185" t="s">
        <v>63</v>
      </c>
      <c r="D53" s="186"/>
      <c r="E53" s="186"/>
      <c r="F53" s="192" t="s">
        <v>24</v>
      </c>
      <c r="G53" s="193"/>
      <c r="H53" s="193"/>
      <c r="I53" s="193">
        <f>'007_2020_01 007_2020_01 Pol'!G25</f>
        <v>0</v>
      </c>
      <c r="J53" s="190" t="str">
        <f>IF(I59=0,"",I53/I59*100)</f>
        <v/>
      </c>
    </row>
    <row r="54" spans="1:10" ht="36.75" customHeight="1" x14ac:dyDescent="0.2">
      <c r="A54" s="179"/>
      <c r="B54" s="184" t="s">
        <v>64</v>
      </c>
      <c r="C54" s="185" t="s">
        <v>65</v>
      </c>
      <c r="D54" s="186"/>
      <c r="E54" s="186"/>
      <c r="F54" s="192" t="s">
        <v>24</v>
      </c>
      <c r="G54" s="193"/>
      <c r="H54" s="193"/>
      <c r="I54" s="193">
        <f>'007_2020_01 007_2020_01 Pol'!G33</f>
        <v>0</v>
      </c>
      <c r="J54" s="190" t="str">
        <f>IF(I59=0,"",I54/I59*100)</f>
        <v/>
      </c>
    </row>
    <row r="55" spans="1:10" ht="36.75" customHeight="1" x14ac:dyDescent="0.2">
      <c r="A55" s="179"/>
      <c r="B55" s="184" t="s">
        <v>66</v>
      </c>
      <c r="C55" s="185" t="s">
        <v>67</v>
      </c>
      <c r="D55" s="186"/>
      <c r="E55" s="186"/>
      <c r="F55" s="192" t="s">
        <v>25</v>
      </c>
      <c r="G55" s="193"/>
      <c r="H55" s="193"/>
      <c r="I55" s="193">
        <f>'007_2020_01 007_2020_01 Pol'!G43</f>
        <v>0</v>
      </c>
      <c r="J55" s="190" t="str">
        <f>IF(I59=0,"",I55/I59*100)</f>
        <v/>
      </c>
    </row>
    <row r="56" spans="1:10" ht="36.75" customHeight="1" x14ac:dyDescent="0.2">
      <c r="A56" s="179"/>
      <c r="B56" s="184" t="s">
        <v>68</v>
      </c>
      <c r="C56" s="185" t="s">
        <v>69</v>
      </c>
      <c r="D56" s="186"/>
      <c r="E56" s="186"/>
      <c r="F56" s="192" t="s">
        <v>25</v>
      </c>
      <c r="G56" s="193"/>
      <c r="H56" s="193"/>
      <c r="I56" s="193">
        <f>'007_2020_01 007_2020_01 Pol'!G60</f>
        <v>0</v>
      </c>
      <c r="J56" s="190" t="str">
        <f>IF(I59=0,"",I56/I59*100)</f>
        <v/>
      </c>
    </row>
    <row r="57" spans="1:10" ht="36.75" customHeight="1" x14ac:dyDescent="0.2">
      <c r="A57" s="179"/>
      <c r="B57" s="184" t="s">
        <v>70</v>
      </c>
      <c r="C57" s="185" t="s">
        <v>71</v>
      </c>
      <c r="D57" s="186"/>
      <c r="E57" s="186"/>
      <c r="F57" s="192" t="s">
        <v>25</v>
      </c>
      <c r="G57" s="193"/>
      <c r="H57" s="193"/>
      <c r="I57" s="193">
        <f>'007_2020_01 007_2020_01 Pol'!G65</f>
        <v>0</v>
      </c>
      <c r="J57" s="190" t="str">
        <f>IF(I59=0,"",I57/I59*100)</f>
        <v/>
      </c>
    </row>
    <row r="58" spans="1:10" ht="36.75" customHeight="1" x14ac:dyDescent="0.2">
      <c r="A58" s="179"/>
      <c r="B58" s="184" t="s">
        <v>72</v>
      </c>
      <c r="C58" s="185" t="s">
        <v>73</v>
      </c>
      <c r="D58" s="186"/>
      <c r="E58" s="186"/>
      <c r="F58" s="192" t="s">
        <v>74</v>
      </c>
      <c r="G58" s="193"/>
      <c r="H58" s="193"/>
      <c r="I58" s="193">
        <f>'007_2020_01 007_2020_01 Pol'!G76</f>
        <v>0</v>
      </c>
      <c r="J58" s="190" t="str">
        <f>IF(I59=0,"",I58/I59*100)</f>
        <v/>
      </c>
    </row>
    <row r="59" spans="1:10" ht="25.5" customHeight="1" x14ac:dyDescent="0.2">
      <c r="A59" s="180"/>
      <c r="B59" s="187" t="s">
        <v>1</v>
      </c>
      <c r="C59" s="188"/>
      <c r="D59" s="189"/>
      <c r="E59" s="189"/>
      <c r="F59" s="194"/>
      <c r="G59" s="195"/>
      <c r="H59" s="195"/>
      <c r="I59" s="195">
        <f>SUM(I50:I58)</f>
        <v>0</v>
      </c>
      <c r="J59" s="191">
        <f>SUM(J50:J58)</f>
        <v>0</v>
      </c>
    </row>
    <row r="60" spans="1:10" x14ac:dyDescent="0.2">
      <c r="F60" s="135"/>
      <c r="G60" s="135"/>
      <c r="H60" s="135"/>
      <c r="I60" s="135"/>
      <c r="J60" s="136"/>
    </row>
    <row r="61" spans="1:10" x14ac:dyDescent="0.2">
      <c r="F61" s="135"/>
      <c r="G61" s="135"/>
      <c r="H61" s="135"/>
      <c r="I61" s="135"/>
      <c r="J61" s="136"/>
    </row>
    <row r="62" spans="1:10" x14ac:dyDescent="0.2">
      <c r="F62" s="135"/>
      <c r="G62" s="135"/>
      <c r="H62" s="135"/>
      <c r="I62" s="135"/>
      <c r="J62" s="136"/>
    </row>
  </sheetData>
  <sheetProtection password="918B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5">
    <mergeCell ref="C55:E55"/>
    <mergeCell ref="C56:E56"/>
    <mergeCell ref="C57:E57"/>
    <mergeCell ref="C58:E58"/>
    <mergeCell ref="C50:E50"/>
    <mergeCell ref="C51:E51"/>
    <mergeCell ref="C52:E52"/>
    <mergeCell ref="C53:E53"/>
    <mergeCell ref="C54:E54"/>
    <mergeCell ref="C39:E39"/>
    <mergeCell ref="C40:E40"/>
    <mergeCell ref="C41:E41"/>
    <mergeCell ref="C42:E42"/>
    <mergeCell ref="B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7" t="s">
        <v>6</v>
      </c>
      <c r="B1" s="107"/>
      <c r="C1" s="108"/>
      <c r="D1" s="107"/>
      <c r="E1" s="107"/>
      <c r="F1" s="107"/>
      <c r="G1" s="107"/>
    </row>
    <row r="2" spans="1:7" ht="24.95" customHeight="1" x14ac:dyDescent="0.2">
      <c r="A2" s="50" t="s">
        <v>7</v>
      </c>
      <c r="B2" s="49"/>
      <c r="C2" s="109"/>
      <c r="D2" s="109"/>
      <c r="E2" s="109"/>
      <c r="F2" s="109"/>
      <c r="G2" s="110"/>
    </row>
    <row r="3" spans="1:7" ht="24.95" customHeight="1" x14ac:dyDescent="0.2">
      <c r="A3" s="50" t="s">
        <v>8</v>
      </c>
      <c r="B3" s="49"/>
      <c r="C3" s="109"/>
      <c r="D3" s="109"/>
      <c r="E3" s="109"/>
      <c r="F3" s="109"/>
      <c r="G3" s="110"/>
    </row>
    <row r="4" spans="1:7" ht="24.95" customHeight="1" x14ac:dyDescent="0.2">
      <c r="A4" s="50" t="s">
        <v>9</v>
      </c>
      <c r="B4" s="49"/>
      <c r="C4" s="109"/>
      <c r="D4" s="109"/>
      <c r="E4" s="109"/>
      <c r="F4" s="109"/>
      <c r="G4" s="110"/>
    </row>
    <row r="5" spans="1:7" x14ac:dyDescent="0.2">
      <c r="B5" s="4"/>
      <c r="C5" s="5"/>
      <c r="D5" s="6"/>
    </row>
  </sheetData>
  <sheetProtection password="918B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tabSelected="1" workbookViewId="0">
      <pane ySplit="7" topLeftCell="A23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7" customWidth="1"/>
    <col min="3" max="3" width="63.28515625" style="17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1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7" t="s">
        <v>77</v>
      </c>
      <c r="B1" s="197"/>
      <c r="C1" s="197"/>
      <c r="D1" s="197"/>
      <c r="E1" s="197"/>
      <c r="F1" s="197"/>
      <c r="G1" s="197"/>
      <c r="AG1" t="s">
        <v>78</v>
      </c>
    </row>
    <row r="2" spans="1:60" ht="24.95" customHeight="1" x14ac:dyDescent="0.2">
      <c r="A2" s="198" t="s">
        <v>7</v>
      </c>
      <c r="B2" s="49" t="s">
        <v>43</v>
      </c>
      <c r="C2" s="201" t="s">
        <v>44</v>
      </c>
      <c r="D2" s="199"/>
      <c r="E2" s="199"/>
      <c r="F2" s="199"/>
      <c r="G2" s="200"/>
      <c r="AG2" t="s">
        <v>79</v>
      </c>
    </row>
    <row r="3" spans="1:60" ht="24.95" customHeight="1" x14ac:dyDescent="0.2">
      <c r="A3" s="198" t="s">
        <v>8</v>
      </c>
      <c r="B3" s="49" t="s">
        <v>43</v>
      </c>
      <c r="C3" s="201" t="s">
        <v>44</v>
      </c>
      <c r="D3" s="199"/>
      <c r="E3" s="199"/>
      <c r="F3" s="199"/>
      <c r="G3" s="200"/>
      <c r="AC3" s="177" t="s">
        <v>79</v>
      </c>
      <c r="AG3" t="s">
        <v>80</v>
      </c>
    </row>
    <row r="4" spans="1:60" ht="24.95" customHeight="1" x14ac:dyDescent="0.2">
      <c r="A4" s="202" t="s">
        <v>9</v>
      </c>
      <c r="B4" s="203" t="s">
        <v>43</v>
      </c>
      <c r="C4" s="204" t="s">
        <v>44</v>
      </c>
      <c r="D4" s="205"/>
      <c r="E4" s="205"/>
      <c r="F4" s="205"/>
      <c r="G4" s="206"/>
      <c r="AG4" t="s">
        <v>81</v>
      </c>
    </row>
    <row r="5" spans="1:60" x14ac:dyDescent="0.2">
      <c r="D5" s="10"/>
    </row>
    <row r="6" spans="1:60" ht="38.25" x14ac:dyDescent="0.2">
      <c r="A6" s="208" t="s">
        <v>82</v>
      </c>
      <c r="B6" s="210" t="s">
        <v>83</v>
      </c>
      <c r="C6" s="210" t="s">
        <v>84</v>
      </c>
      <c r="D6" s="209" t="s">
        <v>85</v>
      </c>
      <c r="E6" s="208" t="s">
        <v>86</v>
      </c>
      <c r="F6" s="207" t="s">
        <v>87</v>
      </c>
      <c r="G6" s="208" t="s">
        <v>29</v>
      </c>
      <c r="H6" s="211" t="s">
        <v>30</v>
      </c>
      <c r="I6" s="211" t="s">
        <v>88</v>
      </c>
      <c r="J6" s="211" t="s">
        <v>31</v>
      </c>
      <c r="K6" s="211" t="s">
        <v>89</v>
      </c>
      <c r="L6" s="211" t="s">
        <v>90</v>
      </c>
      <c r="M6" s="211" t="s">
        <v>91</v>
      </c>
      <c r="N6" s="211" t="s">
        <v>92</v>
      </c>
      <c r="O6" s="211" t="s">
        <v>93</v>
      </c>
      <c r="P6" s="211" t="s">
        <v>94</v>
      </c>
      <c r="Q6" s="211" t="s">
        <v>95</v>
      </c>
      <c r="R6" s="211" t="s">
        <v>96</v>
      </c>
      <c r="S6" s="211" t="s">
        <v>97</v>
      </c>
      <c r="T6" s="211" t="s">
        <v>98</v>
      </c>
      <c r="U6" s="211" t="s">
        <v>99</v>
      </c>
      <c r="V6" s="211" t="s">
        <v>100</v>
      </c>
      <c r="W6" s="211" t="s">
        <v>101</v>
      </c>
      <c r="X6" s="211" t="s">
        <v>102</v>
      </c>
    </row>
    <row r="7" spans="1:60" hidden="1" x14ac:dyDescent="0.2">
      <c r="A7" s="3"/>
      <c r="B7" s="4"/>
      <c r="C7" s="4"/>
      <c r="D7" s="6"/>
      <c r="E7" s="213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</row>
    <row r="8" spans="1:60" x14ac:dyDescent="0.2">
      <c r="A8" s="225" t="s">
        <v>103</v>
      </c>
      <c r="B8" s="226" t="s">
        <v>56</v>
      </c>
      <c r="C8" s="243" t="s">
        <v>57</v>
      </c>
      <c r="D8" s="227"/>
      <c r="E8" s="228"/>
      <c r="F8" s="229"/>
      <c r="G8" s="229">
        <f>SUMIF(AG9:AG12,"&lt;&gt;NOR",G9:G12)</f>
        <v>0</v>
      </c>
      <c r="H8" s="229"/>
      <c r="I8" s="229">
        <f>SUM(I9:I12)</f>
        <v>0</v>
      </c>
      <c r="J8" s="229"/>
      <c r="K8" s="229">
        <f>SUM(K9:K12)</f>
        <v>0</v>
      </c>
      <c r="L8" s="229"/>
      <c r="M8" s="229">
        <f>SUM(M9:M12)</f>
        <v>0</v>
      </c>
      <c r="N8" s="229"/>
      <c r="O8" s="229">
        <f>SUM(O9:O12)</f>
        <v>7.0000000000000007E-2</v>
      </c>
      <c r="P8" s="229"/>
      <c r="Q8" s="229">
        <f>SUM(Q9:Q12)</f>
        <v>0</v>
      </c>
      <c r="R8" s="229"/>
      <c r="S8" s="229"/>
      <c r="T8" s="230"/>
      <c r="U8" s="224"/>
      <c r="V8" s="224">
        <f>SUM(V9:V12)</f>
        <v>5.09</v>
      </c>
      <c r="W8" s="224"/>
      <c r="X8" s="224"/>
      <c r="AG8" t="s">
        <v>104</v>
      </c>
    </row>
    <row r="9" spans="1:60" outlineLevel="1" x14ac:dyDescent="0.2">
      <c r="A9" s="231">
        <v>1</v>
      </c>
      <c r="B9" s="232" t="s">
        <v>105</v>
      </c>
      <c r="C9" s="244" t="s">
        <v>106</v>
      </c>
      <c r="D9" s="233" t="s">
        <v>107</v>
      </c>
      <c r="E9" s="234">
        <v>27.9</v>
      </c>
      <c r="F9" s="235"/>
      <c r="G9" s="236">
        <f>ROUND(E9*F9,2)</f>
        <v>0</v>
      </c>
      <c r="H9" s="235"/>
      <c r="I9" s="236">
        <f>ROUND(E9*H9,2)</f>
        <v>0</v>
      </c>
      <c r="J9" s="235"/>
      <c r="K9" s="236">
        <f>ROUND(E9*J9,2)</f>
        <v>0</v>
      </c>
      <c r="L9" s="236">
        <v>21</v>
      </c>
      <c r="M9" s="236">
        <f>G9*(1+L9/100)</f>
        <v>0</v>
      </c>
      <c r="N9" s="236">
        <v>2.3800000000000002E-3</v>
      </c>
      <c r="O9" s="236">
        <f>ROUND(E9*N9,2)</f>
        <v>7.0000000000000007E-2</v>
      </c>
      <c r="P9" s="236">
        <v>0</v>
      </c>
      <c r="Q9" s="236">
        <f>ROUND(E9*P9,2)</f>
        <v>0</v>
      </c>
      <c r="R9" s="236" t="s">
        <v>108</v>
      </c>
      <c r="S9" s="236" t="s">
        <v>109</v>
      </c>
      <c r="T9" s="237" t="s">
        <v>110</v>
      </c>
      <c r="U9" s="221">
        <v>0.18232999999999999</v>
      </c>
      <c r="V9" s="221">
        <f>ROUND(E9*U9,2)</f>
        <v>5.09</v>
      </c>
      <c r="W9" s="221"/>
      <c r="X9" s="221" t="s">
        <v>111</v>
      </c>
      <c r="Y9" s="212"/>
      <c r="Z9" s="212"/>
      <c r="AA9" s="212"/>
      <c r="AB9" s="212"/>
      <c r="AC9" s="212"/>
      <c r="AD9" s="212"/>
      <c r="AE9" s="212"/>
      <c r="AF9" s="212"/>
      <c r="AG9" s="212" t="s">
        <v>112</v>
      </c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outlineLevel="1" x14ac:dyDescent="0.2">
      <c r="A10" s="219"/>
      <c r="B10" s="220"/>
      <c r="C10" s="245" t="s">
        <v>113</v>
      </c>
      <c r="D10" s="222"/>
      <c r="E10" s="223">
        <v>23</v>
      </c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12"/>
      <c r="Z10" s="212"/>
      <c r="AA10" s="212"/>
      <c r="AB10" s="212"/>
      <c r="AC10" s="212"/>
      <c r="AD10" s="212"/>
      <c r="AE10" s="212"/>
      <c r="AF10" s="212"/>
      <c r="AG10" s="212" t="s">
        <v>114</v>
      </c>
      <c r="AH10" s="212">
        <v>0</v>
      </c>
      <c r="AI10" s="212"/>
      <c r="AJ10" s="212"/>
      <c r="AK10" s="212"/>
      <c r="AL10" s="212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12"/>
      <c r="BB10" s="212"/>
      <c r="BC10" s="212"/>
      <c r="BD10" s="212"/>
      <c r="BE10" s="212"/>
      <c r="BF10" s="212"/>
      <c r="BG10" s="212"/>
      <c r="BH10" s="212"/>
    </row>
    <row r="11" spans="1:60" outlineLevel="1" x14ac:dyDescent="0.2">
      <c r="A11" s="219"/>
      <c r="B11" s="220"/>
      <c r="C11" s="245" t="s">
        <v>115</v>
      </c>
      <c r="D11" s="222"/>
      <c r="E11" s="223">
        <v>4.9000000000000004</v>
      </c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  <c r="R11" s="221"/>
      <c r="S11" s="221"/>
      <c r="T11" s="221"/>
      <c r="U11" s="221"/>
      <c r="V11" s="221"/>
      <c r="W11" s="221"/>
      <c r="X11" s="221"/>
      <c r="Y11" s="212"/>
      <c r="Z11" s="212"/>
      <c r="AA11" s="212"/>
      <c r="AB11" s="212"/>
      <c r="AC11" s="212"/>
      <c r="AD11" s="212"/>
      <c r="AE11" s="212"/>
      <c r="AF11" s="212"/>
      <c r="AG11" s="212" t="s">
        <v>114</v>
      </c>
      <c r="AH11" s="212">
        <v>0</v>
      </c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</row>
    <row r="12" spans="1:60" outlineLevel="1" x14ac:dyDescent="0.2">
      <c r="A12" s="219"/>
      <c r="B12" s="220"/>
      <c r="C12" s="246"/>
      <c r="D12" s="238"/>
      <c r="E12" s="238"/>
      <c r="F12" s="238"/>
      <c r="G12" s="238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1"/>
      <c r="Y12" s="212"/>
      <c r="Z12" s="212"/>
      <c r="AA12" s="212"/>
      <c r="AB12" s="212"/>
      <c r="AC12" s="212"/>
      <c r="AD12" s="212"/>
      <c r="AE12" s="212"/>
      <c r="AF12" s="212"/>
      <c r="AG12" s="212" t="s">
        <v>116</v>
      </c>
      <c r="AH12" s="212"/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</row>
    <row r="13" spans="1:60" x14ac:dyDescent="0.2">
      <c r="A13" s="225" t="s">
        <v>103</v>
      </c>
      <c r="B13" s="226" t="s">
        <v>58</v>
      </c>
      <c r="C13" s="243" t="s">
        <v>59</v>
      </c>
      <c r="D13" s="227"/>
      <c r="E13" s="228"/>
      <c r="F13" s="229"/>
      <c r="G13" s="229">
        <f>SUMIF(AG14:AG20,"&lt;&gt;NOR",G14:G20)</f>
        <v>0</v>
      </c>
      <c r="H13" s="229"/>
      <c r="I13" s="229">
        <f>SUM(I14:I20)</f>
        <v>0</v>
      </c>
      <c r="J13" s="229"/>
      <c r="K13" s="229">
        <f>SUM(K14:K20)</f>
        <v>0</v>
      </c>
      <c r="L13" s="229"/>
      <c r="M13" s="229">
        <f>SUM(M14:M20)</f>
        <v>0</v>
      </c>
      <c r="N13" s="229"/>
      <c r="O13" s="229">
        <f>SUM(O14:O20)</f>
        <v>3.01</v>
      </c>
      <c r="P13" s="229"/>
      <c r="Q13" s="229">
        <f>SUM(Q14:Q20)</f>
        <v>0</v>
      </c>
      <c r="R13" s="229"/>
      <c r="S13" s="229"/>
      <c r="T13" s="230"/>
      <c r="U13" s="224"/>
      <c r="V13" s="224">
        <f>SUM(V14:V20)</f>
        <v>52.92</v>
      </c>
      <c r="W13" s="224"/>
      <c r="X13" s="224"/>
      <c r="AG13" t="s">
        <v>104</v>
      </c>
    </row>
    <row r="14" spans="1:60" outlineLevel="1" x14ac:dyDescent="0.2">
      <c r="A14" s="231">
        <v>2</v>
      </c>
      <c r="B14" s="232" t="s">
        <v>117</v>
      </c>
      <c r="C14" s="244" t="s">
        <v>118</v>
      </c>
      <c r="D14" s="233" t="s">
        <v>119</v>
      </c>
      <c r="E14" s="234">
        <v>6</v>
      </c>
      <c r="F14" s="235"/>
      <c r="G14" s="236">
        <f>ROUND(E14*F14,2)</f>
        <v>0</v>
      </c>
      <c r="H14" s="235"/>
      <c r="I14" s="236">
        <f>ROUND(E14*H14,2)</f>
        <v>0</v>
      </c>
      <c r="J14" s="235"/>
      <c r="K14" s="236">
        <f>ROUND(E14*J14,2)</f>
        <v>0</v>
      </c>
      <c r="L14" s="236">
        <v>21</v>
      </c>
      <c r="M14" s="236">
        <f>G14*(1+L14/100)</f>
        <v>0</v>
      </c>
      <c r="N14" s="236">
        <v>0.49075000000000002</v>
      </c>
      <c r="O14" s="236">
        <f>ROUND(E14*N14,2)</f>
        <v>2.94</v>
      </c>
      <c r="P14" s="236">
        <v>0</v>
      </c>
      <c r="Q14" s="236">
        <f>ROUND(E14*P14,2)</f>
        <v>0</v>
      </c>
      <c r="R14" s="236" t="s">
        <v>120</v>
      </c>
      <c r="S14" s="236" t="s">
        <v>109</v>
      </c>
      <c r="T14" s="237" t="s">
        <v>110</v>
      </c>
      <c r="U14" s="221">
        <v>8.82</v>
      </c>
      <c r="V14" s="221">
        <f>ROUND(E14*U14,2)</f>
        <v>52.92</v>
      </c>
      <c r="W14" s="221"/>
      <c r="X14" s="221" t="s">
        <v>111</v>
      </c>
      <c r="Y14" s="212"/>
      <c r="Z14" s="212"/>
      <c r="AA14" s="212"/>
      <c r="AB14" s="212"/>
      <c r="AC14" s="212"/>
      <c r="AD14" s="212"/>
      <c r="AE14" s="212"/>
      <c r="AF14" s="212"/>
      <c r="AG14" s="212" t="s">
        <v>112</v>
      </c>
      <c r="AH14" s="212"/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</row>
    <row r="15" spans="1:60" ht="22.5" outlineLevel="1" x14ac:dyDescent="0.2">
      <c r="A15" s="219"/>
      <c r="B15" s="220"/>
      <c r="C15" s="247" t="s">
        <v>121</v>
      </c>
      <c r="D15" s="240"/>
      <c r="E15" s="240"/>
      <c r="F15" s="240"/>
      <c r="G15" s="240"/>
      <c r="H15" s="221"/>
      <c r="I15" s="221"/>
      <c r="J15" s="221"/>
      <c r="K15" s="221"/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1"/>
      <c r="X15" s="221"/>
      <c r="Y15" s="212"/>
      <c r="Z15" s="212"/>
      <c r="AA15" s="212"/>
      <c r="AB15" s="212"/>
      <c r="AC15" s="212"/>
      <c r="AD15" s="212"/>
      <c r="AE15" s="212"/>
      <c r="AF15" s="212"/>
      <c r="AG15" s="212" t="s">
        <v>122</v>
      </c>
      <c r="AH15" s="212"/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212"/>
      <c r="AY15" s="212"/>
      <c r="AZ15" s="212"/>
      <c r="BA15" s="239" t="str">
        <f>C15</f>
        <v>a protiplynových dveří bez nebo včetně dveřních křídel do vynechaného otvoru, s obetonováním , včetně manipulační dopravy, kotvení zárubně do zdiva  např. s uklínováním, s případným přivařením k obnažené výztuži, se zalitím, resp. zabetonováním, včetně bednění.</v>
      </c>
      <c r="BB15" s="212"/>
      <c r="BC15" s="212"/>
      <c r="BD15" s="212"/>
      <c r="BE15" s="212"/>
      <c r="BF15" s="212"/>
      <c r="BG15" s="212"/>
      <c r="BH15" s="212"/>
    </row>
    <row r="16" spans="1:60" outlineLevel="1" x14ac:dyDescent="0.2">
      <c r="A16" s="219"/>
      <c r="B16" s="220"/>
      <c r="C16" s="246"/>
      <c r="D16" s="238"/>
      <c r="E16" s="238"/>
      <c r="F16" s="238"/>
      <c r="G16" s="238"/>
      <c r="H16" s="221"/>
      <c r="I16" s="221"/>
      <c r="J16" s="221"/>
      <c r="K16" s="221"/>
      <c r="L16" s="221"/>
      <c r="M16" s="221"/>
      <c r="N16" s="221"/>
      <c r="O16" s="221"/>
      <c r="P16" s="221"/>
      <c r="Q16" s="221"/>
      <c r="R16" s="221"/>
      <c r="S16" s="221"/>
      <c r="T16" s="221"/>
      <c r="U16" s="221"/>
      <c r="V16" s="221"/>
      <c r="W16" s="221"/>
      <c r="X16" s="221"/>
      <c r="Y16" s="212"/>
      <c r="Z16" s="212"/>
      <c r="AA16" s="212"/>
      <c r="AB16" s="212"/>
      <c r="AC16" s="212"/>
      <c r="AD16" s="212"/>
      <c r="AE16" s="212"/>
      <c r="AF16" s="212"/>
      <c r="AG16" s="212" t="s">
        <v>116</v>
      </c>
      <c r="AH16" s="212"/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</row>
    <row r="17" spans="1:60" ht="22.5" outlineLevel="1" x14ac:dyDescent="0.2">
      <c r="A17" s="231">
        <v>3</v>
      </c>
      <c r="B17" s="232" t="s">
        <v>123</v>
      </c>
      <c r="C17" s="244" t="s">
        <v>124</v>
      </c>
      <c r="D17" s="233" t="s">
        <v>119</v>
      </c>
      <c r="E17" s="234">
        <v>5</v>
      </c>
      <c r="F17" s="235"/>
      <c r="G17" s="236">
        <f>ROUND(E17*F17,2)</f>
        <v>0</v>
      </c>
      <c r="H17" s="235"/>
      <c r="I17" s="236">
        <f>ROUND(E17*H17,2)</f>
        <v>0</v>
      </c>
      <c r="J17" s="235"/>
      <c r="K17" s="236">
        <f>ROUND(E17*J17,2)</f>
        <v>0</v>
      </c>
      <c r="L17" s="236">
        <v>21</v>
      </c>
      <c r="M17" s="236">
        <f>G17*(1+L17/100)</f>
        <v>0</v>
      </c>
      <c r="N17" s="236">
        <v>1.2800000000000001E-2</v>
      </c>
      <c r="O17" s="236">
        <f>ROUND(E17*N17,2)</f>
        <v>0.06</v>
      </c>
      <c r="P17" s="236">
        <v>0</v>
      </c>
      <c r="Q17" s="236">
        <f>ROUND(E17*P17,2)</f>
        <v>0</v>
      </c>
      <c r="R17" s="236" t="s">
        <v>125</v>
      </c>
      <c r="S17" s="236" t="s">
        <v>109</v>
      </c>
      <c r="T17" s="237" t="s">
        <v>110</v>
      </c>
      <c r="U17" s="221">
        <v>0</v>
      </c>
      <c r="V17" s="221">
        <f>ROUND(E17*U17,2)</f>
        <v>0</v>
      </c>
      <c r="W17" s="221"/>
      <c r="X17" s="221" t="s">
        <v>126</v>
      </c>
      <c r="Y17" s="212"/>
      <c r="Z17" s="212"/>
      <c r="AA17" s="212"/>
      <c r="AB17" s="212"/>
      <c r="AC17" s="212"/>
      <c r="AD17" s="212"/>
      <c r="AE17" s="212"/>
      <c r="AF17" s="212"/>
      <c r="AG17" s="212" t="s">
        <v>127</v>
      </c>
      <c r="AH17" s="212"/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</row>
    <row r="18" spans="1:60" outlineLevel="1" x14ac:dyDescent="0.2">
      <c r="A18" s="219"/>
      <c r="B18" s="220"/>
      <c r="C18" s="248"/>
      <c r="D18" s="241"/>
      <c r="E18" s="241"/>
      <c r="F18" s="241"/>
      <c r="G18" s="24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12"/>
      <c r="Z18" s="212"/>
      <c r="AA18" s="212"/>
      <c r="AB18" s="212"/>
      <c r="AC18" s="212"/>
      <c r="AD18" s="212"/>
      <c r="AE18" s="212"/>
      <c r="AF18" s="212"/>
      <c r="AG18" s="212" t="s">
        <v>116</v>
      </c>
      <c r="AH18" s="212"/>
      <c r="AI18" s="212"/>
      <c r="AJ18" s="212"/>
      <c r="AK18" s="212"/>
      <c r="AL18" s="212"/>
      <c r="AM18" s="212"/>
      <c r="AN18" s="212"/>
      <c r="AO18" s="212"/>
      <c r="AP18" s="212"/>
      <c r="AQ18" s="212"/>
      <c r="AR18" s="212"/>
      <c r="AS18" s="212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</row>
    <row r="19" spans="1:60" ht="22.5" outlineLevel="1" x14ac:dyDescent="0.2">
      <c r="A19" s="231">
        <v>4</v>
      </c>
      <c r="B19" s="232" t="s">
        <v>128</v>
      </c>
      <c r="C19" s="244" t="s">
        <v>129</v>
      </c>
      <c r="D19" s="233" t="s">
        <v>119</v>
      </c>
      <c r="E19" s="234">
        <v>1</v>
      </c>
      <c r="F19" s="235"/>
      <c r="G19" s="236">
        <f>ROUND(E19*F19,2)</f>
        <v>0</v>
      </c>
      <c r="H19" s="235"/>
      <c r="I19" s="236">
        <f>ROUND(E19*H19,2)</f>
        <v>0</v>
      </c>
      <c r="J19" s="235"/>
      <c r="K19" s="236">
        <f>ROUND(E19*J19,2)</f>
        <v>0</v>
      </c>
      <c r="L19" s="236">
        <v>21</v>
      </c>
      <c r="M19" s="236">
        <f>G19*(1+L19/100)</f>
        <v>0</v>
      </c>
      <c r="N19" s="236">
        <v>1.32E-2</v>
      </c>
      <c r="O19" s="236">
        <f>ROUND(E19*N19,2)</f>
        <v>0.01</v>
      </c>
      <c r="P19" s="236">
        <v>0</v>
      </c>
      <c r="Q19" s="236">
        <f>ROUND(E19*P19,2)</f>
        <v>0</v>
      </c>
      <c r="R19" s="236" t="s">
        <v>125</v>
      </c>
      <c r="S19" s="236" t="s">
        <v>109</v>
      </c>
      <c r="T19" s="237" t="s">
        <v>110</v>
      </c>
      <c r="U19" s="221">
        <v>0</v>
      </c>
      <c r="V19" s="221">
        <f>ROUND(E19*U19,2)</f>
        <v>0</v>
      </c>
      <c r="W19" s="221"/>
      <c r="X19" s="221" t="s">
        <v>126</v>
      </c>
      <c r="Y19" s="212"/>
      <c r="Z19" s="212"/>
      <c r="AA19" s="212"/>
      <c r="AB19" s="212"/>
      <c r="AC19" s="212"/>
      <c r="AD19" s="212"/>
      <c r="AE19" s="212"/>
      <c r="AF19" s="212"/>
      <c r="AG19" s="212" t="s">
        <v>127</v>
      </c>
      <c r="AH19" s="212"/>
      <c r="AI19" s="212"/>
      <c r="AJ19" s="212"/>
      <c r="AK19" s="212"/>
      <c r="AL19" s="212"/>
      <c r="AM19" s="212"/>
      <c r="AN19" s="212"/>
      <c r="AO19" s="212"/>
      <c r="AP19" s="212"/>
      <c r="AQ19" s="212"/>
      <c r="AR19" s="212"/>
      <c r="AS19" s="212"/>
      <c r="AT19" s="212"/>
      <c r="AU19" s="212"/>
      <c r="AV19" s="212"/>
      <c r="AW19" s="212"/>
      <c r="AX19" s="212"/>
      <c r="AY19" s="212"/>
      <c r="AZ19" s="212"/>
      <c r="BA19" s="212"/>
      <c r="BB19" s="212"/>
      <c r="BC19" s="212"/>
      <c r="BD19" s="212"/>
      <c r="BE19" s="212"/>
      <c r="BF19" s="212"/>
      <c r="BG19" s="212"/>
      <c r="BH19" s="212"/>
    </row>
    <row r="20" spans="1:60" outlineLevel="1" x14ac:dyDescent="0.2">
      <c r="A20" s="219"/>
      <c r="B20" s="220"/>
      <c r="C20" s="248"/>
      <c r="D20" s="241"/>
      <c r="E20" s="241"/>
      <c r="F20" s="241"/>
      <c r="G20" s="241"/>
      <c r="H20" s="221"/>
      <c r="I20" s="221"/>
      <c r="J20" s="221"/>
      <c r="K20" s="221"/>
      <c r="L20" s="221"/>
      <c r="M20" s="221"/>
      <c r="N20" s="221"/>
      <c r="O20" s="221"/>
      <c r="P20" s="221"/>
      <c r="Q20" s="221"/>
      <c r="R20" s="221"/>
      <c r="S20" s="221"/>
      <c r="T20" s="221"/>
      <c r="U20" s="221"/>
      <c r="V20" s="221"/>
      <c r="W20" s="221"/>
      <c r="X20" s="221"/>
      <c r="Y20" s="212"/>
      <c r="Z20" s="212"/>
      <c r="AA20" s="212"/>
      <c r="AB20" s="212"/>
      <c r="AC20" s="212"/>
      <c r="AD20" s="212"/>
      <c r="AE20" s="212"/>
      <c r="AF20" s="212"/>
      <c r="AG20" s="212" t="s">
        <v>116</v>
      </c>
      <c r="AH20" s="212"/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</row>
    <row r="21" spans="1:60" x14ac:dyDescent="0.2">
      <c r="A21" s="225" t="s">
        <v>103</v>
      </c>
      <c r="B21" s="226" t="s">
        <v>60</v>
      </c>
      <c r="C21" s="243" t="s">
        <v>61</v>
      </c>
      <c r="D21" s="227"/>
      <c r="E21" s="228"/>
      <c r="F21" s="229"/>
      <c r="G21" s="229">
        <f>SUMIF(AG22:AG24,"&lt;&gt;NOR",G22:G24)</f>
        <v>0</v>
      </c>
      <c r="H21" s="229"/>
      <c r="I21" s="229">
        <f>SUM(I22:I24)</f>
        <v>0</v>
      </c>
      <c r="J21" s="229"/>
      <c r="K21" s="229">
        <f>SUM(K22:K24)</f>
        <v>0</v>
      </c>
      <c r="L21" s="229"/>
      <c r="M21" s="229">
        <f>SUM(M22:M24)</f>
        <v>0</v>
      </c>
      <c r="N21" s="229"/>
      <c r="O21" s="229">
        <f>SUM(O22:O24)</f>
        <v>0</v>
      </c>
      <c r="P21" s="229"/>
      <c r="Q21" s="229">
        <f>SUM(Q22:Q24)</f>
        <v>0</v>
      </c>
      <c r="R21" s="229"/>
      <c r="S21" s="229"/>
      <c r="T21" s="230"/>
      <c r="U21" s="224"/>
      <c r="V21" s="224">
        <f>SUM(V22:V24)</f>
        <v>16.63</v>
      </c>
      <c r="W21" s="224"/>
      <c r="X21" s="224"/>
      <c r="AG21" t="s">
        <v>104</v>
      </c>
    </row>
    <row r="22" spans="1:60" ht="56.25" outlineLevel="1" x14ac:dyDescent="0.2">
      <c r="A22" s="231">
        <v>5</v>
      </c>
      <c r="B22" s="232" t="s">
        <v>130</v>
      </c>
      <c r="C22" s="244" t="s">
        <v>131</v>
      </c>
      <c r="D22" s="233" t="s">
        <v>132</v>
      </c>
      <c r="E22" s="234">
        <v>54</v>
      </c>
      <c r="F22" s="235"/>
      <c r="G22" s="236">
        <f>ROUND(E22*F22,2)</f>
        <v>0</v>
      </c>
      <c r="H22" s="235"/>
      <c r="I22" s="236">
        <f>ROUND(E22*H22,2)</f>
        <v>0</v>
      </c>
      <c r="J22" s="235"/>
      <c r="K22" s="236">
        <f>ROUND(E22*J22,2)</f>
        <v>0</v>
      </c>
      <c r="L22" s="236">
        <v>21</v>
      </c>
      <c r="M22" s="236">
        <f>G22*(1+L22/100)</f>
        <v>0</v>
      </c>
      <c r="N22" s="236">
        <v>4.0000000000000003E-5</v>
      </c>
      <c r="O22" s="236">
        <f>ROUND(E22*N22,2)</f>
        <v>0</v>
      </c>
      <c r="P22" s="236">
        <v>0</v>
      </c>
      <c r="Q22" s="236">
        <f>ROUND(E22*P22,2)</f>
        <v>0</v>
      </c>
      <c r="R22" s="236" t="s">
        <v>120</v>
      </c>
      <c r="S22" s="236" t="s">
        <v>109</v>
      </c>
      <c r="T22" s="237" t="s">
        <v>110</v>
      </c>
      <c r="U22" s="221">
        <v>0.308</v>
      </c>
      <c r="V22" s="221">
        <f>ROUND(E22*U22,2)</f>
        <v>16.63</v>
      </c>
      <c r="W22" s="221"/>
      <c r="X22" s="221" t="s">
        <v>111</v>
      </c>
      <c r="Y22" s="212"/>
      <c r="Z22" s="212"/>
      <c r="AA22" s="212"/>
      <c r="AB22" s="212"/>
      <c r="AC22" s="212"/>
      <c r="AD22" s="212"/>
      <c r="AE22" s="212"/>
      <c r="AF22" s="212"/>
      <c r="AG22" s="212" t="s">
        <v>112</v>
      </c>
      <c r="AH22" s="212"/>
      <c r="AI22" s="212"/>
      <c r="AJ22" s="212"/>
      <c r="AK22" s="212"/>
      <c r="AL22" s="212"/>
      <c r="AM22" s="212"/>
      <c r="AN22" s="212"/>
      <c r="AO22" s="212"/>
      <c r="AP22" s="212"/>
      <c r="AQ22" s="212"/>
      <c r="AR22" s="212"/>
      <c r="AS22" s="212"/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</row>
    <row r="23" spans="1:60" outlineLevel="1" x14ac:dyDescent="0.2">
      <c r="A23" s="219"/>
      <c r="B23" s="220"/>
      <c r="C23" s="245" t="s">
        <v>133</v>
      </c>
      <c r="D23" s="222"/>
      <c r="E23" s="223">
        <v>54</v>
      </c>
      <c r="F23" s="221"/>
      <c r="G23" s="221"/>
      <c r="H23" s="221"/>
      <c r="I23" s="221"/>
      <c r="J23" s="221"/>
      <c r="K23" s="221"/>
      <c r="L23" s="221"/>
      <c r="M23" s="221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12"/>
      <c r="Z23" s="212"/>
      <c r="AA23" s="212"/>
      <c r="AB23" s="212"/>
      <c r="AC23" s="212"/>
      <c r="AD23" s="212"/>
      <c r="AE23" s="212"/>
      <c r="AF23" s="212"/>
      <c r="AG23" s="212" t="s">
        <v>114</v>
      </c>
      <c r="AH23" s="212">
        <v>0</v>
      </c>
      <c r="AI23" s="212"/>
      <c r="AJ23" s="212"/>
      <c r="AK23" s="212"/>
      <c r="AL23" s="212"/>
      <c r="AM23" s="212"/>
      <c r="AN23" s="212"/>
      <c r="AO23" s="212"/>
      <c r="AP23" s="212"/>
      <c r="AQ23" s="212"/>
      <c r="AR23" s="212"/>
      <c r="AS23" s="212"/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</row>
    <row r="24" spans="1:60" outlineLevel="1" x14ac:dyDescent="0.2">
      <c r="A24" s="219"/>
      <c r="B24" s="220"/>
      <c r="C24" s="246"/>
      <c r="D24" s="238"/>
      <c r="E24" s="238"/>
      <c r="F24" s="238"/>
      <c r="G24" s="238"/>
      <c r="H24" s="221"/>
      <c r="I24" s="221"/>
      <c r="J24" s="221"/>
      <c r="K24" s="221"/>
      <c r="L24" s="221"/>
      <c r="M24" s="221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12"/>
      <c r="Z24" s="212"/>
      <c r="AA24" s="212"/>
      <c r="AB24" s="212"/>
      <c r="AC24" s="212"/>
      <c r="AD24" s="212"/>
      <c r="AE24" s="212"/>
      <c r="AF24" s="212"/>
      <c r="AG24" s="212" t="s">
        <v>116</v>
      </c>
      <c r="AH24" s="212"/>
      <c r="AI24" s="212"/>
      <c r="AJ24" s="212"/>
      <c r="AK24" s="212"/>
      <c r="AL24" s="212"/>
      <c r="AM24" s="212"/>
      <c r="AN24" s="212"/>
      <c r="AO24" s="212"/>
      <c r="AP24" s="212"/>
      <c r="AQ24" s="212"/>
      <c r="AR24" s="212"/>
      <c r="AS24" s="212"/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</row>
    <row r="25" spans="1:60" x14ac:dyDescent="0.2">
      <c r="A25" s="225" t="s">
        <v>103</v>
      </c>
      <c r="B25" s="226" t="s">
        <v>62</v>
      </c>
      <c r="C25" s="243" t="s">
        <v>63</v>
      </c>
      <c r="D25" s="227"/>
      <c r="E25" s="228"/>
      <c r="F25" s="229"/>
      <c r="G25" s="229">
        <f>SUMIF(AG26:AG32,"&lt;&gt;NOR",G26:G32)</f>
        <v>0</v>
      </c>
      <c r="H25" s="229"/>
      <c r="I25" s="229">
        <f>SUM(I26:I32)</f>
        <v>0</v>
      </c>
      <c r="J25" s="229"/>
      <c r="K25" s="229">
        <f>SUM(K26:K32)</f>
        <v>0</v>
      </c>
      <c r="L25" s="229"/>
      <c r="M25" s="229">
        <f>SUM(M26:M32)</f>
        <v>0</v>
      </c>
      <c r="N25" s="229"/>
      <c r="O25" s="229">
        <f>SUM(O26:O32)</f>
        <v>0.01</v>
      </c>
      <c r="P25" s="229"/>
      <c r="Q25" s="229">
        <f>SUM(Q26:Q32)</f>
        <v>0.59</v>
      </c>
      <c r="R25" s="229"/>
      <c r="S25" s="229"/>
      <c r="T25" s="230"/>
      <c r="U25" s="224"/>
      <c r="V25" s="224">
        <f>SUM(V26:V32)</f>
        <v>7.62</v>
      </c>
      <c r="W25" s="224"/>
      <c r="X25" s="224"/>
      <c r="AG25" t="s">
        <v>104</v>
      </c>
    </row>
    <row r="26" spans="1:60" outlineLevel="1" x14ac:dyDescent="0.2">
      <c r="A26" s="231">
        <v>6</v>
      </c>
      <c r="B26" s="232" t="s">
        <v>134</v>
      </c>
      <c r="C26" s="244" t="s">
        <v>135</v>
      </c>
      <c r="D26" s="233" t="s">
        <v>119</v>
      </c>
      <c r="E26" s="234">
        <v>6</v>
      </c>
      <c r="F26" s="235"/>
      <c r="G26" s="236">
        <f>ROUND(E26*F26,2)</f>
        <v>0</v>
      </c>
      <c r="H26" s="235"/>
      <c r="I26" s="236">
        <f>ROUND(E26*H26,2)</f>
        <v>0</v>
      </c>
      <c r="J26" s="235"/>
      <c r="K26" s="236">
        <f>ROUND(E26*J26,2)</f>
        <v>0</v>
      </c>
      <c r="L26" s="236">
        <v>21</v>
      </c>
      <c r="M26" s="236">
        <f>G26*(1+L26/100)</f>
        <v>0</v>
      </c>
      <c r="N26" s="236">
        <v>0</v>
      </c>
      <c r="O26" s="236">
        <f>ROUND(E26*N26,2)</f>
        <v>0</v>
      </c>
      <c r="P26" s="236">
        <v>0</v>
      </c>
      <c r="Q26" s="236">
        <f>ROUND(E26*P26,2)</f>
        <v>0</v>
      </c>
      <c r="R26" s="236" t="s">
        <v>136</v>
      </c>
      <c r="S26" s="236" t="s">
        <v>109</v>
      </c>
      <c r="T26" s="237" t="s">
        <v>110</v>
      </c>
      <c r="U26" s="221">
        <v>0.05</v>
      </c>
      <c r="V26" s="221">
        <f>ROUND(E26*U26,2)</f>
        <v>0.3</v>
      </c>
      <c r="W26" s="221"/>
      <c r="X26" s="221" t="s">
        <v>111</v>
      </c>
      <c r="Y26" s="212"/>
      <c r="Z26" s="212"/>
      <c r="AA26" s="212"/>
      <c r="AB26" s="212"/>
      <c r="AC26" s="212"/>
      <c r="AD26" s="212"/>
      <c r="AE26" s="212"/>
      <c r="AF26" s="212"/>
      <c r="AG26" s="212" t="s">
        <v>112</v>
      </c>
      <c r="AH26" s="212"/>
      <c r="AI26" s="212"/>
      <c r="AJ26" s="212"/>
      <c r="AK26" s="212"/>
      <c r="AL26" s="212"/>
      <c r="AM26" s="212"/>
      <c r="AN26" s="212"/>
      <c r="AO26" s="212"/>
      <c r="AP26" s="212"/>
      <c r="AQ26" s="212"/>
      <c r="AR26" s="212"/>
      <c r="AS26" s="212"/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</row>
    <row r="27" spans="1:60" outlineLevel="1" x14ac:dyDescent="0.2">
      <c r="A27" s="219"/>
      <c r="B27" s="220"/>
      <c r="C27" s="247" t="s">
        <v>137</v>
      </c>
      <c r="D27" s="240"/>
      <c r="E27" s="240"/>
      <c r="F27" s="240"/>
      <c r="G27" s="240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12"/>
      <c r="Z27" s="212"/>
      <c r="AA27" s="212"/>
      <c r="AB27" s="212"/>
      <c r="AC27" s="212"/>
      <c r="AD27" s="212"/>
      <c r="AE27" s="212"/>
      <c r="AF27" s="212"/>
      <c r="AG27" s="212" t="s">
        <v>122</v>
      </c>
      <c r="AH27" s="212"/>
      <c r="AI27" s="212"/>
      <c r="AJ27" s="212"/>
      <c r="AK27" s="212"/>
      <c r="AL27" s="212"/>
      <c r="AM27" s="212"/>
      <c r="AN27" s="212"/>
      <c r="AO27" s="212"/>
      <c r="AP27" s="212"/>
      <c r="AQ27" s="212"/>
      <c r="AR27" s="212"/>
      <c r="AS27" s="212"/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</row>
    <row r="28" spans="1:60" outlineLevel="1" x14ac:dyDescent="0.2">
      <c r="A28" s="219"/>
      <c r="B28" s="220"/>
      <c r="C28" s="246"/>
      <c r="D28" s="238"/>
      <c r="E28" s="238"/>
      <c r="F28" s="238"/>
      <c r="G28" s="238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12"/>
      <c r="Z28" s="212"/>
      <c r="AA28" s="212"/>
      <c r="AB28" s="212"/>
      <c r="AC28" s="212"/>
      <c r="AD28" s="212"/>
      <c r="AE28" s="212"/>
      <c r="AF28" s="212"/>
      <c r="AG28" s="212" t="s">
        <v>116</v>
      </c>
      <c r="AH28" s="212"/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</row>
    <row r="29" spans="1:60" ht="33.75" outlineLevel="1" x14ac:dyDescent="0.2">
      <c r="A29" s="231">
        <v>7</v>
      </c>
      <c r="B29" s="232" t="s">
        <v>138</v>
      </c>
      <c r="C29" s="244" t="s">
        <v>139</v>
      </c>
      <c r="D29" s="233" t="s">
        <v>132</v>
      </c>
      <c r="E29" s="234">
        <v>7.8</v>
      </c>
      <c r="F29" s="235"/>
      <c r="G29" s="236">
        <f>ROUND(E29*F29,2)</f>
        <v>0</v>
      </c>
      <c r="H29" s="235"/>
      <c r="I29" s="236">
        <f>ROUND(E29*H29,2)</f>
        <v>0</v>
      </c>
      <c r="J29" s="235"/>
      <c r="K29" s="236">
        <f>ROUND(E29*J29,2)</f>
        <v>0</v>
      </c>
      <c r="L29" s="236">
        <v>21</v>
      </c>
      <c r="M29" s="236">
        <f>G29*(1+L29/100)</f>
        <v>0</v>
      </c>
      <c r="N29" s="236">
        <v>1.17E-3</v>
      </c>
      <c r="O29" s="236">
        <f>ROUND(E29*N29,2)</f>
        <v>0.01</v>
      </c>
      <c r="P29" s="236">
        <v>7.5999999999999998E-2</v>
      </c>
      <c r="Q29" s="236">
        <f>ROUND(E29*P29,2)</f>
        <v>0.59</v>
      </c>
      <c r="R29" s="236" t="s">
        <v>136</v>
      </c>
      <c r="S29" s="236" t="s">
        <v>109</v>
      </c>
      <c r="T29" s="237" t="s">
        <v>110</v>
      </c>
      <c r="U29" s="221">
        <v>0.93899999999999995</v>
      </c>
      <c r="V29" s="221">
        <f>ROUND(E29*U29,2)</f>
        <v>7.32</v>
      </c>
      <c r="W29" s="221"/>
      <c r="X29" s="221" t="s">
        <v>111</v>
      </c>
      <c r="Y29" s="212"/>
      <c r="Z29" s="212"/>
      <c r="AA29" s="212"/>
      <c r="AB29" s="212"/>
      <c r="AC29" s="212"/>
      <c r="AD29" s="212"/>
      <c r="AE29" s="212"/>
      <c r="AF29" s="212"/>
      <c r="AG29" s="212" t="s">
        <v>112</v>
      </c>
      <c r="AH29" s="212"/>
      <c r="AI29" s="212"/>
      <c r="AJ29" s="212"/>
      <c r="AK29" s="212"/>
      <c r="AL29" s="212"/>
      <c r="AM29" s="212"/>
      <c r="AN29" s="212"/>
      <c r="AO29" s="212"/>
      <c r="AP29" s="212"/>
      <c r="AQ29" s="212"/>
      <c r="AR29" s="212"/>
      <c r="AS29" s="212"/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</row>
    <row r="30" spans="1:60" outlineLevel="1" x14ac:dyDescent="0.2">
      <c r="A30" s="219"/>
      <c r="B30" s="220"/>
      <c r="C30" s="245" t="s">
        <v>140</v>
      </c>
      <c r="D30" s="222"/>
      <c r="E30" s="223">
        <v>6</v>
      </c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12"/>
      <c r="Z30" s="212"/>
      <c r="AA30" s="212"/>
      <c r="AB30" s="212"/>
      <c r="AC30" s="212"/>
      <c r="AD30" s="212"/>
      <c r="AE30" s="212"/>
      <c r="AF30" s="212"/>
      <c r="AG30" s="212" t="s">
        <v>114</v>
      </c>
      <c r="AH30" s="212">
        <v>0</v>
      </c>
      <c r="AI30" s="212"/>
      <c r="AJ30" s="212"/>
      <c r="AK30" s="212"/>
      <c r="AL30" s="212"/>
      <c r="AM30" s="212"/>
      <c r="AN30" s="212"/>
      <c r="AO30" s="212"/>
      <c r="AP30" s="212"/>
      <c r="AQ30" s="212"/>
      <c r="AR30" s="212"/>
      <c r="AS30" s="212"/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</row>
    <row r="31" spans="1:60" outlineLevel="1" x14ac:dyDescent="0.2">
      <c r="A31" s="219"/>
      <c r="B31" s="220"/>
      <c r="C31" s="245" t="s">
        <v>141</v>
      </c>
      <c r="D31" s="222"/>
      <c r="E31" s="223">
        <v>1.8</v>
      </c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12"/>
      <c r="Z31" s="212"/>
      <c r="AA31" s="212"/>
      <c r="AB31" s="212"/>
      <c r="AC31" s="212"/>
      <c r="AD31" s="212"/>
      <c r="AE31" s="212"/>
      <c r="AF31" s="212"/>
      <c r="AG31" s="212" t="s">
        <v>114</v>
      </c>
      <c r="AH31" s="212">
        <v>0</v>
      </c>
      <c r="AI31" s="212"/>
      <c r="AJ31" s="212"/>
      <c r="AK31" s="212"/>
      <c r="AL31" s="212"/>
      <c r="AM31" s="212"/>
      <c r="AN31" s="212"/>
      <c r="AO31" s="212"/>
      <c r="AP31" s="212"/>
      <c r="AQ31" s="212"/>
      <c r="AR31" s="212"/>
      <c r="AS31" s="212"/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</row>
    <row r="32" spans="1:60" outlineLevel="1" x14ac:dyDescent="0.2">
      <c r="A32" s="219"/>
      <c r="B32" s="220"/>
      <c r="C32" s="246"/>
      <c r="D32" s="238"/>
      <c r="E32" s="238"/>
      <c r="F32" s="238"/>
      <c r="G32" s="238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  <c r="X32" s="221"/>
      <c r="Y32" s="212"/>
      <c r="Z32" s="212"/>
      <c r="AA32" s="212"/>
      <c r="AB32" s="212"/>
      <c r="AC32" s="212"/>
      <c r="AD32" s="212"/>
      <c r="AE32" s="212"/>
      <c r="AF32" s="212"/>
      <c r="AG32" s="212" t="s">
        <v>116</v>
      </c>
      <c r="AH32" s="212"/>
      <c r="AI32" s="212"/>
      <c r="AJ32" s="212"/>
      <c r="AK32" s="212"/>
      <c r="AL32" s="212"/>
      <c r="AM32" s="212"/>
      <c r="AN32" s="212"/>
      <c r="AO32" s="212"/>
      <c r="AP32" s="212"/>
      <c r="AQ32" s="212"/>
      <c r="AR32" s="212"/>
      <c r="AS32" s="212"/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</row>
    <row r="33" spans="1:60" x14ac:dyDescent="0.2">
      <c r="A33" s="225" t="s">
        <v>103</v>
      </c>
      <c r="B33" s="226" t="s">
        <v>64</v>
      </c>
      <c r="C33" s="243" t="s">
        <v>65</v>
      </c>
      <c r="D33" s="227"/>
      <c r="E33" s="228"/>
      <c r="F33" s="229"/>
      <c r="G33" s="229">
        <f>SUMIF(AG34:AG42,"&lt;&gt;NOR",G34:G42)</f>
        <v>0</v>
      </c>
      <c r="H33" s="229"/>
      <c r="I33" s="229">
        <f>SUM(I34:I42)</f>
        <v>0</v>
      </c>
      <c r="J33" s="229"/>
      <c r="K33" s="229">
        <f>SUM(K34:K42)</f>
        <v>0</v>
      </c>
      <c r="L33" s="229"/>
      <c r="M33" s="229">
        <f>SUM(M34:M42)</f>
        <v>0</v>
      </c>
      <c r="N33" s="229"/>
      <c r="O33" s="229">
        <f>SUM(O34:O42)</f>
        <v>0</v>
      </c>
      <c r="P33" s="229"/>
      <c r="Q33" s="229">
        <f>SUM(Q34:Q42)</f>
        <v>0</v>
      </c>
      <c r="R33" s="229"/>
      <c r="S33" s="229"/>
      <c r="T33" s="230"/>
      <c r="U33" s="224"/>
      <c r="V33" s="224">
        <f>SUM(V34:V42)</f>
        <v>1.38</v>
      </c>
      <c r="W33" s="224"/>
      <c r="X33" s="224"/>
      <c r="AG33" t="s">
        <v>104</v>
      </c>
    </row>
    <row r="34" spans="1:60" outlineLevel="1" x14ac:dyDescent="0.2">
      <c r="A34" s="231">
        <v>8</v>
      </c>
      <c r="B34" s="232" t="s">
        <v>142</v>
      </c>
      <c r="C34" s="244" t="s">
        <v>143</v>
      </c>
      <c r="D34" s="233" t="s">
        <v>144</v>
      </c>
      <c r="E34" s="234">
        <v>3.0993900000000001</v>
      </c>
      <c r="F34" s="235"/>
      <c r="G34" s="236">
        <f>ROUND(E34*F34,2)</f>
        <v>0</v>
      </c>
      <c r="H34" s="235"/>
      <c r="I34" s="236">
        <f>ROUND(E34*H34,2)</f>
        <v>0</v>
      </c>
      <c r="J34" s="235"/>
      <c r="K34" s="236">
        <f>ROUND(E34*J34,2)</f>
        <v>0</v>
      </c>
      <c r="L34" s="236">
        <v>21</v>
      </c>
      <c r="M34" s="236">
        <f>G34*(1+L34/100)</f>
        <v>0</v>
      </c>
      <c r="N34" s="236">
        <v>0</v>
      </c>
      <c r="O34" s="236">
        <f>ROUND(E34*N34,2)</f>
        <v>0</v>
      </c>
      <c r="P34" s="236">
        <v>0</v>
      </c>
      <c r="Q34" s="236">
        <f>ROUND(E34*P34,2)</f>
        <v>0</v>
      </c>
      <c r="R34" s="236" t="s">
        <v>120</v>
      </c>
      <c r="S34" s="236" t="s">
        <v>109</v>
      </c>
      <c r="T34" s="237" t="s">
        <v>110</v>
      </c>
      <c r="U34" s="221">
        <v>0.307</v>
      </c>
      <c r="V34" s="221">
        <f>ROUND(E34*U34,2)</f>
        <v>0.95</v>
      </c>
      <c r="W34" s="221"/>
      <c r="X34" s="221" t="s">
        <v>145</v>
      </c>
      <c r="Y34" s="212"/>
      <c r="Z34" s="212"/>
      <c r="AA34" s="212"/>
      <c r="AB34" s="212"/>
      <c r="AC34" s="212"/>
      <c r="AD34" s="212"/>
      <c r="AE34" s="212"/>
      <c r="AF34" s="212"/>
      <c r="AG34" s="212" t="s">
        <v>146</v>
      </c>
      <c r="AH34" s="212"/>
      <c r="AI34" s="212"/>
      <c r="AJ34" s="212"/>
      <c r="AK34" s="212"/>
      <c r="AL34" s="212"/>
      <c r="AM34" s="212"/>
      <c r="AN34" s="212"/>
      <c r="AO34" s="212"/>
      <c r="AP34" s="212"/>
      <c r="AQ34" s="212"/>
      <c r="AR34" s="212"/>
      <c r="AS34" s="212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</row>
    <row r="35" spans="1:60" ht="22.5" outlineLevel="1" x14ac:dyDescent="0.2">
      <c r="A35" s="219"/>
      <c r="B35" s="220"/>
      <c r="C35" s="247" t="s">
        <v>147</v>
      </c>
      <c r="D35" s="240"/>
      <c r="E35" s="240"/>
      <c r="F35" s="240"/>
      <c r="G35" s="240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12"/>
      <c r="Z35" s="212"/>
      <c r="AA35" s="212"/>
      <c r="AB35" s="212"/>
      <c r="AC35" s="212"/>
      <c r="AD35" s="212"/>
      <c r="AE35" s="212"/>
      <c r="AF35" s="212"/>
      <c r="AG35" s="212" t="s">
        <v>122</v>
      </c>
      <c r="AH35" s="212"/>
      <c r="AI35" s="212"/>
      <c r="AJ35" s="212"/>
      <c r="AK35" s="212"/>
      <c r="AL35" s="212"/>
      <c r="AM35" s="212"/>
      <c r="AN35" s="212"/>
      <c r="AO35" s="212"/>
      <c r="AP35" s="212"/>
      <c r="AQ35" s="212"/>
      <c r="AR35" s="212"/>
      <c r="AS35" s="212"/>
      <c r="AT35" s="212"/>
      <c r="AU35" s="212"/>
      <c r="AV35" s="212"/>
      <c r="AW35" s="212"/>
      <c r="AX35" s="212"/>
      <c r="AY35" s="212"/>
      <c r="AZ35" s="212"/>
      <c r="BA35" s="239" t="str">
        <f>C35</f>
        <v>přesun hmot pro budovy občanské výstavby (JKSO 801), budovy pro bydlení (JKSO 803) budovy pro výrobu a služby (JKSO 812) s nosnou svislou konstrukcí zděnou z cihel nebo tvárnic nebo kovovou</v>
      </c>
      <c r="BB35" s="212"/>
      <c r="BC35" s="212"/>
      <c r="BD35" s="212"/>
      <c r="BE35" s="212"/>
      <c r="BF35" s="212"/>
      <c r="BG35" s="212"/>
      <c r="BH35" s="212"/>
    </row>
    <row r="36" spans="1:60" outlineLevel="1" x14ac:dyDescent="0.2">
      <c r="A36" s="219"/>
      <c r="B36" s="220"/>
      <c r="C36" s="246"/>
      <c r="D36" s="238"/>
      <c r="E36" s="238"/>
      <c r="F36" s="238"/>
      <c r="G36" s="238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12"/>
      <c r="Z36" s="212"/>
      <c r="AA36" s="212"/>
      <c r="AB36" s="212"/>
      <c r="AC36" s="212"/>
      <c r="AD36" s="212"/>
      <c r="AE36" s="212"/>
      <c r="AF36" s="212"/>
      <c r="AG36" s="212" t="s">
        <v>116</v>
      </c>
      <c r="AH36" s="212"/>
      <c r="AI36" s="212"/>
      <c r="AJ36" s="212"/>
      <c r="AK36" s="212"/>
      <c r="AL36" s="212"/>
      <c r="AM36" s="212"/>
      <c r="AN36" s="212"/>
      <c r="AO36" s="212"/>
      <c r="AP36" s="212"/>
      <c r="AQ36" s="212"/>
      <c r="AR36" s="212"/>
      <c r="AS36" s="212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</row>
    <row r="37" spans="1:60" ht="33.75" outlineLevel="1" x14ac:dyDescent="0.2">
      <c r="A37" s="231">
        <v>9</v>
      </c>
      <c r="B37" s="232" t="s">
        <v>148</v>
      </c>
      <c r="C37" s="244" t="s">
        <v>149</v>
      </c>
      <c r="D37" s="233" t="s">
        <v>144</v>
      </c>
      <c r="E37" s="234">
        <v>3.0993900000000001</v>
      </c>
      <c r="F37" s="235"/>
      <c r="G37" s="236">
        <f>ROUND(E37*F37,2)</f>
        <v>0</v>
      </c>
      <c r="H37" s="235"/>
      <c r="I37" s="236">
        <f>ROUND(E37*H37,2)</f>
        <v>0</v>
      </c>
      <c r="J37" s="235"/>
      <c r="K37" s="236">
        <f>ROUND(E37*J37,2)</f>
        <v>0</v>
      </c>
      <c r="L37" s="236">
        <v>21</v>
      </c>
      <c r="M37" s="236">
        <f>G37*(1+L37/100)</f>
        <v>0</v>
      </c>
      <c r="N37" s="236">
        <v>0</v>
      </c>
      <c r="O37" s="236">
        <f>ROUND(E37*N37,2)</f>
        <v>0</v>
      </c>
      <c r="P37" s="236">
        <v>0</v>
      </c>
      <c r="Q37" s="236">
        <f>ROUND(E37*P37,2)</f>
        <v>0</v>
      </c>
      <c r="R37" s="236" t="s">
        <v>120</v>
      </c>
      <c r="S37" s="236" t="s">
        <v>109</v>
      </c>
      <c r="T37" s="237" t="s">
        <v>110</v>
      </c>
      <c r="U37" s="221">
        <v>0.13800000000000001</v>
      </c>
      <c r="V37" s="221">
        <f>ROUND(E37*U37,2)</f>
        <v>0.43</v>
      </c>
      <c r="W37" s="221"/>
      <c r="X37" s="221" t="s">
        <v>145</v>
      </c>
      <c r="Y37" s="212"/>
      <c r="Z37" s="212"/>
      <c r="AA37" s="212"/>
      <c r="AB37" s="212"/>
      <c r="AC37" s="212"/>
      <c r="AD37" s="212"/>
      <c r="AE37" s="212"/>
      <c r="AF37" s="212"/>
      <c r="AG37" s="212" t="s">
        <v>146</v>
      </c>
      <c r="AH37" s="212"/>
      <c r="AI37" s="212"/>
      <c r="AJ37" s="212"/>
      <c r="AK37" s="212"/>
      <c r="AL37" s="212"/>
      <c r="AM37" s="212"/>
      <c r="AN37" s="212"/>
      <c r="AO37" s="212"/>
      <c r="AP37" s="212"/>
      <c r="AQ37" s="212"/>
      <c r="AR37" s="212"/>
      <c r="AS37" s="212"/>
      <c r="AT37" s="212"/>
      <c r="AU37" s="212"/>
      <c r="AV37" s="212"/>
      <c r="AW37" s="212"/>
      <c r="AX37" s="212"/>
      <c r="AY37" s="212"/>
      <c r="AZ37" s="212"/>
      <c r="BA37" s="212"/>
      <c r="BB37" s="212"/>
      <c r="BC37" s="212"/>
      <c r="BD37" s="212"/>
      <c r="BE37" s="212"/>
      <c r="BF37" s="212"/>
      <c r="BG37" s="212"/>
      <c r="BH37" s="212"/>
    </row>
    <row r="38" spans="1:60" ht="22.5" outlineLevel="1" x14ac:dyDescent="0.2">
      <c r="A38" s="219"/>
      <c r="B38" s="220"/>
      <c r="C38" s="247" t="s">
        <v>147</v>
      </c>
      <c r="D38" s="240"/>
      <c r="E38" s="240"/>
      <c r="F38" s="240"/>
      <c r="G38" s="240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12"/>
      <c r="Z38" s="212"/>
      <c r="AA38" s="212"/>
      <c r="AB38" s="212"/>
      <c r="AC38" s="212"/>
      <c r="AD38" s="212"/>
      <c r="AE38" s="212"/>
      <c r="AF38" s="212"/>
      <c r="AG38" s="212" t="s">
        <v>122</v>
      </c>
      <c r="AH38" s="212"/>
      <c r="AI38" s="212"/>
      <c r="AJ38" s="212"/>
      <c r="AK38" s="212"/>
      <c r="AL38" s="212"/>
      <c r="AM38" s="212"/>
      <c r="AN38" s="212"/>
      <c r="AO38" s="212"/>
      <c r="AP38" s="212"/>
      <c r="AQ38" s="212"/>
      <c r="AR38" s="212"/>
      <c r="AS38" s="212"/>
      <c r="AT38" s="212"/>
      <c r="AU38" s="212"/>
      <c r="AV38" s="212"/>
      <c r="AW38" s="212"/>
      <c r="AX38" s="212"/>
      <c r="AY38" s="212"/>
      <c r="AZ38" s="212"/>
      <c r="BA38" s="239" t="str">
        <f>C38</f>
        <v>přesun hmot pro budovy občanské výstavby (JKSO 801), budovy pro bydlení (JKSO 803) budovy pro výrobu a služby (JKSO 812) s nosnou svislou konstrukcí zděnou z cihel nebo tvárnic nebo kovovou</v>
      </c>
      <c r="BB38" s="212"/>
      <c r="BC38" s="212"/>
      <c r="BD38" s="212"/>
      <c r="BE38" s="212"/>
      <c r="BF38" s="212"/>
      <c r="BG38" s="212"/>
      <c r="BH38" s="212"/>
    </row>
    <row r="39" spans="1:60" outlineLevel="1" x14ac:dyDescent="0.2">
      <c r="A39" s="219"/>
      <c r="B39" s="220"/>
      <c r="C39" s="246"/>
      <c r="D39" s="238"/>
      <c r="E39" s="238"/>
      <c r="F39" s="238"/>
      <c r="G39" s="238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12"/>
      <c r="Z39" s="212"/>
      <c r="AA39" s="212"/>
      <c r="AB39" s="212"/>
      <c r="AC39" s="212"/>
      <c r="AD39" s="212"/>
      <c r="AE39" s="212"/>
      <c r="AF39" s="212"/>
      <c r="AG39" s="212" t="s">
        <v>116</v>
      </c>
      <c r="AH39" s="212"/>
      <c r="AI39" s="212"/>
      <c r="AJ39" s="212"/>
      <c r="AK39" s="212"/>
      <c r="AL39" s="212"/>
      <c r="AM39" s="212"/>
      <c r="AN39" s="212"/>
      <c r="AO39" s="212"/>
      <c r="AP39" s="212"/>
      <c r="AQ39" s="212"/>
      <c r="AR39" s="212"/>
      <c r="AS39" s="212"/>
      <c r="AT39" s="212"/>
      <c r="AU39" s="212"/>
      <c r="AV39" s="212"/>
      <c r="AW39" s="212"/>
      <c r="AX39" s="212"/>
      <c r="AY39" s="212"/>
      <c r="AZ39" s="212"/>
      <c r="BA39" s="212"/>
      <c r="BB39" s="212"/>
      <c r="BC39" s="212"/>
      <c r="BD39" s="212"/>
      <c r="BE39" s="212"/>
      <c r="BF39" s="212"/>
      <c r="BG39" s="212"/>
      <c r="BH39" s="212"/>
    </row>
    <row r="40" spans="1:60" ht="33.75" outlineLevel="1" x14ac:dyDescent="0.2">
      <c r="A40" s="231">
        <v>10</v>
      </c>
      <c r="B40" s="232" t="s">
        <v>150</v>
      </c>
      <c r="C40" s="244" t="s">
        <v>151</v>
      </c>
      <c r="D40" s="233" t="s">
        <v>144</v>
      </c>
      <c r="E40" s="234">
        <v>3.0993900000000001</v>
      </c>
      <c r="F40" s="235"/>
      <c r="G40" s="236">
        <f>ROUND(E40*F40,2)</f>
        <v>0</v>
      </c>
      <c r="H40" s="235"/>
      <c r="I40" s="236">
        <f>ROUND(E40*H40,2)</f>
        <v>0</v>
      </c>
      <c r="J40" s="235"/>
      <c r="K40" s="236">
        <f>ROUND(E40*J40,2)</f>
        <v>0</v>
      </c>
      <c r="L40" s="236">
        <v>21</v>
      </c>
      <c r="M40" s="236">
        <f>G40*(1+L40/100)</f>
        <v>0</v>
      </c>
      <c r="N40" s="236">
        <v>0</v>
      </c>
      <c r="O40" s="236">
        <f>ROUND(E40*N40,2)</f>
        <v>0</v>
      </c>
      <c r="P40" s="236">
        <v>0</v>
      </c>
      <c r="Q40" s="236">
        <f>ROUND(E40*P40,2)</f>
        <v>0</v>
      </c>
      <c r="R40" s="236" t="s">
        <v>120</v>
      </c>
      <c r="S40" s="236" t="s">
        <v>109</v>
      </c>
      <c r="T40" s="237" t="s">
        <v>110</v>
      </c>
      <c r="U40" s="221">
        <v>0</v>
      </c>
      <c r="V40" s="221">
        <f>ROUND(E40*U40,2)</f>
        <v>0</v>
      </c>
      <c r="W40" s="221"/>
      <c r="X40" s="221" t="s">
        <v>145</v>
      </c>
      <c r="Y40" s="212"/>
      <c r="Z40" s="212"/>
      <c r="AA40" s="212"/>
      <c r="AB40" s="212"/>
      <c r="AC40" s="212"/>
      <c r="AD40" s="212"/>
      <c r="AE40" s="212"/>
      <c r="AF40" s="212"/>
      <c r="AG40" s="212" t="s">
        <v>146</v>
      </c>
      <c r="AH40" s="212"/>
      <c r="AI40" s="212"/>
      <c r="AJ40" s="212"/>
      <c r="AK40" s="212"/>
      <c r="AL40" s="212"/>
      <c r="AM40" s="212"/>
      <c r="AN40" s="212"/>
      <c r="AO40" s="212"/>
      <c r="AP40" s="212"/>
      <c r="AQ40" s="212"/>
      <c r="AR40" s="212"/>
      <c r="AS40" s="212"/>
      <c r="AT40" s="212"/>
      <c r="AU40" s="212"/>
      <c r="AV40" s="212"/>
      <c r="AW40" s="212"/>
      <c r="AX40" s="212"/>
      <c r="AY40" s="212"/>
      <c r="AZ40" s="212"/>
      <c r="BA40" s="212"/>
      <c r="BB40" s="212"/>
      <c r="BC40" s="212"/>
      <c r="BD40" s="212"/>
      <c r="BE40" s="212"/>
      <c r="BF40" s="212"/>
      <c r="BG40" s="212"/>
      <c r="BH40" s="212"/>
    </row>
    <row r="41" spans="1:60" ht="22.5" outlineLevel="1" x14ac:dyDescent="0.2">
      <c r="A41" s="219"/>
      <c r="B41" s="220"/>
      <c r="C41" s="247" t="s">
        <v>147</v>
      </c>
      <c r="D41" s="240"/>
      <c r="E41" s="240"/>
      <c r="F41" s="240"/>
      <c r="G41" s="240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12"/>
      <c r="Z41" s="212"/>
      <c r="AA41" s="212"/>
      <c r="AB41" s="212"/>
      <c r="AC41" s="212"/>
      <c r="AD41" s="212"/>
      <c r="AE41" s="212"/>
      <c r="AF41" s="212"/>
      <c r="AG41" s="212" t="s">
        <v>122</v>
      </c>
      <c r="AH41" s="212"/>
      <c r="AI41" s="212"/>
      <c r="AJ41" s="212"/>
      <c r="AK41" s="212"/>
      <c r="AL41" s="212"/>
      <c r="AM41" s="212"/>
      <c r="AN41" s="212"/>
      <c r="AO41" s="212"/>
      <c r="AP41" s="212"/>
      <c r="AQ41" s="212"/>
      <c r="AR41" s="212"/>
      <c r="AS41" s="212"/>
      <c r="AT41" s="212"/>
      <c r="AU41" s="212"/>
      <c r="AV41" s="212"/>
      <c r="AW41" s="212"/>
      <c r="AX41" s="212"/>
      <c r="AY41" s="212"/>
      <c r="AZ41" s="212"/>
      <c r="BA41" s="239" t="str">
        <f>C41</f>
        <v>přesun hmot pro budovy občanské výstavby (JKSO 801), budovy pro bydlení (JKSO 803) budovy pro výrobu a služby (JKSO 812) s nosnou svislou konstrukcí zděnou z cihel nebo tvárnic nebo kovovou</v>
      </c>
      <c r="BB41" s="212"/>
      <c r="BC41" s="212"/>
      <c r="BD41" s="212"/>
      <c r="BE41" s="212"/>
      <c r="BF41" s="212"/>
      <c r="BG41" s="212"/>
      <c r="BH41" s="212"/>
    </row>
    <row r="42" spans="1:60" outlineLevel="1" x14ac:dyDescent="0.2">
      <c r="A42" s="219"/>
      <c r="B42" s="220"/>
      <c r="C42" s="246"/>
      <c r="D42" s="238"/>
      <c r="E42" s="238"/>
      <c r="F42" s="238"/>
      <c r="G42" s="238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12"/>
      <c r="Z42" s="212"/>
      <c r="AA42" s="212"/>
      <c r="AB42" s="212"/>
      <c r="AC42" s="212"/>
      <c r="AD42" s="212"/>
      <c r="AE42" s="212"/>
      <c r="AF42" s="212"/>
      <c r="AG42" s="212" t="s">
        <v>116</v>
      </c>
      <c r="AH42" s="212"/>
      <c r="AI42" s="212"/>
      <c r="AJ42" s="212"/>
      <c r="AK42" s="212"/>
      <c r="AL42" s="212"/>
      <c r="AM42" s="212"/>
      <c r="AN42" s="212"/>
      <c r="AO42" s="212"/>
      <c r="AP42" s="212"/>
      <c r="AQ42" s="212"/>
      <c r="AR42" s="212"/>
      <c r="AS42" s="212"/>
      <c r="AT42" s="212"/>
      <c r="AU42" s="212"/>
      <c r="AV42" s="212"/>
      <c r="AW42" s="212"/>
      <c r="AX42" s="212"/>
      <c r="AY42" s="212"/>
      <c r="AZ42" s="212"/>
      <c r="BA42" s="212"/>
      <c r="BB42" s="212"/>
      <c r="BC42" s="212"/>
      <c r="BD42" s="212"/>
      <c r="BE42" s="212"/>
      <c r="BF42" s="212"/>
      <c r="BG42" s="212"/>
      <c r="BH42" s="212"/>
    </row>
    <row r="43" spans="1:60" x14ac:dyDescent="0.2">
      <c r="A43" s="225" t="s">
        <v>103</v>
      </c>
      <c r="B43" s="226" t="s">
        <v>66</v>
      </c>
      <c r="C43" s="243" t="s">
        <v>67</v>
      </c>
      <c r="D43" s="227"/>
      <c r="E43" s="228"/>
      <c r="F43" s="229"/>
      <c r="G43" s="229">
        <f>SUMIF(AG44:AG59,"&lt;&gt;NOR",G44:G59)</f>
        <v>0</v>
      </c>
      <c r="H43" s="229"/>
      <c r="I43" s="229">
        <f>SUM(I44:I59)</f>
        <v>0</v>
      </c>
      <c r="J43" s="229"/>
      <c r="K43" s="229">
        <f>SUM(K44:K59)</f>
        <v>0</v>
      </c>
      <c r="L43" s="229"/>
      <c r="M43" s="229">
        <f>SUM(M44:M59)</f>
        <v>0</v>
      </c>
      <c r="N43" s="229"/>
      <c r="O43" s="229">
        <f>SUM(O44:O59)</f>
        <v>0.15000000000000002</v>
      </c>
      <c r="P43" s="229"/>
      <c r="Q43" s="229">
        <f>SUM(Q44:Q59)</f>
        <v>0.01</v>
      </c>
      <c r="R43" s="229"/>
      <c r="S43" s="229"/>
      <c r="T43" s="230"/>
      <c r="U43" s="224"/>
      <c r="V43" s="224">
        <f>SUM(V44:V59)</f>
        <v>11.09</v>
      </c>
      <c r="W43" s="224"/>
      <c r="X43" s="224"/>
      <c r="AG43" t="s">
        <v>104</v>
      </c>
    </row>
    <row r="44" spans="1:60" ht="22.5" outlineLevel="1" x14ac:dyDescent="0.2">
      <c r="A44" s="231">
        <v>11</v>
      </c>
      <c r="B44" s="232" t="s">
        <v>152</v>
      </c>
      <c r="C44" s="244" t="s">
        <v>153</v>
      </c>
      <c r="D44" s="233" t="s">
        <v>119</v>
      </c>
      <c r="E44" s="234">
        <v>5</v>
      </c>
      <c r="F44" s="235"/>
      <c r="G44" s="236">
        <f>ROUND(E44*F44,2)</f>
        <v>0</v>
      </c>
      <c r="H44" s="235"/>
      <c r="I44" s="236">
        <f>ROUND(E44*H44,2)</f>
        <v>0</v>
      </c>
      <c r="J44" s="235"/>
      <c r="K44" s="236">
        <f>ROUND(E44*J44,2)</f>
        <v>0</v>
      </c>
      <c r="L44" s="236">
        <v>21</v>
      </c>
      <c r="M44" s="236">
        <f>G44*(1+L44/100)</f>
        <v>0</v>
      </c>
      <c r="N44" s="236">
        <v>0</v>
      </c>
      <c r="O44" s="236">
        <f>ROUND(E44*N44,2)</f>
        <v>0</v>
      </c>
      <c r="P44" s="236">
        <v>0</v>
      </c>
      <c r="Q44" s="236">
        <f>ROUND(E44*P44,2)</f>
        <v>0</v>
      </c>
      <c r="R44" s="236" t="s">
        <v>154</v>
      </c>
      <c r="S44" s="236" t="s">
        <v>109</v>
      </c>
      <c r="T44" s="237" t="s">
        <v>110</v>
      </c>
      <c r="U44" s="221">
        <v>1.45</v>
      </c>
      <c r="V44" s="221">
        <f>ROUND(E44*U44,2)</f>
        <v>7.25</v>
      </c>
      <c r="W44" s="221"/>
      <c r="X44" s="221" t="s">
        <v>111</v>
      </c>
      <c r="Y44" s="212"/>
      <c r="Z44" s="212"/>
      <c r="AA44" s="212"/>
      <c r="AB44" s="212"/>
      <c r="AC44" s="212"/>
      <c r="AD44" s="212"/>
      <c r="AE44" s="212"/>
      <c r="AF44" s="212"/>
      <c r="AG44" s="212" t="s">
        <v>112</v>
      </c>
      <c r="AH44" s="212"/>
      <c r="AI44" s="212"/>
      <c r="AJ44" s="212"/>
      <c r="AK44" s="212"/>
      <c r="AL44" s="212"/>
      <c r="AM44" s="212"/>
      <c r="AN44" s="212"/>
      <c r="AO44" s="212"/>
      <c r="AP44" s="212"/>
      <c r="AQ44" s="212"/>
      <c r="AR44" s="212"/>
      <c r="AS44" s="212"/>
      <c r="AT44" s="212"/>
      <c r="AU44" s="212"/>
      <c r="AV44" s="212"/>
      <c r="AW44" s="212"/>
      <c r="AX44" s="212"/>
      <c r="AY44" s="212"/>
      <c r="AZ44" s="212"/>
      <c r="BA44" s="212"/>
      <c r="BB44" s="212"/>
      <c r="BC44" s="212"/>
      <c r="BD44" s="212"/>
      <c r="BE44" s="212"/>
      <c r="BF44" s="212"/>
      <c r="BG44" s="212"/>
      <c r="BH44" s="212"/>
    </row>
    <row r="45" spans="1:60" outlineLevel="1" x14ac:dyDescent="0.2">
      <c r="A45" s="219"/>
      <c r="B45" s="220"/>
      <c r="C45" s="248"/>
      <c r="D45" s="241"/>
      <c r="E45" s="241"/>
      <c r="F45" s="241"/>
      <c r="G45" s="24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12"/>
      <c r="Z45" s="212"/>
      <c r="AA45" s="212"/>
      <c r="AB45" s="212"/>
      <c r="AC45" s="212"/>
      <c r="AD45" s="212"/>
      <c r="AE45" s="212"/>
      <c r="AF45" s="212"/>
      <c r="AG45" s="212" t="s">
        <v>116</v>
      </c>
      <c r="AH45" s="212"/>
      <c r="AI45" s="212"/>
      <c r="AJ45" s="212"/>
      <c r="AK45" s="212"/>
      <c r="AL45" s="212"/>
      <c r="AM45" s="212"/>
      <c r="AN45" s="212"/>
      <c r="AO45" s="212"/>
      <c r="AP45" s="212"/>
      <c r="AQ45" s="212"/>
      <c r="AR45" s="212"/>
      <c r="AS45" s="212"/>
      <c r="AT45" s="212"/>
      <c r="AU45" s="212"/>
      <c r="AV45" s="212"/>
      <c r="AW45" s="212"/>
      <c r="AX45" s="212"/>
      <c r="AY45" s="212"/>
      <c r="AZ45" s="212"/>
      <c r="BA45" s="212"/>
      <c r="BB45" s="212"/>
      <c r="BC45" s="212"/>
      <c r="BD45" s="212"/>
      <c r="BE45" s="212"/>
      <c r="BF45" s="212"/>
      <c r="BG45" s="212"/>
      <c r="BH45" s="212"/>
    </row>
    <row r="46" spans="1:60" ht="22.5" outlineLevel="1" x14ac:dyDescent="0.2">
      <c r="A46" s="231">
        <v>12</v>
      </c>
      <c r="B46" s="232" t="s">
        <v>155</v>
      </c>
      <c r="C46" s="244" t="s">
        <v>156</v>
      </c>
      <c r="D46" s="233" t="s">
        <v>119</v>
      </c>
      <c r="E46" s="234">
        <v>1</v>
      </c>
      <c r="F46" s="235"/>
      <c r="G46" s="236">
        <f>ROUND(E46*F46,2)</f>
        <v>0</v>
      </c>
      <c r="H46" s="235"/>
      <c r="I46" s="236">
        <f>ROUND(E46*H46,2)</f>
        <v>0</v>
      </c>
      <c r="J46" s="235"/>
      <c r="K46" s="236">
        <f>ROUND(E46*J46,2)</f>
        <v>0</v>
      </c>
      <c r="L46" s="236">
        <v>21</v>
      </c>
      <c r="M46" s="236">
        <f>G46*(1+L46/100)</f>
        <v>0</v>
      </c>
      <c r="N46" s="236">
        <v>0</v>
      </c>
      <c r="O46" s="236">
        <f>ROUND(E46*N46,2)</f>
        <v>0</v>
      </c>
      <c r="P46" s="236">
        <v>0</v>
      </c>
      <c r="Q46" s="236">
        <f>ROUND(E46*P46,2)</f>
        <v>0</v>
      </c>
      <c r="R46" s="236" t="s">
        <v>154</v>
      </c>
      <c r="S46" s="236" t="s">
        <v>109</v>
      </c>
      <c r="T46" s="237" t="s">
        <v>110</v>
      </c>
      <c r="U46" s="221">
        <v>1.5</v>
      </c>
      <c r="V46" s="221">
        <f>ROUND(E46*U46,2)</f>
        <v>1.5</v>
      </c>
      <c r="W46" s="221"/>
      <c r="X46" s="221" t="s">
        <v>111</v>
      </c>
      <c r="Y46" s="212"/>
      <c r="Z46" s="212"/>
      <c r="AA46" s="212"/>
      <c r="AB46" s="212"/>
      <c r="AC46" s="212"/>
      <c r="AD46" s="212"/>
      <c r="AE46" s="212"/>
      <c r="AF46" s="212"/>
      <c r="AG46" s="212" t="s">
        <v>112</v>
      </c>
      <c r="AH46" s="212"/>
      <c r="AI46" s="212"/>
      <c r="AJ46" s="212"/>
      <c r="AK46" s="212"/>
      <c r="AL46" s="212"/>
      <c r="AM46" s="212"/>
      <c r="AN46" s="212"/>
      <c r="AO46" s="212"/>
      <c r="AP46" s="212"/>
      <c r="AQ46" s="212"/>
      <c r="AR46" s="212"/>
      <c r="AS46" s="212"/>
      <c r="AT46" s="212"/>
      <c r="AU46" s="212"/>
      <c r="AV46" s="212"/>
      <c r="AW46" s="212"/>
      <c r="AX46" s="212"/>
      <c r="AY46" s="212"/>
      <c r="AZ46" s="212"/>
      <c r="BA46" s="212"/>
      <c r="BB46" s="212"/>
      <c r="BC46" s="212"/>
      <c r="BD46" s="212"/>
      <c r="BE46" s="212"/>
      <c r="BF46" s="212"/>
      <c r="BG46" s="212"/>
      <c r="BH46" s="212"/>
    </row>
    <row r="47" spans="1:60" outlineLevel="1" x14ac:dyDescent="0.2">
      <c r="A47" s="219"/>
      <c r="B47" s="220"/>
      <c r="C47" s="248"/>
      <c r="D47" s="241"/>
      <c r="E47" s="241"/>
      <c r="F47" s="241"/>
      <c r="G47" s="241"/>
      <c r="H47" s="221"/>
      <c r="I47" s="221"/>
      <c r="J47" s="221"/>
      <c r="K47" s="221"/>
      <c r="L47" s="221"/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1"/>
      <c r="Y47" s="212"/>
      <c r="Z47" s="212"/>
      <c r="AA47" s="212"/>
      <c r="AB47" s="212"/>
      <c r="AC47" s="212"/>
      <c r="AD47" s="212"/>
      <c r="AE47" s="212"/>
      <c r="AF47" s="212"/>
      <c r="AG47" s="212" t="s">
        <v>116</v>
      </c>
      <c r="AH47" s="212"/>
      <c r="AI47" s="212"/>
      <c r="AJ47" s="212"/>
      <c r="AK47" s="212"/>
      <c r="AL47" s="212"/>
      <c r="AM47" s="212"/>
      <c r="AN47" s="212"/>
      <c r="AO47" s="212"/>
      <c r="AP47" s="212"/>
      <c r="AQ47" s="212"/>
      <c r="AR47" s="212"/>
      <c r="AS47" s="212"/>
      <c r="AT47" s="212"/>
      <c r="AU47" s="212"/>
      <c r="AV47" s="212"/>
      <c r="AW47" s="212"/>
      <c r="AX47" s="212"/>
      <c r="AY47" s="212"/>
      <c r="AZ47" s="212"/>
      <c r="BA47" s="212"/>
      <c r="BB47" s="212"/>
      <c r="BC47" s="212"/>
      <c r="BD47" s="212"/>
      <c r="BE47" s="212"/>
      <c r="BF47" s="212"/>
      <c r="BG47" s="212"/>
      <c r="BH47" s="212"/>
    </row>
    <row r="48" spans="1:60" ht="22.5" outlineLevel="1" x14ac:dyDescent="0.2">
      <c r="A48" s="231">
        <v>13</v>
      </c>
      <c r="B48" s="232" t="s">
        <v>157</v>
      </c>
      <c r="C48" s="244" t="s">
        <v>158</v>
      </c>
      <c r="D48" s="233" t="s">
        <v>119</v>
      </c>
      <c r="E48" s="234">
        <v>6</v>
      </c>
      <c r="F48" s="235"/>
      <c r="G48" s="236">
        <f>ROUND(E48*F48,2)</f>
        <v>0</v>
      </c>
      <c r="H48" s="235"/>
      <c r="I48" s="236">
        <f>ROUND(E48*H48,2)</f>
        <v>0</v>
      </c>
      <c r="J48" s="235"/>
      <c r="K48" s="236">
        <f>ROUND(E48*J48,2)</f>
        <v>0</v>
      </c>
      <c r="L48" s="236">
        <v>21</v>
      </c>
      <c r="M48" s="236">
        <f>G48*(1+L48/100)</f>
        <v>0</v>
      </c>
      <c r="N48" s="236">
        <v>0</v>
      </c>
      <c r="O48" s="236">
        <f>ROUND(E48*N48,2)</f>
        <v>0</v>
      </c>
      <c r="P48" s="236">
        <v>1.8E-3</v>
      </c>
      <c r="Q48" s="236">
        <f>ROUND(E48*P48,2)</f>
        <v>0.01</v>
      </c>
      <c r="R48" s="236" t="s">
        <v>154</v>
      </c>
      <c r="S48" s="236" t="s">
        <v>109</v>
      </c>
      <c r="T48" s="237" t="s">
        <v>110</v>
      </c>
      <c r="U48" s="221">
        <v>0.11</v>
      </c>
      <c r="V48" s="221">
        <f>ROUND(E48*U48,2)</f>
        <v>0.66</v>
      </c>
      <c r="W48" s="221"/>
      <c r="X48" s="221" t="s">
        <v>111</v>
      </c>
      <c r="Y48" s="212"/>
      <c r="Z48" s="212"/>
      <c r="AA48" s="212"/>
      <c r="AB48" s="212"/>
      <c r="AC48" s="212"/>
      <c r="AD48" s="212"/>
      <c r="AE48" s="212"/>
      <c r="AF48" s="212"/>
      <c r="AG48" s="212" t="s">
        <v>112</v>
      </c>
      <c r="AH48" s="212"/>
      <c r="AI48" s="212"/>
      <c r="AJ48" s="212"/>
      <c r="AK48" s="212"/>
      <c r="AL48" s="212"/>
      <c r="AM48" s="212"/>
      <c r="AN48" s="212"/>
      <c r="AO48" s="212"/>
      <c r="AP48" s="212"/>
      <c r="AQ48" s="212"/>
      <c r="AR48" s="212"/>
      <c r="AS48" s="212"/>
      <c r="AT48" s="212"/>
      <c r="AU48" s="212"/>
      <c r="AV48" s="212"/>
      <c r="AW48" s="212"/>
      <c r="AX48" s="212"/>
      <c r="AY48" s="212"/>
      <c r="AZ48" s="212"/>
      <c r="BA48" s="212"/>
      <c r="BB48" s="212"/>
      <c r="BC48" s="212"/>
      <c r="BD48" s="212"/>
      <c r="BE48" s="212"/>
      <c r="BF48" s="212"/>
      <c r="BG48" s="212"/>
      <c r="BH48" s="212"/>
    </row>
    <row r="49" spans="1:60" outlineLevel="1" x14ac:dyDescent="0.2">
      <c r="A49" s="219"/>
      <c r="B49" s="220"/>
      <c r="C49" s="248"/>
      <c r="D49" s="241"/>
      <c r="E49" s="241"/>
      <c r="F49" s="241"/>
      <c r="G49" s="24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12"/>
      <c r="Z49" s="212"/>
      <c r="AA49" s="212"/>
      <c r="AB49" s="212"/>
      <c r="AC49" s="212"/>
      <c r="AD49" s="212"/>
      <c r="AE49" s="212"/>
      <c r="AF49" s="212"/>
      <c r="AG49" s="212" t="s">
        <v>116</v>
      </c>
      <c r="AH49" s="212"/>
      <c r="AI49" s="212"/>
      <c r="AJ49" s="212"/>
      <c r="AK49" s="212"/>
      <c r="AL49" s="212"/>
      <c r="AM49" s="212"/>
      <c r="AN49" s="212"/>
      <c r="AO49" s="212"/>
      <c r="AP49" s="212"/>
      <c r="AQ49" s="212"/>
      <c r="AR49" s="212"/>
      <c r="AS49" s="212"/>
      <c r="AT49" s="212"/>
      <c r="AU49" s="212"/>
      <c r="AV49" s="212"/>
      <c r="AW49" s="212"/>
      <c r="AX49" s="212"/>
      <c r="AY49" s="212"/>
      <c r="AZ49" s="212"/>
      <c r="BA49" s="212"/>
      <c r="BB49" s="212"/>
      <c r="BC49" s="212"/>
      <c r="BD49" s="212"/>
      <c r="BE49" s="212"/>
      <c r="BF49" s="212"/>
      <c r="BG49" s="212"/>
      <c r="BH49" s="212"/>
    </row>
    <row r="50" spans="1:60" ht="22.5" outlineLevel="1" x14ac:dyDescent="0.2">
      <c r="A50" s="231">
        <v>14</v>
      </c>
      <c r="B50" s="232" t="s">
        <v>159</v>
      </c>
      <c r="C50" s="244" t="s">
        <v>160</v>
      </c>
      <c r="D50" s="233" t="s">
        <v>119</v>
      </c>
      <c r="E50" s="234">
        <v>6</v>
      </c>
      <c r="F50" s="235"/>
      <c r="G50" s="236">
        <f>ROUND(E50*F50,2)</f>
        <v>0</v>
      </c>
      <c r="H50" s="235"/>
      <c r="I50" s="236">
        <f>ROUND(E50*H50,2)</f>
        <v>0</v>
      </c>
      <c r="J50" s="235"/>
      <c r="K50" s="236">
        <f>ROUND(E50*J50,2)</f>
        <v>0</v>
      </c>
      <c r="L50" s="236">
        <v>21</v>
      </c>
      <c r="M50" s="236">
        <f>G50*(1+L50/100)</f>
        <v>0</v>
      </c>
      <c r="N50" s="236">
        <v>1.0000000000000001E-5</v>
      </c>
      <c r="O50" s="236">
        <f>ROUND(E50*N50,2)</f>
        <v>0</v>
      </c>
      <c r="P50" s="236">
        <v>0</v>
      </c>
      <c r="Q50" s="236">
        <f>ROUND(E50*P50,2)</f>
        <v>0</v>
      </c>
      <c r="R50" s="236" t="s">
        <v>154</v>
      </c>
      <c r="S50" s="236" t="s">
        <v>109</v>
      </c>
      <c r="T50" s="237" t="s">
        <v>110</v>
      </c>
      <c r="U50" s="221">
        <v>0.28000000000000003</v>
      </c>
      <c r="V50" s="221">
        <f>ROUND(E50*U50,2)</f>
        <v>1.68</v>
      </c>
      <c r="W50" s="221"/>
      <c r="X50" s="221" t="s">
        <v>111</v>
      </c>
      <c r="Y50" s="212"/>
      <c r="Z50" s="212"/>
      <c r="AA50" s="212"/>
      <c r="AB50" s="212"/>
      <c r="AC50" s="212"/>
      <c r="AD50" s="212"/>
      <c r="AE50" s="212"/>
      <c r="AF50" s="212"/>
      <c r="AG50" s="212" t="s">
        <v>112</v>
      </c>
      <c r="AH50" s="212"/>
      <c r="AI50" s="212"/>
      <c r="AJ50" s="212"/>
      <c r="AK50" s="212"/>
      <c r="AL50" s="212"/>
      <c r="AM50" s="212"/>
      <c r="AN50" s="212"/>
      <c r="AO50" s="212"/>
      <c r="AP50" s="212"/>
      <c r="AQ50" s="212"/>
      <c r="AR50" s="212"/>
      <c r="AS50" s="212"/>
      <c r="AT50" s="212"/>
      <c r="AU50" s="212"/>
      <c r="AV50" s="212"/>
      <c r="AW50" s="212"/>
      <c r="AX50" s="212"/>
      <c r="AY50" s="212"/>
      <c r="AZ50" s="212"/>
      <c r="BA50" s="212"/>
      <c r="BB50" s="212"/>
      <c r="BC50" s="212"/>
      <c r="BD50" s="212"/>
      <c r="BE50" s="212"/>
      <c r="BF50" s="212"/>
      <c r="BG50" s="212"/>
      <c r="BH50" s="212"/>
    </row>
    <row r="51" spans="1:60" outlineLevel="1" x14ac:dyDescent="0.2">
      <c r="A51" s="219"/>
      <c r="B51" s="220"/>
      <c r="C51" s="248"/>
      <c r="D51" s="241"/>
      <c r="E51" s="241"/>
      <c r="F51" s="241"/>
      <c r="G51" s="241"/>
      <c r="H51" s="221"/>
      <c r="I51" s="221"/>
      <c r="J51" s="221"/>
      <c r="K51" s="221"/>
      <c r="L51" s="221"/>
      <c r="M51" s="221"/>
      <c r="N51" s="221"/>
      <c r="O51" s="221"/>
      <c r="P51" s="221"/>
      <c r="Q51" s="221"/>
      <c r="R51" s="221"/>
      <c r="S51" s="221"/>
      <c r="T51" s="221"/>
      <c r="U51" s="221"/>
      <c r="V51" s="221"/>
      <c r="W51" s="221"/>
      <c r="X51" s="221"/>
      <c r="Y51" s="212"/>
      <c r="Z51" s="212"/>
      <c r="AA51" s="212"/>
      <c r="AB51" s="212"/>
      <c r="AC51" s="212"/>
      <c r="AD51" s="212"/>
      <c r="AE51" s="212"/>
      <c r="AF51" s="212"/>
      <c r="AG51" s="212" t="s">
        <v>116</v>
      </c>
      <c r="AH51" s="212"/>
      <c r="AI51" s="212"/>
      <c r="AJ51" s="212"/>
      <c r="AK51" s="212"/>
      <c r="AL51" s="212"/>
      <c r="AM51" s="212"/>
      <c r="AN51" s="212"/>
      <c r="AO51" s="212"/>
      <c r="AP51" s="212"/>
      <c r="AQ51" s="212"/>
      <c r="AR51" s="212"/>
      <c r="AS51" s="212"/>
      <c r="AT51" s="212"/>
      <c r="AU51" s="212"/>
      <c r="AV51" s="212"/>
      <c r="AW51" s="212"/>
      <c r="AX51" s="212"/>
      <c r="AY51" s="212"/>
      <c r="AZ51" s="212"/>
      <c r="BA51" s="212"/>
      <c r="BB51" s="212"/>
      <c r="BC51" s="212"/>
      <c r="BD51" s="212"/>
      <c r="BE51" s="212"/>
      <c r="BF51" s="212"/>
      <c r="BG51" s="212"/>
      <c r="BH51" s="212"/>
    </row>
    <row r="52" spans="1:60" ht="22.5" outlineLevel="1" x14ac:dyDescent="0.2">
      <c r="A52" s="231">
        <v>15</v>
      </c>
      <c r="B52" s="232" t="s">
        <v>161</v>
      </c>
      <c r="C52" s="244" t="s">
        <v>162</v>
      </c>
      <c r="D52" s="233" t="s">
        <v>119</v>
      </c>
      <c r="E52" s="234">
        <v>5</v>
      </c>
      <c r="F52" s="235"/>
      <c r="G52" s="236">
        <f>ROUND(E52*F52,2)</f>
        <v>0</v>
      </c>
      <c r="H52" s="235"/>
      <c r="I52" s="236">
        <f>ROUND(E52*H52,2)</f>
        <v>0</v>
      </c>
      <c r="J52" s="235"/>
      <c r="K52" s="236">
        <f>ROUND(E52*J52,2)</f>
        <v>0</v>
      </c>
      <c r="L52" s="236">
        <v>21</v>
      </c>
      <c r="M52" s="236">
        <f>G52*(1+L52/100)</f>
        <v>0</v>
      </c>
      <c r="N52" s="236">
        <v>2.1000000000000001E-2</v>
      </c>
      <c r="O52" s="236">
        <f>ROUND(E52*N52,2)</f>
        <v>0.11</v>
      </c>
      <c r="P52" s="236">
        <v>0</v>
      </c>
      <c r="Q52" s="236">
        <f>ROUND(E52*P52,2)</f>
        <v>0</v>
      </c>
      <c r="R52" s="236" t="s">
        <v>125</v>
      </c>
      <c r="S52" s="236" t="s">
        <v>109</v>
      </c>
      <c r="T52" s="237" t="s">
        <v>110</v>
      </c>
      <c r="U52" s="221">
        <v>0</v>
      </c>
      <c r="V52" s="221">
        <f>ROUND(E52*U52,2)</f>
        <v>0</v>
      </c>
      <c r="W52" s="221"/>
      <c r="X52" s="221" t="s">
        <v>126</v>
      </c>
      <c r="Y52" s="212"/>
      <c r="Z52" s="212"/>
      <c r="AA52" s="212"/>
      <c r="AB52" s="212"/>
      <c r="AC52" s="212"/>
      <c r="AD52" s="212"/>
      <c r="AE52" s="212"/>
      <c r="AF52" s="212"/>
      <c r="AG52" s="212" t="s">
        <v>127</v>
      </c>
      <c r="AH52" s="212"/>
      <c r="AI52" s="212"/>
      <c r="AJ52" s="212"/>
      <c r="AK52" s="212"/>
      <c r="AL52" s="212"/>
      <c r="AM52" s="212"/>
      <c r="AN52" s="212"/>
      <c r="AO52" s="212"/>
      <c r="AP52" s="212"/>
      <c r="AQ52" s="212"/>
      <c r="AR52" s="212"/>
      <c r="AS52" s="212"/>
      <c r="AT52" s="212"/>
      <c r="AU52" s="212"/>
      <c r="AV52" s="212"/>
      <c r="AW52" s="212"/>
      <c r="AX52" s="212"/>
      <c r="AY52" s="212"/>
      <c r="AZ52" s="212"/>
      <c r="BA52" s="212"/>
      <c r="BB52" s="212"/>
      <c r="BC52" s="212"/>
      <c r="BD52" s="212"/>
      <c r="BE52" s="212"/>
      <c r="BF52" s="212"/>
      <c r="BG52" s="212"/>
      <c r="BH52" s="212"/>
    </row>
    <row r="53" spans="1:60" outlineLevel="1" x14ac:dyDescent="0.2">
      <c r="A53" s="219"/>
      <c r="B53" s="220"/>
      <c r="C53" s="248"/>
      <c r="D53" s="241"/>
      <c r="E53" s="241"/>
      <c r="F53" s="241"/>
      <c r="G53" s="241"/>
      <c r="H53" s="221"/>
      <c r="I53" s="221"/>
      <c r="J53" s="221"/>
      <c r="K53" s="221"/>
      <c r="L53" s="221"/>
      <c r="M53" s="221"/>
      <c r="N53" s="221"/>
      <c r="O53" s="221"/>
      <c r="P53" s="221"/>
      <c r="Q53" s="221"/>
      <c r="R53" s="221"/>
      <c r="S53" s="221"/>
      <c r="T53" s="221"/>
      <c r="U53" s="221"/>
      <c r="V53" s="221"/>
      <c r="W53" s="221"/>
      <c r="X53" s="221"/>
      <c r="Y53" s="212"/>
      <c r="Z53" s="212"/>
      <c r="AA53" s="212"/>
      <c r="AB53" s="212"/>
      <c r="AC53" s="212"/>
      <c r="AD53" s="212"/>
      <c r="AE53" s="212"/>
      <c r="AF53" s="212"/>
      <c r="AG53" s="212" t="s">
        <v>116</v>
      </c>
      <c r="AH53" s="212"/>
      <c r="AI53" s="212"/>
      <c r="AJ53" s="212"/>
      <c r="AK53" s="212"/>
      <c r="AL53" s="212"/>
      <c r="AM53" s="212"/>
      <c r="AN53" s="212"/>
      <c r="AO53" s="212"/>
      <c r="AP53" s="212"/>
      <c r="AQ53" s="212"/>
      <c r="AR53" s="212"/>
      <c r="AS53" s="212"/>
      <c r="AT53" s="212"/>
      <c r="AU53" s="212"/>
      <c r="AV53" s="212"/>
      <c r="AW53" s="212"/>
      <c r="AX53" s="212"/>
      <c r="AY53" s="212"/>
      <c r="AZ53" s="212"/>
      <c r="BA53" s="212"/>
      <c r="BB53" s="212"/>
      <c r="BC53" s="212"/>
      <c r="BD53" s="212"/>
      <c r="BE53" s="212"/>
      <c r="BF53" s="212"/>
      <c r="BG53" s="212"/>
      <c r="BH53" s="212"/>
    </row>
    <row r="54" spans="1:60" ht="22.5" outlineLevel="1" x14ac:dyDescent="0.2">
      <c r="A54" s="231">
        <v>16</v>
      </c>
      <c r="B54" s="232" t="s">
        <v>163</v>
      </c>
      <c r="C54" s="244" t="s">
        <v>164</v>
      </c>
      <c r="D54" s="233" t="s">
        <v>119</v>
      </c>
      <c r="E54" s="234">
        <v>1</v>
      </c>
      <c r="F54" s="235"/>
      <c r="G54" s="236">
        <f>ROUND(E54*F54,2)</f>
        <v>0</v>
      </c>
      <c r="H54" s="235"/>
      <c r="I54" s="236">
        <f>ROUND(E54*H54,2)</f>
        <v>0</v>
      </c>
      <c r="J54" s="235"/>
      <c r="K54" s="236">
        <f>ROUND(E54*J54,2)</f>
        <v>0</v>
      </c>
      <c r="L54" s="236">
        <v>21</v>
      </c>
      <c r="M54" s="236">
        <f>G54*(1+L54/100)</f>
        <v>0</v>
      </c>
      <c r="N54" s="236">
        <v>2.7E-2</v>
      </c>
      <c r="O54" s="236">
        <f>ROUND(E54*N54,2)</f>
        <v>0.03</v>
      </c>
      <c r="P54" s="236">
        <v>0</v>
      </c>
      <c r="Q54" s="236">
        <f>ROUND(E54*P54,2)</f>
        <v>0</v>
      </c>
      <c r="R54" s="236" t="s">
        <v>125</v>
      </c>
      <c r="S54" s="236" t="s">
        <v>109</v>
      </c>
      <c r="T54" s="237" t="s">
        <v>110</v>
      </c>
      <c r="U54" s="221">
        <v>0</v>
      </c>
      <c r="V54" s="221">
        <f>ROUND(E54*U54,2)</f>
        <v>0</v>
      </c>
      <c r="W54" s="221"/>
      <c r="X54" s="221" t="s">
        <v>126</v>
      </c>
      <c r="Y54" s="212"/>
      <c r="Z54" s="212"/>
      <c r="AA54" s="212"/>
      <c r="AB54" s="212"/>
      <c r="AC54" s="212"/>
      <c r="AD54" s="212"/>
      <c r="AE54" s="212"/>
      <c r="AF54" s="212"/>
      <c r="AG54" s="212" t="s">
        <v>127</v>
      </c>
      <c r="AH54" s="212"/>
      <c r="AI54" s="212"/>
      <c r="AJ54" s="212"/>
      <c r="AK54" s="212"/>
      <c r="AL54" s="212"/>
      <c r="AM54" s="212"/>
      <c r="AN54" s="212"/>
      <c r="AO54" s="212"/>
      <c r="AP54" s="212"/>
      <c r="AQ54" s="212"/>
      <c r="AR54" s="212"/>
      <c r="AS54" s="212"/>
      <c r="AT54" s="212"/>
      <c r="AU54" s="212"/>
      <c r="AV54" s="212"/>
      <c r="AW54" s="212"/>
      <c r="AX54" s="212"/>
      <c r="AY54" s="212"/>
      <c r="AZ54" s="212"/>
      <c r="BA54" s="212"/>
      <c r="BB54" s="212"/>
      <c r="BC54" s="212"/>
      <c r="BD54" s="212"/>
      <c r="BE54" s="212"/>
      <c r="BF54" s="212"/>
      <c r="BG54" s="212"/>
      <c r="BH54" s="212"/>
    </row>
    <row r="55" spans="1:60" outlineLevel="1" x14ac:dyDescent="0.2">
      <c r="A55" s="219"/>
      <c r="B55" s="220"/>
      <c r="C55" s="248"/>
      <c r="D55" s="241"/>
      <c r="E55" s="241"/>
      <c r="F55" s="241"/>
      <c r="G55" s="241"/>
      <c r="H55" s="221"/>
      <c r="I55" s="221"/>
      <c r="J55" s="221"/>
      <c r="K55" s="221"/>
      <c r="L55" s="221"/>
      <c r="M55" s="221"/>
      <c r="N55" s="221"/>
      <c r="O55" s="221"/>
      <c r="P55" s="221"/>
      <c r="Q55" s="221"/>
      <c r="R55" s="221"/>
      <c r="S55" s="221"/>
      <c r="T55" s="221"/>
      <c r="U55" s="221"/>
      <c r="V55" s="221"/>
      <c r="W55" s="221"/>
      <c r="X55" s="221"/>
      <c r="Y55" s="212"/>
      <c r="Z55" s="212"/>
      <c r="AA55" s="212"/>
      <c r="AB55" s="212"/>
      <c r="AC55" s="212"/>
      <c r="AD55" s="212"/>
      <c r="AE55" s="212"/>
      <c r="AF55" s="212"/>
      <c r="AG55" s="212" t="s">
        <v>116</v>
      </c>
      <c r="AH55" s="212"/>
      <c r="AI55" s="212"/>
      <c r="AJ55" s="212"/>
      <c r="AK55" s="212"/>
      <c r="AL55" s="212"/>
      <c r="AM55" s="212"/>
      <c r="AN55" s="212"/>
      <c r="AO55" s="212"/>
      <c r="AP55" s="212"/>
      <c r="AQ55" s="212"/>
      <c r="AR55" s="212"/>
      <c r="AS55" s="212"/>
      <c r="AT55" s="212"/>
      <c r="AU55" s="212"/>
      <c r="AV55" s="212"/>
      <c r="AW55" s="212"/>
      <c r="AX55" s="212"/>
      <c r="AY55" s="212"/>
      <c r="AZ55" s="212"/>
      <c r="BA55" s="212"/>
      <c r="BB55" s="212"/>
      <c r="BC55" s="212"/>
      <c r="BD55" s="212"/>
      <c r="BE55" s="212"/>
      <c r="BF55" s="212"/>
      <c r="BG55" s="212"/>
      <c r="BH55" s="212"/>
    </row>
    <row r="56" spans="1:60" outlineLevel="1" x14ac:dyDescent="0.2">
      <c r="A56" s="231">
        <v>17</v>
      </c>
      <c r="B56" s="232" t="s">
        <v>165</v>
      </c>
      <c r="C56" s="244" t="s">
        <v>166</v>
      </c>
      <c r="D56" s="233" t="s">
        <v>119</v>
      </c>
      <c r="E56" s="234">
        <v>5</v>
      </c>
      <c r="F56" s="235"/>
      <c r="G56" s="236">
        <f>ROUND(E56*F56,2)</f>
        <v>0</v>
      </c>
      <c r="H56" s="235"/>
      <c r="I56" s="236">
        <f>ROUND(E56*H56,2)</f>
        <v>0</v>
      </c>
      <c r="J56" s="235"/>
      <c r="K56" s="236">
        <f>ROUND(E56*J56,2)</f>
        <v>0</v>
      </c>
      <c r="L56" s="236">
        <v>21</v>
      </c>
      <c r="M56" s="236">
        <f>G56*(1+L56/100)</f>
        <v>0</v>
      </c>
      <c r="N56" s="236">
        <v>1.2099999999999999E-3</v>
      </c>
      <c r="O56" s="236">
        <f>ROUND(E56*N56,2)</f>
        <v>0.01</v>
      </c>
      <c r="P56" s="236">
        <v>0</v>
      </c>
      <c r="Q56" s="236">
        <f>ROUND(E56*P56,2)</f>
        <v>0</v>
      </c>
      <c r="R56" s="236" t="s">
        <v>125</v>
      </c>
      <c r="S56" s="236" t="s">
        <v>109</v>
      </c>
      <c r="T56" s="237" t="s">
        <v>110</v>
      </c>
      <c r="U56" s="221">
        <v>0</v>
      </c>
      <c r="V56" s="221">
        <f>ROUND(E56*U56,2)</f>
        <v>0</v>
      </c>
      <c r="W56" s="221"/>
      <c r="X56" s="221" t="s">
        <v>126</v>
      </c>
      <c r="Y56" s="212"/>
      <c r="Z56" s="212"/>
      <c r="AA56" s="212"/>
      <c r="AB56" s="212"/>
      <c r="AC56" s="212"/>
      <c r="AD56" s="212"/>
      <c r="AE56" s="212"/>
      <c r="AF56" s="212"/>
      <c r="AG56" s="212" t="s">
        <v>127</v>
      </c>
      <c r="AH56" s="212"/>
      <c r="AI56" s="212"/>
      <c r="AJ56" s="212"/>
      <c r="AK56" s="212"/>
      <c r="AL56" s="212"/>
      <c r="AM56" s="212"/>
      <c r="AN56" s="212"/>
      <c r="AO56" s="212"/>
      <c r="AP56" s="212"/>
      <c r="AQ56" s="212"/>
      <c r="AR56" s="212"/>
      <c r="AS56" s="212"/>
      <c r="AT56" s="212"/>
      <c r="AU56" s="212"/>
      <c r="AV56" s="212"/>
      <c r="AW56" s="212"/>
      <c r="AX56" s="212"/>
      <c r="AY56" s="212"/>
      <c r="AZ56" s="212"/>
      <c r="BA56" s="212"/>
      <c r="BB56" s="212"/>
      <c r="BC56" s="212"/>
      <c r="BD56" s="212"/>
      <c r="BE56" s="212"/>
      <c r="BF56" s="212"/>
      <c r="BG56" s="212"/>
      <c r="BH56" s="212"/>
    </row>
    <row r="57" spans="1:60" outlineLevel="1" x14ac:dyDescent="0.2">
      <c r="A57" s="219"/>
      <c r="B57" s="220"/>
      <c r="C57" s="248"/>
      <c r="D57" s="241"/>
      <c r="E57" s="241"/>
      <c r="F57" s="241"/>
      <c r="G57" s="24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  <c r="Y57" s="212"/>
      <c r="Z57" s="212"/>
      <c r="AA57" s="212"/>
      <c r="AB57" s="212"/>
      <c r="AC57" s="212"/>
      <c r="AD57" s="212"/>
      <c r="AE57" s="212"/>
      <c r="AF57" s="212"/>
      <c r="AG57" s="212" t="s">
        <v>116</v>
      </c>
      <c r="AH57" s="212"/>
      <c r="AI57" s="212"/>
      <c r="AJ57" s="212"/>
      <c r="AK57" s="212"/>
      <c r="AL57" s="212"/>
      <c r="AM57" s="212"/>
      <c r="AN57" s="212"/>
      <c r="AO57" s="212"/>
      <c r="AP57" s="212"/>
      <c r="AQ57" s="212"/>
      <c r="AR57" s="212"/>
      <c r="AS57" s="212"/>
      <c r="AT57" s="212"/>
      <c r="AU57" s="212"/>
      <c r="AV57" s="212"/>
      <c r="AW57" s="212"/>
      <c r="AX57" s="212"/>
      <c r="AY57" s="212"/>
      <c r="AZ57" s="212"/>
      <c r="BA57" s="212"/>
      <c r="BB57" s="212"/>
      <c r="BC57" s="212"/>
      <c r="BD57" s="212"/>
      <c r="BE57" s="212"/>
      <c r="BF57" s="212"/>
      <c r="BG57" s="212"/>
      <c r="BH57" s="212"/>
    </row>
    <row r="58" spans="1:60" outlineLevel="1" x14ac:dyDescent="0.2">
      <c r="A58" s="231">
        <v>18</v>
      </c>
      <c r="B58" s="232" t="s">
        <v>167</v>
      </c>
      <c r="C58" s="244" t="s">
        <v>168</v>
      </c>
      <c r="D58" s="233" t="s">
        <v>119</v>
      </c>
      <c r="E58" s="234">
        <v>1</v>
      </c>
      <c r="F58" s="235"/>
      <c r="G58" s="236">
        <f>ROUND(E58*F58,2)</f>
        <v>0</v>
      </c>
      <c r="H58" s="235"/>
      <c r="I58" s="236">
        <f>ROUND(E58*H58,2)</f>
        <v>0</v>
      </c>
      <c r="J58" s="235"/>
      <c r="K58" s="236">
        <f>ROUND(E58*J58,2)</f>
        <v>0</v>
      </c>
      <c r="L58" s="236">
        <v>21</v>
      </c>
      <c r="M58" s="236">
        <f>G58*(1+L58/100)</f>
        <v>0</v>
      </c>
      <c r="N58" s="236">
        <v>1.81E-3</v>
      </c>
      <c r="O58" s="236">
        <f>ROUND(E58*N58,2)</f>
        <v>0</v>
      </c>
      <c r="P58" s="236">
        <v>0</v>
      </c>
      <c r="Q58" s="236">
        <f>ROUND(E58*P58,2)</f>
        <v>0</v>
      </c>
      <c r="R58" s="236" t="s">
        <v>125</v>
      </c>
      <c r="S58" s="236" t="s">
        <v>109</v>
      </c>
      <c r="T58" s="237" t="s">
        <v>110</v>
      </c>
      <c r="U58" s="221">
        <v>0</v>
      </c>
      <c r="V58" s="221">
        <f>ROUND(E58*U58,2)</f>
        <v>0</v>
      </c>
      <c r="W58" s="221"/>
      <c r="X58" s="221" t="s">
        <v>126</v>
      </c>
      <c r="Y58" s="212"/>
      <c r="Z58" s="212"/>
      <c r="AA58" s="212"/>
      <c r="AB58" s="212"/>
      <c r="AC58" s="212"/>
      <c r="AD58" s="212"/>
      <c r="AE58" s="212"/>
      <c r="AF58" s="212"/>
      <c r="AG58" s="212" t="s">
        <v>127</v>
      </c>
      <c r="AH58" s="212"/>
      <c r="AI58" s="212"/>
      <c r="AJ58" s="212"/>
      <c r="AK58" s="212"/>
      <c r="AL58" s="212"/>
      <c r="AM58" s="212"/>
      <c r="AN58" s="212"/>
      <c r="AO58" s="212"/>
      <c r="AP58" s="212"/>
      <c r="AQ58" s="212"/>
      <c r="AR58" s="212"/>
      <c r="AS58" s="212"/>
      <c r="AT58" s="212"/>
      <c r="AU58" s="212"/>
      <c r="AV58" s="212"/>
      <c r="AW58" s="212"/>
      <c r="AX58" s="212"/>
      <c r="AY58" s="212"/>
      <c r="AZ58" s="212"/>
      <c r="BA58" s="212"/>
      <c r="BB58" s="212"/>
      <c r="BC58" s="212"/>
      <c r="BD58" s="212"/>
      <c r="BE58" s="212"/>
      <c r="BF58" s="212"/>
      <c r="BG58" s="212"/>
      <c r="BH58" s="212"/>
    </row>
    <row r="59" spans="1:60" outlineLevel="1" x14ac:dyDescent="0.2">
      <c r="A59" s="219"/>
      <c r="B59" s="220"/>
      <c r="C59" s="248"/>
      <c r="D59" s="241"/>
      <c r="E59" s="241"/>
      <c r="F59" s="241"/>
      <c r="G59" s="24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21"/>
      <c r="X59" s="221"/>
      <c r="Y59" s="212"/>
      <c r="Z59" s="212"/>
      <c r="AA59" s="212"/>
      <c r="AB59" s="212"/>
      <c r="AC59" s="212"/>
      <c r="AD59" s="212"/>
      <c r="AE59" s="212"/>
      <c r="AF59" s="212"/>
      <c r="AG59" s="212" t="s">
        <v>116</v>
      </c>
      <c r="AH59" s="212"/>
      <c r="AI59" s="212"/>
      <c r="AJ59" s="212"/>
      <c r="AK59" s="212"/>
      <c r="AL59" s="212"/>
      <c r="AM59" s="212"/>
      <c r="AN59" s="212"/>
      <c r="AO59" s="212"/>
      <c r="AP59" s="212"/>
      <c r="AQ59" s="212"/>
      <c r="AR59" s="212"/>
      <c r="AS59" s="212"/>
      <c r="AT59" s="212"/>
      <c r="AU59" s="212"/>
      <c r="AV59" s="212"/>
      <c r="AW59" s="212"/>
      <c r="AX59" s="212"/>
      <c r="AY59" s="212"/>
      <c r="AZ59" s="212"/>
      <c r="BA59" s="212"/>
      <c r="BB59" s="212"/>
      <c r="BC59" s="212"/>
      <c r="BD59" s="212"/>
      <c r="BE59" s="212"/>
      <c r="BF59" s="212"/>
      <c r="BG59" s="212"/>
      <c r="BH59" s="212"/>
    </row>
    <row r="60" spans="1:60" x14ac:dyDescent="0.2">
      <c r="A60" s="225" t="s">
        <v>103</v>
      </c>
      <c r="B60" s="226" t="s">
        <v>68</v>
      </c>
      <c r="C60" s="243" t="s">
        <v>69</v>
      </c>
      <c r="D60" s="227"/>
      <c r="E60" s="228"/>
      <c r="F60" s="229"/>
      <c r="G60" s="229">
        <f>SUMIF(AG61:AG64,"&lt;&gt;NOR",G61:G64)</f>
        <v>0</v>
      </c>
      <c r="H60" s="229"/>
      <c r="I60" s="229">
        <f>SUM(I61:I64)</f>
        <v>0</v>
      </c>
      <c r="J60" s="229"/>
      <c r="K60" s="229">
        <f>SUM(K61:K64)</f>
        <v>0</v>
      </c>
      <c r="L60" s="229"/>
      <c r="M60" s="229">
        <f>SUM(M61:M64)</f>
        <v>0</v>
      </c>
      <c r="N60" s="229"/>
      <c r="O60" s="229">
        <f>SUM(O61:O64)</f>
        <v>0.01</v>
      </c>
      <c r="P60" s="229"/>
      <c r="Q60" s="229">
        <f>SUM(Q61:Q64)</f>
        <v>0</v>
      </c>
      <c r="R60" s="229"/>
      <c r="S60" s="229"/>
      <c r="T60" s="230"/>
      <c r="U60" s="224"/>
      <c r="V60" s="224">
        <f>SUM(V61:V64)</f>
        <v>4</v>
      </c>
      <c r="W60" s="224"/>
      <c r="X60" s="224"/>
      <c r="AG60" t="s">
        <v>104</v>
      </c>
    </row>
    <row r="61" spans="1:60" outlineLevel="1" x14ac:dyDescent="0.2">
      <c r="A61" s="231">
        <v>19</v>
      </c>
      <c r="B61" s="232" t="s">
        <v>169</v>
      </c>
      <c r="C61" s="244" t="s">
        <v>170</v>
      </c>
      <c r="D61" s="233" t="s">
        <v>132</v>
      </c>
      <c r="E61" s="234">
        <v>13.95</v>
      </c>
      <c r="F61" s="235"/>
      <c r="G61" s="236">
        <f>ROUND(E61*F61,2)</f>
        <v>0</v>
      </c>
      <c r="H61" s="235"/>
      <c r="I61" s="236">
        <f>ROUND(E61*H61,2)</f>
        <v>0</v>
      </c>
      <c r="J61" s="235"/>
      <c r="K61" s="236">
        <f>ROUND(E61*J61,2)</f>
        <v>0</v>
      </c>
      <c r="L61" s="236">
        <v>21</v>
      </c>
      <c r="M61" s="236">
        <f>G61*(1+L61/100)</f>
        <v>0</v>
      </c>
      <c r="N61" s="236">
        <v>4.2000000000000002E-4</v>
      </c>
      <c r="O61" s="236">
        <f>ROUND(E61*N61,2)</f>
        <v>0.01</v>
      </c>
      <c r="P61" s="236">
        <v>0</v>
      </c>
      <c r="Q61" s="236">
        <f>ROUND(E61*P61,2)</f>
        <v>0</v>
      </c>
      <c r="R61" s="236" t="s">
        <v>171</v>
      </c>
      <c r="S61" s="236" t="s">
        <v>109</v>
      </c>
      <c r="T61" s="237" t="s">
        <v>110</v>
      </c>
      <c r="U61" s="221">
        <v>0.28699999999999998</v>
      </c>
      <c r="V61" s="221">
        <f>ROUND(E61*U61,2)</f>
        <v>4</v>
      </c>
      <c r="W61" s="221"/>
      <c r="X61" s="221" t="s">
        <v>111</v>
      </c>
      <c r="Y61" s="212"/>
      <c r="Z61" s="212"/>
      <c r="AA61" s="212"/>
      <c r="AB61" s="212"/>
      <c r="AC61" s="212"/>
      <c r="AD61" s="212"/>
      <c r="AE61" s="212"/>
      <c r="AF61" s="212"/>
      <c r="AG61" s="212" t="s">
        <v>112</v>
      </c>
      <c r="AH61" s="212"/>
      <c r="AI61" s="212"/>
      <c r="AJ61" s="212"/>
      <c r="AK61" s="212"/>
      <c r="AL61" s="212"/>
      <c r="AM61" s="212"/>
      <c r="AN61" s="212"/>
      <c r="AO61" s="212"/>
      <c r="AP61" s="212"/>
      <c r="AQ61" s="212"/>
      <c r="AR61" s="212"/>
      <c r="AS61" s="212"/>
      <c r="AT61" s="212"/>
      <c r="AU61" s="212"/>
      <c r="AV61" s="212"/>
      <c r="AW61" s="212"/>
      <c r="AX61" s="212"/>
      <c r="AY61" s="212"/>
      <c r="AZ61" s="212"/>
      <c r="BA61" s="212"/>
      <c r="BB61" s="212"/>
      <c r="BC61" s="212"/>
      <c r="BD61" s="212"/>
      <c r="BE61" s="212"/>
      <c r="BF61" s="212"/>
      <c r="BG61" s="212"/>
      <c r="BH61" s="212"/>
    </row>
    <row r="62" spans="1:60" outlineLevel="1" x14ac:dyDescent="0.2">
      <c r="A62" s="219"/>
      <c r="B62" s="220"/>
      <c r="C62" s="245" t="s">
        <v>172</v>
      </c>
      <c r="D62" s="222"/>
      <c r="E62" s="223">
        <v>11.5</v>
      </c>
      <c r="F62" s="221"/>
      <c r="G62" s="221"/>
      <c r="H62" s="221"/>
      <c r="I62" s="221"/>
      <c r="J62" s="221"/>
      <c r="K62" s="221"/>
      <c r="L62" s="221"/>
      <c r="M62" s="221"/>
      <c r="N62" s="221"/>
      <c r="O62" s="221"/>
      <c r="P62" s="221"/>
      <c r="Q62" s="221"/>
      <c r="R62" s="221"/>
      <c r="S62" s="221"/>
      <c r="T62" s="221"/>
      <c r="U62" s="221"/>
      <c r="V62" s="221"/>
      <c r="W62" s="221"/>
      <c r="X62" s="221"/>
      <c r="Y62" s="212"/>
      <c r="Z62" s="212"/>
      <c r="AA62" s="212"/>
      <c r="AB62" s="212"/>
      <c r="AC62" s="212"/>
      <c r="AD62" s="212"/>
      <c r="AE62" s="212"/>
      <c r="AF62" s="212"/>
      <c r="AG62" s="212" t="s">
        <v>114</v>
      </c>
      <c r="AH62" s="212">
        <v>0</v>
      </c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2"/>
      <c r="AT62" s="212"/>
      <c r="AU62" s="212"/>
      <c r="AV62" s="212"/>
      <c r="AW62" s="212"/>
      <c r="AX62" s="212"/>
      <c r="AY62" s="212"/>
      <c r="AZ62" s="212"/>
      <c r="BA62" s="212"/>
      <c r="BB62" s="212"/>
      <c r="BC62" s="212"/>
      <c r="BD62" s="212"/>
      <c r="BE62" s="212"/>
      <c r="BF62" s="212"/>
      <c r="BG62" s="212"/>
      <c r="BH62" s="212"/>
    </row>
    <row r="63" spans="1:60" outlineLevel="1" x14ac:dyDescent="0.2">
      <c r="A63" s="219"/>
      <c r="B63" s="220"/>
      <c r="C63" s="245" t="s">
        <v>173</v>
      </c>
      <c r="D63" s="222"/>
      <c r="E63" s="223">
        <v>2.4500000000000002</v>
      </c>
      <c r="F63" s="221"/>
      <c r="G63" s="221"/>
      <c r="H63" s="221"/>
      <c r="I63" s="221"/>
      <c r="J63" s="221"/>
      <c r="K63" s="221"/>
      <c r="L63" s="221"/>
      <c r="M63" s="221"/>
      <c r="N63" s="221"/>
      <c r="O63" s="221"/>
      <c r="P63" s="221"/>
      <c r="Q63" s="221"/>
      <c r="R63" s="221"/>
      <c r="S63" s="221"/>
      <c r="T63" s="221"/>
      <c r="U63" s="221"/>
      <c r="V63" s="221"/>
      <c r="W63" s="221"/>
      <c r="X63" s="221"/>
      <c r="Y63" s="212"/>
      <c r="Z63" s="212"/>
      <c r="AA63" s="212"/>
      <c r="AB63" s="212"/>
      <c r="AC63" s="212"/>
      <c r="AD63" s="212"/>
      <c r="AE63" s="212"/>
      <c r="AF63" s="212"/>
      <c r="AG63" s="212" t="s">
        <v>114</v>
      </c>
      <c r="AH63" s="212">
        <v>0</v>
      </c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2"/>
      <c r="AT63" s="212"/>
      <c r="AU63" s="212"/>
      <c r="AV63" s="212"/>
      <c r="AW63" s="212"/>
      <c r="AX63" s="212"/>
      <c r="AY63" s="212"/>
      <c r="AZ63" s="212"/>
      <c r="BA63" s="212"/>
      <c r="BB63" s="212"/>
      <c r="BC63" s="212"/>
      <c r="BD63" s="212"/>
      <c r="BE63" s="212"/>
      <c r="BF63" s="212"/>
      <c r="BG63" s="212"/>
      <c r="BH63" s="212"/>
    </row>
    <row r="64" spans="1:60" outlineLevel="1" x14ac:dyDescent="0.2">
      <c r="A64" s="219"/>
      <c r="B64" s="220"/>
      <c r="C64" s="246"/>
      <c r="D64" s="238"/>
      <c r="E64" s="238"/>
      <c r="F64" s="238"/>
      <c r="G64" s="238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12"/>
      <c r="Z64" s="212"/>
      <c r="AA64" s="212"/>
      <c r="AB64" s="212"/>
      <c r="AC64" s="212"/>
      <c r="AD64" s="212"/>
      <c r="AE64" s="212"/>
      <c r="AF64" s="212"/>
      <c r="AG64" s="212" t="s">
        <v>116</v>
      </c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2"/>
      <c r="AT64" s="212"/>
      <c r="AU64" s="212"/>
      <c r="AV64" s="212"/>
      <c r="AW64" s="212"/>
      <c r="AX64" s="212"/>
      <c r="AY64" s="212"/>
      <c r="AZ64" s="212"/>
      <c r="BA64" s="212"/>
      <c r="BB64" s="212"/>
      <c r="BC64" s="212"/>
      <c r="BD64" s="212"/>
      <c r="BE64" s="212"/>
      <c r="BF64" s="212"/>
      <c r="BG64" s="212"/>
      <c r="BH64" s="212"/>
    </row>
    <row r="65" spans="1:60" x14ac:dyDescent="0.2">
      <c r="A65" s="225" t="s">
        <v>103</v>
      </c>
      <c r="B65" s="226" t="s">
        <v>70</v>
      </c>
      <c r="C65" s="243" t="s">
        <v>71</v>
      </c>
      <c r="D65" s="227"/>
      <c r="E65" s="228"/>
      <c r="F65" s="229"/>
      <c r="G65" s="229">
        <f>SUMIF(AG66:AG75,"&lt;&gt;NOR",G66:G75)</f>
        <v>0</v>
      </c>
      <c r="H65" s="229"/>
      <c r="I65" s="229">
        <f>SUM(I66:I75)</f>
        <v>0</v>
      </c>
      <c r="J65" s="229"/>
      <c r="K65" s="229">
        <f>SUM(K66:K75)</f>
        <v>0</v>
      </c>
      <c r="L65" s="229"/>
      <c r="M65" s="229">
        <f>SUM(M66:M75)</f>
        <v>0</v>
      </c>
      <c r="N65" s="229"/>
      <c r="O65" s="229">
        <f>SUM(O66:O75)</f>
        <v>0.01</v>
      </c>
      <c r="P65" s="229"/>
      <c r="Q65" s="229">
        <f>SUM(Q66:Q75)</f>
        <v>0</v>
      </c>
      <c r="R65" s="229"/>
      <c r="S65" s="229"/>
      <c r="T65" s="230"/>
      <c r="U65" s="224"/>
      <c r="V65" s="224">
        <f>SUM(V66:V75)</f>
        <v>7.6</v>
      </c>
      <c r="W65" s="224"/>
      <c r="X65" s="224"/>
      <c r="AG65" t="s">
        <v>104</v>
      </c>
    </row>
    <row r="66" spans="1:60" ht="22.5" outlineLevel="1" x14ac:dyDescent="0.2">
      <c r="A66" s="231">
        <v>20</v>
      </c>
      <c r="B66" s="232" t="s">
        <v>174</v>
      </c>
      <c r="C66" s="244" t="s">
        <v>175</v>
      </c>
      <c r="D66" s="233" t="s">
        <v>132</v>
      </c>
      <c r="E66" s="234">
        <v>30.5</v>
      </c>
      <c r="F66" s="235"/>
      <c r="G66" s="236">
        <f>ROUND(E66*F66,2)</f>
        <v>0</v>
      </c>
      <c r="H66" s="235"/>
      <c r="I66" s="236">
        <f>ROUND(E66*H66,2)</f>
        <v>0</v>
      </c>
      <c r="J66" s="235"/>
      <c r="K66" s="236">
        <f>ROUND(E66*J66,2)</f>
        <v>0</v>
      </c>
      <c r="L66" s="236">
        <v>21</v>
      </c>
      <c r="M66" s="236">
        <f>G66*(1+L66/100)</f>
        <v>0</v>
      </c>
      <c r="N66" s="236">
        <v>1.2E-4</v>
      </c>
      <c r="O66" s="236">
        <f>ROUND(E66*N66,2)</f>
        <v>0</v>
      </c>
      <c r="P66" s="236">
        <v>0</v>
      </c>
      <c r="Q66" s="236">
        <f>ROUND(E66*P66,2)</f>
        <v>0</v>
      </c>
      <c r="R66" s="236" t="s">
        <v>176</v>
      </c>
      <c r="S66" s="236" t="s">
        <v>109</v>
      </c>
      <c r="T66" s="237" t="s">
        <v>110</v>
      </c>
      <c r="U66" s="221">
        <v>6.8309999999999996E-2</v>
      </c>
      <c r="V66" s="221">
        <f>ROUND(E66*U66,2)</f>
        <v>2.08</v>
      </c>
      <c r="W66" s="221"/>
      <c r="X66" s="221" t="s">
        <v>111</v>
      </c>
      <c r="Y66" s="212"/>
      <c r="Z66" s="212"/>
      <c r="AA66" s="212"/>
      <c r="AB66" s="212"/>
      <c r="AC66" s="212"/>
      <c r="AD66" s="212"/>
      <c r="AE66" s="212"/>
      <c r="AF66" s="212"/>
      <c r="AG66" s="212" t="s">
        <v>112</v>
      </c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2"/>
      <c r="AT66" s="212"/>
      <c r="AU66" s="212"/>
      <c r="AV66" s="212"/>
      <c r="AW66" s="212"/>
      <c r="AX66" s="212"/>
      <c r="AY66" s="212"/>
      <c r="AZ66" s="212"/>
      <c r="BA66" s="212"/>
      <c r="BB66" s="212"/>
      <c r="BC66" s="212"/>
      <c r="BD66" s="212"/>
      <c r="BE66" s="212"/>
      <c r="BF66" s="212"/>
      <c r="BG66" s="212"/>
      <c r="BH66" s="212"/>
    </row>
    <row r="67" spans="1:60" outlineLevel="1" x14ac:dyDescent="0.2">
      <c r="A67" s="219"/>
      <c r="B67" s="220"/>
      <c r="C67" s="248"/>
      <c r="D67" s="241"/>
      <c r="E67" s="241"/>
      <c r="F67" s="241"/>
      <c r="G67" s="24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12"/>
      <c r="Z67" s="212"/>
      <c r="AA67" s="212"/>
      <c r="AB67" s="212"/>
      <c r="AC67" s="212"/>
      <c r="AD67" s="212"/>
      <c r="AE67" s="212"/>
      <c r="AF67" s="212"/>
      <c r="AG67" s="212" t="s">
        <v>116</v>
      </c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2"/>
      <c r="AT67" s="212"/>
      <c r="AU67" s="212"/>
      <c r="AV67" s="212"/>
      <c r="AW67" s="212"/>
      <c r="AX67" s="212"/>
      <c r="AY67" s="212"/>
      <c r="AZ67" s="212"/>
      <c r="BA67" s="212"/>
      <c r="BB67" s="212"/>
      <c r="BC67" s="212"/>
      <c r="BD67" s="212"/>
      <c r="BE67" s="212"/>
      <c r="BF67" s="212"/>
      <c r="BG67" s="212"/>
      <c r="BH67" s="212"/>
    </row>
    <row r="68" spans="1:60" ht="22.5" outlineLevel="1" x14ac:dyDescent="0.2">
      <c r="A68" s="231">
        <v>21</v>
      </c>
      <c r="B68" s="232" t="s">
        <v>177</v>
      </c>
      <c r="C68" s="244" t="s">
        <v>178</v>
      </c>
      <c r="D68" s="233" t="s">
        <v>132</v>
      </c>
      <c r="E68" s="234">
        <v>30.5</v>
      </c>
      <c r="F68" s="235"/>
      <c r="G68" s="236">
        <f>ROUND(E68*F68,2)</f>
        <v>0</v>
      </c>
      <c r="H68" s="235"/>
      <c r="I68" s="236">
        <f>ROUND(E68*H68,2)</f>
        <v>0</v>
      </c>
      <c r="J68" s="235"/>
      <c r="K68" s="236">
        <f>ROUND(E68*J68,2)</f>
        <v>0</v>
      </c>
      <c r="L68" s="236">
        <v>21</v>
      </c>
      <c r="M68" s="236">
        <f>G68*(1+L68/100)</f>
        <v>0</v>
      </c>
      <c r="N68" s="236">
        <v>3.4000000000000002E-4</v>
      </c>
      <c r="O68" s="236">
        <f>ROUND(E68*N68,2)</f>
        <v>0.01</v>
      </c>
      <c r="P68" s="236">
        <v>0</v>
      </c>
      <c r="Q68" s="236">
        <f>ROUND(E68*P68,2)</f>
        <v>0</v>
      </c>
      <c r="R68" s="236" t="s">
        <v>176</v>
      </c>
      <c r="S68" s="236" t="s">
        <v>109</v>
      </c>
      <c r="T68" s="237" t="s">
        <v>110</v>
      </c>
      <c r="U68" s="221">
        <v>0.13500000000000001</v>
      </c>
      <c r="V68" s="221">
        <f>ROUND(E68*U68,2)</f>
        <v>4.12</v>
      </c>
      <c r="W68" s="221"/>
      <c r="X68" s="221" t="s">
        <v>111</v>
      </c>
      <c r="Y68" s="212"/>
      <c r="Z68" s="212"/>
      <c r="AA68" s="212"/>
      <c r="AB68" s="212"/>
      <c r="AC68" s="212"/>
      <c r="AD68" s="212"/>
      <c r="AE68" s="212"/>
      <c r="AF68" s="212"/>
      <c r="AG68" s="212" t="s">
        <v>112</v>
      </c>
      <c r="AH68" s="212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12"/>
      <c r="AT68" s="212"/>
      <c r="AU68" s="212"/>
      <c r="AV68" s="212"/>
      <c r="AW68" s="212"/>
      <c r="AX68" s="212"/>
      <c r="AY68" s="212"/>
      <c r="AZ68" s="212"/>
      <c r="BA68" s="212"/>
      <c r="BB68" s="212"/>
      <c r="BC68" s="212"/>
      <c r="BD68" s="212"/>
      <c r="BE68" s="212"/>
      <c r="BF68" s="212"/>
      <c r="BG68" s="212"/>
      <c r="BH68" s="212"/>
    </row>
    <row r="69" spans="1:60" outlineLevel="1" x14ac:dyDescent="0.2">
      <c r="A69" s="219"/>
      <c r="B69" s="220"/>
      <c r="C69" s="245" t="s">
        <v>179</v>
      </c>
      <c r="D69" s="222"/>
      <c r="E69" s="223">
        <v>25</v>
      </c>
      <c r="F69" s="221"/>
      <c r="G69" s="22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1"/>
      <c r="S69" s="221"/>
      <c r="T69" s="221"/>
      <c r="U69" s="221"/>
      <c r="V69" s="221"/>
      <c r="W69" s="221"/>
      <c r="X69" s="221"/>
      <c r="Y69" s="212"/>
      <c r="Z69" s="212"/>
      <c r="AA69" s="212"/>
      <c r="AB69" s="212"/>
      <c r="AC69" s="212"/>
      <c r="AD69" s="212"/>
      <c r="AE69" s="212"/>
      <c r="AF69" s="212"/>
      <c r="AG69" s="212" t="s">
        <v>114</v>
      </c>
      <c r="AH69" s="212">
        <v>0</v>
      </c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12"/>
      <c r="AT69" s="212"/>
      <c r="AU69" s="212"/>
      <c r="AV69" s="212"/>
      <c r="AW69" s="212"/>
      <c r="AX69" s="212"/>
      <c r="AY69" s="212"/>
      <c r="AZ69" s="212"/>
      <c r="BA69" s="212"/>
      <c r="BB69" s="212"/>
      <c r="BC69" s="212"/>
      <c r="BD69" s="212"/>
      <c r="BE69" s="212"/>
      <c r="BF69" s="212"/>
      <c r="BG69" s="212"/>
      <c r="BH69" s="212"/>
    </row>
    <row r="70" spans="1:60" outlineLevel="1" x14ac:dyDescent="0.2">
      <c r="A70" s="219"/>
      <c r="B70" s="220"/>
      <c r="C70" s="245" t="s">
        <v>180</v>
      </c>
      <c r="D70" s="222"/>
      <c r="E70" s="223">
        <v>5.5</v>
      </c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221"/>
      <c r="X70" s="221"/>
      <c r="Y70" s="212"/>
      <c r="Z70" s="212"/>
      <c r="AA70" s="212"/>
      <c r="AB70" s="212"/>
      <c r="AC70" s="212"/>
      <c r="AD70" s="212"/>
      <c r="AE70" s="212"/>
      <c r="AF70" s="212"/>
      <c r="AG70" s="212" t="s">
        <v>114</v>
      </c>
      <c r="AH70" s="212">
        <v>0</v>
      </c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12"/>
      <c r="AT70" s="212"/>
      <c r="AU70" s="212"/>
      <c r="AV70" s="212"/>
      <c r="AW70" s="212"/>
      <c r="AX70" s="212"/>
      <c r="AY70" s="212"/>
      <c r="AZ70" s="212"/>
      <c r="BA70" s="212"/>
      <c r="BB70" s="212"/>
      <c r="BC70" s="212"/>
      <c r="BD70" s="212"/>
      <c r="BE70" s="212"/>
      <c r="BF70" s="212"/>
      <c r="BG70" s="212"/>
      <c r="BH70" s="212"/>
    </row>
    <row r="71" spans="1:60" outlineLevel="1" x14ac:dyDescent="0.2">
      <c r="A71" s="219"/>
      <c r="B71" s="220"/>
      <c r="C71" s="246"/>
      <c r="D71" s="238"/>
      <c r="E71" s="238"/>
      <c r="F71" s="238"/>
      <c r="G71" s="238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1"/>
      <c r="U71" s="221"/>
      <c r="V71" s="221"/>
      <c r="W71" s="221"/>
      <c r="X71" s="221"/>
      <c r="Y71" s="212"/>
      <c r="Z71" s="212"/>
      <c r="AA71" s="212"/>
      <c r="AB71" s="212"/>
      <c r="AC71" s="212"/>
      <c r="AD71" s="212"/>
      <c r="AE71" s="212"/>
      <c r="AF71" s="212"/>
      <c r="AG71" s="212" t="s">
        <v>116</v>
      </c>
      <c r="AH71" s="212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12"/>
      <c r="AT71" s="212"/>
      <c r="AU71" s="212"/>
      <c r="AV71" s="212"/>
      <c r="AW71" s="212"/>
      <c r="AX71" s="212"/>
      <c r="AY71" s="212"/>
      <c r="AZ71" s="212"/>
      <c r="BA71" s="212"/>
      <c r="BB71" s="212"/>
      <c r="BC71" s="212"/>
      <c r="BD71" s="212"/>
      <c r="BE71" s="212"/>
      <c r="BF71" s="212"/>
      <c r="BG71" s="212"/>
      <c r="BH71" s="212"/>
    </row>
    <row r="72" spans="1:60" outlineLevel="1" x14ac:dyDescent="0.2">
      <c r="A72" s="231">
        <v>22</v>
      </c>
      <c r="B72" s="232" t="s">
        <v>181</v>
      </c>
      <c r="C72" s="244" t="s">
        <v>182</v>
      </c>
      <c r="D72" s="233" t="s">
        <v>107</v>
      </c>
      <c r="E72" s="234">
        <v>27.9</v>
      </c>
      <c r="F72" s="235"/>
      <c r="G72" s="236">
        <f>ROUND(E72*F72,2)</f>
        <v>0</v>
      </c>
      <c r="H72" s="235"/>
      <c r="I72" s="236">
        <f>ROUND(E72*H72,2)</f>
        <v>0</v>
      </c>
      <c r="J72" s="235"/>
      <c r="K72" s="236">
        <f>ROUND(E72*J72,2)</f>
        <v>0</v>
      </c>
      <c r="L72" s="236">
        <v>21</v>
      </c>
      <c r="M72" s="236">
        <f>G72*(1+L72/100)</f>
        <v>0</v>
      </c>
      <c r="N72" s="236">
        <v>1.0000000000000001E-5</v>
      </c>
      <c r="O72" s="236">
        <f>ROUND(E72*N72,2)</f>
        <v>0</v>
      </c>
      <c r="P72" s="236">
        <v>0</v>
      </c>
      <c r="Q72" s="236">
        <f>ROUND(E72*P72,2)</f>
        <v>0</v>
      </c>
      <c r="R72" s="236" t="s">
        <v>176</v>
      </c>
      <c r="S72" s="236" t="s">
        <v>109</v>
      </c>
      <c r="T72" s="237" t="s">
        <v>110</v>
      </c>
      <c r="U72" s="221">
        <v>0.05</v>
      </c>
      <c r="V72" s="221">
        <f>ROUND(E72*U72,2)</f>
        <v>1.4</v>
      </c>
      <c r="W72" s="221"/>
      <c r="X72" s="221" t="s">
        <v>111</v>
      </c>
      <c r="Y72" s="212"/>
      <c r="Z72" s="212"/>
      <c r="AA72" s="212"/>
      <c r="AB72" s="212"/>
      <c r="AC72" s="212"/>
      <c r="AD72" s="212"/>
      <c r="AE72" s="212"/>
      <c r="AF72" s="212"/>
      <c r="AG72" s="212" t="s">
        <v>112</v>
      </c>
      <c r="AH72" s="212"/>
      <c r="AI72" s="212"/>
      <c r="AJ72" s="212"/>
      <c r="AK72" s="212"/>
      <c r="AL72" s="212"/>
      <c r="AM72" s="212"/>
      <c r="AN72" s="212"/>
      <c r="AO72" s="212"/>
      <c r="AP72" s="212"/>
      <c r="AQ72" s="212"/>
      <c r="AR72" s="212"/>
      <c r="AS72" s="212"/>
      <c r="AT72" s="212"/>
      <c r="AU72" s="212"/>
      <c r="AV72" s="212"/>
      <c r="AW72" s="212"/>
      <c r="AX72" s="212"/>
      <c r="AY72" s="212"/>
      <c r="AZ72" s="212"/>
      <c r="BA72" s="212"/>
      <c r="BB72" s="212"/>
      <c r="BC72" s="212"/>
      <c r="BD72" s="212"/>
      <c r="BE72" s="212"/>
      <c r="BF72" s="212"/>
      <c r="BG72" s="212"/>
      <c r="BH72" s="212"/>
    </row>
    <row r="73" spans="1:60" outlineLevel="1" x14ac:dyDescent="0.2">
      <c r="A73" s="219"/>
      <c r="B73" s="220"/>
      <c r="C73" s="245" t="s">
        <v>113</v>
      </c>
      <c r="D73" s="222"/>
      <c r="E73" s="223">
        <v>23</v>
      </c>
      <c r="F73" s="221"/>
      <c r="G73" s="221"/>
      <c r="H73" s="221"/>
      <c r="I73" s="221"/>
      <c r="J73" s="221"/>
      <c r="K73" s="221"/>
      <c r="L73" s="221"/>
      <c r="M73" s="221"/>
      <c r="N73" s="221"/>
      <c r="O73" s="221"/>
      <c r="P73" s="221"/>
      <c r="Q73" s="221"/>
      <c r="R73" s="221"/>
      <c r="S73" s="221"/>
      <c r="T73" s="221"/>
      <c r="U73" s="221"/>
      <c r="V73" s="221"/>
      <c r="W73" s="221"/>
      <c r="X73" s="221"/>
      <c r="Y73" s="212"/>
      <c r="Z73" s="212"/>
      <c r="AA73" s="212"/>
      <c r="AB73" s="212"/>
      <c r="AC73" s="212"/>
      <c r="AD73" s="212"/>
      <c r="AE73" s="212"/>
      <c r="AF73" s="212"/>
      <c r="AG73" s="212" t="s">
        <v>114</v>
      </c>
      <c r="AH73" s="212">
        <v>0</v>
      </c>
      <c r="AI73" s="212"/>
      <c r="AJ73" s="212"/>
      <c r="AK73" s="212"/>
      <c r="AL73" s="212"/>
      <c r="AM73" s="212"/>
      <c r="AN73" s="212"/>
      <c r="AO73" s="212"/>
      <c r="AP73" s="212"/>
      <c r="AQ73" s="212"/>
      <c r="AR73" s="212"/>
      <c r="AS73" s="212"/>
      <c r="AT73" s="212"/>
      <c r="AU73" s="212"/>
      <c r="AV73" s="212"/>
      <c r="AW73" s="212"/>
      <c r="AX73" s="212"/>
      <c r="AY73" s="212"/>
      <c r="AZ73" s="212"/>
      <c r="BA73" s="212"/>
      <c r="BB73" s="212"/>
      <c r="BC73" s="212"/>
      <c r="BD73" s="212"/>
      <c r="BE73" s="212"/>
      <c r="BF73" s="212"/>
      <c r="BG73" s="212"/>
      <c r="BH73" s="212"/>
    </row>
    <row r="74" spans="1:60" outlineLevel="1" x14ac:dyDescent="0.2">
      <c r="A74" s="219"/>
      <c r="B74" s="220"/>
      <c r="C74" s="245" t="s">
        <v>115</v>
      </c>
      <c r="D74" s="222"/>
      <c r="E74" s="223">
        <v>4.9000000000000004</v>
      </c>
      <c r="F74" s="221"/>
      <c r="G74" s="221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1"/>
      <c r="T74" s="221"/>
      <c r="U74" s="221"/>
      <c r="V74" s="221"/>
      <c r="W74" s="221"/>
      <c r="X74" s="221"/>
      <c r="Y74" s="212"/>
      <c r="Z74" s="212"/>
      <c r="AA74" s="212"/>
      <c r="AB74" s="212"/>
      <c r="AC74" s="212"/>
      <c r="AD74" s="212"/>
      <c r="AE74" s="212"/>
      <c r="AF74" s="212"/>
      <c r="AG74" s="212" t="s">
        <v>114</v>
      </c>
      <c r="AH74" s="212">
        <v>0</v>
      </c>
      <c r="AI74" s="212"/>
      <c r="AJ74" s="212"/>
      <c r="AK74" s="212"/>
      <c r="AL74" s="212"/>
      <c r="AM74" s="212"/>
      <c r="AN74" s="212"/>
      <c r="AO74" s="212"/>
      <c r="AP74" s="212"/>
      <c r="AQ74" s="212"/>
      <c r="AR74" s="212"/>
      <c r="AS74" s="212"/>
      <c r="AT74" s="212"/>
      <c r="AU74" s="212"/>
      <c r="AV74" s="212"/>
      <c r="AW74" s="212"/>
      <c r="AX74" s="212"/>
      <c r="AY74" s="212"/>
      <c r="AZ74" s="212"/>
      <c r="BA74" s="212"/>
      <c r="BB74" s="212"/>
      <c r="BC74" s="212"/>
      <c r="BD74" s="212"/>
      <c r="BE74" s="212"/>
      <c r="BF74" s="212"/>
      <c r="BG74" s="212"/>
      <c r="BH74" s="212"/>
    </row>
    <row r="75" spans="1:60" outlineLevel="1" x14ac:dyDescent="0.2">
      <c r="A75" s="219"/>
      <c r="B75" s="220"/>
      <c r="C75" s="246"/>
      <c r="D75" s="238"/>
      <c r="E75" s="238"/>
      <c r="F75" s="238"/>
      <c r="G75" s="238"/>
      <c r="H75" s="221"/>
      <c r="I75" s="221"/>
      <c r="J75" s="221"/>
      <c r="K75" s="221"/>
      <c r="L75" s="221"/>
      <c r="M75" s="221"/>
      <c r="N75" s="221"/>
      <c r="O75" s="221"/>
      <c r="P75" s="221"/>
      <c r="Q75" s="221"/>
      <c r="R75" s="221"/>
      <c r="S75" s="221"/>
      <c r="T75" s="221"/>
      <c r="U75" s="221"/>
      <c r="V75" s="221"/>
      <c r="W75" s="221"/>
      <c r="X75" s="221"/>
      <c r="Y75" s="212"/>
      <c r="Z75" s="212"/>
      <c r="AA75" s="212"/>
      <c r="AB75" s="212"/>
      <c r="AC75" s="212"/>
      <c r="AD75" s="212"/>
      <c r="AE75" s="212"/>
      <c r="AF75" s="212"/>
      <c r="AG75" s="212" t="s">
        <v>116</v>
      </c>
      <c r="AH75" s="212"/>
      <c r="AI75" s="212"/>
      <c r="AJ75" s="212"/>
      <c r="AK75" s="212"/>
      <c r="AL75" s="212"/>
      <c r="AM75" s="212"/>
      <c r="AN75" s="212"/>
      <c r="AO75" s="212"/>
      <c r="AP75" s="212"/>
      <c r="AQ75" s="212"/>
      <c r="AR75" s="212"/>
      <c r="AS75" s="212"/>
      <c r="AT75" s="212"/>
      <c r="AU75" s="212"/>
      <c r="AV75" s="212"/>
      <c r="AW75" s="212"/>
      <c r="AX75" s="212"/>
      <c r="AY75" s="212"/>
      <c r="AZ75" s="212"/>
      <c r="BA75" s="212"/>
      <c r="BB75" s="212"/>
      <c r="BC75" s="212"/>
      <c r="BD75" s="212"/>
      <c r="BE75" s="212"/>
      <c r="BF75" s="212"/>
      <c r="BG75" s="212"/>
      <c r="BH75" s="212"/>
    </row>
    <row r="76" spans="1:60" x14ac:dyDescent="0.2">
      <c r="A76" s="225" t="s">
        <v>103</v>
      </c>
      <c r="B76" s="226" t="s">
        <v>72</v>
      </c>
      <c r="C76" s="243" t="s">
        <v>73</v>
      </c>
      <c r="D76" s="227"/>
      <c r="E76" s="228"/>
      <c r="F76" s="229"/>
      <c r="G76" s="229">
        <f>SUMIF(AG77:AG91,"&lt;&gt;NOR",G77:G91)</f>
        <v>0</v>
      </c>
      <c r="H76" s="229"/>
      <c r="I76" s="229">
        <f>SUM(I77:I91)</f>
        <v>0</v>
      </c>
      <c r="J76" s="229"/>
      <c r="K76" s="229">
        <f>SUM(K77:K91)</f>
        <v>0</v>
      </c>
      <c r="L76" s="229"/>
      <c r="M76" s="229">
        <f>SUM(M77:M91)</f>
        <v>0</v>
      </c>
      <c r="N76" s="229"/>
      <c r="O76" s="229">
        <f>SUM(O77:O91)</f>
        <v>0</v>
      </c>
      <c r="P76" s="229"/>
      <c r="Q76" s="229">
        <f>SUM(Q77:Q91)</f>
        <v>0</v>
      </c>
      <c r="R76" s="229"/>
      <c r="S76" s="229"/>
      <c r="T76" s="230"/>
      <c r="U76" s="224"/>
      <c r="V76" s="224">
        <f>SUM(V77:V91)</f>
        <v>2.8299999999999996</v>
      </c>
      <c r="W76" s="224"/>
      <c r="X76" s="224"/>
      <c r="AG76" t="s">
        <v>104</v>
      </c>
    </row>
    <row r="77" spans="1:60" ht="22.5" outlineLevel="1" x14ac:dyDescent="0.2">
      <c r="A77" s="231">
        <v>23</v>
      </c>
      <c r="B77" s="232" t="s">
        <v>183</v>
      </c>
      <c r="C77" s="244" t="s">
        <v>184</v>
      </c>
      <c r="D77" s="233" t="s">
        <v>144</v>
      </c>
      <c r="E77" s="234">
        <v>0.60360000000000003</v>
      </c>
      <c r="F77" s="235"/>
      <c r="G77" s="236">
        <f>ROUND(E77*F77,2)</f>
        <v>0</v>
      </c>
      <c r="H77" s="235"/>
      <c r="I77" s="236">
        <f>ROUND(E77*H77,2)</f>
        <v>0</v>
      </c>
      <c r="J77" s="235"/>
      <c r="K77" s="236">
        <f>ROUND(E77*J77,2)</f>
        <v>0</v>
      </c>
      <c r="L77" s="236">
        <v>21</v>
      </c>
      <c r="M77" s="236">
        <f>G77*(1+L77/100)</f>
        <v>0</v>
      </c>
      <c r="N77" s="236">
        <v>0</v>
      </c>
      <c r="O77" s="236">
        <f>ROUND(E77*N77,2)</f>
        <v>0</v>
      </c>
      <c r="P77" s="236">
        <v>0</v>
      </c>
      <c r="Q77" s="236">
        <f>ROUND(E77*P77,2)</f>
        <v>0</v>
      </c>
      <c r="R77" s="236" t="s">
        <v>185</v>
      </c>
      <c r="S77" s="236" t="s">
        <v>109</v>
      </c>
      <c r="T77" s="237" t="s">
        <v>110</v>
      </c>
      <c r="U77" s="221">
        <v>0.27700000000000002</v>
      </c>
      <c r="V77" s="221">
        <f>ROUND(E77*U77,2)</f>
        <v>0.17</v>
      </c>
      <c r="W77" s="221"/>
      <c r="X77" s="221" t="s">
        <v>186</v>
      </c>
      <c r="Y77" s="212"/>
      <c r="Z77" s="212"/>
      <c r="AA77" s="212"/>
      <c r="AB77" s="212"/>
      <c r="AC77" s="212"/>
      <c r="AD77" s="212"/>
      <c r="AE77" s="212"/>
      <c r="AF77" s="212"/>
      <c r="AG77" s="212" t="s">
        <v>187</v>
      </c>
      <c r="AH77" s="212"/>
      <c r="AI77" s="212"/>
      <c r="AJ77" s="212"/>
      <c r="AK77" s="212"/>
      <c r="AL77" s="212"/>
      <c r="AM77" s="212"/>
      <c r="AN77" s="212"/>
      <c r="AO77" s="212"/>
      <c r="AP77" s="212"/>
      <c r="AQ77" s="212"/>
      <c r="AR77" s="212"/>
      <c r="AS77" s="212"/>
      <c r="AT77" s="212"/>
      <c r="AU77" s="212"/>
      <c r="AV77" s="212"/>
      <c r="AW77" s="212"/>
      <c r="AX77" s="212"/>
      <c r="AY77" s="212"/>
      <c r="AZ77" s="212"/>
      <c r="BA77" s="212"/>
      <c r="BB77" s="212"/>
      <c r="BC77" s="212"/>
      <c r="BD77" s="212"/>
      <c r="BE77" s="212"/>
      <c r="BF77" s="212"/>
      <c r="BG77" s="212"/>
      <c r="BH77" s="212"/>
    </row>
    <row r="78" spans="1:60" outlineLevel="1" x14ac:dyDescent="0.2">
      <c r="A78" s="219"/>
      <c r="B78" s="220"/>
      <c r="C78" s="247" t="s">
        <v>188</v>
      </c>
      <c r="D78" s="240"/>
      <c r="E78" s="240"/>
      <c r="F78" s="240"/>
      <c r="G78" s="240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221"/>
      <c r="S78" s="221"/>
      <c r="T78" s="221"/>
      <c r="U78" s="221"/>
      <c r="V78" s="221"/>
      <c r="W78" s="221"/>
      <c r="X78" s="221"/>
      <c r="Y78" s="212"/>
      <c r="Z78" s="212"/>
      <c r="AA78" s="212"/>
      <c r="AB78" s="212"/>
      <c r="AC78" s="212"/>
      <c r="AD78" s="212"/>
      <c r="AE78" s="212"/>
      <c r="AF78" s="212"/>
      <c r="AG78" s="212" t="s">
        <v>122</v>
      </c>
      <c r="AH78" s="212"/>
      <c r="AI78" s="212"/>
      <c r="AJ78" s="212"/>
      <c r="AK78" s="212"/>
      <c r="AL78" s="212"/>
      <c r="AM78" s="212"/>
      <c r="AN78" s="212"/>
      <c r="AO78" s="212"/>
      <c r="AP78" s="212"/>
      <c r="AQ78" s="212"/>
      <c r="AR78" s="212"/>
      <c r="AS78" s="212"/>
      <c r="AT78" s="212"/>
      <c r="AU78" s="212"/>
      <c r="AV78" s="212"/>
      <c r="AW78" s="212"/>
      <c r="AX78" s="212"/>
      <c r="AY78" s="212"/>
      <c r="AZ78" s="212"/>
      <c r="BA78" s="212"/>
      <c r="BB78" s="212"/>
      <c r="BC78" s="212"/>
      <c r="BD78" s="212"/>
      <c r="BE78" s="212"/>
      <c r="BF78" s="212"/>
      <c r="BG78" s="212"/>
      <c r="BH78" s="212"/>
    </row>
    <row r="79" spans="1:60" outlineLevel="1" x14ac:dyDescent="0.2">
      <c r="A79" s="219"/>
      <c r="B79" s="220"/>
      <c r="C79" s="246"/>
      <c r="D79" s="238"/>
      <c r="E79" s="238"/>
      <c r="F79" s="238"/>
      <c r="G79" s="238"/>
      <c r="H79" s="221"/>
      <c r="I79" s="221"/>
      <c r="J79" s="221"/>
      <c r="K79" s="221"/>
      <c r="L79" s="221"/>
      <c r="M79" s="221"/>
      <c r="N79" s="221"/>
      <c r="O79" s="221"/>
      <c r="P79" s="221"/>
      <c r="Q79" s="221"/>
      <c r="R79" s="221"/>
      <c r="S79" s="221"/>
      <c r="T79" s="221"/>
      <c r="U79" s="221"/>
      <c r="V79" s="221"/>
      <c r="W79" s="221"/>
      <c r="X79" s="221"/>
      <c r="Y79" s="212"/>
      <c r="Z79" s="212"/>
      <c r="AA79" s="212"/>
      <c r="AB79" s="212"/>
      <c r="AC79" s="212"/>
      <c r="AD79" s="212"/>
      <c r="AE79" s="212"/>
      <c r="AF79" s="212"/>
      <c r="AG79" s="212" t="s">
        <v>116</v>
      </c>
      <c r="AH79" s="212"/>
      <c r="AI79" s="212"/>
      <c r="AJ79" s="212"/>
      <c r="AK79" s="212"/>
      <c r="AL79" s="212"/>
      <c r="AM79" s="212"/>
      <c r="AN79" s="212"/>
      <c r="AO79" s="212"/>
      <c r="AP79" s="212"/>
      <c r="AQ79" s="212"/>
      <c r="AR79" s="212"/>
      <c r="AS79" s="212"/>
      <c r="AT79" s="212"/>
      <c r="AU79" s="212"/>
      <c r="AV79" s="212"/>
      <c r="AW79" s="212"/>
      <c r="AX79" s="212"/>
      <c r="AY79" s="212"/>
      <c r="AZ79" s="212"/>
      <c r="BA79" s="212"/>
      <c r="BB79" s="212"/>
      <c r="BC79" s="212"/>
      <c r="BD79" s="212"/>
      <c r="BE79" s="212"/>
      <c r="BF79" s="212"/>
      <c r="BG79" s="212"/>
      <c r="BH79" s="212"/>
    </row>
    <row r="80" spans="1:60" ht="22.5" outlineLevel="1" x14ac:dyDescent="0.2">
      <c r="A80" s="231">
        <v>24</v>
      </c>
      <c r="B80" s="232" t="s">
        <v>189</v>
      </c>
      <c r="C80" s="244" t="s">
        <v>190</v>
      </c>
      <c r="D80" s="233" t="s">
        <v>144</v>
      </c>
      <c r="E80" s="234">
        <v>0.60360000000000003</v>
      </c>
      <c r="F80" s="235"/>
      <c r="G80" s="236">
        <f>ROUND(E80*F80,2)</f>
        <v>0</v>
      </c>
      <c r="H80" s="235"/>
      <c r="I80" s="236">
        <f>ROUND(E80*H80,2)</f>
        <v>0</v>
      </c>
      <c r="J80" s="235"/>
      <c r="K80" s="236">
        <f>ROUND(E80*J80,2)</f>
        <v>0</v>
      </c>
      <c r="L80" s="236">
        <v>21</v>
      </c>
      <c r="M80" s="236">
        <f>G80*(1+L80/100)</f>
        <v>0</v>
      </c>
      <c r="N80" s="236">
        <v>0</v>
      </c>
      <c r="O80" s="236">
        <f>ROUND(E80*N80,2)</f>
        <v>0</v>
      </c>
      <c r="P80" s="236">
        <v>0</v>
      </c>
      <c r="Q80" s="236">
        <f>ROUND(E80*P80,2)</f>
        <v>0</v>
      </c>
      <c r="R80" s="236" t="s">
        <v>136</v>
      </c>
      <c r="S80" s="236" t="s">
        <v>109</v>
      </c>
      <c r="T80" s="237" t="s">
        <v>110</v>
      </c>
      <c r="U80" s="221">
        <v>2.0089999999999999</v>
      </c>
      <c r="V80" s="221">
        <f>ROUND(E80*U80,2)</f>
        <v>1.21</v>
      </c>
      <c r="W80" s="221"/>
      <c r="X80" s="221" t="s">
        <v>186</v>
      </c>
      <c r="Y80" s="212"/>
      <c r="Z80" s="212"/>
      <c r="AA80" s="212"/>
      <c r="AB80" s="212"/>
      <c r="AC80" s="212"/>
      <c r="AD80" s="212"/>
      <c r="AE80" s="212"/>
      <c r="AF80" s="212"/>
      <c r="AG80" s="212" t="s">
        <v>187</v>
      </c>
      <c r="AH80" s="212"/>
      <c r="AI80" s="212"/>
      <c r="AJ80" s="212"/>
      <c r="AK80" s="212"/>
      <c r="AL80" s="212"/>
      <c r="AM80" s="212"/>
      <c r="AN80" s="212"/>
      <c r="AO80" s="212"/>
      <c r="AP80" s="212"/>
      <c r="AQ80" s="212"/>
      <c r="AR80" s="212"/>
      <c r="AS80" s="212"/>
      <c r="AT80" s="212"/>
      <c r="AU80" s="212"/>
      <c r="AV80" s="212"/>
      <c r="AW80" s="212"/>
      <c r="AX80" s="212"/>
      <c r="AY80" s="212"/>
      <c r="AZ80" s="212"/>
      <c r="BA80" s="212"/>
      <c r="BB80" s="212"/>
      <c r="BC80" s="212"/>
      <c r="BD80" s="212"/>
      <c r="BE80" s="212"/>
      <c r="BF80" s="212"/>
      <c r="BG80" s="212"/>
      <c r="BH80" s="212"/>
    </row>
    <row r="81" spans="1:60" outlineLevel="1" x14ac:dyDescent="0.2">
      <c r="A81" s="219"/>
      <c r="B81" s="220"/>
      <c r="C81" s="248"/>
      <c r="D81" s="241"/>
      <c r="E81" s="241"/>
      <c r="F81" s="241"/>
      <c r="G81" s="241"/>
      <c r="H81" s="221"/>
      <c r="I81" s="221"/>
      <c r="J81" s="221"/>
      <c r="K81" s="221"/>
      <c r="L81" s="221"/>
      <c r="M81" s="221"/>
      <c r="N81" s="221"/>
      <c r="O81" s="221"/>
      <c r="P81" s="221"/>
      <c r="Q81" s="221"/>
      <c r="R81" s="221"/>
      <c r="S81" s="221"/>
      <c r="T81" s="221"/>
      <c r="U81" s="221"/>
      <c r="V81" s="221"/>
      <c r="W81" s="221"/>
      <c r="X81" s="221"/>
      <c r="Y81" s="212"/>
      <c r="Z81" s="212"/>
      <c r="AA81" s="212"/>
      <c r="AB81" s="212"/>
      <c r="AC81" s="212"/>
      <c r="AD81" s="212"/>
      <c r="AE81" s="212"/>
      <c r="AF81" s="212"/>
      <c r="AG81" s="212" t="s">
        <v>116</v>
      </c>
      <c r="AH81" s="212"/>
      <c r="AI81" s="212"/>
      <c r="AJ81" s="212"/>
      <c r="AK81" s="212"/>
      <c r="AL81" s="212"/>
      <c r="AM81" s="212"/>
      <c r="AN81" s="212"/>
      <c r="AO81" s="212"/>
      <c r="AP81" s="212"/>
      <c r="AQ81" s="212"/>
      <c r="AR81" s="212"/>
      <c r="AS81" s="212"/>
      <c r="AT81" s="212"/>
      <c r="AU81" s="212"/>
      <c r="AV81" s="212"/>
      <c r="AW81" s="212"/>
      <c r="AX81" s="212"/>
      <c r="AY81" s="212"/>
      <c r="AZ81" s="212"/>
      <c r="BA81" s="212"/>
      <c r="BB81" s="212"/>
      <c r="BC81" s="212"/>
      <c r="BD81" s="212"/>
      <c r="BE81" s="212"/>
      <c r="BF81" s="212"/>
      <c r="BG81" s="212"/>
      <c r="BH81" s="212"/>
    </row>
    <row r="82" spans="1:60" ht="22.5" outlineLevel="1" x14ac:dyDescent="0.2">
      <c r="A82" s="231">
        <v>25</v>
      </c>
      <c r="B82" s="232" t="s">
        <v>191</v>
      </c>
      <c r="C82" s="244" t="s">
        <v>192</v>
      </c>
      <c r="D82" s="233" t="s">
        <v>144</v>
      </c>
      <c r="E82" s="234">
        <v>0.60360000000000003</v>
      </c>
      <c r="F82" s="235"/>
      <c r="G82" s="236">
        <f>ROUND(E82*F82,2)</f>
        <v>0</v>
      </c>
      <c r="H82" s="235"/>
      <c r="I82" s="236">
        <f>ROUND(E82*H82,2)</f>
        <v>0</v>
      </c>
      <c r="J82" s="235"/>
      <c r="K82" s="236">
        <f>ROUND(E82*J82,2)</f>
        <v>0</v>
      </c>
      <c r="L82" s="236">
        <v>21</v>
      </c>
      <c r="M82" s="236">
        <f>G82*(1+L82/100)</f>
        <v>0</v>
      </c>
      <c r="N82" s="236">
        <v>0</v>
      </c>
      <c r="O82" s="236">
        <f>ROUND(E82*N82,2)</f>
        <v>0</v>
      </c>
      <c r="P82" s="236">
        <v>0</v>
      </c>
      <c r="Q82" s="236">
        <f>ROUND(E82*P82,2)</f>
        <v>0</v>
      </c>
      <c r="R82" s="236" t="s">
        <v>136</v>
      </c>
      <c r="S82" s="236" t="s">
        <v>109</v>
      </c>
      <c r="T82" s="237" t="s">
        <v>110</v>
      </c>
      <c r="U82" s="221">
        <v>0.95899999999999996</v>
      </c>
      <c r="V82" s="221">
        <f>ROUND(E82*U82,2)</f>
        <v>0.57999999999999996</v>
      </c>
      <c r="W82" s="221"/>
      <c r="X82" s="221" t="s">
        <v>186</v>
      </c>
      <c r="Y82" s="212"/>
      <c r="Z82" s="212"/>
      <c r="AA82" s="212"/>
      <c r="AB82" s="212"/>
      <c r="AC82" s="212"/>
      <c r="AD82" s="212"/>
      <c r="AE82" s="212"/>
      <c r="AF82" s="212"/>
      <c r="AG82" s="212" t="s">
        <v>187</v>
      </c>
      <c r="AH82" s="212"/>
      <c r="AI82" s="212"/>
      <c r="AJ82" s="212"/>
      <c r="AK82" s="212"/>
      <c r="AL82" s="212"/>
      <c r="AM82" s="212"/>
      <c r="AN82" s="212"/>
      <c r="AO82" s="212"/>
      <c r="AP82" s="212"/>
      <c r="AQ82" s="212"/>
      <c r="AR82" s="212"/>
      <c r="AS82" s="212"/>
      <c r="AT82" s="212"/>
      <c r="AU82" s="212"/>
      <c r="AV82" s="212"/>
      <c r="AW82" s="212"/>
      <c r="AX82" s="212"/>
      <c r="AY82" s="212"/>
      <c r="AZ82" s="212"/>
      <c r="BA82" s="212"/>
      <c r="BB82" s="212"/>
      <c r="BC82" s="212"/>
      <c r="BD82" s="212"/>
      <c r="BE82" s="212"/>
      <c r="BF82" s="212"/>
      <c r="BG82" s="212"/>
      <c r="BH82" s="212"/>
    </row>
    <row r="83" spans="1:60" outlineLevel="1" x14ac:dyDescent="0.2">
      <c r="A83" s="219"/>
      <c r="B83" s="220"/>
      <c r="C83" s="248"/>
      <c r="D83" s="241"/>
      <c r="E83" s="241"/>
      <c r="F83" s="241"/>
      <c r="G83" s="241"/>
      <c r="H83" s="221"/>
      <c r="I83" s="221"/>
      <c r="J83" s="221"/>
      <c r="K83" s="221"/>
      <c r="L83" s="221"/>
      <c r="M83" s="221"/>
      <c r="N83" s="221"/>
      <c r="O83" s="221"/>
      <c r="P83" s="221"/>
      <c r="Q83" s="221"/>
      <c r="R83" s="221"/>
      <c r="S83" s="221"/>
      <c r="T83" s="221"/>
      <c r="U83" s="221"/>
      <c r="V83" s="221"/>
      <c r="W83" s="221"/>
      <c r="X83" s="221"/>
      <c r="Y83" s="212"/>
      <c r="Z83" s="212"/>
      <c r="AA83" s="212"/>
      <c r="AB83" s="212"/>
      <c r="AC83" s="212"/>
      <c r="AD83" s="212"/>
      <c r="AE83" s="212"/>
      <c r="AF83" s="212"/>
      <c r="AG83" s="212" t="s">
        <v>116</v>
      </c>
      <c r="AH83" s="212"/>
      <c r="AI83" s="212"/>
      <c r="AJ83" s="212"/>
      <c r="AK83" s="212"/>
      <c r="AL83" s="212"/>
      <c r="AM83" s="212"/>
      <c r="AN83" s="212"/>
      <c r="AO83" s="212"/>
      <c r="AP83" s="212"/>
      <c r="AQ83" s="212"/>
      <c r="AR83" s="212"/>
      <c r="AS83" s="212"/>
      <c r="AT83" s="212"/>
      <c r="AU83" s="212"/>
      <c r="AV83" s="212"/>
      <c r="AW83" s="212"/>
      <c r="AX83" s="212"/>
      <c r="AY83" s="212"/>
      <c r="AZ83" s="212"/>
      <c r="BA83" s="212"/>
      <c r="BB83" s="212"/>
      <c r="BC83" s="212"/>
      <c r="BD83" s="212"/>
      <c r="BE83" s="212"/>
      <c r="BF83" s="212"/>
      <c r="BG83" s="212"/>
      <c r="BH83" s="212"/>
    </row>
    <row r="84" spans="1:60" outlineLevel="1" x14ac:dyDescent="0.2">
      <c r="A84" s="231">
        <v>26</v>
      </c>
      <c r="B84" s="232" t="s">
        <v>193</v>
      </c>
      <c r="C84" s="244" t="s">
        <v>194</v>
      </c>
      <c r="D84" s="233" t="s">
        <v>144</v>
      </c>
      <c r="E84" s="234">
        <v>0.60360000000000003</v>
      </c>
      <c r="F84" s="235"/>
      <c r="G84" s="236">
        <f>ROUND(E84*F84,2)</f>
        <v>0</v>
      </c>
      <c r="H84" s="235"/>
      <c r="I84" s="236">
        <f>ROUND(E84*H84,2)</f>
        <v>0</v>
      </c>
      <c r="J84" s="235"/>
      <c r="K84" s="236">
        <f>ROUND(E84*J84,2)</f>
        <v>0</v>
      </c>
      <c r="L84" s="236">
        <v>21</v>
      </c>
      <c r="M84" s="236">
        <f>G84*(1+L84/100)</f>
        <v>0</v>
      </c>
      <c r="N84" s="236">
        <v>0</v>
      </c>
      <c r="O84" s="236">
        <f>ROUND(E84*N84,2)</f>
        <v>0</v>
      </c>
      <c r="P84" s="236">
        <v>0</v>
      </c>
      <c r="Q84" s="236">
        <f>ROUND(E84*P84,2)</f>
        <v>0</v>
      </c>
      <c r="R84" s="236" t="s">
        <v>136</v>
      </c>
      <c r="S84" s="236" t="s">
        <v>109</v>
      </c>
      <c r="T84" s="237" t="s">
        <v>110</v>
      </c>
      <c r="U84" s="221">
        <v>0.49</v>
      </c>
      <c r="V84" s="221">
        <f>ROUND(E84*U84,2)</f>
        <v>0.3</v>
      </c>
      <c r="W84" s="221"/>
      <c r="X84" s="221" t="s">
        <v>186</v>
      </c>
      <c r="Y84" s="212"/>
      <c r="Z84" s="212"/>
      <c r="AA84" s="212"/>
      <c r="AB84" s="212"/>
      <c r="AC84" s="212"/>
      <c r="AD84" s="212"/>
      <c r="AE84" s="212"/>
      <c r="AF84" s="212"/>
      <c r="AG84" s="212" t="s">
        <v>187</v>
      </c>
      <c r="AH84" s="212"/>
      <c r="AI84" s="212"/>
      <c r="AJ84" s="212"/>
      <c r="AK84" s="212"/>
      <c r="AL84" s="212"/>
      <c r="AM84" s="212"/>
      <c r="AN84" s="212"/>
      <c r="AO84" s="212"/>
      <c r="AP84" s="212"/>
      <c r="AQ84" s="212"/>
      <c r="AR84" s="212"/>
      <c r="AS84" s="212"/>
      <c r="AT84" s="212"/>
      <c r="AU84" s="212"/>
      <c r="AV84" s="212"/>
      <c r="AW84" s="212"/>
      <c r="AX84" s="212"/>
      <c r="AY84" s="212"/>
      <c r="AZ84" s="212"/>
      <c r="BA84" s="212"/>
      <c r="BB84" s="212"/>
      <c r="BC84" s="212"/>
      <c r="BD84" s="212"/>
      <c r="BE84" s="212"/>
      <c r="BF84" s="212"/>
      <c r="BG84" s="212"/>
      <c r="BH84" s="212"/>
    </row>
    <row r="85" spans="1:60" outlineLevel="1" x14ac:dyDescent="0.2">
      <c r="A85" s="219"/>
      <c r="B85" s="220"/>
      <c r="C85" s="248"/>
      <c r="D85" s="241"/>
      <c r="E85" s="241"/>
      <c r="F85" s="241"/>
      <c r="G85" s="241"/>
      <c r="H85" s="221"/>
      <c r="I85" s="221"/>
      <c r="J85" s="221"/>
      <c r="K85" s="221"/>
      <c r="L85" s="221"/>
      <c r="M85" s="221"/>
      <c r="N85" s="221"/>
      <c r="O85" s="221"/>
      <c r="P85" s="221"/>
      <c r="Q85" s="221"/>
      <c r="R85" s="221"/>
      <c r="S85" s="221"/>
      <c r="T85" s="221"/>
      <c r="U85" s="221"/>
      <c r="V85" s="221"/>
      <c r="W85" s="221"/>
      <c r="X85" s="221"/>
      <c r="Y85" s="212"/>
      <c r="Z85" s="212"/>
      <c r="AA85" s="212"/>
      <c r="AB85" s="212"/>
      <c r="AC85" s="212"/>
      <c r="AD85" s="212"/>
      <c r="AE85" s="212"/>
      <c r="AF85" s="212"/>
      <c r="AG85" s="212" t="s">
        <v>116</v>
      </c>
      <c r="AH85" s="212"/>
      <c r="AI85" s="212"/>
      <c r="AJ85" s="212"/>
      <c r="AK85" s="212"/>
      <c r="AL85" s="212"/>
      <c r="AM85" s="212"/>
      <c r="AN85" s="212"/>
      <c r="AO85" s="212"/>
      <c r="AP85" s="212"/>
      <c r="AQ85" s="212"/>
      <c r="AR85" s="212"/>
      <c r="AS85" s="212"/>
      <c r="AT85" s="212"/>
      <c r="AU85" s="212"/>
      <c r="AV85" s="212"/>
      <c r="AW85" s="212"/>
      <c r="AX85" s="212"/>
      <c r="AY85" s="212"/>
      <c r="AZ85" s="212"/>
      <c r="BA85" s="212"/>
      <c r="BB85" s="212"/>
      <c r="BC85" s="212"/>
      <c r="BD85" s="212"/>
      <c r="BE85" s="212"/>
      <c r="BF85" s="212"/>
      <c r="BG85" s="212"/>
      <c r="BH85" s="212"/>
    </row>
    <row r="86" spans="1:60" outlineLevel="1" x14ac:dyDescent="0.2">
      <c r="A86" s="231">
        <v>27</v>
      </c>
      <c r="B86" s="232" t="s">
        <v>195</v>
      </c>
      <c r="C86" s="244" t="s">
        <v>196</v>
      </c>
      <c r="D86" s="233" t="s">
        <v>144</v>
      </c>
      <c r="E86" s="234">
        <v>6.0359999999999996</v>
      </c>
      <c r="F86" s="235"/>
      <c r="G86" s="236">
        <f>ROUND(E86*F86,2)</f>
        <v>0</v>
      </c>
      <c r="H86" s="235"/>
      <c r="I86" s="236">
        <f>ROUND(E86*H86,2)</f>
        <v>0</v>
      </c>
      <c r="J86" s="235"/>
      <c r="K86" s="236">
        <f>ROUND(E86*J86,2)</f>
        <v>0</v>
      </c>
      <c r="L86" s="236">
        <v>21</v>
      </c>
      <c r="M86" s="236">
        <f>G86*(1+L86/100)</f>
        <v>0</v>
      </c>
      <c r="N86" s="236">
        <v>0</v>
      </c>
      <c r="O86" s="236">
        <f>ROUND(E86*N86,2)</f>
        <v>0</v>
      </c>
      <c r="P86" s="236">
        <v>0</v>
      </c>
      <c r="Q86" s="236">
        <f>ROUND(E86*P86,2)</f>
        <v>0</v>
      </c>
      <c r="R86" s="236" t="s">
        <v>136</v>
      </c>
      <c r="S86" s="236" t="s">
        <v>109</v>
      </c>
      <c r="T86" s="237" t="s">
        <v>110</v>
      </c>
      <c r="U86" s="221">
        <v>0</v>
      </c>
      <c r="V86" s="221">
        <f>ROUND(E86*U86,2)</f>
        <v>0</v>
      </c>
      <c r="W86" s="221"/>
      <c r="X86" s="221" t="s">
        <v>186</v>
      </c>
      <c r="Y86" s="212"/>
      <c r="Z86" s="212"/>
      <c r="AA86" s="212"/>
      <c r="AB86" s="212"/>
      <c r="AC86" s="212"/>
      <c r="AD86" s="212"/>
      <c r="AE86" s="212"/>
      <c r="AF86" s="212"/>
      <c r="AG86" s="212" t="s">
        <v>187</v>
      </c>
      <c r="AH86" s="212"/>
      <c r="AI86" s="212"/>
      <c r="AJ86" s="212"/>
      <c r="AK86" s="212"/>
      <c r="AL86" s="212"/>
      <c r="AM86" s="212"/>
      <c r="AN86" s="212"/>
      <c r="AO86" s="212"/>
      <c r="AP86" s="212"/>
      <c r="AQ86" s="212"/>
      <c r="AR86" s="212"/>
      <c r="AS86" s="212"/>
      <c r="AT86" s="212"/>
      <c r="AU86" s="212"/>
      <c r="AV86" s="212"/>
      <c r="AW86" s="212"/>
      <c r="AX86" s="212"/>
      <c r="AY86" s="212"/>
      <c r="AZ86" s="212"/>
      <c r="BA86" s="212"/>
      <c r="BB86" s="212"/>
      <c r="BC86" s="212"/>
      <c r="BD86" s="212"/>
      <c r="BE86" s="212"/>
      <c r="BF86" s="212"/>
      <c r="BG86" s="212"/>
      <c r="BH86" s="212"/>
    </row>
    <row r="87" spans="1:60" outlineLevel="1" x14ac:dyDescent="0.2">
      <c r="A87" s="219"/>
      <c r="B87" s="220"/>
      <c r="C87" s="248"/>
      <c r="D87" s="241"/>
      <c r="E87" s="241"/>
      <c r="F87" s="241"/>
      <c r="G87" s="241"/>
      <c r="H87" s="221"/>
      <c r="I87" s="221"/>
      <c r="J87" s="221"/>
      <c r="K87" s="221"/>
      <c r="L87" s="221"/>
      <c r="M87" s="221"/>
      <c r="N87" s="221"/>
      <c r="O87" s="221"/>
      <c r="P87" s="221"/>
      <c r="Q87" s="221"/>
      <c r="R87" s="221"/>
      <c r="S87" s="221"/>
      <c r="T87" s="221"/>
      <c r="U87" s="221"/>
      <c r="V87" s="221"/>
      <c r="W87" s="221"/>
      <c r="X87" s="221"/>
      <c r="Y87" s="212"/>
      <c r="Z87" s="212"/>
      <c r="AA87" s="212"/>
      <c r="AB87" s="212"/>
      <c r="AC87" s="212"/>
      <c r="AD87" s="212"/>
      <c r="AE87" s="212"/>
      <c r="AF87" s="212"/>
      <c r="AG87" s="212" t="s">
        <v>116</v>
      </c>
      <c r="AH87" s="212"/>
      <c r="AI87" s="212"/>
      <c r="AJ87" s="212"/>
      <c r="AK87" s="212"/>
      <c r="AL87" s="212"/>
      <c r="AM87" s="212"/>
      <c r="AN87" s="212"/>
      <c r="AO87" s="212"/>
      <c r="AP87" s="212"/>
      <c r="AQ87" s="212"/>
      <c r="AR87" s="212"/>
      <c r="AS87" s="212"/>
      <c r="AT87" s="212"/>
      <c r="AU87" s="212"/>
      <c r="AV87" s="212"/>
      <c r="AW87" s="212"/>
      <c r="AX87" s="212"/>
      <c r="AY87" s="212"/>
      <c r="AZ87" s="212"/>
      <c r="BA87" s="212"/>
      <c r="BB87" s="212"/>
      <c r="BC87" s="212"/>
      <c r="BD87" s="212"/>
      <c r="BE87" s="212"/>
      <c r="BF87" s="212"/>
      <c r="BG87" s="212"/>
      <c r="BH87" s="212"/>
    </row>
    <row r="88" spans="1:60" outlineLevel="1" x14ac:dyDescent="0.2">
      <c r="A88" s="231">
        <v>28</v>
      </c>
      <c r="B88" s="232" t="s">
        <v>197</v>
      </c>
      <c r="C88" s="244" t="s">
        <v>198</v>
      </c>
      <c r="D88" s="233" t="s">
        <v>144</v>
      </c>
      <c r="E88" s="234">
        <v>0.60360000000000003</v>
      </c>
      <c r="F88" s="235"/>
      <c r="G88" s="236">
        <f>ROUND(E88*F88,2)</f>
        <v>0</v>
      </c>
      <c r="H88" s="235"/>
      <c r="I88" s="236">
        <f>ROUND(E88*H88,2)</f>
        <v>0</v>
      </c>
      <c r="J88" s="235"/>
      <c r="K88" s="236">
        <f>ROUND(E88*J88,2)</f>
        <v>0</v>
      </c>
      <c r="L88" s="236">
        <v>21</v>
      </c>
      <c r="M88" s="236">
        <f>G88*(1+L88/100)</f>
        <v>0</v>
      </c>
      <c r="N88" s="236">
        <v>0</v>
      </c>
      <c r="O88" s="236">
        <f>ROUND(E88*N88,2)</f>
        <v>0</v>
      </c>
      <c r="P88" s="236">
        <v>0</v>
      </c>
      <c r="Q88" s="236">
        <f>ROUND(E88*P88,2)</f>
        <v>0</v>
      </c>
      <c r="R88" s="236" t="s">
        <v>136</v>
      </c>
      <c r="S88" s="236" t="s">
        <v>109</v>
      </c>
      <c r="T88" s="237" t="s">
        <v>110</v>
      </c>
      <c r="U88" s="221">
        <v>0.94199999999999995</v>
      </c>
      <c r="V88" s="221">
        <f>ROUND(E88*U88,2)</f>
        <v>0.56999999999999995</v>
      </c>
      <c r="W88" s="221"/>
      <c r="X88" s="221" t="s">
        <v>186</v>
      </c>
      <c r="Y88" s="212"/>
      <c r="Z88" s="212"/>
      <c r="AA88" s="212"/>
      <c r="AB88" s="212"/>
      <c r="AC88" s="212"/>
      <c r="AD88" s="212"/>
      <c r="AE88" s="212"/>
      <c r="AF88" s="212"/>
      <c r="AG88" s="212" t="s">
        <v>187</v>
      </c>
      <c r="AH88" s="212"/>
      <c r="AI88" s="212"/>
      <c r="AJ88" s="212"/>
      <c r="AK88" s="212"/>
      <c r="AL88" s="212"/>
      <c r="AM88" s="212"/>
      <c r="AN88" s="212"/>
      <c r="AO88" s="212"/>
      <c r="AP88" s="212"/>
      <c r="AQ88" s="212"/>
      <c r="AR88" s="212"/>
      <c r="AS88" s="212"/>
      <c r="AT88" s="212"/>
      <c r="AU88" s="212"/>
      <c r="AV88" s="212"/>
      <c r="AW88" s="212"/>
      <c r="AX88" s="212"/>
      <c r="AY88" s="212"/>
      <c r="AZ88" s="212"/>
      <c r="BA88" s="212"/>
      <c r="BB88" s="212"/>
      <c r="BC88" s="212"/>
      <c r="BD88" s="212"/>
      <c r="BE88" s="212"/>
      <c r="BF88" s="212"/>
      <c r="BG88" s="212"/>
      <c r="BH88" s="212"/>
    </row>
    <row r="89" spans="1:60" outlineLevel="1" x14ac:dyDescent="0.2">
      <c r="A89" s="219"/>
      <c r="B89" s="220"/>
      <c r="C89" s="248"/>
      <c r="D89" s="241"/>
      <c r="E89" s="241"/>
      <c r="F89" s="241"/>
      <c r="G89" s="241"/>
      <c r="H89" s="221"/>
      <c r="I89" s="221"/>
      <c r="J89" s="221"/>
      <c r="K89" s="221"/>
      <c r="L89" s="221"/>
      <c r="M89" s="221"/>
      <c r="N89" s="221"/>
      <c r="O89" s="221"/>
      <c r="P89" s="221"/>
      <c r="Q89" s="221"/>
      <c r="R89" s="221"/>
      <c r="S89" s="221"/>
      <c r="T89" s="221"/>
      <c r="U89" s="221"/>
      <c r="V89" s="221"/>
      <c r="W89" s="221"/>
      <c r="X89" s="221"/>
      <c r="Y89" s="212"/>
      <c r="Z89" s="212"/>
      <c r="AA89" s="212"/>
      <c r="AB89" s="212"/>
      <c r="AC89" s="212"/>
      <c r="AD89" s="212"/>
      <c r="AE89" s="212"/>
      <c r="AF89" s="212"/>
      <c r="AG89" s="212" t="s">
        <v>116</v>
      </c>
      <c r="AH89" s="212"/>
      <c r="AI89" s="212"/>
      <c r="AJ89" s="212"/>
      <c r="AK89" s="212"/>
      <c r="AL89" s="212"/>
      <c r="AM89" s="212"/>
      <c r="AN89" s="212"/>
      <c r="AO89" s="212"/>
      <c r="AP89" s="212"/>
      <c r="AQ89" s="212"/>
      <c r="AR89" s="212"/>
      <c r="AS89" s="212"/>
      <c r="AT89" s="212"/>
      <c r="AU89" s="212"/>
      <c r="AV89" s="212"/>
      <c r="AW89" s="212"/>
      <c r="AX89" s="212"/>
      <c r="AY89" s="212"/>
      <c r="AZ89" s="212"/>
      <c r="BA89" s="212"/>
      <c r="BB89" s="212"/>
      <c r="BC89" s="212"/>
      <c r="BD89" s="212"/>
      <c r="BE89" s="212"/>
      <c r="BF89" s="212"/>
      <c r="BG89" s="212"/>
      <c r="BH89" s="212"/>
    </row>
    <row r="90" spans="1:60" outlineLevel="1" x14ac:dyDescent="0.2">
      <c r="A90" s="231">
        <v>29</v>
      </c>
      <c r="B90" s="232" t="s">
        <v>199</v>
      </c>
      <c r="C90" s="244" t="s">
        <v>200</v>
      </c>
      <c r="D90" s="233" t="s">
        <v>144</v>
      </c>
      <c r="E90" s="234">
        <v>0.60360000000000003</v>
      </c>
      <c r="F90" s="235"/>
      <c r="G90" s="236">
        <f>ROUND(E90*F90,2)</f>
        <v>0</v>
      </c>
      <c r="H90" s="235"/>
      <c r="I90" s="236">
        <f>ROUND(E90*H90,2)</f>
        <v>0</v>
      </c>
      <c r="J90" s="235"/>
      <c r="K90" s="236">
        <f>ROUND(E90*J90,2)</f>
        <v>0</v>
      </c>
      <c r="L90" s="236">
        <v>21</v>
      </c>
      <c r="M90" s="236">
        <f>G90*(1+L90/100)</f>
        <v>0</v>
      </c>
      <c r="N90" s="236">
        <v>0</v>
      </c>
      <c r="O90" s="236">
        <f>ROUND(E90*N90,2)</f>
        <v>0</v>
      </c>
      <c r="P90" s="236">
        <v>0</v>
      </c>
      <c r="Q90" s="236">
        <f>ROUND(E90*P90,2)</f>
        <v>0</v>
      </c>
      <c r="R90" s="236" t="s">
        <v>136</v>
      </c>
      <c r="S90" s="236" t="s">
        <v>109</v>
      </c>
      <c r="T90" s="237" t="s">
        <v>110</v>
      </c>
      <c r="U90" s="221">
        <v>0</v>
      </c>
      <c r="V90" s="221">
        <f>ROUND(E90*U90,2)</f>
        <v>0</v>
      </c>
      <c r="W90" s="221"/>
      <c r="X90" s="221" t="s">
        <v>186</v>
      </c>
      <c r="Y90" s="212"/>
      <c r="Z90" s="212"/>
      <c r="AA90" s="212"/>
      <c r="AB90" s="212"/>
      <c r="AC90" s="212"/>
      <c r="AD90" s="212"/>
      <c r="AE90" s="212"/>
      <c r="AF90" s="212"/>
      <c r="AG90" s="212" t="s">
        <v>187</v>
      </c>
      <c r="AH90" s="212"/>
      <c r="AI90" s="212"/>
      <c r="AJ90" s="212"/>
      <c r="AK90" s="212"/>
      <c r="AL90" s="212"/>
      <c r="AM90" s="212"/>
      <c r="AN90" s="212"/>
      <c r="AO90" s="212"/>
      <c r="AP90" s="212"/>
      <c r="AQ90" s="212"/>
      <c r="AR90" s="212"/>
      <c r="AS90" s="212"/>
      <c r="AT90" s="212"/>
      <c r="AU90" s="212"/>
      <c r="AV90" s="212"/>
      <c r="AW90" s="212"/>
      <c r="AX90" s="212"/>
      <c r="AY90" s="212"/>
      <c r="AZ90" s="212"/>
      <c r="BA90" s="212"/>
      <c r="BB90" s="212"/>
      <c r="BC90" s="212"/>
      <c r="BD90" s="212"/>
      <c r="BE90" s="212"/>
      <c r="BF90" s="212"/>
      <c r="BG90" s="212"/>
      <c r="BH90" s="212"/>
    </row>
    <row r="91" spans="1:60" outlineLevel="1" x14ac:dyDescent="0.2">
      <c r="A91" s="219"/>
      <c r="B91" s="220"/>
      <c r="C91" s="248"/>
      <c r="D91" s="241"/>
      <c r="E91" s="241"/>
      <c r="F91" s="241"/>
      <c r="G91" s="241"/>
      <c r="H91" s="221"/>
      <c r="I91" s="221"/>
      <c r="J91" s="221"/>
      <c r="K91" s="221"/>
      <c r="L91" s="221"/>
      <c r="M91" s="221"/>
      <c r="N91" s="221"/>
      <c r="O91" s="221"/>
      <c r="P91" s="221"/>
      <c r="Q91" s="221"/>
      <c r="R91" s="221"/>
      <c r="S91" s="221"/>
      <c r="T91" s="221"/>
      <c r="U91" s="221"/>
      <c r="V91" s="221"/>
      <c r="W91" s="221"/>
      <c r="X91" s="221"/>
      <c r="Y91" s="212"/>
      <c r="Z91" s="212"/>
      <c r="AA91" s="212"/>
      <c r="AB91" s="212"/>
      <c r="AC91" s="212"/>
      <c r="AD91" s="212"/>
      <c r="AE91" s="212"/>
      <c r="AF91" s="212"/>
      <c r="AG91" s="212" t="s">
        <v>116</v>
      </c>
      <c r="AH91" s="212"/>
      <c r="AI91" s="212"/>
      <c r="AJ91" s="212"/>
      <c r="AK91" s="212"/>
      <c r="AL91" s="212"/>
      <c r="AM91" s="212"/>
      <c r="AN91" s="212"/>
      <c r="AO91" s="212"/>
      <c r="AP91" s="212"/>
      <c r="AQ91" s="212"/>
      <c r="AR91" s="212"/>
      <c r="AS91" s="212"/>
      <c r="AT91" s="212"/>
      <c r="AU91" s="212"/>
      <c r="AV91" s="212"/>
      <c r="AW91" s="212"/>
      <c r="AX91" s="212"/>
      <c r="AY91" s="212"/>
      <c r="AZ91" s="212"/>
      <c r="BA91" s="212"/>
      <c r="BB91" s="212"/>
      <c r="BC91" s="212"/>
      <c r="BD91" s="212"/>
      <c r="BE91" s="212"/>
      <c r="BF91" s="212"/>
      <c r="BG91" s="212"/>
      <c r="BH91" s="212"/>
    </row>
    <row r="92" spans="1:60" x14ac:dyDescent="0.2">
      <c r="A92" s="3"/>
      <c r="B92" s="4"/>
      <c r="C92" s="249"/>
      <c r="D92" s="6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AE92">
        <v>15</v>
      </c>
      <c r="AF92">
        <v>21</v>
      </c>
      <c r="AG92" t="s">
        <v>90</v>
      </c>
    </row>
    <row r="93" spans="1:60" x14ac:dyDescent="0.2">
      <c r="A93" s="215"/>
      <c r="B93" s="216" t="s">
        <v>29</v>
      </c>
      <c r="C93" s="250"/>
      <c r="D93" s="217"/>
      <c r="E93" s="218"/>
      <c r="F93" s="218"/>
      <c r="G93" s="242">
        <f>G8+G13+G21+G25+G33+G43+G60+G65+G76</f>
        <v>0</v>
      </c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AE93">
        <f>SUMIF(L7:L91,AE92,G7:G91)</f>
        <v>0</v>
      </c>
      <c r="AF93">
        <f>SUMIF(L7:L91,AF92,G7:G91)</f>
        <v>0</v>
      </c>
      <c r="AG93" t="s">
        <v>201</v>
      </c>
    </row>
    <row r="94" spans="1:60" x14ac:dyDescent="0.2">
      <c r="C94" s="251"/>
      <c r="D94" s="10"/>
      <c r="AG94" t="s">
        <v>202</v>
      </c>
    </row>
    <row r="95" spans="1:60" x14ac:dyDescent="0.2">
      <c r="D95" s="10"/>
    </row>
    <row r="96" spans="1:60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password="918B" sheet="1"/>
  <mergeCells count="39">
    <mergeCell ref="C87:G87"/>
    <mergeCell ref="C89:G89"/>
    <mergeCell ref="C91:G91"/>
    <mergeCell ref="C75:G75"/>
    <mergeCell ref="C78:G78"/>
    <mergeCell ref="C79:G79"/>
    <mergeCell ref="C81:G81"/>
    <mergeCell ref="C83:G83"/>
    <mergeCell ref="C85:G85"/>
    <mergeCell ref="C55:G55"/>
    <mergeCell ref="C57:G57"/>
    <mergeCell ref="C59:G59"/>
    <mergeCell ref="C64:G64"/>
    <mergeCell ref="C67:G67"/>
    <mergeCell ref="C71:G71"/>
    <mergeCell ref="C42:G42"/>
    <mergeCell ref="C45:G45"/>
    <mergeCell ref="C47:G47"/>
    <mergeCell ref="C49:G49"/>
    <mergeCell ref="C51:G51"/>
    <mergeCell ref="C53:G53"/>
    <mergeCell ref="C32:G32"/>
    <mergeCell ref="C35:G35"/>
    <mergeCell ref="C36:G36"/>
    <mergeCell ref="C38:G38"/>
    <mergeCell ref="C39:G39"/>
    <mergeCell ref="C41:G41"/>
    <mergeCell ref="C16:G16"/>
    <mergeCell ref="C18:G18"/>
    <mergeCell ref="C20:G20"/>
    <mergeCell ref="C24:G24"/>
    <mergeCell ref="C27:G27"/>
    <mergeCell ref="C28:G28"/>
    <mergeCell ref="A1:G1"/>
    <mergeCell ref="C2:G2"/>
    <mergeCell ref="C3:G3"/>
    <mergeCell ref="C4:G4"/>
    <mergeCell ref="C12:G12"/>
    <mergeCell ref="C15:G15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007_2020_01 007_2020_01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'007_2020_01 007_2020_01 Pol'!Názvy_tisku</vt:lpstr>
      <vt:lpstr>oadresa</vt:lpstr>
      <vt:lpstr>Stavba!Objednatel</vt:lpstr>
      <vt:lpstr>Stavba!Objekt</vt:lpstr>
      <vt:lpstr>'007_2020_01 007_2020_01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Marečková Anna</dc:creator>
  <cp:lastModifiedBy>Marečková Anna</cp:lastModifiedBy>
  <cp:lastPrinted>2019-03-19T12:27:02Z</cp:lastPrinted>
  <dcterms:created xsi:type="dcterms:W3CDTF">2009-04-08T07:15:50Z</dcterms:created>
  <dcterms:modified xsi:type="dcterms:W3CDTF">2020-10-08T06:55:39Z</dcterms:modified>
</cp:coreProperties>
</file>