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Staňkova 47\Rok 2020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007_2020_01 007_2020_0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'007_2020_01 007_2020_01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'007_2020_01 007_2020_01 Pol'!$A$1:$X$98</definedName>
    <definedName name="_xlnm.Print_Area" localSheetId="1">Stavba!$A$1:$J$59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8" i="1" l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G97" i="12"/>
  <c r="BA45" i="12"/>
  <c r="BA42" i="12"/>
  <c r="BA39" i="12"/>
  <c r="BA17" i="12"/>
  <c r="K8" i="12"/>
  <c r="V8" i="12"/>
  <c r="G9" i="12"/>
  <c r="G8" i="12" s="1"/>
  <c r="I9" i="12"/>
  <c r="I8" i="12" s="1"/>
  <c r="K9" i="12"/>
  <c r="O9" i="12"/>
  <c r="O8" i="12" s="1"/>
  <c r="Q9" i="12"/>
  <c r="Q8" i="12" s="1"/>
  <c r="V9" i="12"/>
  <c r="G14" i="12"/>
  <c r="I14" i="12"/>
  <c r="K14" i="12"/>
  <c r="K13" i="12" s="1"/>
  <c r="M14" i="12"/>
  <c r="O14" i="12"/>
  <c r="Q14" i="12"/>
  <c r="V14" i="12"/>
  <c r="V13" i="12" s="1"/>
  <c r="G16" i="12"/>
  <c r="I16" i="12"/>
  <c r="K16" i="12"/>
  <c r="M16" i="12"/>
  <c r="O16" i="12"/>
  <c r="Q16" i="12"/>
  <c r="V16" i="12"/>
  <c r="G19" i="12"/>
  <c r="G13" i="12" s="1"/>
  <c r="I19" i="12"/>
  <c r="K19" i="12"/>
  <c r="O19" i="12"/>
  <c r="O13" i="12" s="1"/>
  <c r="Q19" i="12"/>
  <c r="V19" i="12"/>
  <c r="G21" i="12"/>
  <c r="M21" i="12" s="1"/>
  <c r="I21" i="12"/>
  <c r="I13" i="12" s="1"/>
  <c r="K21" i="12"/>
  <c r="O21" i="12"/>
  <c r="Q21" i="12"/>
  <c r="Q13" i="12" s="1"/>
  <c r="V21" i="12"/>
  <c r="G23" i="12"/>
  <c r="I23" i="12"/>
  <c r="K23" i="12"/>
  <c r="M23" i="12"/>
  <c r="O23" i="12"/>
  <c r="Q23" i="12"/>
  <c r="V23" i="12"/>
  <c r="K25" i="12"/>
  <c r="V25" i="12"/>
  <c r="G26" i="12"/>
  <c r="G25" i="12" s="1"/>
  <c r="I26" i="12"/>
  <c r="I25" i="12" s="1"/>
  <c r="K26" i="12"/>
  <c r="O26" i="12"/>
  <c r="O25" i="12" s="1"/>
  <c r="Q26" i="12"/>
  <c r="Q25" i="12" s="1"/>
  <c r="V26" i="12"/>
  <c r="G29" i="12"/>
  <c r="I29" i="12"/>
  <c r="O29" i="12"/>
  <c r="Q29" i="12"/>
  <c r="G30" i="12"/>
  <c r="I30" i="12"/>
  <c r="K30" i="12"/>
  <c r="K29" i="12" s="1"/>
  <c r="M30" i="12"/>
  <c r="M29" i="12" s="1"/>
  <c r="O30" i="12"/>
  <c r="Q30" i="12"/>
  <c r="V30" i="12"/>
  <c r="V29" i="12" s="1"/>
  <c r="G33" i="12"/>
  <c r="I33" i="12"/>
  <c r="K33" i="12"/>
  <c r="M33" i="12"/>
  <c r="O33" i="12"/>
  <c r="Q33" i="12"/>
  <c r="V33" i="12"/>
  <c r="G37" i="12"/>
  <c r="O37" i="12"/>
  <c r="G38" i="12"/>
  <c r="M38" i="12" s="1"/>
  <c r="M37" i="12" s="1"/>
  <c r="I38" i="12"/>
  <c r="I37" i="12" s="1"/>
  <c r="K38" i="12"/>
  <c r="K37" i="12" s="1"/>
  <c r="O38" i="12"/>
  <c r="Q38" i="12"/>
  <c r="Q37" i="12" s="1"/>
  <c r="V38" i="12"/>
  <c r="V37" i="12" s="1"/>
  <c r="G41" i="12"/>
  <c r="I41" i="12"/>
  <c r="K41" i="12"/>
  <c r="M41" i="12"/>
  <c r="O41" i="12"/>
  <c r="Q41" i="12"/>
  <c r="V41" i="12"/>
  <c r="G44" i="12"/>
  <c r="I44" i="12"/>
  <c r="K44" i="12"/>
  <c r="M44" i="12"/>
  <c r="O44" i="12"/>
  <c r="Q44" i="12"/>
  <c r="V44" i="12"/>
  <c r="G48" i="12"/>
  <c r="M48" i="12" s="1"/>
  <c r="I48" i="12"/>
  <c r="I47" i="12" s="1"/>
  <c r="K48" i="12"/>
  <c r="K47" i="12" s="1"/>
  <c r="O48" i="12"/>
  <c r="Q48" i="12"/>
  <c r="Q47" i="12" s="1"/>
  <c r="V48" i="12"/>
  <c r="V47" i="12" s="1"/>
  <c r="G50" i="12"/>
  <c r="I50" i="12"/>
  <c r="K50" i="12"/>
  <c r="M50" i="12"/>
  <c r="O50" i="12"/>
  <c r="Q50" i="12"/>
  <c r="V50" i="12"/>
  <c r="G52" i="12"/>
  <c r="I52" i="12"/>
  <c r="K52" i="12"/>
  <c r="M52" i="12"/>
  <c r="O52" i="12"/>
  <c r="Q52" i="12"/>
  <c r="V52" i="12"/>
  <c r="G54" i="12"/>
  <c r="M54" i="12" s="1"/>
  <c r="I54" i="12"/>
  <c r="K54" i="12"/>
  <c r="O54" i="12"/>
  <c r="O47" i="12" s="1"/>
  <c r="Q54" i="12"/>
  <c r="V54" i="12"/>
  <c r="G56" i="12"/>
  <c r="M56" i="12" s="1"/>
  <c r="I56" i="12"/>
  <c r="K56" i="12"/>
  <c r="O56" i="12"/>
  <c r="Q56" i="12"/>
  <c r="V56" i="12"/>
  <c r="G58" i="12"/>
  <c r="I58" i="12"/>
  <c r="K58" i="12"/>
  <c r="M58" i="12"/>
  <c r="O58" i="12"/>
  <c r="Q58" i="12"/>
  <c r="V58" i="12"/>
  <c r="G60" i="12"/>
  <c r="I60" i="12"/>
  <c r="K60" i="12"/>
  <c r="M60" i="12"/>
  <c r="O60" i="12"/>
  <c r="Q60" i="12"/>
  <c r="V60" i="12"/>
  <c r="G62" i="12"/>
  <c r="M62" i="12" s="1"/>
  <c r="I62" i="12"/>
  <c r="K62" i="12"/>
  <c r="O62" i="12"/>
  <c r="Q62" i="12"/>
  <c r="V62" i="12"/>
  <c r="G64" i="12"/>
  <c r="I64" i="12"/>
  <c r="O64" i="12"/>
  <c r="Q64" i="12"/>
  <c r="G65" i="12"/>
  <c r="I65" i="12"/>
  <c r="K65" i="12"/>
  <c r="K64" i="12" s="1"/>
  <c r="M65" i="12"/>
  <c r="M64" i="12" s="1"/>
  <c r="O65" i="12"/>
  <c r="Q65" i="12"/>
  <c r="V65" i="12"/>
  <c r="V64" i="12" s="1"/>
  <c r="G70" i="12"/>
  <c r="G69" i="12" s="1"/>
  <c r="I70" i="12"/>
  <c r="I69" i="12" s="1"/>
  <c r="K70" i="12"/>
  <c r="O70" i="12"/>
  <c r="O69" i="12" s="1"/>
  <c r="Q70" i="12"/>
  <c r="Q69" i="12" s="1"/>
  <c r="V70" i="12"/>
  <c r="G72" i="12"/>
  <c r="M72" i="12" s="1"/>
  <c r="I72" i="12"/>
  <c r="K72" i="12"/>
  <c r="O72" i="12"/>
  <c r="Q72" i="12"/>
  <c r="V72" i="12"/>
  <c r="G76" i="12"/>
  <c r="I76" i="12"/>
  <c r="K76" i="12"/>
  <c r="K69" i="12" s="1"/>
  <c r="M76" i="12"/>
  <c r="O76" i="12"/>
  <c r="Q76" i="12"/>
  <c r="V76" i="12"/>
  <c r="V69" i="12" s="1"/>
  <c r="G81" i="12"/>
  <c r="G80" i="12" s="1"/>
  <c r="I81" i="12"/>
  <c r="I80" i="12" s="1"/>
  <c r="K81" i="12"/>
  <c r="O81" i="12"/>
  <c r="O80" i="12" s="1"/>
  <c r="Q81" i="12"/>
  <c r="Q80" i="12" s="1"/>
  <c r="V81" i="12"/>
  <c r="G84" i="12"/>
  <c r="M84" i="12" s="1"/>
  <c r="I84" i="12"/>
  <c r="K84" i="12"/>
  <c r="O84" i="12"/>
  <c r="Q84" i="12"/>
  <c r="V84" i="12"/>
  <c r="G86" i="12"/>
  <c r="I86" i="12"/>
  <c r="K86" i="12"/>
  <c r="K80" i="12" s="1"/>
  <c r="M86" i="12"/>
  <c r="O86" i="12"/>
  <c r="Q86" i="12"/>
  <c r="V86" i="12"/>
  <c r="V80" i="12" s="1"/>
  <c r="G88" i="12"/>
  <c r="I88" i="12"/>
  <c r="K88" i="12"/>
  <c r="M88" i="12"/>
  <c r="O88" i="12"/>
  <c r="Q88" i="12"/>
  <c r="V88" i="12"/>
  <c r="G90" i="12"/>
  <c r="M90" i="12" s="1"/>
  <c r="I90" i="12"/>
  <c r="K90" i="12"/>
  <c r="O90" i="12"/>
  <c r="Q90" i="12"/>
  <c r="V90" i="12"/>
  <c r="G92" i="12"/>
  <c r="M92" i="12" s="1"/>
  <c r="I92" i="12"/>
  <c r="K92" i="12"/>
  <c r="O92" i="12"/>
  <c r="Q92" i="12"/>
  <c r="V92" i="12"/>
  <c r="G94" i="12"/>
  <c r="I94" i="12"/>
  <c r="K94" i="12"/>
  <c r="M94" i="12"/>
  <c r="O94" i="12"/>
  <c r="Q94" i="12"/>
  <c r="V94" i="12"/>
  <c r="AE97" i="12"/>
  <c r="I20" i="1"/>
  <c r="I19" i="1"/>
  <c r="I18" i="1"/>
  <c r="I17" i="1"/>
  <c r="I16" i="1"/>
  <c r="I59" i="1"/>
  <c r="J58" i="1" s="1"/>
  <c r="F43" i="1"/>
  <c r="G43" i="1"/>
  <c r="G25" i="1" s="1"/>
  <c r="A25" i="1" s="1"/>
  <c r="H42" i="1"/>
  <c r="I42" i="1" s="1"/>
  <c r="H41" i="1"/>
  <c r="I41" i="1" s="1"/>
  <c r="H40" i="1"/>
  <c r="H39" i="1"/>
  <c r="I39" i="1" s="1"/>
  <c r="I43" i="1" s="1"/>
  <c r="J56" i="1" l="1"/>
  <c r="J54" i="1"/>
  <c r="J52" i="1"/>
  <c r="J50" i="1"/>
  <c r="J51" i="1"/>
  <c r="J53" i="1"/>
  <c r="J55" i="1"/>
  <c r="J57" i="1"/>
  <c r="G26" i="1"/>
  <c r="A26" i="1"/>
  <c r="G28" i="1"/>
  <c r="H43" i="1"/>
  <c r="G23" i="1"/>
  <c r="M47" i="12"/>
  <c r="M26" i="12"/>
  <c r="M25" i="12" s="1"/>
  <c r="M19" i="12"/>
  <c r="M13" i="12" s="1"/>
  <c r="M9" i="12"/>
  <c r="M8" i="12" s="1"/>
  <c r="AF97" i="12"/>
  <c r="G47" i="12"/>
  <c r="M81" i="12"/>
  <c r="M80" i="12" s="1"/>
  <c r="M70" i="12"/>
  <c r="M69" i="12" s="1"/>
  <c r="J42" i="1"/>
  <c r="J41" i="1"/>
  <c r="J39" i="1"/>
  <c r="J43" i="1" s="1"/>
  <c r="I21" i="1"/>
  <c r="J28" i="1"/>
  <c r="J26" i="1"/>
  <c r="G38" i="1"/>
  <c r="F38" i="1"/>
  <c r="J23" i="1"/>
  <c r="J24" i="1"/>
  <c r="J25" i="1"/>
  <c r="J27" i="1"/>
  <c r="E24" i="1"/>
  <c r="E26" i="1"/>
  <c r="J59" i="1" l="1"/>
  <c r="A23" i="1"/>
  <c r="G24" i="1" l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<sst xmlns="http://schemas.openxmlformats.org/spreadsheetml/2006/main" count="500" uniqueCount="207">
  <si>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</si>
  <si>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</si>
  <si>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</si>
  <si>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</si>
  <si>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</si>
  <si>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</si>
  <si>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</si>
  <si>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</si>
  <si>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</si>
  <si>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</si>
  <si>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</si>
  <si>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</si>
  <si>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</si>
  <si>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</si>
  <si>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</si>
  <si>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</si>
  <si>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</si>
  <si>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</si>
  <si>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</si>
  <si>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</si>
  <si>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</si>
  <si>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</si>
  <si>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</si>
  <si>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</si>
  <si>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</si>
  <si>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</si>
  <si>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</si>
  <si>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</si>
  <si>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</si>
  <si>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</si>
  <si>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</si>
  <si>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</si>
  <si>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</si>
  <si>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</si>
  <si>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</si>
  <si>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</si>
  <si>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</si>
  <si>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</si>
  <si>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</si>
  <si>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</si>
  <si>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</si>
  <si>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</si>
  <si>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</si>
  <si>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007/2020/01</t>
  </si>
  <si>
    <t>Staňkova 47  výměna PO dveří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</si>
  <si>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</si>
  <si>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</si>
  <si>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</si>
  <si>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</si>
  <si>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</si>
  <si>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</si>
  <si>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</si>
  <si>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</si>
  <si>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</si>
  <si>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</si>
  <si>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</si>
  <si>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</si>
  <si>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</si>
  <si>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64</t>
  </si>
  <si>
    <t>Výplně otvorů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</si>
  <si>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</si>
  <si>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</si>
  <si>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</si>
  <si>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</si>
  <si>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</si>
  <si>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</si>
  <si>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766</t>
  </si>
  <si>
    <t>Konstrukce truhlářské</t>
  </si>
  <si>
    <t>783</t>
  </si>
  <si>
    <t>Nátěry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</si>
  <si>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</si>
  <si>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</si>
  <si>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</si>
  <si>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</si>
  <si>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</si>
  <si>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</si>
  <si>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</si>
  <si>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</si>
  <si>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</si>
  <si>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</si>
  <si>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</si>
  <si>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</si>
  <si>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</si>
  <si>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</si>
  <si>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</si>
  <si>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</si>
  <si>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</si>
  <si>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</si>
  <si>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</si>
  <si>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</si>
  <si>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</si>
  <si>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</si>
  <si>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</si>
  <si>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</si>
  <si>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</si>
  <si>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</si>
  <si>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</si>
  <si>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</si>
  <si>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</si>
  <si>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</si>
  <si>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</si>
  <si>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</si>
  <si>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</si>
  <si>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</si>
  <si>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</si>
  <si>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612409991RT2</t>
  </si>
  <si>
    <t>Začištění omítek kolem oken, dveří a obkladů apod. s použitím suché maltové směsi</t>
  </si>
  <si>
    <t>m</t>
  </si>
  <si>
    <t>801-4</t>
  </si>
  <si>
    <t>RTS 20/ II</t>
  </si>
  <si>
    <t>RTS 20/ I</t>
  </si>
  <si>
    <t>Práce</t>
  </si>
  <si>
    <t>POL1_</t>
  </si>
  <si>
    <t>(2*2+0,6)*5</t>
  </si>
  <si>
    <t>VV</t>
  </si>
  <si>
    <t>(2*2+0,9)*1</t>
  </si>
  <si>
    <t>SPU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</si>
  <si>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</si>
  <si>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</si>
  <si>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kus</t>
  </si>
  <si>
    <t>801-1</t>
  </si>
  <si>
    <t>642945111R00</t>
  </si>
  <si>
    <t>Osazení ocelových zárubní protipožárních jednokřídlových, obetonováním</t>
  </si>
  <si>
    <t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t>
  </si>
  <si>
    <t>SPI</t>
  </si>
  <si>
    <t>553310762R</t>
  </si>
  <si>
    <t>zárubeň kovová univerzální; pro zděné stěny, příčky, pro přesné zdění; ústí 150 mm; š průchodu 800 mm; h průchodu 1 970 mm; L, P</t>
  </si>
  <si>
    <t>SPCM</t>
  </si>
  <si>
    <t>Specifikace</t>
  </si>
  <si>
    <t>POL3_</t>
  </si>
  <si>
    <t>5533300131R</t>
  </si>
  <si>
    <t>zárubeň kovová pro klasické zdění; š profilu 110 mm; š průchodu 900 mm; h průchodu 1 970 mm; L, P; závěsy pevné; požární odolnost</t>
  </si>
  <si>
    <t>5533300401R</t>
  </si>
  <si>
    <t>zárubeň kovová pro klasické zdění; š profilu 160 mm; š průchodu 600 mm; h průchodu 1 970 mm; L, P; závěsy pevné; požární odolnost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</si>
  <si>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</si>
  <si>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</si>
  <si>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m2</t>
  </si>
  <si>
    <t>3*3*6</t>
  </si>
  <si>
    <t>968061125R00</t>
  </si>
  <si>
    <t>Vyvěšení nebo zavěšení dřevěných křídel dveří, plochy do 2 m2</t>
  </si>
  <si>
    <t>801-3</t>
  </si>
  <si>
    <t>oken, dveří a vrat, s uložením a opětovným zavěšením po provedení stavebních změn,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</si>
  <si>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</si>
  <si>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</si>
  <si>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0,6*2*5</t>
  </si>
  <si>
    <t>0,9*2*1</t>
  </si>
  <si>
    <t>998011002R00</t>
  </si>
  <si>
    <t>Přesun hmot pro budovy s nosnou konstrukcí zděnou výšky přes 6 do 12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</si>
  <si>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</si>
  <si>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</si>
  <si>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</si>
  <si>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</si>
  <si>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</si>
  <si>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</si>
  <si>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</si>
  <si>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</si>
  <si>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766661112R00</t>
  </si>
  <si>
    <t>Montáž dveřních křídel kompletizovaných otevíravých ,  , do ocelové nebo fošnové zárubně, jednokřídlových, šířky do 800 mm</t>
  </si>
  <si>
    <t>800-766</t>
  </si>
  <si>
    <t>766661122R00</t>
  </si>
  <si>
    <t>Montáž dveřních křídel kompletizovaných otevíravých ,  , do ocelové nebo fošnové zárubně, jednokřídlových, šířky přes 800 mm</t>
  </si>
  <si>
    <t>766662811R00</t>
  </si>
  <si>
    <t>Demontáž dveřních křídel prahů dveří_x000D_
 jednokřídlových</t>
  </si>
  <si>
    <t>766695213R00</t>
  </si>
  <si>
    <t>Ostatní montáž prahů dveří_x000D_
 jednokřídlých, šířky přes 100 mm</t>
  </si>
  <si>
    <t>61165609R</t>
  </si>
  <si>
    <t>dveře speciální protipožární; vnitřní; vnější; š = 600 mm; h = 1 970,0 mm; hladké; EI 30 min; otevíravé; počet křídel 1; plné; povrch. úprava laminát</t>
  </si>
  <si>
    <t>61165612R</t>
  </si>
  <si>
    <t>dveře speciální protipožární; vnitřní; vnější; š = 900 mm; h = 1 970,0 mm; hladké; EI 30 min; otevíravé; počet křídel 1; plné; povrch. úprava laminát</t>
  </si>
  <si>
    <t>61187121R</t>
  </si>
  <si>
    <t>práh dub; š = 150 mm; l = 600,0 mm; tl = 20,0 mm</t>
  </si>
  <si>
    <t>61187181R</t>
  </si>
  <si>
    <t>práh dub; š = 150 mm; l = 900,0 mm; tl = 20,0 mm</t>
  </si>
  <si>
    <t>783222110R00</t>
  </si>
  <si>
    <t xml:space="preserve">Nátěry kov.stavebních doplňk.konstrukcí syntetické 2x email,  </t>
  </si>
  <si>
    <t>800-783</t>
  </si>
  <si>
    <t>zárubně : (2*2+0,6)*0,5*5</t>
  </si>
  <si>
    <t>(2*2+0,9)*0,5*1</t>
  </si>
  <si>
    <t>784432911R00</t>
  </si>
  <si>
    <t>Opravy malby klihové se začištěním v místnostech do 3,8 m, dvojnásobné bez pačokování, jednobarevné, s obroušením a oprášením</t>
  </si>
  <si>
    <t>800-784</t>
  </si>
  <si>
    <t>784498911R00</t>
  </si>
  <si>
    <t>Ostatní práce vyhlazení malířskou masou jednonásobné, v místnostech výšky nebo na schodišti o výšce podlaží do 3,8 m</t>
  </si>
  <si>
    <t>(2*2+1)*0,5*5*2</t>
  </si>
  <si>
    <t>(2*2+1,5)*0,5*2</t>
  </si>
  <si>
    <t>784498931R00</t>
  </si>
  <si>
    <t>Ostatní práce tmelení trhlin v omítce š. do 4 mm akryl. tmelem , v místnostech do 3,8 m</t>
  </si>
  <si>
    <t>979086112R00</t>
  </si>
  <si>
    <t xml:space="preserve">Vodorovná doprava suti a vybouraných hmot nakládání nebo překládání suti a vybouraných hmot na dopravní prostředek při vodorovné dopravě,  ,  </t>
  </si>
  <si>
    <t>832-1</t>
  </si>
  <si>
    <t>Přesun suti</t>
  </si>
  <si>
    <t>POL8_</t>
  </si>
  <si>
    <t>bez naložení, s vyložením a hrubým urovnáním</t>
  </si>
  <si>
    <t>979011211R00</t>
  </si>
  <si>
    <t>Svislá doprava suti a vybouraných hmot nošením za prvé podlaží nad základním podlažím</t>
  </si>
  <si>
    <t>979011219R00</t>
  </si>
  <si>
    <t>Svislá doprava suti a vybouraných hmot nošením příplatek zakaždé další podlaží nad prvním základním podlažím</t>
  </si>
  <si>
    <t>979081111R00</t>
  </si>
  <si>
    <t>Odvoz suti a vybouraných hmot na skládku do 1 km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</si>
  <si>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</si>
  <si>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</si>
  <si>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</si>
  <si>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</si>
  <si>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979999999R00</t>
  </si>
  <si>
    <t xml:space="preserve">Poplatek za skládku suti s 10 % příměsí - DUFONEV Brno,  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</si>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</sst>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2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8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0" fontId="16" fillId="0" borderId="1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2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4288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SUMIF(F50:F58,A16,I50:I58)+SUMIF(F50:F58,"PSU",I50:I58)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SUMIF(F50:F58,A17,I50:I58)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SUMIF(F50:F58,A18,I50:I58)</f>
        <v>0</v>
      </c>
      <c r="J18" s="85"/>
    </row>
    <row r="19" spans="1:10" ht="23.25" customHeight="1" x14ac:dyDescent="0.2">
      <c r="A19" s="196" t="s">
        <v>75</v>
      </c>
      <c r="B19" s="38" t="s">
        <v>27</v>
      </c>
      <c r="C19" s="62"/>
      <c r="D19" s="63"/>
      <c r="E19" s="83"/>
      <c r="F19" s="84"/>
      <c r="G19" s="83"/>
      <c r="H19" s="84"/>
      <c r="I19" s="83">
        <f>SUMIF(F50:F58,A19,I50:I58)</f>
        <v>0</v>
      </c>
      <c r="J19" s="85"/>
    </row>
    <row r="20" spans="1:10" ht="23.25" customHeight="1" x14ac:dyDescent="0.2">
      <c r="A20" s="196" t="s">
        <v>76</v>
      </c>
      <c r="B20" s="38" t="s">
        <v>28</v>
      </c>
      <c r="C20" s="62"/>
      <c r="D20" s="63"/>
      <c r="E20" s="83"/>
      <c r="F20" s="84"/>
      <c r="G20" s="83"/>
      <c r="H20" s="84"/>
      <c r="I20" s="83">
        <f>SUMIF(F50:F58,A20,I50:I58)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'007_2020_01 007_2020_01 Pol'!AE97</f>
        <v>0</v>
      </c>
      <c r="G39" s="150">
        <f>'007_2020_01 007_2020_01 Pol'!AF97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/>
      <c r="J40" s="157"/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'007_2020_01 007_2020_01 Pol'!AE97</f>
        <v>0</v>
      </c>
      <c r="G41" s="156">
        <f>'007_2020_01 007_2020_01 Pol'!AF97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'007_2020_01 007_2020_01 Pol'!AE97</f>
        <v>0</v>
      </c>
      <c r="G42" s="151">
        <f>'007_2020_01 007_2020_01 Pol'!AF97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'007_2020_01 007_2020_01 Pol'!G8</f>
        <v>0</v>
      </c>
      <c r="J50" s="190" t="str">
        <f>IF(I59=0,"",I50/I59*100)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'007_2020_01 007_2020_01 Pol'!G13</f>
        <v>0</v>
      </c>
      <c r="J51" s="190" t="str">
        <f>IF(I59=0,"",I51/I59*100)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'007_2020_01 007_2020_01 Pol'!G25</f>
        <v>0</v>
      </c>
      <c r="J52" s="190" t="str">
        <f>IF(I59=0,"",I52/I59*100)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'007_2020_01 007_2020_01 Pol'!G29</f>
        <v>0</v>
      </c>
      <c r="J53" s="190" t="str">
        <f>IF(I59=0,"",I53/I59*100)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'007_2020_01 007_2020_01 Pol'!G37</f>
        <v>0</v>
      </c>
      <c r="J54" s="190" t="str">
        <f>IF(I59=0,"",I54/I59*100)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'007_2020_01 007_2020_01 Pol'!G47</f>
        <v>0</v>
      </c>
      <c r="J55" s="190" t="str">
        <f>IF(I59=0,"",I55/I59*100)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'007_2020_01 007_2020_01 Pol'!G64</f>
        <v>0</v>
      </c>
      <c r="J56" s="190" t="str">
        <f>IF(I59=0,"",I56/I59*100)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'007_2020_01 007_2020_01 Pol'!G69</f>
        <v>0</v>
      </c>
      <c r="J57" s="190" t="str">
        <f>IF(I59=0,"",I57/I59*100)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74</v>
      </c>
      <c r="G58" s="193"/>
      <c r="H58" s="193"/>
      <c r="I58" s="193">
        <f>'007_2020_01 007_2020_01 Pol'!G80</f>
        <v>0</v>
      </c>
      <c r="J58" s="190" t="str">
        <f>IF(I59=0,"",I58/I59*100)</f>
        <v/>
      </c>
    </row>
    <row r="59" spans="1:10" ht="25.5" customHeight="1" x14ac:dyDescent="0.2">
      <c r="A59" s="180"/>
      <c r="B59" s="187" t="s">
        <v>1</v>
      </c>
      <c r="C59" s="188"/>
      <c r="D59" s="189"/>
      <c r="E59" s="189"/>
      <c r="F59" s="194"/>
      <c r="G59" s="195"/>
      <c r="H59" s="195"/>
      <c r="I59" s="195">
        <f>SUM(I50:I58)</f>
        <v>0</v>
      </c>
      <c r="J59" s="191">
        <f>SUM(J50:J58)</f>
        <v>0</v>
      </c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  <row r="62" spans="1:10" x14ac:dyDescent="0.2">
      <c r="F62" s="135"/>
      <c r="G62" s="135"/>
      <c r="H62" s="135"/>
      <c r="I62" s="135"/>
      <c r="J62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5">
    <mergeCell ref="C55:E55"/>
    <mergeCell ref="C56:E56"/>
    <mergeCell ref="C57:E57"/>
    <mergeCell ref="C58:E58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77</v>
      </c>
      <c r="B1" s="197"/>
      <c r="C1" s="197"/>
      <c r="D1" s="197"/>
      <c r="E1" s="197"/>
      <c r="F1" s="197"/>
      <c r="G1" s="197"/>
      <c r="AG1" t="s">
        <v>78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79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79</v>
      </c>
      <c r="AG3" t="s">
        <v>80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81</v>
      </c>
    </row>
    <row r="5" spans="1:60" x14ac:dyDescent="0.2">
      <c r="D5" s="10"/>
    </row>
    <row r="6" spans="1:60" ht="38.25" x14ac:dyDescent="0.2">
      <c r="A6" s="208" t="s">
        <v>82</v>
      </c>
      <c r="B6" s="210" t="s">
        <v>83</v>
      </c>
      <c r="C6" s="210" t="s">
        <v>84</v>
      </c>
      <c r="D6" s="209" t="s">
        <v>85</v>
      </c>
      <c r="E6" s="208" t="s">
        <v>86</v>
      </c>
      <c r="F6" s="207" t="s">
        <v>87</v>
      </c>
      <c r="G6" s="208" t="s">
        <v>29</v>
      </c>
      <c r="H6" s="211" t="s">
        <v>30</v>
      </c>
      <c r="I6" s="211" t="s">
        <v>88</v>
      </c>
      <c r="J6" s="211" t="s">
        <v>31</v>
      </c>
      <c r="K6" s="211" t="s">
        <v>89</v>
      </c>
      <c r="L6" s="211" t="s">
        <v>90</v>
      </c>
      <c r="M6" s="211" t="s">
        <v>91</v>
      </c>
      <c r="N6" s="211" t="s">
        <v>92</v>
      </c>
      <c r="O6" s="211" t="s">
        <v>93</v>
      </c>
      <c r="P6" s="211" t="s">
        <v>94</v>
      </c>
      <c r="Q6" s="211" t="s">
        <v>95</v>
      </c>
      <c r="R6" s="211" t="s">
        <v>96</v>
      </c>
      <c r="S6" s="211" t="s">
        <v>97</v>
      </c>
      <c r="T6" s="211" t="s">
        <v>98</v>
      </c>
      <c r="U6" s="211" t="s">
        <v>99</v>
      </c>
      <c r="V6" s="211" t="s">
        <v>100</v>
      </c>
      <c r="W6" s="211" t="s">
        <v>101</v>
      </c>
      <c r="X6" s="211" t="s">
        <v>102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5" t="s">
        <v>103</v>
      </c>
      <c r="B8" s="226" t="s">
        <v>56</v>
      </c>
      <c r="C8" s="243" t="s">
        <v>57</v>
      </c>
      <c r="D8" s="227"/>
      <c r="E8" s="228"/>
      <c r="F8" s="229"/>
      <c r="G8" s="229">
        <f>SUMIF(AG9:AG12,"&lt;&gt;NOR",G9:G12)</f>
        <v>0</v>
      </c>
      <c r="H8" s="229"/>
      <c r="I8" s="229">
        <f>SUM(I9:I12)</f>
        <v>0</v>
      </c>
      <c r="J8" s="229"/>
      <c r="K8" s="229">
        <f>SUM(K9:K12)</f>
        <v>0</v>
      </c>
      <c r="L8" s="229"/>
      <c r="M8" s="229">
        <f>SUM(M9:M12)</f>
        <v>0</v>
      </c>
      <c r="N8" s="229"/>
      <c r="O8" s="229">
        <f>SUM(O9:O12)</f>
        <v>7.0000000000000007E-2</v>
      </c>
      <c r="P8" s="229"/>
      <c r="Q8" s="229">
        <f>SUM(Q9:Q12)</f>
        <v>0</v>
      </c>
      <c r="R8" s="229"/>
      <c r="S8" s="229"/>
      <c r="T8" s="230"/>
      <c r="U8" s="224"/>
      <c r="V8" s="224">
        <f>SUM(V9:V12)</f>
        <v>5.09</v>
      </c>
      <c r="W8" s="224"/>
      <c r="X8" s="224"/>
      <c r="AG8" t="s">
        <v>104</v>
      </c>
    </row>
    <row r="9" spans="1:60" outlineLevel="1" x14ac:dyDescent="0.2">
      <c r="A9" s="231">
        <v>1</v>
      </c>
      <c r="B9" s="232" t="s">
        <v>105</v>
      </c>
      <c r="C9" s="244" t="s">
        <v>106</v>
      </c>
      <c r="D9" s="233" t="s">
        <v>107</v>
      </c>
      <c r="E9" s="234">
        <v>27.9</v>
      </c>
      <c r="F9" s="235"/>
      <c r="G9" s="236">
        <f>ROUND(E9*F9,2)</f>
        <v>0</v>
      </c>
      <c r="H9" s="235"/>
      <c r="I9" s="236">
        <f>ROUND(E9*H9,2)</f>
        <v>0</v>
      </c>
      <c r="J9" s="235"/>
      <c r="K9" s="236">
        <f>ROUND(E9*J9,2)</f>
        <v>0</v>
      </c>
      <c r="L9" s="236">
        <v>21</v>
      </c>
      <c r="M9" s="236">
        <f>G9*(1+L9/100)</f>
        <v>0</v>
      </c>
      <c r="N9" s="236">
        <v>2.3800000000000002E-3</v>
      </c>
      <c r="O9" s="236">
        <f>ROUND(E9*N9,2)</f>
        <v>7.0000000000000007E-2</v>
      </c>
      <c r="P9" s="236">
        <v>0</v>
      </c>
      <c r="Q9" s="236">
        <f>ROUND(E9*P9,2)</f>
        <v>0</v>
      </c>
      <c r="R9" s="236" t="s">
        <v>108</v>
      </c>
      <c r="S9" s="236" t="s">
        <v>109</v>
      </c>
      <c r="T9" s="237" t="s">
        <v>110</v>
      </c>
      <c r="U9" s="221">
        <v>0.18232999999999999</v>
      </c>
      <c r="V9" s="221">
        <f>ROUND(E9*U9,2)</f>
        <v>5.09</v>
      </c>
      <c r="W9" s="221"/>
      <c r="X9" s="221" t="s">
        <v>111</v>
      </c>
      <c r="Y9" s="212"/>
      <c r="Z9" s="212"/>
      <c r="AA9" s="212"/>
      <c r="AB9" s="212"/>
      <c r="AC9" s="212"/>
      <c r="AD9" s="212"/>
      <c r="AE9" s="212"/>
      <c r="AF9" s="212"/>
      <c r="AG9" s="212" t="s">
        <v>112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45" t="s">
        <v>113</v>
      </c>
      <c r="D10" s="222"/>
      <c r="E10" s="223">
        <v>23</v>
      </c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12"/>
      <c r="Z10" s="212"/>
      <c r="AA10" s="212"/>
      <c r="AB10" s="212"/>
      <c r="AC10" s="212"/>
      <c r="AD10" s="212"/>
      <c r="AE10" s="212"/>
      <c r="AF10" s="212"/>
      <c r="AG10" s="212" t="s">
        <v>114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45" t="s">
        <v>115</v>
      </c>
      <c r="D11" s="222"/>
      <c r="E11" s="223">
        <v>4.9000000000000004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1"/>
      <c r="S11" s="221"/>
      <c r="T11" s="221"/>
      <c r="U11" s="221"/>
      <c r="V11" s="221"/>
      <c r="W11" s="221"/>
      <c r="X11" s="221"/>
      <c r="Y11" s="212"/>
      <c r="Z11" s="212"/>
      <c r="AA11" s="212"/>
      <c r="AB11" s="212"/>
      <c r="AC11" s="212"/>
      <c r="AD11" s="212"/>
      <c r="AE11" s="212"/>
      <c r="AF11" s="212"/>
      <c r="AG11" s="212" t="s">
        <v>114</v>
      </c>
      <c r="AH11" s="212">
        <v>0</v>
      </c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outlineLevel="1" x14ac:dyDescent="0.2">
      <c r="A12" s="219"/>
      <c r="B12" s="220"/>
      <c r="C12" s="246"/>
      <c r="D12" s="238"/>
      <c r="E12" s="238"/>
      <c r="F12" s="238"/>
      <c r="G12" s="238"/>
      <c r="H12" s="221"/>
      <c r="I12" s="221"/>
      <c r="J12" s="221"/>
      <c r="K12" s="221"/>
      <c r="L12" s="221"/>
      <c r="M12" s="221"/>
      <c r="N12" s="221"/>
      <c r="O12" s="221"/>
      <c r="P12" s="221"/>
      <c r="Q12" s="221"/>
      <c r="R12" s="221"/>
      <c r="S12" s="221"/>
      <c r="T12" s="221"/>
      <c r="U12" s="221"/>
      <c r="V12" s="221"/>
      <c r="W12" s="221"/>
      <c r="X12" s="221"/>
      <c r="Y12" s="212"/>
      <c r="Z12" s="212"/>
      <c r="AA12" s="212"/>
      <c r="AB12" s="212"/>
      <c r="AC12" s="212"/>
      <c r="AD12" s="212"/>
      <c r="AE12" s="212"/>
      <c r="AF12" s="212"/>
      <c r="AG12" s="212" t="s">
        <v>116</v>
      </c>
      <c r="AH12" s="212"/>
      <c r="AI12" s="212"/>
      <c r="AJ12" s="212"/>
      <c r="AK12" s="212"/>
      <c r="AL12" s="212"/>
      <c r="AM12" s="212"/>
      <c r="AN12" s="212"/>
      <c r="AO12" s="212"/>
      <c r="AP12" s="212"/>
      <c r="AQ12" s="212"/>
      <c r="AR12" s="212"/>
      <c r="AS12" s="212"/>
      <c r="AT12" s="212"/>
      <c r="AU12" s="212"/>
      <c r="AV12" s="212"/>
      <c r="AW12" s="212"/>
      <c r="AX12" s="212"/>
      <c r="AY12" s="212"/>
      <c r="AZ12" s="212"/>
      <c r="BA12" s="212"/>
      <c r="BB12" s="212"/>
      <c r="BC12" s="212"/>
      <c r="BD12" s="212"/>
      <c r="BE12" s="212"/>
      <c r="BF12" s="212"/>
      <c r="BG12" s="212"/>
      <c r="BH12" s="212"/>
    </row>
    <row r="13" spans="1:60" x14ac:dyDescent="0.2">
      <c r="A13" s="225" t="s">
        <v>103</v>
      </c>
      <c r="B13" s="226" t="s">
        <v>58</v>
      </c>
      <c r="C13" s="243" t="s">
        <v>59</v>
      </c>
      <c r="D13" s="227"/>
      <c r="E13" s="228"/>
      <c r="F13" s="229"/>
      <c r="G13" s="229">
        <f>SUMIF(AG14:AG24,"&lt;&gt;NOR",G14:G24)</f>
        <v>0</v>
      </c>
      <c r="H13" s="229"/>
      <c r="I13" s="229">
        <f>SUM(I14:I24)</f>
        <v>0</v>
      </c>
      <c r="J13" s="229"/>
      <c r="K13" s="229">
        <f>SUM(K14:K24)</f>
        <v>0</v>
      </c>
      <c r="L13" s="229"/>
      <c r="M13" s="229">
        <f>SUM(M14:M24)</f>
        <v>0</v>
      </c>
      <c r="N13" s="229"/>
      <c r="O13" s="229">
        <f>SUM(O14:O24)</f>
        <v>3.0599999999999996</v>
      </c>
      <c r="P13" s="229"/>
      <c r="Q13" s="229">
        <f>SUM(Q14:Q24)</f>
        <v>0</v>
      </c>
      <c r="R13" s="229"/>
      <c r="S13" s="229"/>
      <c r="T13" s="230"/>
      <c r="U13" s="224"/>
      <c r="V13" s="224">
        <f>SUM(V14:V24)</f>
        <v>54.78</v>
      </c>
      <c r="W13" s="224"/>
      <c r="X13" s="224"/>
      <c r="AG13" t="s">
        <v>104</v>
      </c>
    </row>
    <row r="14" spans="1:60" ht="45" outlineLevel="1" x14ac:dyDescent="0.2">
      <c r="A14" s="231">
        <v>2</v>
      </c>
      <c r="B14" s="232" t="s">
        <v>117</v>
      </c>
      <c r="C14" s="244" t="s">
        <v>118</v>
      </c>
      <c r="D14" s="233" t="s">
        <v>119</v>
      </c>
      <c r="E14" s="234">
        <v>1</v>
      </c>
      <c r="F14" s="235"/>
      <c r="G14" s="236">
        <f>ROUND(E14*F14,2)</f>
        <v>0</v>
      </c>
      <c r="H14" s="235"/>
      <c r="I14" s="236">
        <f>ROUND(E14*H14,2)</f>
        <v>0</v>
      </c>
      <c r="J14" s="235"/>
      <c r="K14" s="236">
        <f>ROUND(E14*J14,2)</f>
        <v>0</v>
      </c>
      <c r="L14" s="236">
        <v>21</v>
      </c>
      <c r="M14" s="236">
        <f>G14*(1+L14/100)</f>
        <v>0</v>
      </c>
      <c r="N14" s="236">
        <v>1.8970000000000001E-2</v>
      </c>
      <c r="O14" s="236">
        <f>ROUND(E14*N14,2)</f>
        <v>0.02</v>
      </c>
      <c r="P14" s="236">
        <v>0</v>
      </c>
      <c r="Q14" s="236">
        <f>ROUND(E14*P14,2)</f>
        <v>0</v>
      </c>
      <c r="R14" s="236" t="s">
        <v>120</v>
      </c>
      <c r="S14" s="236" t="s">
        <v>109</v>
      </c>
      <c r="T14" s="237" t="s">
        <v>110</v>
      </c>
      <c r="U14" s="221">
        <v>1.86</v>
      </c>
      <c r="V14" s="221">
        <f>ROUND(E14*U14,2)</f>
        <v>1.86</v>
      </c>
      <c r="W14" s="221"/>
      <c r="X14" s="221" t="s">
        <v>111</v>
      </c>
      <c r="Y14" s="212"/>
      <c r="Z14" s="212"/>
      <c r="AA14" s="212"/>
      <c r="AB14" s="212"/>
      <c r="AC14" s="212"/>
      <c r="AD14" s="212"/>
      <c r="AE14" s="212"/>
      <c r="AF14" s="212"/>
      <c r="AG14" s="212" t="s">
        <v>112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47"/>
      <c r="D15" s="239"/>
      <c r="E15" s="239"/>
      <c r="F15" s="239"/>
      <c r="G15" s="239"/>
      <c r="H15" s="221"/>
      <c r="I15" s="221"/>
      <c r="J15" s="221"/>
      <c r="K15" s="221"/>
      <c r="L15" s="221"/>
      <c r="M15" s="221"/>
      <c r="N15" s="221"/>
      <c r="O15" s="221"/>
      <c r="P15" s="221"/>
      <c r="Q15" s="221"/>
      <c r="R15" s="221"/>
      <c r="S15" s="221"/>
      <c r="T15" s="221"/>
      <c r="U15" s="221"/>
      <c r="V15" s="221"/>
      <c r="W15" s="221"/>
      <c r="X15" s="221"/>
      <c r="Y15" s="212"/>
      <c r="Z15" s="212"/>
      <c r="AA15" s="212"/>
      <c r="AB15" s="212"/>
      <c r="AC15" s="212"/>
      <c r="AD15" s="212"/>
      <c r="AE15" s="212"/>
      <c r="AF15" s="212"/>
      <c r="AG15" s="212" t="s">
        <v>116</v>
      </c>
      <c r="AH15" s="212"/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31">
        <v>3</v>
      </c>
      <c r="B16" s="232" t="s">
        <v>121</v>
      </c>
      <c r="C16" s="244" t="s">
        <v>122</v>
      </c>
      <c r="D16" s="233" t="s">
        <v>119</v>
      </c>
      <c r="E16" s="234">
        <v>6</v>
      </c>
      <c r="F16" s="235"/>
      <c r="G16" s="236">
        <f>ROUND(E16*F16,2)</f>
        <v>0</v>
      </c>
      <c r="H16" s="235"/>
      <c r="I16" s="236">
        <f>ROUND(E16*H16,2)</f>
        <v>0</v>
      </c>
      <c r="J16" s="235"/>
      <c r="K16" s="236">
        <f>ROUND(E16*J16,2)</f>
        <v>0</v>
      </c>
      <c r="L16" s="236">
        <v>21</v>
      </c>
      <c r="M16" s="236">
        <f>G16*(1+L16/100)</f>
        <v>0</v>
      </c>
      <c r="N16" s="236">
        <v>0.49075000000000002</v>
      </c>
      <c r="O16" s="236">
        <f>ROUND(E16*N16,2)</f>
        <v>2.94</v>
      </c>
      <c r="P16" s="236">
        <v>0</v>
      </c>
      <c r="Q16" s="236">
        <f>ROUND(E16*P16,2)</f>
        <v>0</v>
      </c>
      <c r="R16" s="236" t="s">
        <v>120</v>
      </c>
      <c r="S16" s="236" t="s">
        <v>109</v>
      </c>
      <c r="T16" s="237" t="s">
        <v>110</v>
      </c>
      <c r="U16" s="221">
        <v>8.82</v>
      </c>
      <c r="V16" s="221">
        <f>ROUND(E16*U16,2)</f>
        <v>52.92</v>
      </c>
      <c r="W16" s="221"/>
      <c r="X16" s="221" t="s">
        <v>111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112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ht="22.5" outlineLevel="1" x14ac:dyDescent="0.2">
      <c r="A17" s="219"/>
      <c r="B17" s="220"/>
      <c r="C17" s="248" t="s">
        <v>123</v>
      </c>
      <c r="D17" s="241"/>
      <c r="E17" s="241"/>
      <c r="F17" s="241"/>
      <c r="G17" s="241"/>
      <c r="H17" s="221"/>
      <c r="I17" s="221"/>
      <c r="J17" s="221"/>
      <c r="K17" s="221"/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1"/>
      <c r="X17" s="221"/>
      <c r="Y17" s="212"/>
      <c r="Z17" s="212"/>
      <c r="AA17" s="212"/>
      <c r="AB17" s="212"/>
      <c r="AC17" s="212"/>
      <c r="AD17" s="212"/>
      <c r="AE17" s="212"/>
      <c r="AF17" s="212"/>
      <c r="AG17" s="212" t="s">
        <v>124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40" t="str">
        <f>C17</f>
        <v>a protiplynových dveří bez nebo včetně dveřních křídel do vynechaného otvoru, s obetonováním , včetně manipulační dopravy, kotvení zárubně do zdiva  např. s uklínováním, s případným přivařením k obnažené výztuži, se zalitím, resp. zabetonováním, včetně bednění.</v>
      </c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46"/>
      <c r="D18" s="238"/>
      <c r="E18" s="238"/>
      <c r="F18" s="238"/>
      <c r="G18" s="238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12"/>
      <c r="Z18" s="212"/>
      <c r="AA18" s="212"/>
      <c r="AB18" s="212"/>
      <c r="AC18" s="212"/>
      <c r="AD18" s="212"/>
      <c r="AE18" s="212"/>
      <c r="AF18" s="212"/>
      <c r="AG18" s="212" t="s">
        <v>116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ht="22.5" outlineLevel="1" x14ac:dyDescent="0.2">
      <c r="A19" s="231">
        <v>4</v>
      </c>
      <c r="B19" s="232" t="s">
        <v>125</v>
      </c>
      <c r="C19" s="244" t="s">
        <v>126</v>
      </c>
      <c r="D19" s="233" t="s">
        <v>119</v>
      </c>
      <c r="E19" s="234">
        <v>1</v>
      </c>
      <c r="F19" s="235"/>
      <c r="G19" s="236">
        <f>ROUND(E19*F19,2)</f>
        <v>0</v>
      </c>
      <c r="H19" s="235"/>
      <c r="I19" s="236">
        <f>ROUND(E19*H19,2)</f>
        <v>0</v>
      </c>
      <c r="J19" s="235"/>
      <c r="K19" s="236">
        <f>ROUND(E19*J19,2)</f>
        <v>0</v>
      </c>
      <c r="L19" s="236">
        <v>21</v>
      </c>
      <c r="M19" s="236">
        <f>G19*(1+L19/100)</f>
        <v>0</v>
      </c>
      <c r="N19" s="236">
        <v>1.9E-2</v>
      </c>
      <c r="O19" s="236">
        <f>ROUND(E19*N19,2)</f>
        <v>0.02</v>
      </c>
      <c r="P19" s="236">
        <v>0</v>
      </c>
      <c r="Q19" s="236">
        <f>ROUND(E19*P19,2)</f>
        <v>0</v>
      </c>
      <c r="R19" s="236" t="s">
        <v>127</v>
      </c>
      <c r="S19" s="236" t="s">
        <v>109</v>
      </c>
      <c r="T19" s="237" t="s">
        <v>110</v>
      </c>
      <c r="U19" s="221">
        <v>0</v>
      </c>
      <c r="V19" s="221">
        <f>ROUND(E19*U19,2)</f>
        <v>0</v>
      </c>
      <c r="W19" s="221"/>
      <c r="X19" s="221" t="s">
        <v>128</v>
      </c>
      <c r="Y19" s="212"/>
      <c r="Z19" s="212"/>
      <c r="AA19" s="212"/>
      <c r="AB19" s="212"/>
      <c r="AC19" s="212"/>
      <c r="AD19" s="212"/>
      <c r="AE19" s="212"/>
      <c r="AF19" s="212"/>
      <c r="AG19" s="212" t="s">
        <v>129</v>
      </c>
      <c r="AH19" s="212"/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47"/>
      <c r="D20" s="239"/>
      <c r="E20" s="239"/>
      <c r="F20" s="239"/>
      <c r="G20" s="239"/>
      <c r="H20" s="221"/>
      <c r="I20" s="221"/>
      <c r="J20" s="221"/>
      <c r="K20" s="221"/>
      <c r="L20" s="221"/>
      <c r="M20" s="221"/>
      <c r="N20" s="221"/>
      <c r="O20" s="221"/>
      <c r="P20" s="221"/>
      <c r="Q20" s="221"/>
      <c r="R20" s="221"/>
      <c r="S20" s="221"/>
      <c r="T20" s="221"/>
      <c r="U20" s="221"/>
      <c r="V20" s="221"/>
      <c r="W20" s="221"/>
      <c r="X20" s="221"/>
      <c r="Y20" s="212"/>
      <c r="Z20" s="212"/>
      <c r="AA20" s="212"/>
      <c r="AB20" s="212"/>
      <c r="AC20" s="212"/>
      <c r="AD20" s="212"/>
      <c r="AE20" s="212"/>
      <c r="AF20" s="212"/>
      <c r="AG20" s="212" t="s">
        <v>116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ht="22.5" outlineLevel="1" x14ac:dyDescent="0.2">
      <c r="A21" s="231">
        <v>5</v>
      </c>
      <c r="B21" s="232" t="s">
        <v>130</v>
      </c>
      <c r="C21" s="244" t="s">
        <v>131</v>
      </c>
      <c r="D21" s="233" t="s">
        <v>119</v>
      </c>
      <c r="E21" s="234">
        <v>1</v>
      </c>
      <c r="F21" s="235"/>
      <c r="G21" s="236">
        <f>ROUND(E21*F21,2)</f>
        <v>0</v>
      </c>
      <c r="H21" s="235"/>
      <c r="I21" s="236">
        <f>ROUND(E21*H21,2)</f>
        <v>0</v>
      </c>
      <c r="J21" s="235"/>
      <c r="K21" s="236">
        <f>ROUND(E21*J21,2)</f>
        <v>0</v>
      </c>
      <c r="L21" s="236">
        <v>21</v>
      </c>
      <c r="M21" s="236">
        <f>G21*(1+L21/100)</f>
        <v>0</v>
      </c>
      <c r="N21" s="236">
        <v>1.1299999999999999E-2</v>
      </c>
      <c r="O21" s="236">
        <f>ROUND(E21*N21,2)</f>
        <v>0.01</v>
      </c>
      <c r="P21" s="236">
        <v>0</v>
      </c>
      <c r="Q21" s="236">
        <f>ROUND(E21*P21,2)</f>
        <v>0</v>
      </c>
      <c r="R21" s="236" t="s">
        <v>127</v>
      </c>
      <c r="S21" s="236" t="s">
        <v>109</v>
      </c>
      <c r="T21" s="237" t="s">
        <v>110</v>
      </c>
      <c r="U21" s="221">
        <v>0</v>
      </c>
      <c r="V21" s="221">
        <f>ROUND(E21*U21,2)</f>
        <v>0</v>
      </c>
      <c r="W21" s="221"/>
      <c r="X21" s="221" t="s">
        <v>128</v>
      </c>
      <c r="Y21" s="212"/>
      <c r="Z21" s="212"/>
      <c r="AA21" s="212"/>
      <c r="AB21" s="212"/>
      <c r="AC21" s="212"/>
      <c r="AD21" s="212"/>
      <c r="AE21" s="212"/>
      <c r="AF21" s="212"/>
      <c r="AG21" s="212" t="s">
        <v>129</v>
      </c>
      <c r="AH21" s="212"/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47"/>
      <c r="D22" s="239"/>
      <c r="E22" s="239"/>
      <c r="F22" s="239"/>
      <c r="G22" s="239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1"/>
      <c r="S22" s="221"/>
      <c r="T22" s="221"/>
      <c r="U22" s="221"/>
      <c r="V22" s="221"/>
      <c r="W22" s="221"/>
      <c r="X22" s="221"/>
      <c r="Y22" s="212"/>
      <c r="Z22" s="212"/>
      <c r="AA22" s="212"/>
      <c r="AB22" s="212"/>
      <c r="AC22" s="212"/>
      <c r="AD22" s="212"/>
      <c r="AE22" s="212"/>
      <c r="AF22" s="212"/>
      <c r="AG22" s="212" t="s">
        <v>116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ht="22.5" outlineLevel="1" x14ac:dyDescent="0.2">
      <c r="A23" s="231">
        <v>6</v>
      </c>
      <c r="B23" s="232" t="s">
        <v>132</v>
      </c>
      <c r="C23" s="244" t="s">
        <v>133</v>
      </c>
      <c r="D23" s="233" t="s">
        <v>119</v>
      </c>
      <c r="E23" s="234">
        <v>5</v>
      </c>
      <c r="F23" s="235"/>
      <c r="G23" s="236">
        <f>ROUND(E23*F23,2)</f>
        <v>0</v>
      </c>
      <c r="H23" s="235"/>
      <c r="I23" s="236">
        <f>ROUND(E23*H23,2)</f>
        <v>0</v>
      </c>
      <c r="J23" s="235"/>
      <c r="K23" s="236">
        <f>ROUND(E23*J23,2)</f>
        <v>0</v>
      </c>
      <c r="L23" s="236">
        <v>21</v>
      </c>
      <c r="M23" s="236">
        <f>G23*(1+L23/100)</f>
        <v>0</v>
      </c>
      <c r="N23" s="236">
        <v>1.3299999999999999E-2</v>
      </c>
      <c r="O23" s="236">
        <f>ROUND(E23*N23,2)</f>
        <v>7.0000000000000007E-2</v>
      </c>
      <c r="P23" s="236">
        <v>0</v>
      </c>
      <c r="Q23" s="236">
        <f>ROUND(E23*P23,2)</f>
        <v>0</v>
      </c>
      <c r="R23" s="236" t="s">
        <v>127</v>
      </c>
      <c r="S23" s="236" t="s">
        <v>109</v>
      </c>
      <c r="T23" s="237" t="s">
        <v>110</v>
      </c>
      <c r="U23" s="221">
        <v>0</v>
      </c>
      <c r="V23" s="221">
        <f>ROUND(E23*U23,2)</f>
        <v>0</v>
      </c>
      <c r="W23" s="221"/>
      <c r="X23" s="221" t="s">
        <v>128</v>
      </c>
      <c r="Y23" s="212"/>
      <c r="Z23" s="212"/>
      <c r="AA23" s="212"/>
      <c r="AB23" s="212"/>
      <c r="AC23" s="212"/>
      <c r="AD23" s="212"/>
      <c r="AE23" s="212"/>
      <c r="AF23" s="212"/>
      <c r="AG23" s="212" t="s">
        <v>129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47"/>
      <c r="D24" s="239"/>
      <c r="E24" s="239"/>
      <c r="F24" s="239"/>
      <c r="G24" s="239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1"/>
      <c r="S24" s="221"/>
      <c r="T24" s="221"/>
      <c r="U24" s="221"/>
      <c r="V24" s="221"/>
      <c r="W24" s="221"/>
      <c r="X24" s="221"/>
      <c r="Y24" s="212"/>
      <c r="Z24" s="212"/>
      <c r="AA24" s="212"/>
      <c r="AB24" s="212"/>
      <c r="AC24" s="212"/>
      <c r="AD24" s="212"/>
      <c r="AE24" s="212"/>
      <c r="AF24" s="212"/>
      <c r="AG24" s="212" t="s">
        <v>116</v>
      </c>
      <c r="AH24" s="212"/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x14ac:dyDescent="0.2">
      <c r="A25" s="225" t="s">
        <v>103</v>
      </c>
      <c r="B25" s="226" t="s">
        <v>60</v>
      </c>
      <c r="C25" s="243" t="s">
        <v>61</v>
      </c>
      <c r="D25" s="227"/>
      <c r="E25" s="228"/>
      <c r="F25" s="229"/>
      <c r="G25" s="229">
        <f>SUMIF(AG26:AG28,"&lt;&gt;NOR",G26:G28)</f>
        <v>0</v>
      </c>
      <c r="H25" s="229"/>
      <c r="I25" s="229">
        <f>SUM(I26:I28)</f>
        <v>0</v>
      </c>
      <c r="J25" s="229"/>
      <c r="K25" s="229">
        <f>SUM(K26:K28)</f>
        <v>0</v>
      </c>
      <c r="L25" s="229"/>
      <c r="M25" s="229">
        <f>SUM(M26:M28)</f>
        <v>0</v>
      </c>
      <c r="N25" s="229"/>
      <c r="O25" s="229">
        <f>SUM(O26:O28)</f>
        <v>0</v>
      </c>
      <c r="P25" s="229"/>
      <c r="Q25" s="229">
        <f>SUM(Q26:Q28)</f>
        <v>0</v>
      </c>
      <c r="R25" s="229"/>
      <c r="S25" s="229"/>
      <c r="T25" s="230"/>
      <c r="U25" s="224"/>
      <c r="V25" s="224">
        <f>SUM(V26:V28)</f>
        <v>16.63</v>
      </c>
      <c r="W25" s="224"/>
      <c r="X25" s="224"/>
      <c r="AG25" t="s">
        <v>104</v>
      </c>
    </row>
    <row r="26" spans="1:60" ht="56.25" outlineLevel="1" x14ac:dyDescent="0.2">
      <c r="A26" s="231">
        <v>7</v>
      </c>
      <c r="B26" s="232" t="s">
        <v>134</v>
      </c>
      <c r="C26" s="244" t="s">
        <v>135</v>
      </c>
      <c r="D26" s="233" t="s">
        <v>136</v>
      </c>
      <c r="E26" s="234">
        <v>54</v>
      </c>
      <c r="F26" s="235"/>
      <c r="G26" s="236">
        <f>ROUND(E26*F26,2)</f>
        <v>0</v>
      </c>
      <c r="H26" s="235"/>
      <c r="I26" s="236">
        <f>ROUND(E26*H26,2)</f>
        <v>0</v>
      </c>
      <c r="J26" s="235"/>
      <c r="K26" s="236">
        <f>ROUND(E26*J26,2)</f>
        <v>0</v>
      </c>
      <c r="L26" s="236">
        <v>21</v>
      </c>
      <c r="M26" s="236">
        <f>G26*(1+L26/100)</f>
        <v>0</v>
      </c>
      <c r="N26" s="236">
        <v>4.0000000000000003E-5</v>
      </c>
      <c r="O26" s="236">
        <f>ROUND(E26*N26,2)</f>
        <v>0</v>
      </c>
      <c r="P26" s="236">
        <v>0</v>
      </c>
      <c r="Q26" s="236">
        <f>ROUND(E26*P26,2)</f>
        <v>0</v>
      </c>
      <c r="R26" s="236" t="s">
        <v>120</v>
      </c>
      <c r="S26" s="236" t="s">
        <v>109</v>
      </c>
      <c r="T26" s="237" t="s">
        <v>110</v>
      </c>
      <c r="U26" s="221">
        <v>0.308</v>
      </c>
      <c r="V26" s="221">
        <f>ROUND(E26*U26,2)</f>
        <v>16.63</v>
      </c>
      <c r="W26" s="221"/>
      <c r="X26" s="221" t="s">
        <v>111</v>
      </c>
      <c r="Y26" s="212"/>
      <c r="Z26" s="212"/>
      <c r="AA26" s="212"/>
      <c r="AB26" s="212"/>
      <c r="AC26" s="212"/>
      <c r="AD26" s="212"/>
      <c r="AE26" s="212"/>
      <c r="AF26" s="212"/>
      <c r="AG26" s="212" t="s">
        <v>112</v>
      </c>
      <c r="AH26" s="212"/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45" t="s">
        <v>137</v>
      </c>
      <c r="D27" s="222"/>
      <c r="E27" s="223">
        <v>54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1"/>
      <c r="S27" s="221"/>
      <c r="T27" s="221"/>
      <c r="U27" s="221"/>
      <c r="V27" s="221"/>
      <c r="W27" s="221"/>
      <c r="X27" s="221"/>
      <c r="Y27" s="212"/>
      <c r="Z27" s="212"/>
      <c r="AA27" s="212"/>
      <c r="AB27" s="212"/>
      <c r="AC27" s="212"/>
      <c r="AD27" s="212"/>
      <c r="AE27" s="212"/>
      <c r="AF27" s="212"/>
      <c r="AG27" s="212" t="s">
        <v>114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46"/>
      <c r="D28" s="238"/>
      <c r="E28" s="238"/>
      <c r="F28" s="238"/>
      <c r="G28" s="238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12"/>
      <c r="Z28" s="212"/>
      <c r="AA28" s="212"/>
      <c r="AB28" s="212"/>
      <c r="AC28" s="212"/>
      <c r="AD28" s="212"/>
      <c r="AE28" s="212"/>
      <c r="AF28" s="212"/>
      <c r="AG28" s="212" t="s">
        <v>116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x14ac:dyDescent="0.2">
      <c r="A29" s="225" t="s">
        <v>103</v>
      </c>
      <c r="B29" s="226" t="s">
        <v>62</v>
      </c>
      <c r="C29" s="243" t="s">
        <v>63</v>
      </c>
      <c r="D29" s="227"/>
      <c r="E29" s="228"/>
      <c r="F29" s="229"/>
      <c r="G29" s="229">
        <f>SUMIF(AG30:AG36,"&lt;&gt;NOR",G30:G36)</f>
        <v>0</v>
      </c>
      <c r="H29" s="229"/>
      <c r="I29" s="229">
        <f>SUM(I30:I36)</f>
        <v>0</v>
      </c>
      <c r="J29" s="229"/>
      <c r="K29" s="229">
        <f>SUM(K30:K36)</f>
        <v>0</v>
      </c>
      <c r="L29" s="229"/>
      <c r="M29" s="229">
        <f>SUM(M30:M36)</f>
        <v>0</v>
      </c>
      <c r="N29" s="229"/>
      <c r="O29" s="229">
        <f>SUM(O30:O36)</f>
        <v>0.01</v>
      </c>
      <c r="P29" s="229"/>
      <c r="Q29" s="229">
        <f>SUM(Q30:Q36)</f>
        <v>0.59</v>
      </c>
      <c r="R29" s="229"/>
      <c r="S29" s="229"/>
      <c r="T29" s="230"/>
      <c r="U29" s="224"/>
      <c r="V29" s="224">
        <f>SUM(V30:V36)</f>
        <v>7.62</v>
      </c>
      <c r="W29" s="224"/>
      <c r="X29" s="224"/>
      <c r="AG29" t="s">
        <v>104</v>
      </c>
    </row>
    <row r="30" spans="1:60" outlineLevel="1" x14ac:dyDescent="0.2">
      <c r="A30" s="231">
        <v>8</v>
      </c>
      <c r="B30" s="232" t="s">
        <v>138</v>
      </c>
      <c r="C30" s="244" t="s">
        <v>139</v>
      </c>
      <c r="D30" s="233" t="s">
        <v>119</v>
      </c>
      <c r="E30" s="234">
        <v>6</v>
      </c>
      <c r="F30" s="235"/>
      <c r="G30" s="236">
        <f>ROUND(E30*F30,2)</f>
        <v>0</v>
      </c>
      <c r="H30" s="235"/>
      <c r="I30" s="236">
        <f>ROUND(E30*H30,2)</f>
        <v>0</v>
      </c>
      <c r="J30" s="235"/>
      <c r="K30" s="236">
        <f>ROUND(E30*J30,2)</f>
        <v>0</v>
      </c>
      <c r="L30" s="236">
        <v>21</v>
      </c>
      <c r="M30" s="236">
        <f>G30*(1+L30/100)</f>
        <v>0</v>
      </c>
      <c r="N30" s="236">
        <v>0</v>
      </c>
      <c r="O30" s="236">
        <f>ROUND(E30*N30,2)</f>
        <v>0</v>
      </c>
      <c r="P30" s="236">
        <v>0</v>
      </c>
      <c r="Q30" s="236">
        <f>ROUND(E30*P30,2)</f>
        <v>0</v>
      </c>
      <c r="R30" s="236" t="s">
        <v>140</v>
      </c>
      <c r="S30" s="236" t="s">
        <v>109</v>
      </c>
      <c r="T30" s="237" t="s">
        <v>110</v>
      </c>
      <c r="U30" s="221">
        <v>0.05</v>
      </c>
      <c r="V30" s="221">
        <f>ROUND(E30*U30,2)</f>
        <v>0.3</v>
      </c>
      <c r="W30" s="221"/>
      <c r="X30" s="221" t="s">
        <v>111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112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48" t="s">
        <v>141</v>
      </c>
      <c r="D31" s="241"/>
      <c r="E31" s="241"/>
      <c r="F31" s="241"/>
      <c r="G31" s="24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12"/>
      <c r="Z31" s="212"/>
      <c r="AA31" s="212"/>
      <c r="AB31" s="212"/>
      <c r="AC31" s="212"/>
      <c r="AD31" s="212"/>
      <c r="AE31" s="212"/>
      <c r="AF31" s="212"/>
      <c r="AG31" s="212" t="s">
        <v>124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46"/>
      <c r="D32" s="238"/>
      <c r="E32" s="238"/>
      <c r="F32" s="238"/>
      <c r="G32" s="238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12"/>
      <c r="Z32" s="212"/>
      <c r="AA32" s="212"/>
      <c r="AB32" s="212"/>
      <c r="AC32" s="212"/>
      <c r="AD32" s="212"/>
      <c r="AE32" s="212"/>
      <c r="AF32" s="212"/>
      <c r="AG32" s="212" t="s">
        <v>116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ht="33.75" outlineLevel="1" x14ac:dyDescent="0.2">
      <c r="A33" s="231">
        <v>9</v>
      </c>
      <c r="B33" s="232" t="s">
        <v>142</v>
      </c>
      <c r="C33" s="244" t="s">
        <v>143</v>
      </c>
      <c r="D33" s="233" t="s">
        <v>136</v>
      </c>
      <c r="E33" s="234">
        <v>7.8</v>
      </c>
      <c r="F33" s="235"/>
      <c r="G33" s="236">
        <f>ROUND(E33*F33,2)</f>
        <v>0</v>
      </c>
      <c r="H33" s="235"/>
      <c r="I33" s="236">
        <f>ROUND(E33*H33,2)</f>
        <v>0</v>
      </c>
      <c r="J33" s="235"/>
      <c r="K33" s="236">
        <f>ROUND(E33*J33,2)</f>
        <v>0</v>
      </c>
      <c r="L33" s="236">
        <v>21</v>
      </c>
      <c r="M33" s="236">
        <f>G33*(1+L33/100)</f>
        <v>0</v>
      </c>
      <c r="N33" s="236">
        <v>1.17E-3</v>
      </c>
      <c r="O33" s="236">
        <f>ROUND(E33*N33,2)</f>
        <v>0.01</v>
      </c>
      <c r="P33" s="236">
        <v>7.5999999999999998E-2</v>
      </c>
      <c r="Q33" s="236">
        <f>ROUND(E33*P33,2)</f>
        <v>0.59</v>
      </c>
      <c r="R33" s="236" t="s">
        <v>140</v>
      </c>
      <c r="S33" s="236" t="s">
        <v>109</v>
      </c>
      <c r="T33" s="237" t="s">
        <v>110</v>
      </c>
      <c r="U33" s="221">
        <v>0.93899999999999995</v>
      </c>
      <c r="V33" s="221">
        <f>ROUND(E33*U33,2)</f>
        <v>7.32</v>
      </c>
      <c r="W33" s="221"/>
      <c r="X33" s="221" t="s">
        <v>111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112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45" t="s">
        <v>144</v>
      </c>
      <c r="D34" s="222"/>
      <c r="E34" s="223">
        <v>6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1"/>
      <c r="S34" s="221"/>
      <c r="T34" s="221"/>
      <c r="U34" s="221"/>
      <c r="V34" s="221"/>
      <c r="W34" s="221"/>
      <c r="X34" s="221"/>
      <c r="Y34" s="212"/>
      <c r="Z34" s="212"/>
      <c r="AA34" s="212"/>
      <c r="AB34" s="212"/>
      <c r="AC34" s="212"/>
      <c r="AD34" s="212"/>
      <c r="AE34" s="212"/>
      <c r="AF34" s="212"/>
      <c r="AG34" s="212" t="s">
        <v>114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45" t="s">
        <v>145</v>
      </c>
      <c r="D35" s="222"/>
      <c r="E35" s="223">
        <v>1.8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12"/>
      <c r="Z35" s="212"/>
      <c r="AA35" s="212"/>
      <c r="AB35" s="212"/>
      <c r="AC35" s="212"/>
      <c r="AD35" s="212"/>
      <c r="AE35" s="212"/>
      <c r="AF35" s="212"/>
      <c r="AG35" s="212" t="s">
        <v>114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46"/>
      <c r="D36" s="238"/>
      <c r="E36" s="238"/>
      <c r="F36" s="238"/>
      <c r="G36" s="238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12"/>
      <c r="Z36" s="212"/>
      <c r="AA36" s="212"/>
      <c r="AB36" s="212"/>
      <c r="AC36" s="212"/>
      <c r="AD36" s="212"/>
      <c r="AE36" s="212"/>
      <c r="AF36" s="212"/>
      <c r="AG36" s="212" t="s">
        <v>116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x14ac:dyDescent="0.2">
      <c r="A37" s="225" t="s">
        <v>103</v>
      </c>
      <c r="B37" s="226" t="s">
        <v>64</v>
      </c>
      <c r="C37" s="243" t="s">
        <v>65</v>
      </c>
      <c r="D37" s="227"/>
      <c r="E37" s="228"/>
      <c r="F37" s="229"/>
      <c r="G37" s="229">
        <f>SUMIF(AG38:AG46,"&lt;&gt;NOR",G38:G46)</f>
        <v>0</v>
      </c>
      <c r="H37" s="229"/>
      <c r="I37" s="229">
        <f>SUM(I38:I46)</f>
        <v>0</v>
      </c>
      <c r="J37" s="229"/>
      <c r="K37" s="229">
        <f>SUM(K38:K46)</f>
        <v>0</v>
      </c>
      <c r="L37" s="229"/>
      <c r="M37" s="229">
        <f>SUM(M38:M46)</f>
        <v>0</v>
      </c>
      <c r="N37" s="229"/>
      <c r="O37" s="229">
        <f>SUM(O38:O46)</f>
        <v>0</v>
      </c>
      <c r="P37" s="229"/>
      <c r="Q37" s="229">
        <f>SUM(Q38:Q46)</f>
        <v>0</v>
      </c>
      <c r="R37" s="229"/>
      <c r="S37" s="229"/>
      <c r="T37" s="230"/>
      <c r="U37" s="224"/>
      <c r="V37" s="224">
        <f>SUM(V38:V46)</f>
        <v>1.39</v>
      </c>
      <c r="W37" s="224"/>
      <c r="X37" s="224"/>
      <c r="AG37" t="s">
        <v>104</v>
      </c>
    </row>
    <row r="38" spans="1:60" outlineLevel="1" x14ac:dyDescent="0.2">
      <c r="A38" s="231">
        <v>10</v>
      </c>
      <c r="B38" s="232" t="s">
        <v>146</v>
      </c>
      <c r="C38" s="244" t="s">
        <v>147</v>
      </c>
      <c r="D38" s="233" t="s">
        <v>148</v>
      </c>
      <c r="E38" s="234">
        <v>3.1379600000000001</v>
      </c>
      <c r="F38" s="235"/>
      <c r="G38" s="236">
        <f>ROUND(E38*F38,2)</f>
        <v>0</v>
      </c>
      <c r="H38" s="235"/>
      <c r="I38" s="236">
        <f>ROUND(E38*H38,2)</f>
        <v>0</v>
      </c>
      <c r="J38" s="235"/>
      <c r="K38" s="236">
        <f>ROUND(E38*J38,2)</f>
        <v>0</v>
      </c>
      <c r="L38" s="236">
        <v>21</v>
      </c>
      <c r="M38" s="236">
        <f>G38*(1+L38/100)</f>
        <v>0</v>
      </c>
      <c r="N38" s="236">
        <v>0</v>
      </c>
      <c r="O38" s="236">
        <f>ROUND(E38*N38,2)</f>
        <v>0</v>
      </c>
      <c r="P38" s="236">
        <v>0</v>
      </c>
      <c r="Q38" s="236">
        <f>ROUND(E38*P38,2)</f>
        <v>0</v>
      </c>
      <c r="R38" s="236" t="s">
        <v>120</v>
      </c>
      <c r="S38" s="236" t="s">
        <v>109</v>
      </c>
      <c r="T38" s="237" t="s">
        <v>110</v>
      </c>
      <c r="U38" s="221">
        <v>0.307</v>
      </c>
      <c r="V38" s="221">
        <f>ROUND(E38*U38,2)</f>
        <v>0.96</v>
      </c>
      <c r="W38" s="221"/>
      <c r="X38" s="221" t="s">
        <v>149</v>
      </c>
      <c r="Y38" s="212"/>
      <c r="Z38" s="212"/>
      <c r="AA38" s="212"/>
      <c r="AB38" s="212"/>
      <c r="AC38" s="212"/>
      <c r="AD38" s="212"/>
      <c r="AE38" s="212"/>
      <c r="AF38" s="212"/>
      <c r="AG38" s="212" t="s">
        <v>150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ht="22.5" outlineLevel="1" x14ac:dyDescent="0.2">
      <c r="A39" s="219"/>
      <c r="B39" s="220"/>
      <c r="C39" s="248" t="s">
        <v>151</v>
      </c>
      <c r="D39" s="241"/>
      <c r="E39" s="241"/>
      <c r="F39" s="241"/>
      <c r="G39" s="24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12"/>
      <c r="Z39" s="212"/>
      <c r="AA39" s="212"/>
      <c r="AB39" s="212"/>
      <c r="AC39" s="212"/>
      <c r="AD39" s="212"/>
      <c r="AE39" s="212"/>
      <c r="AF39" s="212"/>
      <c r="AG39" s="212" t="s">
        <v>124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40" t="str">
        <f>C39</f>
        <v>přesun hmot pro budovy občanské výstavby (JKSO 801), budovy pro bydlení (JKSO 803) budovy pro výrobu a služby (JKSO 812) s nosnou svislou konstrukcí zděnou z cihel nebo tvárnic nebo kovovou</v>
      </c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46"/>
      <c r="D40" s="238"/>
      <c r="E40" s="238"/>
      <c r="F40" s="238"/>
      <c r="G40" s="238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12"/>
      <c r="Z40" s="212"/>
      <c r="AA40" s="212"/>
      <c r="AB40" s="212"/>
      <c r="AC40" s="212"/>
      <c r="AD40" s="212"/>
      <c r="AE40" s="212"/>
      <c r="AF40" s="212"/>
      <c r="AG40" s="212" t="s">
        <v>116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ht="33.75" outlineLevel="1" x14ac:dyDescent="0.2">
      <c r="A41" s="231">
        <v>11</v>
      </c>
      <c r="B41" s="232" t="s">
        <v>152</v>
      </c>
      <c r="C41" s="244" t="s">
        <v>153</v>
      </c>
      <c r="D41" s="233" t="s">
        <v>148</v>
      </c>
      <c r="E41" s="234">
        <v>3.1379600000000001</v>
      </c>
      <c r="F41" s="235"/>
      <c r="G41" s="236">
        <f>ROUND(E41*F41,2)</f>
        <v>0</v>
      </c>
      <c r="H41" s="235"/>
      <c r="I41" s="236">
        <f>ROUND(E41*H41,2)</f>
        <v>0</v>
      </c>
      <c r="J41" s="235"/>
      <c r="K41" s="236">
        <f>ROUND(E41*J41,2)</f>
        <v>0</v>
      </c>
      <c r="L41" s="236">
        <v>21</v>
      </c>
      <c r="M41" s="236">
        <f>G41*(1+L41/100)</f>
        <v>0</v>
      </c>
      <c r="N41" s="236">
        <v>0</v>
      </c>
      <c r="O41" s="236">
        <f>ROUND(E41*N41,2)</f>
        <v>0</v>
      </c>
      <c r="P41" s="236">
        <v>0</v>
      </c>
      <c r="Q41" s="236">
        <f>ROUND(E41*P41,2)</f>
        <v>0</v>
      </c>
      <c r="R41" s="236" t="s">
        <v>120</v>
      </c>
      <c r="S41" s="236" t="s">
        <v>109</v>
      </c>
      <c r="T41" s="237" t="s">
        <v>110</v>
      </c>
      <c r="U41" s="221">
        <v>0.13800000000000001</v>
      </c>
      <c r="V41" s="221">
        <f>ROUND(E41*U41,2)</f>
        <v>0.43</v>
      </c>
      <c r="W41" s="221"/>
      <c r="X41" s="221" t="s">
        <v>149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150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ht="22.5" outlineLevel="1" x14ac:dyDescent="0.2">
      <c r="A42" s="219"/>
      <c r="B42" s="220"/>
      <c r="C42" s="248" t="s">
        <v>151</v>
      </c>
      <c r="D42" s="241"/>
      <c r="E42" s="241"/>
      <c r="F42" s="241"/>
      <c r="G42" s="241"/>
      <c r="H42" s="221"/>
      <c r="I42" s="221"/>
      <c r="J42" s="221"/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12"/>
      <c r="Z42" s="212"/>
      <c r="AA42" s="212"/>
      <c r="AB42" s="212"/>
      <c r="AC42" s="212"/>
      <c r="AD42" s="212"/>
      <c r="AE42" s="212"/>
      <c r="AF42" s="212"/>
      <c r="AG42" s="212" t="s">
        <v>124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40" t="str">
        <f>C42</f>
        <v>přesun hmot pro budovy občanské výstavby (JKSO 801), budovy pro bydlení (JKSO 803) budovy pro výrobu a služby (JKSO 812) s nosnou svislou konstrukcí zděnou z cihel nebo tvárnic nebo kovovou</v>
      </c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46"/>
      <c r="D43" s="238"/>
      <c r="E43" s="238"/>
      <c r="F43" s="238"/>
      <c r="G43" s="238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1"/>
      <c r="T43" s="221"/>
      <c r="U43" s="221"/>
      <c r="V43" s="221"/>
      <c r="W43" s="221"/>
      <c r="X43" s="221"/>
      <c r="Y43" s="212"/>
      <c r="Z43" s="212"/>
      <c r="AA43" s="212"/>
      <c r="AB43" s="212"/>
      <c r="AC43" s="212"/>
      <c r="AD43" s="212"/>
      <c r="AE43" s="212"/>
      <c r="AF43" s="212"/>
      <c r="AG43" s="212" t="s">
        <v>116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ht="33.75" outlineLevel="1" x14ac:dyDescent="0.2">
      <c r="A44" s="231">
        <v>12</v>
      </c>
      <c r="B44" s="232" t="s">
        <v>154</v>
      </c>
      <c r="C44" s="244" t="s">
        <v>155</v>
      </c>
      <c r="D44" s="233" t="s">
        <v>148</v>
      </c>
      <c r="E44" s="234">
        <v>3.1379600000000001</v>
      </c>
      <c r="F44" s="235"/>
      <c r="G44" s="236">
        <f>ROUND(E44*F44,2)</f>
        <v>0</v>
      </c>
      <c r="H44" s="235"/>
      <c r="I44" s="236">
        <f>ROUND(E44*H44,2)</f>
        <v>0</v>
      </c>
      <c r="J44" s="235"/>
      <c r="K44" s="236">
        <f>ROUND(E44*J44,2)</f>
        <v>0</v>
      </c>
      <c r="L44" s="236">
        <v>21</v>
      </c>
      <c r="M44" s="236">
        <f>G44*(1+L44/100)</f>
        <v>0</v>
      </c>
      <c r="N44" s="236">
        <v>0</v>
      </c>
      <c r="O44" s="236">
        <f>ROUND(E44*N44,2)</f>
        <v>0</v>
      </c>
      <c r="P44" s="236">
        <v>0</v>
      </c>
      <c r="Q44" s="236">
        <f>ROUND(E44*P44,2)</f>
        <v>0</v>
      </c>
      <c r="R44" s="236" t="s">
        <v>120</v>
      </c>
      <c r="S44" s="236" t="s">
        <v>109</v>
      </c>
      <c r="T44" s="237" t="s">
        <v>110</v>
      </c>
      <c r="U44" s="221">
        <v>0</v>
      </c>
      <c r="V44" s="221">
        <f>ROUND(E44*U44,2)</f>
        <v>0</v>
      </c>
      <c r="W44" s="221"/>
      <c r="X44" s="221" t="s">
        <v>149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150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ht="22.5" outlineLevel="1" x14ac:dyDescent="0.2">
      <c r="A45" s="219"/>
      <c r="B45" s="220"/>
      <c r="C45" s="248" t="s">
        <v>151</v>
      </c>
      <c r="D45" s="241"/>
      <c r="E45" s="241"/>
      <c r="F45" s="241"/>
      <c r="G45" s="241"/>
      <c r="H45" s="221"/>
      <c r="I45" s="221"/>
      <c r="J45" s="221"/>
      <c r="K45" s="221"/>
      <c r="L45" s="221"/>
      <c r="M45" s="221"/>
      <c r="N45" s="221"/>
      <c r="O45" s="221"/>
      <c r="P45" s="221"/>
      <c r="Q45" s="221"/>
      <c r="R45" s="221"/>
      <c r="S45" s="221"/>
      <c r="T45" s="221"/>
      <c r="U45" s="221"/>
      <c r="V45" s="221"/>
      <c r="W45" s="221"/>
      <c r="X45" s="221"/>
      <c r="Y45" s="212"/>
      <c r="Z45" s="212"/>
      <c r="AA45" s="212"/>
      <c r="AB45" s="212"/>
      <c r="AC45" s="212"/>
      <c r="AD45" s="212"/>
      <c r="AE45" s="212"/>
      <c r="AF45" s="212"/>
      <c r="AG45" s="212" t="s">
        <v>124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40" t="str">
        <f>C45</f>
        <v>přesun hmot pro budovy občanské výstavby (JKSO 801), budovy pro bydlení (JKSO 803) budovy pro výrobu a služby (JKSO 812) s nosnou svislou konstrukcí zděnou z cihel nebo tvárnic nebo kovovou</v>
      </c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46"/>
      <c r="D46" s="238"/>
      <c r="E46" s="238"/>
      <c r="F46" s="238"/>
      <c r="G46" s="238"/>
      <c r="H46" s="221"/>
      <c r="I46" s="221"/>
      <c r="J46" s="221"/>
      <c r="K46" s="221"/>
      <c r="L46" s="221"/>
      <c r="M46" s="221"/>
      <c r="N46" s="221"/>
      <c r="O46" s="221"/>
      <c r="P46" s="221"/>
      <c r="Q46" s="221"/>
      <c r="R46" s="221"/>
      <c r="S46" s="221"/>
      <c r="T46" s="221"/>
      <c r="U46" s="221"/>
      <c r="V46" s="221"/>
      <c r="W46" s="221"/>
      <c r="X46" s="221"/>
      <c r="Y46" s="212"/>
      <c r="Z46" s="212"/>
      <c r="AA46" s="212"/>
      <c r="AB46" s="212"/>
      <c r="AC46" s="212"/>
      <c r="AD46" s="212"/>
      <c r="AE46" s="212"/>
      <c r="AF46" s="212"/>
      <c r="AG46" s="212" t="s">
        <v>116</v>
      </c>
      <c r="AH46" s="212"/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x14ac:dyDescent="0.2">
      <c r="A47" s="225" t="s">
        <v>103</v>
      </c>
      <c r="B47" s="226" t="s">
        <v>66</v>
      </c>
      <c r="C47" s="243" t="s">
        <v>67</v>
      </c>
      <c r="D47" s="227"/>
      <c r="E47" s="228"/>
      <c r="F47" s="229"/>
      <c r="G47" s="229">
        <f>SUMIF(AG48:AG63,"&lt;&gt;NOR",G48:G63)</f>
        <v>0</v>
      </c>
      <c r="H47" s="229"/>
      <c r="I47" s="229">
        <f>SUM(I48:I63)</f>
        <v>0</v>
      </c>
      <c r="J47" s="229"/>
      <c r="K47" s="229">
        <f>SUM(K48:K63)</f>
        <v>0</v>
      </c>
      <c r="L47" s="229"/>
      <c r="M47" s="229">
        <f>SUM(M48:M63)</f>
        <v>0</v>
      </c>
      <c r="N47" s="229"/>
      <c r="O47" s="229">
        <f>SUM(O48:O63)</f>
        <v>0.15000000000000002</v>
      </c>
      <c r="P47" s="229"/>
      <c r="Q47" s="229">
        <f>SUM(Q48:Q63)</f>
        <v>0.01</v>
      </c>
      <c r="R47" s="229"/>
      <c r="S47" s="229"/>
      <c r="T47" s="230"/>
      <c r="U47" s="224"/>
      <c r="V47" s="224">
        <f>SUM(V48:V63)</f>
        <v>11.09</v>
      </c>
      <c r="W47" s="224"/>
      <c r="X47" s="224"/>
      <c r="AG47" t="s">
        <v>104</v>
      </c>
    </row>
    <row r="48" spans="1:60" ht="22.5" outlineLevel="1" x14ac:dyDescent="0.2">
      <c r="A48" s="231">
        <v>13</v>
      </c>
      <c r="B48" s="232" t="s">
        <v>156</v>
      </c>
      <c r="C48" s="244" t="s">
        <v>157</v>
      </c>
      <c r="D48" s="233" t="s">
        <v>119</v>
      </c>
      <c r="E48" s="234">
        <v>5</v>
      </c>
      <c r="F48" s="235"/>
      <c r="G48" s="236">
        <f>ROUND(E48*F48,2)</f>
        <v>0</v>
      </c>
      <c r="H48" s="235"/>
      <c r="I48" s="236">
        <f>ROUND(E48*H48,2)</f>
        <v>0</v>
      </c>
      <c r="J48" s="235"/>
      <c r="K48" s="236">
        <f>ROUND(E48*J48,2)</f>
        <v>0</v>
      </c>
      <c r="L48" s="236">
        <v>21</v>
      </c>
      <c r="M48" s="236">
        <f>G48*(1+L48/100)</f>
        <v>0</v>
      </c>
      <c r="N48" s="236">
        <v>0</v>
      </c>
      <c r="O48" s="236">
        <f>ROUND(E48*N48,2)</f>
        <v>0</v>
      </c>
      <c r="P48" s="236">
        <v>0</v>
      </c>
      <c r="Q48" s="236">
        <f>ROUND(E48*P48,2)</f>
        <v>0</v>
      </c>
      <c r="R48" s="236" t="s">
        <v>158</v>
      </c>
      <c r="S48" s="236" t="s">
        <v>109</v>
      </c>
      <c r="T48" s="237" t="s">
        <v>110</v>
      </c>
      <c r="U48" s="221">
        <v>1.45</v>
      </c>
      <c r="V48" s="221">
        <f>ROUND(E48*U48,2)</f>
        <v>7.25</v>
      </c>
      <c r="W48" s="221"/>
      <c r="X48" s="221" t="s">
        <v>111</v>
      </c>
      <c r="Y48" s="212"/>
      <c r="Z48" s="212"/>
      <c r="AA48" s="212"/>
      <c r="AB48" s="212"/>
      <c r="AC48" s="212"/>
      <c r="AD48" s="212"/>
      <c r="AE48" s="212"/>
      <c r="AF48" s="212"/>
      <c r="AG48" s="212" t="s">
        <v>112</v>
      </c>
      <c r="AH48" s="212"/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47"/>
      <c r="D49" s="239"/>
      <c r="E49" s="239"/>
      <c r="F49" s="239"/>
      <c r="G49" s="239"/>
      <c r="H49" s="221"/>
      <c r="I49" s="221"/>
      <c r="J49" s="221"/>
      <c r="K49" s="221"/>
      <c r="L49" s="221"/>
      <c r="M49" s="221"/>
      <c r="N49" s="221"/>
      <c r="O49" s="221"/>
      <c r="P49" s="221"/>
      <c r="Q49" s="221"/>
      <c r="R49" s="221"/>
      <c r="S49" s="221"/>
      <c r="T49" s="221"/>
      <c r="U49" s="221"/>
      <c r="V49" s="221"/>
      <c r="W49" s="221"/>
      <c r="X49" s="221"/>
      <c r="Y49" s="212"/>
      <c r="Z49" s="212"/>
      <c r="AA49" s="212"/>
      <c r="AB49" s="212"/>
      <c r="AC49" s="212"/>
      <c r="AD49" s="212"/>
      <c r="AE49" s="212"/>
      <c r="AF49" s="212"/>
      <c r="AG49" s="212" t="s">
        <v>116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ht="22.5" outlineLevel="1" x14ac:dyDescent="0.2">
      <c r="A50" s="231">
        <v>14</v>
      </c>
      <c r="B50" s="232" t="s">
        <v>159</v>
      </c>
      <c r="C50" s="244" t="s">
        <v>160</v>
      </c>
      <c r="D50" s="233" t="s">
        <v>119</v>
      </c>
      <c r="E50" s="234">
        <v>1</v>
      </c>
      <c r="F50" s="235"/>
      <c r="G50" s="236">
        <f>ROUND(E50*F50,2)</f>
        <v>0</v>
      </c>
      <c r="H50" s="235"/>
      <c r="I50" s="236">
        <f>ROUND(E50*H50,2)</f>
        <v>0</v>
      </c>
      <c r="J50" s="235"/>
      <c r="K50" s="236">
        <f>ROUND(E50*J50,2)</f>
        <v>0</v>
      </c>
      <c r="L50" s="236">
        <v>21</v>
      </c>
      <c r="M50" s="236">
        <f>G50*(1+L50/100)</f>
        <v>0</v>
      </c>
      <c r="N50" s="236">
        <v>0</v>
      </c>
      <c r="O50" s="236">
        <f>ROUND(E50*N50,2)</f>
        <v>0</v>
      </c>
      <c r="P50" s="236">
        <v>0</v>
      </c>
      <c r="Q50" s="236">
        <f>ROUND(E50*P50,2)</f>
        <v>0</v>
      </c>
      <c r="R50" s="236" t="s">
        <v>158</v>
      </c>
      <c r="S50" s="236" t="s">
        <v>109</v>
      </c>
      <c r="T50" s="237" t="s">
        <v>110</v>
      </c>
      <c r="U50" s="221">
        <v>1.5</v>
      </c>
      <c r="V50" s="221">
        <f>ROUND(E50*U50,2)</f>
        <v>1.5</v>
      </c>
      <c r="W50" s="221"/>
      <c r="X50" s="221" t="s">
        <v>111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112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47"/>
      <c r="D51" s="239"/>
      <c r="E51" s="239"/>
      <c r="F51" s="239"/>
      <c r="G51" s="239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12"/>
      <c r="Z51" s="212"/>
      <c r="AA51" s="212"/>
      <c r="AB51" s="212"/>
      <c r="AC51" s="212"/>
      <c r="AD51" s="212"/>
      <c r="AE51" s="212"/>
      <c r="AF51" s="212"/>
      <c r="AG51" s="212" t="s">
        <v>116</v>
      </c>
      <c r="AH51" s="212"/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ht="22.5" outlineLevel="1" x14ac:dyDescent="0.2">
      <c r="A52" s="231">
        <v>15</v>
      </c>
      <c r="B52" s="232" t="s">
        <v>161</v>
      </c>
      <c r="C52" s="244" t="s">
        <v>162</v>
      </c>
      <c r="D52" s="233" t="s">
        <v>119</v>
      </c>
      <c r="E52" s="234">
        <v>6</v>
      </c>
      <c r="F52" s="235"/>
      <c r="G52" s="236">
        <f>ROUND(E52*F52,2)</f>
        <v>0</v>
      </c>
      <c r="H52" s="235"/>
      <c r="I52" s="236">
        <f>ROUND(E52*H52,2)</f>
        <v>0</v>
      </c>
      <c r="J52" s="235"/>
      <c r="K52" s="236">
        <f>ROUND(E52*J52,2)</f>
        <v>0</v>
      </c>
      <c r="L52" s="236">
        <v>21</v>
      </c>
      <c r="M52" s="236">
        <f>G52*(1+L52/100)</f>
        <v>0</v>
      </c>
      <c r="N52" s="236">
        <v>0</v>
      </c>
      <c r="O52" s="236">
        <f>ROUND(E52*N52,2)</f>
        <v>0</v>
      </c>
      <c r="P52" s="236">
        <v>1.8E-3</v>
      </c>
      <c r="Q52" s="236">
        <f>ROUND(E52*P52,2)</f>
        <v>0.01</v>
      </c>
      <c r="R52" s="236" t="s">
        <v>158</v>
      </c>
      <c r="S52" s="236" t="s">
        <v>109</v>
      </c>
      <c r="T52" s="237" t="s">
        <v>110</v>
      </c>
      <c r="U52" s="221">
        <v>0.11</v>
      </c>
      <c r="V52" s="221">
        <f>ROUND(E52*U52,2)</f>
        <v>0.66</v>
      </c>
      <c r="W52" s="221"/>
      <c r="X52" s="221" t="s">
        <v>111</v>
      </c>
      <c r="Y52" s="212"/>
      <c r="Z52" s="212"/>
      <c r="AA52" s="212"/>
      <c r="AB52" s="212"/>
      <c r="AC52" s="212"/>
      <c r="AD52" s="212"/>
      <c r="AE52" s="212"/>
      <c r="AF52" s="212"/>
      <c r="AG52" s="212" t="s">
        <v>112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19"/>
      <c r="B53" s="220"/>
      <c r="C53" s="247"/>
      <c r="D53" s="239"/>
      <c r="E53" s="239"/>
      <c r="F53" s="239"/>
      <c r="G53" s="239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1"/>
      <c r="T53" s="221"/>
      <c r="U53" s="221"/>
      <c r="V53" s="221"/>
      <c r="W53" s="221"/>
      <c r="X53" s="221"/>
      <c r="Y53" s="212"/>
      <c r="Z53" s="212"/>
      <c r="AA53" s="212"/>
      <c r="AB53" s="212"/>
      <c r="AC53" s="212"/>
      <c r="AD53" s="212"/>
      <c r="AE53" s="212"/>
      <c r="AF53" s="212"/>
      <c r="AG53" s="212" t="s">
        <v>116</v>
      </c>
      <c r="AH53" s="212"/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ht="22.5" outlineLevel="1" x14ac:dyDescent="0.2">
      <c r="A54" s="231">
        <v>16</v>
      </c>
      <c r="B54" s="232" t="s">
        <v>163</v>
      </c>
      <c r="C54" s="244" t="s">
        <v>164</v>
      </c>
      <c r="D54" s="233" t="s">
        <v>119</v>
      </c>
      <c r="E54" s="234">
        <v>6</v>
      </c>
      <c r="F54" s="235"/>
      <c r="G54" s="236">
        <f>ROUND(E54*F54,2)</f>
        <v>0</v>
      </c>
      <c r="H54" s="235"/>
      <c r="I54" s="236">
        <f>ROUND(E54*H54,2)</f>
        <v>0</v>
      </c>
      <c r="J54" s="235"/>
      <c r="K54" s="236">
        <f>ROUND(E54*J54,2)</f>
        <v>0</v>
      </c>
      <c r="L54" s="236">
        <v>21</v>
      </c>
      <c r="M54" s="236">
        <f>G54*(1+L54/100)</f>
        <v>0</v>
      </c>
      <c r="N54" s="236">
        <v>1.0000000000000001E-5</v>
      </c>
      <c r="O54" s="236">
        <f>ROUND(E54*N54,2)</f>
        <v>0</v>
      </c>
      <c r="P54" s="236">
        <v>0</v>
      </c>
      <c r="Q54" s="236">
        <f>ROUND(E54*P54,2)</f>
        <v>0</v>
      </c>
      <c r="R54" s="236" t="s">
        <v>158</v>
      </c>
      <c r="S54" s="236" t="s">
        <v>109</v>
      </c>
      <c r="T54" s="237" t="s">
        <v>110</v>
      </c>
      <c r="U54" s="221">
        <v>0.28000000000000003</v>
      </c>
      <c r="V54" s="221">
        <f>ROUND(E54*U54,2)</f>
        <v>1.68</v>
      </c>
      <c r="W54" s="221"/>
      <c r="X54" s="221" t="s">
        <v>111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112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19"/>
      <c r="B55" s="220"/>
      <c r="C55" s="247"/>
      <c r="D55" s="239"/>
      <c r="E55" s="239"/>
      <c r="F55" s="239"/>
      <c r="G55" s="239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1"/>
      <c r="T55" s="221"/>
      <c r="U55" s="221"/>
      <c r="V55" s="221"/>
      <c r="W55" s="221"/>
      <c r="X55" s="221"/>
      <c r="Y55" s="212"/>
      <c r="Z55" s="212"/>
      <c r="AA55" s="212"/>
      <c r="AB55" s="212"/>
      <c r="AC55" s="212"/>
      <c r="AD55" s="212"/>
      <c r="AE55" s="212"/>
      <c r="AF55" s="212"/>
      <c r="AG55" s="212" t="s">
        <v>116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ht="22.5" outlineLevel="1" x14ac:dyDescent="0.2">
      <c r="A56" s="231">
        <v>17</v>
      </c>
      <c r="B56" s="232" t="s">
        <v>165</v>
      </c>
      <c r="C56" s="244" t="s">
        <v>166</v>
      </c>
      <c r="D56" s="233" t="s">
        <v>119</v>
      </c>
      <c r="E56" s="234">
        <v>5</v>
      </c>
      <c r="F56" s="235"/>
      <c r="G56" s="236">
        <f>ROUND(E56*F56,2)</f>
        <v>0</v>
      </c>
      <c r="H56" s="235"/>
      <c r="I56" s="236">
        <f>ROUND(E56*H56,2)</f>
        <v>0</v>
      </c>
      <c r="J56" s="235"/>
      <c r="K56" s="236">
        <f>ROUND(E56*J56,2)</f>
        <v>0</v>
      </c>
      <c r="L56" s="236">
        <v>21</v>
      </c>
      <c r="M56" s="236">
        <f>G56*(1+L56/100)</f>
        <v>0</v>
      </c>
      <c r="N56" s="236">
        <v>2.1000000000000001E-2</v>
      </c>
      <c r="O56" s="236">
        <f>ROUND(E56*N56,2)</f>
        <v>0.11</v>
      </c>
      <c r="P56" s="236">
        <v>0</v>
      </c>
      <c r="Q56" s="236">
        <f>ROUND(E56*P56,2)</f>
        <v>0</v>
      </c>
      <c r="R56" s="236" t="s">
        <v>127</v>
      </c>
      <c r="S56" s="236" t="s">
        <v>109</v>
      </c>
      <c r="T56" s="237" t="s">
        <v>110</v>
      </c>
      <c r="U56" s="221">
        <v>0</v>
      </c>
      <c r="V56" s="221">
        <f>ROUND(E56*U56,2)</f>
        <v>0</v>
      </c>
      <c r="W56" s="221"/>
      <c r="X56" s="221" t="s">
        <v>128</v>
      </c>
      <c r="Y56" s="212"/>
      <c r="Z56" s="212"/>
      <c r="AA56" s="212"/>
      <c r="AB56" s="212"/>
      <c r="AC56" s="212"/>
      <c r="AD56" s="212"/>
      <c r="AE56" s="212"/>
      <c r="AF56" s="212"/>
      <c r="AG56" s="212" t="s">
        <v>129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19"/>
      <c r="B57" s="220"/>
      <c r="C57" s="247"/>
      <c r="D57" s="239"/>
      <c r="E57" s="239"/>
      <c r="F57" s="239"/>
      <c r="G57" s="239"/>
      <c r="H57" s="221"/>
      <c r="I57" s="221"/>
      <c r="J57" s="221"/>
      <c r="K57" s="221"/>
      <c r="L57" s="221"/>
      <c r="M57" s="221"/>
      <c r="N57" s="221"/>
      <c r="O57" s="221"/>
      <c r="P57" s="221"/>
      <c r="Q57" s="221"/>
      <c r="R57" s="221"/>
      <c r="S57" s="221"/>
      <c r="T57" s="221"/>
      <c r="U57" s="221"/>
      <c r="V57" s="221"/>
      <c r="W57" s="221"/>
      <c r="X57" s="221"/>
      <c r="Y57" s="212"/>
      <c r="Z57" s="212"/>
      <c r="AA57" s="212"/>
      <c r="AB57" s="212"/>
      <c r="AC57" s="212"/>
      <c r="AD57" s="212"/>
      <c r="AE57" s="212"/>
      <c r="AF57" s="212"/>
      <c r="AG57" s="212" t="s">
        <v>116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ht="22.5" outlineLevel="1" x14ac:dyDescent="0.2">
      <c r="A58" s="231">
        <v>18</v>
      </c>
      <c r="B58" s="232" t="s">
        <v>167</v>
      </c>
      <c r="C58" s="244" t="s">
        <v>168</v>
      </c>
      <c r="D58" s="233" t="s">
        <v>119</v>
      </c>
      <c r="E58" s="234">
        <v>1</v>
      </c>
      <c r="F58" s="235"/>
      <c r="G58" s="236">
        <f>ROUND(E58*F58,2)</f>
        <v>0</v>
      </c>
      <c r="H58" s="235"/>
      <c r="I58" s="236">
        <f>ROUND(E58*H58,2)</f>
        <v>0</v>
      </c>
      <c r="J58" s="235"/>
      <c r="K58" s="236">
        <f>ROUND(E58*J58,2)</f>
        <v>0</v>
      </c>
      <c r="L58" s="236">
        <v>21</v>
      </c>
      <c r="M58" s="236">
        <f>G58*(1+L58/100)</f>
        <v>0</v>
      </c>
      <c r="N58" s="236">
        <v>2.7E-2</v>
      </c>
      <c r="O58" s="236">
        <f>ROUND(E58*N58,2)</f>
        <v>0.03</v>
      </c>
      <c r="P58" s="236">
        <v>0</v>
      </c>
      <c r="Q58" s="236">
        <f>ROUND(E58*P58,2)</f>
        <v>0</v>
      </c>
      <c r="R58" s="236" t="s">
        <v>127</v>
      </c>
      <c r="S58" s="236" t="s">
        <v>109</v>
      </c>
      <c r="T58" s="237" t="s">
        <v>110</v>
      </c>
      <c r="U58" s="221">
        <v>0</v>
      </c>
      <c r="V58" s="221">
        <f>ROUND(E58*U58,2)</f>
        <v>0</v>
      </c>
      <c r="W58" s="221"/>
      <c r="X58" s="221" t="s">
        <v>128</v>
      </c>
      <c r="Y58" s="212"/>
      <c r="Z58" s="212"/>
      <c r="AA58" s="212"/>
      <c r="AB58" s="212"/>
      <c r="AC58" s="212"/>
      <c r="AD58" s="212"/>
      <c r="AE58" s="212"/>
      <c r="AF58" s="212"/>
      <c r="AG58" s="212" t="s">
        <v>129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47"/>
      <c r="D59" s="239"/>
      <c r="E59" s="239"/>
      <c r="F59" s="239"/>
      <c r="G59" s="239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1"/>
      <c r="T59" s="221"/>
      <c r="U59" s="221"/>
      <c r="V59" s="221"/>
      <c r="W59" s="221"/>
      <c r="X59" s="221"/>
      <c r="Y59" s="212"/>
      <c r="Z59" s="212"/>
      <c r="AA59" s="212"/>
      <c r="AB59" s="212"/>
      <c r="AC59" s="212"/>
      <c r="AD59" s="212"/>
      <c r="AE59" s="212"/>
      <c r="AF59" s="212"/>
      <c r="AG59" s="212" t="s">
        <v>116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31">
        <v>19</v>
      </c>
      <c r="B60" s="232" t="s">
        <v>169</v>
      </c>
      <c r="C60" s="244" t="s">
        <v>170</v>
      </c>
      <c r="D60" s="233" t="s">
        <v>119</v>
      </c>
      <c r="E60" s="234">
        <v>5</v>
      </c>
      <c r="F60" s="235"/>
      <c r="G60" s="236">
        <f>ROUND(E60*F60,2)</f>
        <v>0</v>
      </c>
      <c r="H60" s="235"/>
      <c r="I60" s="236">
        <f>ROUND(E60*H60,2)</f>
        <v>0</v>
      </c>
      <c r="J60" s="235"/>
      <c r="K60" s="236">
        <f>ROUND(E60*J60,2)</f>
        <v>0</v>
      </c>
      <c r="L60" s="236">
        <v>21</v>
      </c>
      <c r="M60" s="236">
        <f>G60*(1+L60/100)</f>
        <v>0</v>
      </c>
      <c r="N60" s="236">
        <v>1.2099999999999999E-3</v>
      </c>
      <c r="O60" s="236">
        <f>ROUND(E60*N60,2)</f>
        <v>0.01</v>
      </c>
      <c r="P60" s="236">
        <v>0</v>
      </c>
      <c r="Q60" s="236">
        <f>ROUND(E60*P60,2)</f>
        <v>0</v>
      </c>
      <c r="R60" s="236" t="s">
        <v>127</v>
      </c>
      <c r="S60" s="236" t="s">
        <v>109</v>
      </c>
      <c r="T60" s="237" t="s">
        <v>110</v>
      </c>
      <c r="U60" s="221">
        <v>0</v>
      </c>
      <c r="V60" s="221">
        <f>ROUND(E60*U60,2)</f>
        <v>0</v>
      </c>
      <c r="W60" s="221"/>
      <c r="X60" s="221" t="s">
        <v>128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129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19"/>
      <c r="B61" s="220"/>
      <c r="C61" s="247"/>
      <c r="D61" s="239"/>
      <c r="E61" s="239"/>
      <c r="F61" s="239"/>
      <c r="G61" s="239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1"/>
      <c r="T61" s="221"/>
      <c r="U61" s="221"/>
      <c r="V61" s="221"/>
      <c r="W61" s="221"/>
      <c r="X61" s="221"/>
      <c r="Y61" s="212"/>
      <c r="Z61" s="212"/>
      <c r="AA61" s="212"/>
      <c r="AB61" s="212"/>
      <c r="AC61" s="212"/>
      <c r="AD61" s="212"/>
      <c r="AE61" s="212"/>
      <c r="AF61" s="212"/>
      <c r="AG61" s="212" t="s">
        <v>116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31">
        <v>20</v>
      </c>
      <c r="B62" s="232" t="s">
        <v>171</v>
      </c>
      <c r="C62" s="244" t="s">
        <v>172</v>
      </c>
      <c r="D62" s="233" t="s">
        <v>119</v>
      </c>
      <c r="E62" s="234">
        <v>1</v>
      </c>
      <c r="F62" s="235"/>
      <c r="G62" s="236">
        <f>ROUND(E62*F62,2)</f>
        <v>0</v>
      </c>
      <c r="H62" s="235"/>
      <c r="I62" s="236">
        <f>ROUND(E62*H62,2)</f>
        <v>0</v>
      </c>
      <c r="J62" s="235"/>
      <c r="K62" s="236">
        <f>ROUND(E62*J62,2)</f>
        <v>0</v>
      </c>
      <c r="L62" s="236">
        <v>21</v>
      </c>
      <c r="M62" s="236">
        <f>G62*(1+L62/100)</f>
        <v>0</v>
      </c>
      <c r="N62" s="236">
        <v>1.81E-3</v>
      </c>
      <c r="O62" s="236">
        <f>ROUND(E62*N62,2)</f>
        <v>0</v>
      </c>
      <c r="P62" s="236">
        <v>0</v>
      </c>
      <c r="Q62" s="236">
        <f>ROUND(E62*P62,2)</f>
        <v>0</v>
      </c>
      <c r="R62" s="236" t="s">
        <v>127</v>
      </c>
      <c r="S62" s="236" t="s">
        <v>109</v>
      </c>
      <c r="T62" s="237" t="s">
        <v>110</v>
      </c>
      <c r="U62" s="221">
        <v>0</v>
      </c>
      <c r="V62" s="221">
        <f>ROUND(E62*U62,2)</f>
        <v>0</v>
      </c>
      <c r="W62" s="221"/>
      <c r="X62" s="221" t="s">
        <v>128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129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outlineLevel="1" x14ac:dyDescent="0.2">
      <c r="A63" s="219"/>
      <c r="B63" s="220"/>
      <c r="C63" s="247"/>
      <c r="D63" s="239"/>
      <c r="E63" s="239"/>
      <c r="F63" s="239"/>
      <c r="G63" s="239"/>
      <c r="H63" s="221"/>
      <c r="I63" s="221"/>
      <c r="J63" s="221"/>
      <c r="K63" s="221"/>
      <c r="L63" s="221"/>
      <c r="M63" s="221"/>
      <c r="N63" s="221"/>
      <c r="O63" s="221"/>
      <c r="P63" s="221"/>
      <c r="Q63" s="221"/>
      <c r="R63" s="221"/>
      <c r="S63" s="221"/>
      <c r="T63" s="221"/>
      <c r="U63" s="221"/>
      <c r="V63" s="221"/>
      <c r="W63" s="221"/>
      <c r="X63" s="221"/>
      <c r="Y63" s="212"/>
      <c r="Z63" s="212"/>
      <c r="AA63" s="212"/>
      <c r="AB63" s="212"/>
      <c r="AC63" s="212"/>
      <c r="AD63" s="212"/>
      <c r="AE63" s="212"/>
      <c r="AF63" s="212"/>
      <c r="AG63" s="212" t="s">
        <v>116</v>
      </c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</row>
    <row r="64" spans="1:60" x14ac:dyDescent="0.2">
      <c r="A64" s="225" t="s">
        <v>103</v>
      </c>
      <c r="B64" s="226" t="s">
        <v>68</v>
      </c>
      <c r="C64" s="243" t="s">
        <v>69</v>
      </c>
      <c r="D64" s="227"/>
      <c r="E64" s="228"/>
      <c r="F64" s="229"/>
      <c r="G64" s="229">
        <f>SUMIF(AG65:AG68,"&lt;&gt;NOR",G65:G68)</f>
        <v>0</v>
      </c>
      <c r="H64" s="229"/>
      <c r="I64" s="229">
        <f>SUM(I65:I68)</f>
        <v>0</v>
      </c>
      <c r="J64" s="229"/>
      <c r="K64" s="229">
        <f>SUM(K65:K68)</f>
        <v>0</v>
      </c>
      <c r="L64" s="229"/>
      <c r="M64" s="229">
        <f>SUM(M65:M68)</f>
        <v>0</v>
      </c>
      <c r="N64" s="229"/>
      <c r="O64" s="229">
        <f>SUM(O65:O68)</f>
        <v>0.01</v>
      </c>
      <c r="P64" s="229"/>
      <c r="Q64" s="229">
        <f>SUM(Q65:Q68)</f>
        <v>0</v>
      </c>
      <c r="R64" s="229"/>
      <c r="S64" s="229"/>
      <c r="T64" s="230"/>
      <c r="U64" s="224"/>
      <c r="V64" s="224">
        <f>SUM(V65:V68)</f>
        <v>4</v>
      </c>
      <c r="W64" s="224"/>
      <c r="X64" s="224"/>
      <c r="AG64" t="s">
        <v>104</v>
      </c>
    </row>
    <row r="65" spans="1:60" outlineLevel="1" x14ac:dyDescent="0.2">
      <c r="A65" s="231">
        <v>21</v>
      </c>
      <c r="B65" s="232" t="s">
        <v>173</v>
      </c>
      <c r="C65" s="244" t="s">
        <v>174</v>
      </c>
      <c r="D65" s="233" t="s">
        <v>136</v>
      </c>
      <c r="E65" s="234">
        <v>13.95</v>
      </c>
      <c r="F65" s="235"/>
      <c r="G65" s="236">
        <f>ROUND(E65*F65,2)</f>
        <v>0</v>
      </c>
      <c r="H65" s="235"/>
      <c r="I65" s="236">
        <f>ROUND(E65*H65,2)</f>
        <v>0</v>
      </c>
      <c r="J65" s="235"/>
      <c r="K65" s="236">
        <f>ROUND(E65*J65,2)</f>
        <v>0</v>
      </c>
      <c r="L65" s="236">
        <v>21</v>
      </c>
      <c r="M65" s="236">
        <f>G65*(1+L65/100)</f>
        <v>0</v>
      </c>
      <c r="N65" s="236">
        <v>4.2000000000000002E-4</v>
      </c>
      <c r="O65" s="236">
        <f>ROUND(E65*N65,2)</f>
        <v>0.01</v>
      </c>
      <c r="P65" s="236">
        <v>0</v>
      </c>
      <c r="Q65" s="236">
        <f>ROUND(E65*P65,2)</f>
        <v>0</v>
      </c>
      <c r="R65" s="236" t="s">
        <v>175</v>
      </c>
      <c r="S65" s="236" t="s">
        <v>109</v>
      </c>
      <c r="T65" s="237" t="s">
        <v>110</v>
      </c>
      <c r="U65" s="221">
        <v>0.28699999999999998</v>
      </c>
      <c r="V65" s="221">
        <f>ROUND(E65*U65,2)</f>
        <v>4</v>
      </c>
      <c r="W65" s="221"/>
      <c r="X65" s="221" t="s">
        <v>111</v>
      </c>
      <c r="Y65" s="212"/>
      <c r="Z65" s="212"/>
      <c r="AA65" s="212"/>
      <c r="AB65" s="212"/>
      <c r="AC65" s="212"/>
      <c r="AD65" s="212"/>
      <c r="AE65" s="212"/>
      <c r="AF65" s="212"/>
      <c r="AG65" s="212" t="s">
        <v>112</v>
      </c>
      <c r="AH65" s="212"/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45" t="s">
        <v>176</v>
      </c>
      <c r="D66" s="222"/>
      <c r="E66" s="223">
        <v>11.5</v>
      </c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1"/>
      <c r="T66" s="221"/>
      <c r="U66" s="221"/>
      <c r="V66" s="221"/>
      <c r="W66" s="221"/>
      <c r="X66" s="221"/>
      <c r="Y66" s="212"/>
      <c r="Z66" s="212"/>
      <c r="AA66" s="212"/>
      <c r="AB66" s="212"/>
      <c r="AC66" s="212"/>
      <c r="AD66" s="212"/>
      <c r="AE66" s="212"/>
      <c r="AF66" s="212"/>
      <c r="AG66" s="212" t="s">
        <v>114</v>
      </c>
      <c r="AH66" s="212">
        <v>0</v>
      </c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19"/>
      <c r="B67" s="220"/>
      <c r="C67" s="245" t="s">
        <v>177</v>
      </c>
      <c r="D67" s="222"/>
      <c r="E67" s="223">
        <v>2.4500000000000002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1"/>
      <c r="T67" s="221"/>
      <c r="U67" s="221"/>
      <c r="V67" s="221"/>
      <c r="W67" s="221"/>
      <c r="X67" s="221"/>
      <c r="Y67" s="212"/>
      <c r="Z67" s="212"/>
      <c r="AA67" s="212"/>
      <c r="AB67" s="212"/>
      <c r="AC67" s="212"/>
      <c r="AD67" s="212"/>
      <c r="AE67" s="212"/>
      <c r="AF67" s="212"/>
      <c r="AG67" s="212" t="s">
        <v>114</v>
      </c>
      <c r="AH67" s="212">
        <v>0</v>
      </c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46"/>
      <c r="D68" s="238"/>
      <c r="E68" s="238"/>
      <c r="F68" s="238"/>
      <c r="G68" s="238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1"/>
      <c r="T68" s="221"/>
      <c r="U68" s="221"/>
      <c r="V68" s="221"/>
      <c r="W68" s="221"/>
      <c r="X68" s="221"/>
      <c r="Y68" s="212"/>
      <c r="Z68" s="212"/>
      <c r="AA68" s="212"/>
      <c r="AB68" s="212"/>
      <c r="AC68" s="212"/>
      <c r="AD68" s="212"/>
      <c r="AE68" s="212"/>
      <c r="AF68" s="212"/>
      <c r="AG68" s="212" t="s">
        <v>116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x14ac:dyDescent="0.2">
      <c r="A69" s="225" t="s">
        <v>103</v>
      </c>
      <c r="B69" s="226" t="s">
        <v>70</v>
      </c>
      <c r="C69" s="243" t="s">
        <v>71</v>
      </c>
      <c r="D69" s="227"/>
      <c r="E69" s="228"/>
      <c r="F69" s="229"/>
      <c r="G69" s="229">
        <f>SUMIF(AG70:AG79,"&lt;&gt;NOR",G70:G79)</f>
        <v>0</v>
      </c>
      <c r="H69" s="229"/>
      <c r="I69" s="229">
        <f>SUM(I70:I79)</f>
        <v>0</v>
      </c>
      <c r="J69" s="229"/>
      <c r="K69" s="229">
        <f>SUM(K70:K79)</f>
        <v>0</v>
      </c>
      <c r="L69" s="229"/>
      <c r="M69" s="229">
        <f>SUM(M70:M79)</f>
        <v>0</v>
      </c>
      <c r="N69" s="229"/>
      <c r="O69" s="229">
        <f>SUM(O70:O79)</f>
        <v>0.01</v>
      </c>
      <c r="P69" s="229"/>
      <c r="Q69" s="229">
        <f>SUM(Q70:Q79)</f>
        <v>0</v>
      </c>
      <c r="R69" s="229"/>
      <c r="S69" s="229"/>
      <c r="T69" s="230"/>
      <c r="U69" s="224"/>
      <c r="V69" s="224">
        <f>SUM(V70:V79)</f>
        <v>7.6</v>
      </c>
      <c r="W69" s="224"/>
      <c r="X69" s="224"/>
      <c r="AG69" t="s">
        <v>104</v>
      </c>
    </row>
    <row r="70" spans="1:60" ht="22.5" outlineLevel="1" x14ac:dyDescent="0.2">
      <c r="A70" s="231">
        <v>22</v>
      </c>
      <c r="B70" s="232" t="s">
        <v>178</v>
      </c>
      <c r="C70" s="244" t="s">
        <v>179</v>
      </c>
      <c r="D70" s="233" t="s">
        <v>136</v>
      </c>
      <c r="E70" s="234">
        <v>30.5</v>
      </c>
      <c r="F70" s="235"/>
      <c r="G70" s="236">
        <f>ROUND(E70*F70,2)</f>
        <v>0</v>
      </c>
      <c r="H70" s="235"/>
      <c r="I70" s="236">
        <f>ROUND(E70*H70,2)</f>
        <v>0</v>
      </c>
      <c r="J70" s="235"/>
      <c r="K70" s="236">
        <f>ROUND(E70*J70,2)</f>
        <v>0</v>
      </c>
      <c r="L70" s="236">
        <v>21</v>
      </c>
      <c r="M70" s="236">
        <f>G70*(1+L70/100)</f>
        <v>0</v>
      </c>
      <c r="N70" s="236">
        <v>1.2E-4</v>
      </c>
      <c r="O70" s="236">
        <f>ROUND(E70*N70,2)</f>
        <v>0</v>
      </c>
      <c r="P70" s="236">
        <v>0</v>
      </c>
      <c r="Q70" s="236">
        <f>ROUND(E70*P70,2)</f>
        <v>0</v>
      </c>
      <c r="R70" s="236" t="s">
        <v>180</v>
      </c>
      <c r="S70" s="236" t="s">
        <v>109</v>
      </c>
      <c r="T70" s="237" t="s">
        <v>110</v>
      </c>
      <c r="U70" s="221">
        <v>6.8309999999999996E-2</v>
      </c>
      <c r="V70" s="221">
        <f>ROUND(E70*U70,2)</f>
        <v>2.08</v>
      </c>
      <c r="W70" s="221"/>
      <c r="X70" s="221" t="s">
        <v>111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112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47"/>
      <c r="D71" s="239"/>
      <c r="E71" s="239"/>
      <c r="F71" s="239"/>
      <c r="G71" s="239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212"/>
      <c r="Z71" s="212"/>
      <c r="AA71" s="212"/>
      <c r="AB71" s="212"/>
      <c r="AC71" s="212"/>
      <c r="AD71" s="212"/>
      <c r="AE71" s="212"/>
      <c r="AF71" s="212"/>
      <c r="AG71" s="212" t="s">
        <v>116</v>
      </c>
      <c r="AH71" s="212"/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ht="22.5" outlineLevel="1" x14ac:dyDescent="0.2">
      <c r="A72" s="231">
        <v>23</v>
      </c>
      <c r="B72" s="232" t="s">
        <v>181</v>
      </c>
      <c r="C72" s="244" t="s">
        <v>182</v>
      </c>
      <c r="D72" s="233" t="s">
        <v>136</v>
      </c>
      <c r="E72" s="234">
        <v>30.5</v>
      </c>
      <c r="F72" s="235"/>
      <c r="G72" s="236">
        <f>ROUND(E72*F72,2)</f>
        <v>0</v>
      </c>
      <c r="H72" s="235"/>
      <c r="I72" s="236">
        <f>ROUND(E72*H72,2)</f>
        <v>0</v>
      </c>
      <c r="J72" s="235"/>
      <c r="K72" s="236">
        <f>ROUND(E72*J72,2)</f>
        <v>0</v>
      </c>
      <c r="L72" s="236">
        <v>21</v>
      </c>
      <c r="M72" s="236">
        <f>G72*(1+L72/100)</f>
        <v>0</v>
      </c>
      <c r="N72" s="236">
        <v>3.4000000000000002E-4</v>
      </c>
      <c r="O72" s="236">
        <f>ROUND(E72*N72,2)</f>
        <v>0.01</v>
      </c>
      <c r="P72" s="236">
        <v>0</v>
      </c>
      <c r="Q72" s="236">
        <f>ROUND(E72*P72,2)</f>
        <v>0</v>
      </c>
      <c r="R72" s="236" t="s">
        <v>180</v>
      </c>
      <c r="S72" s="236" t="s">
        <v>109</v>
      </c>
      <c r="T72" s="237" t="s">
        <v>110</v>
      </c>
      <c r="U72" s="221">
        <v>0.13500000000000001</v>
      </c>
      <c r="V72" s="221">
        <f>ROUND(E72*U72,2)</f>
        <v>4.12</v>
      </c>
      <c r="W72" s="221"/>
      <c r="X72" s="221" t="s">
        <v>111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112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45" t="s">
        <v>183</v>
      </c>
      <c r="D73" s="222"/>
      <c r="E73" s="223">
        <v>25</v>
      </c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1"/>
      <c r="T73" s="221"/>
      <c r="U73" s="221"/>
      <c r="V73" s="221"/>
      <c r="W73" s="221"/>
      <c r="X73" s="221"/>
      <c r="Y73" s="212"/>
      <c r="Z73" s="212"/>
      <c r="AA73" s="212"/>
      <c r="AB73" s="212"/>
      <c r="AC73" s="212"/>
      <c r="AD73" s="212"/>
      <c r="AE73" s="212"/>
      <c r="AF73" s="212"/>
      <c r="AG73" s="212" t="s">
        <v>114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45" t="s">
        <v>184</v>
      </c>
      <c r="D74" s="222"/>
      <c r="E74" s="223">
        <v>5.5</v>
      </c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1"/>
      <c r="T74" s="221"/>
      <c r="U74" s="221"/>
      <c r="V74" s="221"/>
      <c r="W74" s="221"/>
      <c r="X74" s="221"/>
      <c r="Y74" s="212"/>
      <c r="Z74" s="212"/>
      <c r="AA74" s="212"/>
      <c r="AB74" s="212"/>
      <c r="AC74" s="212"/>
      <c r="AD74" s="212"/>
      <c r="AE74" s="212"/>
      <c r="AF74" s="212"/>
      <c r="AG74" s="212" t="s">
        <v>114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46"/>
      <c r="D75" s="238"/>
      <c r="E75" s="238"/>
      <c r="F75" s="238"/>
      <c r="G75" s="238"/>
      <c r="H75" s="221"/>
      <c r="I75" s="221"/>
      <c r="J75" s="221"/>
      <c r="K75" s="221"/>
      <c r="L75" s="221"/>
      <c r="M75" s="221"/>
      <c r="N75" s="221"/>
      <c r="O75" s="221"/>
      <c r="P75" s="221"/>
      <c r="Q75" s="221"/>
      <c r="R75" s="221"/>
      <c r="S75" s="221"/>
      <c r="T75" s="221"/>
      <c r="U75" s="221"/>
      <c r="V75" s="221"/>
      <c r="W75" s="221"/>
      <c r="X75" s="221"/>
      <c r="Y75" s="212"/>
      <c r="Z75" s="212"/>
      <c r="AA75" s="212"/>
      <c r="AB75" s="212"/>
      <c r="AC75" s="212"/>
      <c r="AD75" s="212"/>
      <c r="AE75" s="212"/>
      <c r="AF75" s="212"/>
      <c r="AG75" s="212" t="s">
        <v>116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31">
        <v>24</v>
      </c>
      <c r="B76" s="232" t="s">
        <v>185</v>
      </c>
      <c r="C76" s="244" t="s">
        <v>186</v>
      </c>
      <c r="D76" s="233" t="s">
        <v>107</v>
      </c>
      <c r="E76" s="234">
        <v>27.9</v>
      </c>
      <c r="F76" s="235"/>
      <c r="G76" s="236">
        <f>ROUND(E76*F76,2)</f>
        <v>0</v>
      </c>
      <c r="H76" s="235"/>
      <c r="I76" s="236">
        <f>ROUND(E76*H76,2)</f>
        <v>0</v>
      </c>
      <c r="J76" s="235"/>
      <c r="K76" s="236">
        <f>ROUND(E76*J76,2)</f>
        <v>0</v>
      </c>
      <c r="L76" s="236">
        <v>21</v>
      </c>
      <c r="M76" s="236">
        <f>G76*(1+L76/100)</f>
        <v>0</v>
      </c>
      <c r="N76" s="236">
        <v>1.0000000000000001E-5</v>
      </c>
      <c r="O76" s="236">
        <f>ROUND(E76*N76,2)</f>
        <v>0</v>
      </c>
      <c r="P76" s="236">
        <v>0</v>
      </c>
      <c r="Q76" s="236">
        <f>ROUND(E76*P76,2)</f>
        <v>0</v>
      </c>
      <c r="R76" s="236" t="s">
        <v>180</v>
      </c>
      <c r="S76" s="236" t="s">
        <v>109</v>
      </c>
      <c r="T76" s="237" t="s">
        <v>110</v>
      </c>
      <c r="U76" s="221">
        <v>0.05</v>
      </c>
      <c r="V76" s="221">
        <f>ROUND(E76*U76,2)</f>
        <v>1.4</v>
      </c>
      <c r="W76" s="221"/>
      <c r="X76" s="221" t="s">
        <v>111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112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45" t="s">
        <v>113</v>
      </c>
      <c r="D77" s="222"/>
      <c r="E77" s="223">
        <v>23</v>
      </c>
      <c r="F77" s="221"/>
      <c r="G77" s="221"/>
      <c r="H77" s="221"/>
      <c r="I77" s="221"/>
      <c r="J77" s="221"/>
      <c r="K77" s="221"/>
      <c r="L77" s="221"/>
      <c r="M77" s="221"/>
      <c r="N77" s="221"/>
      <c r="O77" s="221"/>
      <c r="P77" s="221"/>
      <c r="Q77" s="221"/>
      <c r="R77" s="221"/>
      <c r="S77" s="221"/>
      <c r="T77" s="221"/>
      <c r="U77" s="221"/>
      <c r="V77" s="221"/>
      <c r="W77" s="221"/>
      <c r="X77" s="221"/>
      <c r="Y77" s="212"/>
      <c r="Z77" s="212"/>
      <c r="AA77" s="212"/>
      <c r="AB77" s="212"/>
      <c r="AC77" s="212"/>
      <c r="AD77" s="212"/>
      <c r="AE77" s="212"/>
      <c r="AF77" s="212"/>
      <c r="AG77" s="212" t="s">
        <v>114</v>
      </c>
      <c r="AH77" s="212">
        <v>0</v>
      </c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19"/>
      <c r="B78" s="220"/>
      <c r="C78" s="245" t="s">
        <v>115</v>
      </c>
      <c r="D78" s="222"/>
      <c r="E78" s="223">
        <v>4.9000000000000004</v>
      </c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21"/>
      <c r="W78" s="221"/>
      <c r="X78" s="221"/>
      <c r="Y78" s="212"/>
      <c r="Z78" s="212"/>
      <c r="AA78" s="212"/>
      <c r="AB78" s="212"/>
      <c r="AC78" s="212"/>
      <c r="AD78" s="212"/>
      <c r="AE78" s="212"/>
      <c r="AF78" s="212"/>
      <c r="AG78" s="212" t="s">
        <v>114</v>
      </c>
      <c r="AH78" s="212">
        <v>0</v>
      </c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46"/>
      <c r="D79" s="238"/>
      <c r="E79" s="238"/>
      <c r="F79" s="238"/>
      <c r="G79" s="238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1"/>
      <c r="T79" s="221"/>
      <c r="U79" s="221"/>
      <c r="V79" s="221"/>
      <c r="W79" s="221"/>
      <c r="X79" s="221"/>
      <c r="Y79" s="212"/>
      <c r="Z79" s="212"/>
      <c r="AA79" s="212"/>
      <c r="AB79" s="212"/>
      <c r="AC79" s="212"/>
      <c r="AD79" s="212"/>
      <c r="AE79" s="212"/>
      <c r="AF79" s="212"/>
      <c r="AG79" s="212" t="s">
        <v>116</v>
      </c>
      <c r="AH79" s="212"/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x14ac:dyDescent="0.2">
      <c r="A80" s="225" t="s">
        <v>103</v>
      </c>
      <c r="B80" s="226" t="s">
        <v>72</v>
      </c>
      <c r="C80" s="243" t="s">
        <v>73</v>
      </c>
      <c r="D80" s="227"/>
      <c r="E80" s="228"/>
      <c r="F80" s="229"/>
      <c r="G80" s="229">
        <f>SUMIF(AG81:AG95,"&lt;&gt;NOR",G81:G95)</f>
        <v>0</v>
      </c>
      <c r="H80" s="229"/>
      <c r="I80" s="229">
        <f>SUM(I81:I95)</f>
        <v>0</v>
      </c>
      <c r="J80" s="229"/>
      <c r="K80" s="229">
        <f>SUM(K81:K95)</f>
        <v>0</v>
      </c>
      <c r="L80" s="229"/>
      <c r="M80" s="229">
        <f>SUM(M81:M95)</f>
        <v>0</v>
      </c>
      <c r="N80" s="229"/>
      <c r="O80" s="229">
        <f>SUM(O81:O95)</f>
        <v>0</v>
      </c>
      <c r="P80" s="229"/>
      <c r="Q80" s="229">
        <f>SUM(Q81:Q95)</f>
        <v>0</v>
      </c>
      <c r="R80" s="229"/>
      <c r="S80" s="229"/>
      <c r="T80" s="230"/>
      <c r="U80" s="224"/>
      <c r="V80" s="224">
        <f>SUM(V81:V95)</f>
        <v>2.8299999999999996</v>
      </c>
      <c r="W80" s="224"/>
      <c r="X80" s="224"/>
      <c r="AG80" t="s">
        <v>104</v>
      </c>
    </row>
    <row r="81" spans="1:60" ht="22.5" outlineLevel="1" x14ac:dyDescent="0.2">
      <c r="A81" s="231">
        <v>25</v>
      </c>
      <c r="B81" s="232" t="s">
        <v>187</v>
      </c>
      <c r="C81" s="244" t="s">
        <v>188</v>
      </c>
      <c r="D81" s="233" t="s">
        <v>148</v>
      </c>
      <c r="E81" s="234">
        <v>0.60360000000000003</v>
      </c>
      <c r="F81" s="235"/>
      <c r="G81" s="236">
        <f>ROUND(E81*F81,2)</f>
        <v>0</v>
      </c>
      <c r="H81" s="235"/>
      <c r="I81" s="236">
        <f>ROUND(E81*H81,2)</f>
        <v>0</v>
      </c>
      <c r="J81" s="235"/>
      <c r="K81" s="236">
        <f>ROUND(E81*J81,2)</f>
        <v>0</v>
      </c>
      <c r="L81" s="236">
        <v>21</v>
      </c>
      <c r="M81" s="236">
        <f>G81*(1+L81/100)</f>
        <v>0</v>
      </c>
      <c r="N81" s="236">
        <v>0</v>
      </c>
      <c r="O81" s="236">
        <f>ROUND(E81*N81,2)</f>
        <v>0</v>
      </c>
      <c r="P81" s="236">
        <v>0</v>
      </c>
      <c r="Q81" s="236">
        <f>ROUND(E81*P81,2)</f>
        <v>0</v>
      </c>
      <c r="R81" s="236" t="s">
        <v>189</v>
      </c>
      <c r="S81" s="236" t="s">
        <v>109</v>
      </c>
      <c r="T81" s="237" t="s">
        <v>110</v>
      </c>
      <c r="U81" s="221">
        <v>0.27700000000000002</v>
      </c>
      <c r="V81" s="221">
        <f>ROUND(E81*U81,2)</f>
        <v>0.17</v>
      </c>
      <c r="W81" s="221"/>
      <c r="X81" s="221" t="s">
        <v>190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191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48" t="s">
        <v>192</v>
      </c>
      <c r="D82" s="241"/>
      <c r="E82" s="241"/>
      <c r="F82" s="241"/>
      <c r="G82" s="24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1"/>
      <c r="T82" s="221"/>
      <c r="U82" s="221"/>
      <c r="V82" s="221"/>
      <c r="W82" s="221"/>
      <c r="X82" s="221"/>
      <c r="Y82" s="212"/>
      <c r="Z82" s="212"/>
      <c r="AA82" s="212"/>
      <c r="AB82" s="212"/>
      <c r="AC82" s="212"/>
      <c r="AD82" s="212"/>
      <c r="AE82" s="212"/>
      <c r="AF82" s="212"/>
      <c r="AG82" s="212" t="s">
        <v>124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46"/>
      <c r="D83" s="238"/>
      <c r="E83" s="238"/>
      <c r="F83" s="238"/>
      <c r="G83" s="238"/>
      <c r="H83" s="221"/>
      <c r="I83" s="221"/>
      <c r="J83" s="221"/>
      <c r="K83" s="221"/>
      <c r="L83" s="221"/>
      <c r="M83" s="221"/>
      <c r="N83" s="221"/>
      <c r="O83" s="221"/>
      <c r="P83" s="221"/>
      <c r="Q83" s="221"/>
      <c r="R83" s="221"/>
      <c r="S83" s="221"/>
      <c r="T83" s="221"/>
      <c r="U83" s="221"/>
      <c r="V83" s="221"/>
      <c r="W83" s="221"/>
      <c r="X83" s="221"/>
      <c r="Y83" s="212"/>
      <c r="Z83" s="212"/>
      <c r="AA83" s="212"/>
      <c r="AB83" s="212"/>
      <c r="AC83" s="212"/>
      <c r="AD83" s="212"/>
      <c r="AE83" s="212"/>
      <c r="AF83" s="212"/>
      <c r="AG83" s="212" t="s">
        <v>116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ht="22.5" outlineLevel="1" x14ac:dyDescent="0.2">
      <c r="A84" s="231">
        <v>26</v>
      </c>
      <c r="B84" s="232" t="s">
        <v>193</v>
      </c>
      <c r="C84" s="244" t="s">
        <v>194</v>
      </c>
      <c r="D84" s="233" t="s">
        <v>148</v>
      </c>
      <c r="E84" s="234">
        <v>0.60360000000000003</v>
      </c>
      <c r="F84" s="235"/>
      <c r="G84" s="236">
        <f>ROUND(E84*F84,2)</f>
        <v>0</v>
      </c>
      <c r="H84" s="235"/>
      <c r="I84" s="236">
        <f>ROUND(E84*H84,2)</f>
        <v>0</v>
      </c>
      <c r="J84" s="235"/>
      <c r="K84" s="236">
        <f>ROUND(E84*J84,2)</f>
        <v>0</v>
      </c>
      <c r="L84" s="236">
        <v>21</v>
      </c>
      <c r="M84" s="236">
        <f>G84*(1+L84/100)</f>
        <v>0</v>
      </c>
      <c r="N84" s="236">
        <v>0</v>
      </c>
      <c r="O84" s="236">
        <f>ROUND(E84*N84,2)</f>
        <v>0</v>
      </c>
      <c r="P84" s="236">
        <v>0</v>
      </c>
      <c r="Q84" s="236">
        <f>ROUND(E84*P84,2)</f>
        <v>0</v>
      </c>
      <c r="R84" s="236" t="s">
        <v>140</v>
      </c>
      <c r="S84" s="236" t="s">
        <v>109</v>
      </c>
      <c r="T84" s="237" t="s">
        <v>110</v>
      </c>
      <c r="U84" s="221">
        <v>2.0089999999999999</v>
      </c>
      <c r="V84" s="221">
        <f>ROUND(E84*U84,2)</f>
        <v>1.21</v>
      </c>
      <c r="W84" s="221"/>
      <c r="X84" s="221" t="s">
        <v>190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191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/>
      <c r="B85" s="220"/>
      <c r="C85" s="247"/>
      <c r="D85" s="239"/>
      <c r="E85" s="239"/>
      <c r="F85" s="239"/>
      <c r="G85" s="239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1"/>
      <c r="T85" s="221"/>
      <c r="U85" s="221"/>
      <c r="V85" s="221"/>
      <c r="W85" s="221"/>
      <c r="X85" s="221"/>
      <c r="Y85" s="212"/>
      <c r="Z85" s="212"/>
      <c r="AA85" s="212"/>
      <c r="AB85" s="212"/>
      <c r="AC85" s="212"/>
      <c r="AD85" s="212"/>
      <c r="AE85" s="212"/>
      <c r="AF85" s="212"/>
      <c r="AG85" s="212" t="s">
        <v>116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ht="22.5" outlineLevel="1" x14ac:dyDescent="0.2">
      <c r="A86" s="231">
        <v>27</v>
      </c>
      <c r="B86" s="232" t="s">
        <v>195</v>
      </c>
      <c r="C86" s="244" t="s">
        <v>196</v>
      </c>
      <c r="D86" s="233" t="s">
        <v>148</v>
      </c>
      <c r="E86" s="234">
        <v>0.60360000000000003</v>
      </c>
      <c r="F86" s="235"/>
      <c r="G86" s="236">
        <f>ROUND(E86*F86,2)</f>
        <v>0</v>
      </c>
      <c r="H86" s="235"/>
      <c r="I86" s="236">
        <f>ROUND(E86*H86,2)</f>
        <v>0</v>
      </c>
      <c r="J86" s="235"/>
      <c r="K86" s="236">
        <f>ROUND(E86*J86,2)</f>
        <v>0</v>
      </c>
      <c r="L86" s="236">
        <v>21</v>
      </c>
      <c r="M86" s="236">
        <f>G86*(1+L86/100)</f>
        <v>0</v>
      </c>
      <c r="N86" s="236">
        <v>0</v>
      </c>
      <c r="O86" s="236">
        <f>ROUND(E86*N86,2)</f>
        <v>0</v>
      </c>
      <c r="P86" s="236">
        <v>0</v>
      </c>
      <c r="Q86" s="236">
        <f>ROUND(E86*P86,2)</f>
        <v>0</v>
      </c>
      <c r="R86" s="236" t="s">
        <v>140</v>
      </c>
      <c r="S86" s="236" t="s">
        <v>109</v>
      </c>
      <c r="T86" s="237" t="s">
        <v>110</v>
      </c>
      <c r="U86" s="221">
        <v>0.95899999999999996</v>
      </c>
      <c r="V86" s="221">
        <f>ROUND(E86*U86,2)</f>
        <v>0.57999999999999996</v>
      </c>
      <c r="W86" s="221"/>
      <c r="X86" s="221" t="s">
        <v>190</v>
      </c>
      <c r="Y86" s="212"/>
      <c r="Z86" s="212"/>
      <c r="AA86" s="212"/>
      <c r="AB86" s="212"/>
      <c r="AC86" s="212"/>
      <c r="AD86" s="212"/>
      <c r="AE86" s="212"/>
      <c r="AF86" s="212"/>
      <c r="AG86" s="212" t="s">
        <v>191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47"/>
      <c r="D87" s="239"/>
      <c r="E87" s="239"/>
      <c r="F87" s="239"/>
      <c r="G87" s="239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1"/>
      <c r="T87" s="221"/>
      <c r="U87" s="221"/>
      <c r="V87" s="221"/>
      <c r="W87" s="221"/>
      <c r="X87" s="221"/>
      <c r="Y87" s="212"/>
      <c r="Z87" s="212"/>
      <c r="AA87" s="212"/>
      <c r="AB87" s="212"/>
      <c r="AC87" s="212"/>
      <c r="AD87" s="212"/>
      <c r="AE87" s="212"/>
      <c r="AF87" s="212"/>
      <c r="AG87" s="212" t="s">
        <v>116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outlineLevel="1" x14ac:dyDescent="0.2">
      <c r="A88" s="231">
        <v>28</v>
      </c>
      <c r="B88" s="232" t="s">
        <v>197</v>
      </c>
      <c r="C88" s="244" t="s">
        <v>198</v>
      </c>
      <c r="D88" s="233" t="s">
        <v>148</v>
      </c>
      <c r="E88" s="234">
        <v>0.60360000000000003</v>
      </c>
      <c r="F88" s="235"/>
      <c r="G88" s="236">
        <f>ROUND(E88*F88,2)</f>
        <v>0</v>
      </c>
      <c r="H88" s="235"/>
      <c r="I88" s="236">
        <f>ROUND(E88*H88,2)</f>
        <v>0</v>
      </c>
      <c r="J88" s="235"/>
      <c r="K88" s="236">
        <f>ROUND(E88*J88,2)</f>
        <v>0</v>
      </c>
      <c r="L88" s="236">
        <v>21</v>
      </c>
      <c r="M88" s="236">
        <f>G88*(1+L88/100)</f>
        <v>0</v>
      </c>
      <c r="N88" s="236">
        <v>0</v>
      </c>
      <c r="O88" s="236">
        <f>ROUND(E88*N88,2)</f>
        <v>0</v>
      </c>
      <c r="P88" s="236">
        <v>0</v>
      </c>
      <c r="Q88" s="236">
        <f>ROUND(E88*P88,2)</f>
        <v>0</v>
      </c>
      <c r="R88" s="236" t="s">
        <v>140</v>
      </c>
      <c r="S88" s="236" t="s">
        <v>109</v>
      </c>
      <c r="T88" s="237" t="s">
        <v>110</v>
      </c>
      <c r="U88" s="221">
        <v>0.49</v>
      </c>
      <c r="V88" s="221">
        <f>ROUND(E88*U88,2)</f>
        <v>0.3</v>
      </c>
      <c r="W88" s="221"/>
      <c r="X88" s="221" t="s">
        <v>190</v>
      </c>
      <c r="Y88" s="212"/>
      <c r="Z88" s="212"/>
      <c r="AA88" s="212"/>
      <c r="AB88" s="212"/>
      <c r="AC88" s="212"/>
      <c r="AD88" s="212"/>
      <c r="AE88" s="212"/>
      <c r="AF88" s="212"/>
      <c r="AG88" s="212" t="s">
        <v>191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47"/>
      <c r="D89" s="239"/>
      <c r="E89" s="239"/>
      <c r="F89" s="239"/>
      <c r="G89" s="239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12"/>
      <c r="Z89" s="212"/>
      <c r="AA89" s="212"/>
      <c r="AB89" s="212"/>
      <c r="AC89" s="212"/>
      <c r="AD89" s="212"/>
      <c r="AE89" s="212"/>
      <c r="AF89" s="212"/>
      <c r="AG89" s="212" t="s">
        <v>116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31">
        <v>29</v>
      </c>
      <c r="B90" s="232" t="s">
        <v>199</v>
      </c>
      <c r="C90" s="244" t="s">
        <v>200</v>
      </c>
      <c r="D90" s="233" t="s">
        <v>148</v>
      </c>
      <c r="E90" s="234">
        <v>6.0359999999999996</v>
      </c>
      <c r="F90" s="235"/>
      <c r="G90" s="236">
        <f>ROUND(E90*F90,2)</f>
        <v>0</v>
      </c>
      <c r="H90" s="235"/>
      <c r="I90" s="236">
        <f>ROUND(E90*H90,2)</f>
        <v>0</v>
      </c>
      <c r="J90" s="235"/>
      <c r="K90" s="236">
        <f>ROUND(E90*J90,2)</f>
        <v>0</v>
      </c>
      <c r="L90" s="236">
        <v>21</v>
      </c>
      <c r="M90" s="236">
        <f>G90*(1+L90/100)</f>
        <v>0</v>
      </c>
      <c r="N90" s="236">
        <v>0</v>
      </c>
      <c r="O90" s="236">
        <f>ROUND(E90*N90,2)</f>
        <v>0</v>
      </c>
      <c r="P90" s="236">
        <v>0</v>
      </c>
      <c r="Q90" s="236">
        <f>ROUND(E90*P90,2)</f>
        <v>0</v>
      </c>
      <c r="R90" s="236" t="s">
        <v>140</v>
      </c>
      <c r="S90" s="236" t="s">
        <v>109</v>
      </c>
      <c r="T90" s="237" t="s">
        <v>110</v>
      </c>
      <c r="U90" s="221">
        <v>0</v>
      </c>
      <c r="V90" s="221">
        <f>ROUND(E90*U90,2)</f>
        <v>0</v>
      </c>
      <c r="W90" s="221"/>
      <c r="X90" s="221" t="s">
        <v>190</v>
      </c>
      <c r="Y90" s="212"/>
      <c r="Z90" s="212"/>
      <c r="AA90" s="212"/>
      <c r="AB90" s="212"/>
      <c r="AC90" s="212"/>
      <c r="AD90" s="212"/>
      <c r="AE90" s="212"/>
      <c r="AF90" s="212"/>
      <c r="AG90" s="212" t="s">
        <v>191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outlineLevel="1" x14ac:dyDescent="0.2">
      <c r="A91" s="219"/>
      <c r="B91" s="220"/>
      <c r="C91" s="247"/>
      <c r="D91" s="239"/>
      <c r="E91" s="239"/>
      <c r="F91" s="239"/>
      <c r="G91" s="239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1"/>
      <c r="T91" s="221"/>
      <c r="U91" s="221"/>
      <c r="V91" s="221"/>
      <c r="W91" s="221"/>
      <c r="X91" s="221"/>
      <c r="Y91" s="212"/>
      <c r="Z91" s="212"/>
      <c r="AA91" s="212"/>
      <c r="AB91" s="212"/>
      <c r="AC91" s="212"/>
      <c r="AD91" s="212"/>
      <c r="AE91" s="212"/>
      <c r="AF91" s="212"/>
      <c r="AG91" s="212" t="s">
        <v>116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31">
        <v>30</v>
      </c>
      <c r="B92" s="232" t="s">
        <v>201</v>
      </c>
      <c r="C92" s="244" t="s">
        <v>202</v>
      </c>
      <c r="D92" s="233" t="s">
        <v>148</v>
      </c>
      <c r="E92" s="234">
        <v>0.60360000000000003</v>
      </c>
      <c r="F92" s="235"/>
      <c r="G92" s="236">
        <f>ROUND(E92*F92,2)</f>
        <v>0</v>
      </c>
      <c r="H92" s="235"/>
      <c r="I92" s="236">
        <f>ROUND(E92*H92,2)</f>
        <v>0</v>
      </c>
      <c r="J92" s="235"/>
      <c r="K92" s="236">
        <f>ROUND(E92*J92,2)</f>
        <v>0</v>
      </c>
      <c r="L92" s="236">
        <v>21</v>
      </c>
      <c r="M92" s="236">
        <f>G92*(1+L92/100)</f>
        <v>0</v>
      </c>
      <c r="N92" s="236">
        <v>0</v>
      </c>
      <c r="O92" s="236">
        <f>ROUND(E92*N92,2)</f>
        <v>0</v>
      </c>
      <c r="P92" s="236">
        <v>0</v>
      </c>
      <c r="Q92" s="236">
        <f>ROUND(E92*P92,2)</f>
        <v>0</v>
      </c>
      <c r="R92" s="236" t="s">
        <v>140</v>
      </c>
      <c r="S92" s="236" t="s">
        <v>109</v>
      </c>
      <c r="T92" s="237" t="s">
        <v>110</v>
      </c>
      <c r="U92" s="221">
        <v>0.94199999999999995</v>
      </c>
      <c r="V92" s="221">
        <f>ROUND(E92*U92,2)</f>
        <v>0.56999999999999995</v>
      </c>
      <c r="W92" s="221"/>
      <c r="X92" s="221" t="s">
        <v>190</v>
      </c>
      <c r="Y92" s="212"/>
      <c r="Z92" s="212"/>
      <c r="AA92" s="212"/>
      <c r="AB92" s="212"/>
      <c r="AC92" s="212"/>
      <c r="AD92" s="212"/>
      <c r="AE92" s="212"/>
      <c r="AF92" s="212"/>
      <c r="AG92" s="212" t="s">
        <v>191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47"/>
      <c r="D93" s="239"/>
      <c r="E93" s="239"/>
      <c r="F93" s="239"/>
      <c r="G93" s="239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1"/>
      <c r="T93" s="221"/>
      <c r="U93" s="221"/>
      <c r="V93" s="221"/>
      <c r="W93" s="221"/>
      <c r="X93" s="221"/>
      <c r="Y93" s="212"/>
      <c r="Z93" s="212"/>
      <c r="AA93" s="212"/>
      <c r="AB93" s="212"/>
      <c r="AC93" s="212"/>
      <c r="AD93" s="212"/>
      <c r="AE93" s="212"/>
      <c r="AF93" s="212"/>
      <c r="AG93" s="212" t="s">
        <v>116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outlineLevel="1" x14ac:dyDescent="0.2">
      <c r="A94" s="231">
        <v>31</v>
      </c>
      <c r="B94" s="232" t="s">
        <v>203</v>
      </c>
      <c r="C94" s="244" t="s">
        <v>204</v>
      </c>
      <c r="D94" s="233" t="s">
        <v>148</v>
      </c>
      <c r="E94" s="234">
        <v>0.60360000000000003</v>
      </c>
      <c r="F94" s="235"/>
      <c r="G94" s="236">
        <f>ROUND(E94*F94,2)</f>
        <v>0</v>
      </c>
      <c r="H94" s="235"/>
      <c r="I94" s="236">
        <f>ROUND(E94*H94,2)</f>
        <v>0</v>
      </c>
      <c r="J94" s="235"/>
      <c r="K94" s="236">
        <f>ROUND(E94*J94,2)</f>
        <v>0</v>
      </c>
      <c r="L94" s="236">
        <v>21</v>
      </c>
      <c r="M94" s="236">
        <f>G94*(1+L94/100)</f>
        <v>0</v>
      </c>
      <c r="N94" s="236">
        <v>0</v>
      </c>
      <c r="O94" s="236">
        <f>ROUND(E94*N94,2)</f>
        <v>0</v>
      </c>
      <c r="P94" s="236">
        <v>0</v>
      </c>
      <c r="Q94" s="236">
        <f>ROUND(E94*P94,2)</f>
        <v>0</v>
      </c>
      <c r="R94" s="236" t="s">
        <v>140</v>
      </c>
      <c r="S94" s="236" t="s">
        <v>109</v>
      </c>
      <c r="T94" s="237" t="s">
        <v>110</v>
      </c>
      <c r="U94" s="221">
        <v>0</v>
      </c>
      <c r="V94" s="221">
        <f>ROUND(E94*U94,2)</f>
        <v>0</v>
      </c>
      <c r="W94" s="221"/>
      <c r="X94" s="221" t="s">
        <v>190</v>
      </c>
      <c r="Y94" s="212"/>
      <c r="Z94" s="212"/>
      <c r="AA94" s="212"/>
      <c r="AB94" s="212"/>
      <c r="AC94" s="212"/>
      <c r="AD94" s="212"/>
      <c r="AE94" s="212"/>
      <c r="AF94" s="212"/>
      <c r="AG94" s="212" t="s">
        <v>191</v>
      </c>
      <c r="AH94" s="212"/>
      <c r="AI94" s="212"/>
      <c r="AJ94" s="212"/>
      <c r="AK94" s="212"/>
      <c r="AL94" s="212"/>
      <c r="AM94" s="212"/>
      <c r="AN94" s="212"/>
      <c r="AO94" s="212"/>
      <c r="AP94" s="212"/>
      <c r="AQ94" s="212"/>
      <c r="AR94" s="212"/>
      <c r="AS94" s="212"/>
      <c r="AT94" s="212"/>
      <c r="AU94" s="212"/>
      <c r="AV94" s="212"/>
      <c r="AW94" s="212"/>
      <c r="AX94" s="212"/>
      <c r="AY94" s="212"/>
      <c r="AZ94" s="212"/>
      <c r="BA94" s="212"/>
      <c r="BB94" s="212"/>
      <c r="BC94" s="212"/>
      <c r="BD94" s="212"/>
      <c r="BE94" s="212"/>
      <c r="BF94" s="212"/>
      <c r="BG94" s="212"/>
      <c r="BH94" s="212"/>
    </row>
    <row r="95" spans="1:60" outlineLevel="1" x14ac:dyDescent="0.2">
      <c r="A95" s="219"/>
      <c r="B95" s="220"/>
      <c r="C95" s="247"/>
      <c r="D95" s="239"/>
      <c r="E95" s="239"/>
      <c r="F95" s="239"/>
      <c r="G95" s="239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1"/>
      <c r="T95" s="221"/>
      <c r="U95" s="221"/>
      <c r="V95" s="221"/>
      <c r="W95" s="221"/>
      <c r="X95" s="221"/>
      <c r="Y95" s="212"/>
      <c r="Z95" s="212"/>
      <c r="AA95" s="212"/>
      <c r="AB95" s="212"/>
      <c r="AC95" s="212"/>
      <c r="AD95" s="212"/>
      <c r="AE95" s="212"/>
      <c r="AF95" s="212"/>
      <c r="AG95" s="212" t="s">
        <v>116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x14ac:dyDescent="0.2">
      <c r="A96" s="3"/>
      <c r="B96" s="4"/>
      <c r="C96" s="249"/>
      <c r="D96" s="6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AE96">
        <v>15</v>
      </c>
      <c r="AF96">
        <v>21</v>
      </c>
      <c r="AG96" t="s">
        <v>90</v>
      </c>
    </row>
    <row r="97" spans="1:33" x14ac:dyDescent="0.2">
      <c r="A97" s="215"/>
      <c r="B97" s="216" t="s">
        <v>29</v>
      </c>
      <c r="C97" s="250"/>
      <c r="D97" s="217"/>
      <c r="E97" s="218"/>
      <c r="F97" s="218"/>
      <c r="G97" s="242">
        <f>G8+G13+G25+G29+G37+G47+G64+G69+G80</f>
        <v>0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AE97">
        <f>SUMIF(L7:L95,AE96,G7:G95)</f>
        <v>0</v>
      </c>
      <c r="AF97">
        <f>SUMIF(L7:L95,AF96,G7:G95)</f>
        <v>0</v>
      </c>
      <c r="AG97" t="s">
        <v>205</v>
      </c>
    </row>
    <row r="98" spans="1:33" x14ac:dyDescent="0.2">
      <c r="C98" s="251"/>
      <c r="D98" s="10"/>
      <c r="AG98" t="s">
        <v>206</v>
      </c>
    </row>
    <row r="99" spans="1:33" x14ac:dyDescent="0.2">
      <c r="D99" s="10"/>
    </row>
    <row r="100" spans="1:33" x14ac:dyDescent="0.2">
      <c r="D100" s="10"/>
    </row>
    <row r="101" spans="1:33" x14ac:dyDescent="0.2">
      <c r="D101" s="10"/>
    </row>
    <row r="102" spans="1:33" x14ac:dyDescent="0.2">
      <c r="D102" s="10"/>
    </row>
    <row r="103" spans="1:33" x14ac:dyDescent="0.2">
      <c r="D103" s="10"/>
    </row>
    <row r="104" spans="1:33" x14ac:dyDescent="0.2">
      <c r="D104" s="10"/>
    </row>
    <row r="105" spans="1:33" x14ac:dyDescent="0.2">
      <c r="D105" s="10"/>
    </row>
    <row r="106" spans="1:33" x14ac:dyDescent="0.2">
      <c r="D106" s="10"/>
    </row>
    <row r="107" spans="1:33" x14ac:dyDescent="0.2">
      <c r="D107" s="10"/>
    </row>
    <row r="108" spans="1:33" x14ac:dyDescent="0.2">
      <c r="D108" s="10"/>
    </row>
    <row r="109" spans="1:33" x14ac:dyDescent="0.2">
      <c r="D109" s="10"/>
    </row>
    <row r="110" spans="1:33" x14ac:dyDescent="0.2">
      <c r="D110" s="10"/>
    </row>
    <row r="111" spans="1:33" x14ac:dyDescent="0.2">
      <c r="D111" s="10"/>
    </row>
    <row r="112" spans="1:33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41">
    <mergeCell ref="C87:G87"/>
    <mergeCell ref="C89:G89"/>
    <mergeCell ref="C91:G91"/>
    <mergeCell ref="C93:G93"/>
    <mergeCell ref="C95:G95"/>
    <mergeCell ref="C71:G71"/>
    <mergeCell ref="C75:G75"/>
    <mergeCell ref="C79:G79"/>
    <mergeCell ref="C82:G82"/>
    <mergeCell ref="C83:G83"/>
    <mergeCell ref="C85:G85"/>
    <mergeCell ref="C55:G55"/>
    <mergeCell ref="C57:G57"/>
    <mergeCell ref="C59:G59"/>
    <mergeCell ref="C61:G61"/>
    <mergeCell ref="C63:G63"/>
    <mergeCell ref="C68:G68"/>
    <mergeCell ref="C43:G43"/>
    <mergeCell ref="C45:G45"/>
    <mergeCell ref="C46:G46"/>
    <mergeCell ref="C49:G49"/>
    <mergeCell ref="C51:G51"/>
    <mergeCell ref="C53:G53"/>
    <mergeCell ref="C31:G31"/>
    <mergeCell ref="C32:G32"/>
    <mergeCell ref="C36:G36"/>
    <mergeCell ref="C39:G39"/>
    <mergeCell ref="C40:G40"/>
    <mergeCell ref="C42:G42"/>
    <mergeCell ref="C17:G17"/>
    <mergeCell ref="C18:G18"/>
    <mergeCell ref="C20:G20"/>
    <mergeCell ref="C22:G22"/>
    <mergeCell ref="C24:G24"/>
    <mergeCell ref="C28:G28"/>
    <mergeCell ref="A1:G1"/>
    <mergeCell ref="C2:G2"/>
    <mergeCell ref="C3:G3"/>
    <mergeCell ref="C4:G4"/>
    <mergeCell ref="C12:G12"/>
    <mergeCell ref="C15:G1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007_2020_01 007_2020_01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'007_2020_01 007_2020_01 Pol'!Názvy_tisku</vt:lpstr>
      <vt:lpstr>oadresa</vt:lpstr>
      <vt:lpstr>Stavba!Objednatel</vt:lpstr>
      <vt:lpstr>Stavba!Objekt</vt:lpstr>
      <vt:lpstr>'007_2020_01 007_2020_01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2020-10-16T09:32:09Z</dcterms:modified>
</cp:coreProperties>
</file>