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MalinNam3 - Oprava hlavní..." sheetId="2" state="visible" r:id="rId3"/>
  </sheets>
  <definedNames>
    <definedName function="false" hidden="false" localSheetId="1" name="_xlnm.Print_Area" vbProcedure="false">'MalinNam3 - Oprava hlavní...'!$C$4:$J$76,'MalinNam3 - Oprava hlavní...'!$C$82:$J$108,'MalinNam3 - Oprava hlavní...'!$C$114:$K$222</definedName>
    <definedName function="false" hidden="false" localSheetId="1" name="_xlnm.Print_Titles" vbProcedure="false">'MalinNam3 - Oprava hlavní...'!$124:$124</definedName>
    <definedName function="false" hidden="true" localSheetId="1" name="_xlnm._FilterDatabase" vbProcedure="false">'MalinNam3 - Oprava hlavní...'!$C$124:$K$222</definedName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<sst xmlns="http://schemas.openxmlformats.org/spreadsheetml/2006/main" count="1224" uniqueCount="338">
  <si>
    <t xml:space="preserve">Export Komplet</t>
  </si>
  <si>
    <t xml:space="preserve">2.0</t>
  </si>
  <si>
    <t xml:space="preserve">False</t>
  </si>
  <si>
    <t xml:space="preserve">{faf8a983-14ec-42a9-87d9-43181184031e}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</si>
  <si>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</si>
  <si>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</si>
  <si>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</si>
  <si>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</si>
  <si>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</si>
  <si>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</si>
  <si>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</si>
  <si>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</si>
  <si>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</si>
  <si>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MalinNam3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</si>
  <si>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</si>
  <si>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</si>
  <si>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Oprava hlavního schodiště</t>
  </si>
  <si>
    <t xml:space="preserve">KSO:</t>
  </si>
  <si>
    <t xml:space="preserve">CC-CZ:</t>
  </si>
  <si>
    <t xml:space="preserve">Místo:</t>
  </si>
  <si>
    <t xml:space="preserve">Malinovského náměstí 3,Brno</t>
  </si>
  <si>
    <t xml:space="preserve">Datum:</t>
  </si>
  <si>
    <t xml:space="preserve">3. 9. 2020</t>
  </si>
  <si>
    <t xml:space="preserve">Zadavatel:</t>
  </si>
  <si>
    <t xml:space="preserve">IČ:</t>
  </si>
  <si>
    <t xml:space="preserve">MmBrna,OSM,Husova3,Brno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</si>
  <si>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</si>
  <si>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</si>
  <si>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</si>
  <si>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</si>
  <si>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R.Volková</t>
  </si>
  <si>
    <t xml:space="preserve">True</t>
  </si>
  <si>
    <t xml:space="preserve">Zpracovatel: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</si>
  <si>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</si>
  <si>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</si>
  <si>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</si>
  <si>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</si>
  <si>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</si>
  <si>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</si>
  <si>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</si>
  <si>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</si>
  <si>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</si>
  <si>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</si>
  <si>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</si>
  <si>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</si>
  <si>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</si>
  <si>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</si>
  <si>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</si>
  <si>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</si>
  <si>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</si>
  <si>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</si>
  <si>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</si>
  <si>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</si>
  <si>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</si>
  <si>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</si>
  <si>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</si>
  <si>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</si>
  <si>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</si>
  <si>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</si>
  <si>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</si>
  <si>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</si>
  <si>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</si>
  <si>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</si>
  <si>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</si>
  <si>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</si>
  <si>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</si>
  <si>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</si>
  <si>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</si>
  <si>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</si>
  <si>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</si>
  <si>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</si>
  <si>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</si>
  <si>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</si>
  <si>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</si>
  <si>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</si>
  <si>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</si>
  <si>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</si>
  <si>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</si>
  <si>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</si>
  <si>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</si>
  <si>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</si>
  <si>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</si>
  <si>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</si>
  <si>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</si>
  <si>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</si>
  <si>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</si>
  <si>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</si>
  <si>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</si>
  <si>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</si>
  <si>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</si>
  <si>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</si>
  <si>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</si>
  <si>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</si>
  <si>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</si>
  <si>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    771 - Podlahy z dlaždic</t>
  </si>
  <si>
    <t xml:space="preserve">    783 - Dokončovací práce - nátěry</t>
  </si>
  <si>
    <t xml:space="preserve">    784 - Dokončovací práce - malby a tapety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</si>
  <si>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</si>
  <si>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</si>
  <si>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</si>
  <si>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</si>
  <si>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</si>
  <si>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</si>
  <si>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</si>
  <si>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</si>
  <si>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</si>
  <si>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</si>
  <si>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</si>
  <si>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</si>
  <si>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</si>
  <si>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</si>
  <si>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</si>
  <si>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</si>
  <si>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</si>
  <si>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</si>
  <si>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</si>
  <si>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</si>
  <si>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6</t>
  </si>
  <si>
    <t xml:space="preserve">Úpravy povrchů, podlahy a osazování výplní</t>
  </si>
  <si>
    <t xml:space="preserve">K</t>
  </si>
  <si>
    <t xml:space="preserve">611142001</t>
  </si>
  <si>
    <t xml:space="preserve">Potažení vnitřních stropů sklovláknitým pletivem vtlačeným do tenkovrstvé hmoty-4patro</t>
  </si>
  <si>
    <t xml:space="preserve">m2</t>
  </si>
  <si>
    <t xml:space="preserve">CS ÚRS 2020 01</t>
  </si>
  <si>
    <t xml:space="preserve">4</t>
  </si>
  <si>
    <t xml:space="preserve">-1879785834</t>
  </si>
  <si>
    <t xml:space="preserve">VV</t>
  </si>
  <si>
    <t xml:space="preserve">9,15*5,4"4p"-3*1,5-4,7*0,45</t>
  </si>
  <si>
    <t xml:space="preserve">611311131</t>
  </si>
  <si>
    <t xml:space="preserve">Potažení vnitřních rovných stropů vápenným štukem tloušťky do 3 mm</t>
  </si>
  <si>
    <t xml:space="preserve">2035909796</t>
  </si>
  <si>
    <t xml:space="preserve">3</t>
  </si>
  <si>
    <t xml:space="preserve">611325422</t>
  </si>
  <si>
    <t xml:space="preserve">Oprava vnitřní vápenocementové štukové omítky stropů v rozsahu plochy do 20%-4patro</t>
  </si>
  <si>
    <t xml:space="preserve">856376374</t>
  </si>
  <si>
    <t xml:space="preserve">612325421R</t>
  </si>
  <si>
    <t xml:space="preserve">Oprava prasklin na stěnách 3 patro-přízemí</t>
  </si>
  <si>
    <t xml:space="preserve">sada</t>
  </si>
  <si>
    <t xml:space="preserve">2071925339</t>
  </si>
  <si>
    <t xml:space="preserve">5</t>
  </si>
  <si>
    <t xml:space="preserve">612325422</t>
  </si>
  <si>
    <t xml:space="preserve">Oprava vnitřní vápenocementové štukové omítky stěn v rozsahu plochy do 20%-trhliny-4patro</t>
  </si>
  <si>
    <t xml:space="preserve">1517433293</t>
  </si>
  <si>
    <t xml:space="preserve">"4"(5,5+5,35+9,15)*3,35+(0,7*2)*3,35</t>
  </si>
  <si>
    <t xml:space="preserve">-0,98*1,9*6+(1+1,9*2)*0,35*6</t>
  </si>
  <si>
    <t xml:space="preserve">Mezisoučet</t>
  </si>
  <si>
    <t xml:space="preserve">619991011</t>
  </si>
  <si>
    <t xml:space="preserve">Obalení konstrukcí a prvků fólií přilepenou lepící páskou-okna,hydranty.. </t>
  </si>
  <si>
    <t xml:space="preserve">-182918002</t>
  </si>
  <si>
    <t xml:space="preserve">"přízemí"1,14*2,75*3+1,24*2,75+0,8*2+1*2,75*2</t>
  </si>
  <si>
    <t xml:space="preserve">"3-1"19,915*3</t>
  </si>
  <si>
    <t xml:space="preserve">"4"1*1,9*6</t>
  </si>
  <si>
    <t xml:space="preserve">Součet</t>
  </si>
  <si>
    <t xml:space="preserve">7</t>
  </si>
  <si>
    <t xml:space="preserve">619-pc 2</t>
  </si>
  <si>
    <t xml:space="preserve">Demontáž a opětovná montáž oznamovacích,informačních tabulek</t>
  </si>
  <si>
    <t xml:space="preserve">-1551519095</t>
  </si>
  <si>
    <t xml:space="preserve">9</t>
  </si>
  <si>
    <t xml:space="preserve">Ostatní konstrukce a práce, bourání</t>
  </si>
  <si>
    <t xml:space="preserve">8</t>
  </si>
  <si>
    <t xml:space="preserve">949101112</t>
  </si>
  <si>
    <t xml:space="preserve">Lešení pomocné pro objekty pozemních staveb s lešeňovou podlahou v do 3,5 m zatížení do 150 kg/m2</t>
  </si>
  <si>
    <t xml:space="preserve">-1845792639</t>
  </si>
  <si>
    <t xml:space="preserve">45"4"+9*1,2</t>
  </si>
  <si>
    <t xml:space="preserve">"3-1"9*1,2*3</t>
  </si>
  <si>
    <t xml:space="preserve">"přízemi"9*1,2</t>
  </si>
  <si>
    <t xml:space="preserve">949-pc 1</t>
  </si>
  <si>
    <t xml:space="preserve">Výměna nástěných světel ve schodištovém prostoru -za nová letková </t>
  </si>
  <si>
    <t xml:space="preserve">-1521339944</t>
  </si>
  <si>
    <t xml:space="preserve">4*5</t>
  </si>
  <si>
    <t xml:space="preserve">10</t>
  </si>
  <si>
    <t xml:space="preserve">952901111</t>
  </si>
  <si>
    <t xml:space="preserve">Vyčištění budov bytové a občanské výstavby při výšce podlaží do 4 m</t>
  </si>
  <si>
    <t xml:space="preserve">1402774007</t>
  </si>
  <si>
    <t xml:space="preserve">(9,15*2,2+2,2*3,2*2)*5+10*5,5</t>
  </si>
  <si>
    <t xml:space="preserve">11</t>
  </si>
  <si>
    <t xml:space="preserve">978011141</t>
  </si>
  <si>
    <t xml:space="preserve">Otlučení (osekání) vnitřní vápenné nebo vápenocementové omítky stropů v rozsahu do 20 %-4patro</t>
  </si>
  <si>
    <t xml:space="preserve">1245433580</t>
  </si>
  <si>
    <t xml:space="preserve">12</t>
  </si>
  <si>
    <t xml:space="preserve">978013141</t>
  </si>
  <si>
    <t xml:space="preserve">Otlučení (osekání) vnitřní vápenné nebo vápenocementové omítky stěn v rozsahu do 20 %-4patro</t>
  </si>
  <si>
    <t xml:space="preserve">-923100544</t>
  </si>
  <si>
    <t xml:space="preserve">997</t>
  </si>
  <si>
    <t xml:space="preserve">Přesun sutě</t>
  </si>
  <si>
    <t xml:space="preserve">13</t>
  </si>
  <si>
    <t xml:space="preserve">997013216</t>
  </si>
  <si>
    <t xml:space="preserve">Vnitrostaveništní doprava suti a vybouraných hmot pro budovy v do 21 m ručně</t>
  </si>
  <si>
    <t xml:space="preserve">t</t>
  </si>
  <si>
    <t xml:space="preserve">1490184486</t>
  </si>
  <si>
    <t xml:space="preserve">14</t>
  </si>
  <si>
    <t xml:space="preserve">997013501</t>
  </si>
  <si>
    <t xml:space="preserve">Odvoz suti a vybouraných hmot na skládku nebo meziskládku do 1 km se složením</t>
  </si>
  <si>
    <t xml:space="preserve">-421697244</t>
  </si>
  <si>
    <t xml:space="preserve">997013509</t>
  </si>
  <si>
    <t xml:space="preserve">Příplatek k odvozu suti a vybouraných hmot na skládku ZKD 1 km přes 1 km</t>
  </si>
  <si>
    <t xml:space="preserve">-247609624</t>
  </si>
  <si>
    <t xml:space="preserve">1,423*24 'Přepočtené koeficientem množství</t>
  </si>
  <si>
    <t xml:space="preserve">16</t>
  </si>
  <si>
    <t xml:space="preserve">997013801</t>
  </si>
  <si>
    <t xml:space="preserve">Poplatek za uložení na skládce (skládkovné) stavebního odpadu </t>
  </si>
  <si>
    <t xml:space="preserve">-928262522</t>
  </si>
  <si>
    <t xml:space="preserve">998</t>
  </si>
  <si>
    <t xml:space="preserve">Přesun hmot</t>
  </si>
  <si>
    <t xml:space="preserve">17</t>
  </si>
  <si>
    <t xml:space="preserve">998018003</t>
  </si>
  <si>
    <t xml:space="preserve">Přesun hmot ruční pro budovy v do 24 m</t>
  </si>
  <si>
    <t xml:space="preserve">1637608873</t>
  </si>
  <si>
    <t xml:space="preserve">PSV</t>
  </si>
  <si>
    <t xml:space="preserve">Práce a dodávky PSV</t>
  </si>
  <si>
    <t xml:space="preserve">771</t>
  </si>
  <si>
    <t xml:space="preserve">Podlahy z dlaždic</t>
  </si>
  <si>
    <t xml:space="preserve">18</t>
  </si>
  <si>
    <t xml:space="preserve">771-pc 1</t>
  </si>
  <si>
    <t xml:space="preserve">Oprava soklu z teraca-ulomený roh</t>
  </si>
  <si>
    <t xml:space="preserve">kus</t>
  </si>
  <si>
    <t xml:space="preserve">-59887208</t>
  </si>
  <si>
    <t xml:space="preserve">19</t>
  </si>
  <si>
    <t xml:space="preserve">771-pc 2</t>
  </si>
  <si>
    <t xml:space="preserve">Označení 1 nastupního a výstupního schodu reflexními terči v každém patře</t>
  </si>
  <si>
    <t xml:space="preserve">-1619564936</t>
  </si>
  <si>
    <t xml:space="preserve">20</t>
  </si>
  <si>
    <t xml:space="preserve">771-pc  3</t>
  </si>
  <si>
    <t xml:space="preserve">Očištění  povrchu litého teraca-sokl,parapet,na pilířích </t>
  </si>
  <si>
    <t xml:space="preserve">-854432941</t>
  </si>
  <si>
    <t xml:space="preserve">"4"(5,3*2+3,3*2+10+5,5)*0,2+(2,08*0,25*2+1,7*0,25*2+1*0,25*3+0,5*0,5*3)+0,5*0,5*4</t>
  </si>
  <si>
    <t xml:space="preserve">"3"(5,3*2+3,3*2+10+5,5)*0,2+(1,9*0,25+2,1*0,25+1,7*0,25*2+1*0,25*4)+0,5*0,5*8</t>
  </si>
  <si>
    <t xml:space="preserve">"2"10,89+0,5*0,5*3+0,3*0,5*4</t>
  </si>
  <si>
    <t xml:space="preserve">"1"12,24</t>
  </si>
  <si>
    <t xml:space="preserve">"příz"12,24</t>
  </si>
  <si>
    <t xml:space="preserve">771-pc 5</t>
  </si>
  <si>
    <t xml:space="preserve">Broušení povrchu litého teraca-nášlapné plochy schodištových stupňů včetně čištění po broušení a impregnačního nátěru po broušení včetně soklu</t>
  </si>
  <si>
    <t xml:space="preserve">m</t>
  </si>
  <si>
    <t xml:space="preserve">-240353585</t>
  </si>
  <si>
    <t xml:space="preserve">"4"2,2*(11+12+8)</t>
  </si>
  <si>
    <t xml:space="preserve">"3-2"2,2*(8*2+14)*2</t>
  </si>
  <si>
    <t xml:space="preserve">"1"2,2*(9+16+8)</t>
  </si>
  <si>
    <t xml:space="preserve">"příz"2,2*(12+16+8)</t>
  </si>
  <si>
    <t xml:space="preserve">22</t>
  </si>
  <si>
    <t xml:space="preserve">998771203</t>
  </si>
  <si>
    <t xml:space="preserve">Přesun hmot procentní pro podlahy z dlaždic v objektech v do 24 m</t>
  </si>
  <si>
    <t xml:space="preserve">%</t>
  </si>
  <si>
    <t xml:space="preserve">1469684592</t>
  </si>
  <si>
    <t xml:space="preserve">783</t>
  </si>
  <si>
    <t xml:space="preserve">Dokončovací práce - nátěry</t>
  </si>
  <si>
    <t xml:space="preserve">23</t>
  </si>
  <si>
    <t xml:space="preserve">783306801</t>
  </si>
  <si>
    <t xml:space="preserve">Odstranění nátěru ze zámečnických konstrukcí obroušením-zábradlí+madlo</t>
  </si>
  <si>
    <t xml:space="preserve">1899780877</t>
  </si>
  <si>
    <t xml:space="preserve">"4madlo+tyč"(3,3*4+4,5*2+1,2+2,1)*3,14*0,05*1,2+2,2*1,1*2+1,8*1,1*2+1,2*1,1+1*1,1+1</t>
  </si>
  <si>
    <t xml:space="preserve">"3"(3,3*4+4,5*2+6*2,0)*3,14*0,05*1,2+2,1*1,1*2+1,7*1,1*2+1,1*1,1*2+0,001+1*1,1*2</t>
  </si>
  <si>
    <t xml:space="preserve">"2"19,424</t>
  </si>
  <si>
    <t xml:space="preserve">"1"19,424</t>
  </si>
  <si>
    <t xml:space="preserve">"př."19,424</t>
  </si>
  <si>
    <t xml:space="preserve">24</t>
  </si>
  <si>
    <t xml:space="preserve">783314201</t>
  </si>
  <si>
    <t xml:space="preserve">Základní antikorozní jednonásobný syntetický standardní nátěr zámečnických konstrukcí</t>
  </si>
  <si>
    <t xml:space="preserve">-1770740355</t>
  </si>
  <si>
    <t xml:space="preserve">25</t>
  </si>
  <si>
    <t xml:space="preserve">783315101</t>
  </si>
  <si>
    <t xml:space="preserve">Mezinátěr jednonásobný syntetický standardní zámečnických konstrukcí</t>
  </si>
  <si>
    <t xml:space="preserve">1068805830</t>
  </si>
  <si>
    <t xml:space="preserve">26</t>
  </si>
  <si>
    <t xml:space="preserve">783317101</t>
  </si>
  <si>
    <t xml:space="preserve">Krycí jednonásobný syntetický standardní nátěr zámečnických konstrukcí</t>
  </si>
  <si>
    <t xml:space="preserve">-699435573</t>
  </si>
  <si>
    <t xml:space="preserve">27</t>
  </si>
  <si>
    <t xml:space="preserve">783342101</t>
  </si>
  <si>
    <t xml:space="preserve">Tmelení včetně přebroušení zámečnických konstrukcí tmelem</t>
  </si>
  <si>
    <t xml:space="preserve">-1095964140</t>
  </si>
  <si>
    <t xml:space="preserve">28</t>
  </si>
  <si>
    <t xml:space="preserve">783801601</t>
  </si>
  <si>
    <t xml:space="preserve">Očištění odstraňovačem  hladkých ošetřených povrchů schodů-bezpečnostní nátěr prvního a posledního schodu ve schodištích</t>
  </si>
  <si>
    <t xml:space="preserve">1311512216</t>
  </si>
  <si>
    <t xml:space="preserve">29</t>
  </si>
  <si>
    <t xml:space="preserve">783-pc 1</t>
  </si>
  <si>
    <t xml:space="preserve">Obroušení radiátoru a trub+nátěr radiátorů a trub</t>
  </si>
  <si>
    <t xml:space="preserve">1445031353</t>
  </si>
  <si>
    <t xml:space="preserve">784</t>
  </si>
  <si>
    <t xml:space="preserve">Dokončovací práce - malby a tapety</t>
  </si>
  <si>
    <t xml:space="preserve">30</t>
  </si>
  <si>
    <t xml:space="preserve">784121003R</t>
  </si>
  <si>
    <t xml:space="preserve">Oškrabání malby na schodišti výšky do 5,00 m-30%</t>
  </si>
  <si>
    <t xml:space="preserve">-534791999</t>
  </si>
  <si>
    <t xml:space="preserve">"4"42,8+71,69+0,5*4*1,0*3+0,7*3,0*2</t>
  </si>
  <si>
    <t xml:space="preserve">"3"42,8+(5,5+0,1+5,5+0,1*3+9,1+0,1*2)*4,8+0,9*2*3,9+0,8*4*4,8*2+0,5*4*4,8</t>
  </si>
  <si>
    <t xml:space="preserve">"2"42,8+(5,5+0,3+5,5+0,3+9,1+0,4)*4,7+0,9*2*4,0+0,8*4*4,7*2+0,5*4*4,7</t>
  </si>
  <si>
    <t xml:space="preserve">"1"42,8+(5,5+0,3+5,5+0,3+9,1+0,4)*5,0+0,9*2*4,3+0,8*4*5,0*2+0,5*4*5,0</t>
  </si>
  <si>
    <t xml:space="preserve">31</t>
  </si>
  <si>
    <t xml:space="preserve">784121005R</t>
  </si>
  <si>
    <t xml:space="preserve">Oškrabání malby na schodišti výšky přes 5,00 m-30%</t>
  </si>
  <si>
    <t xml:space="preserve">2051881608</t>
  </si>
  <si>
    <t xml:space="preserve">"přízemi"42,8+(5,5+0,3+5,5+0,3+9,1+0,4)*6,1+0,9*2*5,2+0,8*4*6,1*2+0,5*4*6,1</t>
  </si>
  <si>
    <t xml:space="preserve">32</t>
  </si>
  <si>
    <t xml:space="preserve">784121013</t>
  </si>
  <si>
    <t xml:space="preserve">Rozmývání podkladu po oškrabání malby na schodišti výšky do 5,00 m-30%</t>
  </si>
  <si>
    <t xml:space="preserve">-1516446362</t>
  </si>
  <si>
    <t xml:space="preserve">33</t>
  </si>
  <si>
    <t xml:space="preserve">784121015</t>
  </si>
  <si>
    <t xml:space="preserve">Rozmývání podkladu po oškrabání malby na schodišti výšky přes 5,00 m-30%</t>
  </si>
  <si>
    <t xml:space="preserve">874032583</t>
  </si>
  <si>
    <t xml:space="preserve">34</t>
  </si>
  <si>
    <t xml:space="preserve">784151019</t>
  </si>
  <si>
    <t xml:space="preserve">Dvojnásobné izolování vodou ředitelnými barvami na schodišti o výšce podlaží do 5,00 m</t>
  </si>
  <si>
    <t xml:space="preserve">1505845080</t>
  </si>
  <si>
    <t xml:space="preserve">35</t>
  </si>
  <si>
    <t xml:space="preserve">784161219</t>
  </si>
  <si>
    <t xml:space="preserve">Lokální vyrovnání podkladu sádrovou stěrkou plochy do 0,25 m2 na schodišti o výšce podlaží do 5,00 m</t>
  </si>
  <si>
    <t xml:space="preserve">-933769049</t>
  </si>
  <si>
    <t xml:space="preserve">36</t>
  </si>
  <si>
    <t xml:space="preserve">784221103R</t>
  </si>
  <si>
    <t xml:space="preserve">Dvojnásobné bílé malby ze směsí za sucha dobře otěruvzdorných na schodišti do 5,00 m-zdobná </t>
  </si>
  <si>
    <t xml:space="preserve">101752215</t>
  </si>
  <si>
    <t xml:space="preserve">37</t>
  </si>
  <si>
    <t xml:space="preserve">784221105R</t>
  </si>
  <si>
    <t xml:space="preserve">Dvojnásobné bílé malby ze směsí za sucha dobře otěruvzdorných na schodišti přes 5,00 m-zdobná</t>
  </si>
  <si>
    <t xml:space="preserve">1238953293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</si>
  <si>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</si>
  <si>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</si>
  <si>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</si>
  <si>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</si>
  <si>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38</t>
  </si>
  <si>
    <t xml:space="preserve">030001000</t>
  </si>
  <si>
    <t xml:space="preserve">Zařízení staveniště 1%</t>
  </si>
  <si>
    <t xml:space="preserve">1024</t>
  </si>
  <si>
    <t xml:space="preserve">1825051278</t>
  </si>
  <si>
    <t xml:space="preserve">VRN6</t>
  </si>
  <si>
    <t xml:space="preserve">Územní vlivy</t>
  </si>
  <si>
    <t xml:space="preserve">39</t>
  </si>
  <si>
    <t xml:space="preserve">060001000</t>
  </si>
  <si>
    <t xml:space="preserve">Územní vlivy-ztížená doprava 3,2%</t>
  </si>
  <si>
    <t xml:space="preserve">453600602</t>
  </si>
  <si>
    <t xml:space="preserve">VRN7</t>
  </si>
  <si>
    <t xml:space="preserve">Provozní vlivy</t>
  </si>
  <si>
    <t xml:space="preserve">40</t>
  </si>
  <si>
    <t xml:space="preserve">070001000</t>
  </si>
  <si>
    <t xml:space="preserve">Provozní vlivy 1,5%</t>
  </si>
  <si>
    <t xml:space="preserve">1091237219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</si>
</sst>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40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sz val="8"/>
      <color rgb="FF0000A8"/>
      <name val="Arial CE"/>
      <family val="0"/>
      <charset val="1"/>
    </font>
    <font>
      <sz val="8"/>
      <color rgb="FFFF0000"/>
      <name val="Arial CE"/>
      <family val="0"/>
      <charset val="1"/>
    </font>
    <font>
      <sz val="7"/>
      <name val="Arial CE"/>
      <family val="0"/>
      <charset val="1"/>
    </font>
    <font>
      <sz val="8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9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A8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123480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8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30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33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34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35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36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37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38</v>
      </c>
      <c r="F29" s="15" t="s">
        <v>39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40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41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42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43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44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45</v>
      </c>
      <c r="U35" s="35"/>
      <c r="V35" s="35"/>
      <c r="W35" s="35"/>
      <c r="X35" s="37" t="s">
        <v>46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49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50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49</v>
      </c>
      <c r="AI60" s="25"/>
      <c r="AJ60" s="25"/>
      <c r="AK60" s="25"/>
      <c r="AL60" s="25"/>
      <c r="AM60" s="42" t="s">
        <v>50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49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50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49</v>
      </c>
      <c r="AI75" s="25"/>
      <c r="AJ75" s="25"/>
      <c r="AK75" s="25"/>
      <c r="AL75" s="25"/>
      <c r="AM75" s="42" t="s">
        <v>50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53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MalinNam3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Oprava hlavního schodiště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Malinovského náměstí 3,Brno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3. 9. 2020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MmBrna,OSM,Husova3,Brno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R.Volková</v>
      </c>
      <c r="AN89" s="56"/>
      <c r="AO89" s="56"/>
      <c r="AP89" s="56"/>
      <c r="AQ89" s="22"/>
      <c r="AR89" s="23"/>
      <c r="AS89" s="57" t="s">
        <v>54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R.Volková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55</v>
      </c>
      <c r="D92" s="62"/>
      <c r="E92" s="62"/>
      <c r="F92" s="62"/>
      <c r="G92" s="62"/>
      <c r="H92" s="63"/>
      <c r="I92" s="64" t="s">
        <v>56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57</v>
      </c>
      <c r="AH92" s="65"/>
      <c r="AI92" s="65"/>
      <c r="AJ92" s="65"/>
      <c r="AK92" s="65"/>
      <c r="AL92" s="65"/>
      <c r="AM92" s="65"/>
      <c r="AN92" s="66" t="s">
        <v>58</v>
      </c>
      <c r="AO92" s="66"/>
      <c r="AP92" s="66"/>
      <c r="AQ92" s="67" t="s">
        <v>59</v>
      </c>
      <c r="AR92" s="23"/>
      <c r="AS92" s="68" t="s">
        <v>60</v>
      </c>
      <c r="AT92" s="69" t="s">
        <v>61</v>
      </c>
      <c r="AU92" s="69" t="s">
        <v>62</v>
      </c>
      <c r="AV92" s="69" t="s">
        <v>63</v>
      </c>
      <c r="AW92" s="69" t="s">
        <v>64</v>
      </c>
      <c r="AX92" s="69" t="s">
        <v>65</v>
      </c>
      <c r="AY92" s="69" t="s">
        <v>66</v>
      </c>
      <c r="AZ92" s="69" t="s">
        <v>67</v>
      </c>
      <c r="BA92" s="69" t="s">
        <v>68</v>
      </c>
      <c r="BB92" s="69" t="s">
        <v>69</v>
      </c>
      <c r="BC92" s="69" t="s">
        <v>70</v>
      </c>
      <c r="BD92" s="70" t="s">
        <v>71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72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73</v>
      </c>
      <c r="BT94" s="85" t="s">
        <v>74</v>
      </c>
      <c r="BV94" s="85" t="s">
        <v>75</v>
      </c>
      <c r="BW94" s="85" t="s">
        <v>3</v>
      </c>
      <c r="BX94" s="85" t="s">
        <v>76</v>
      </c>
      <c r="CL94" s="85"/>
    </row>
    <row r="95" s="97" customFormat="true" ht="24.75" hidden="false" customHeight="true" outlineLevel="0" collapsed="false">
      <c r="A95" s="86" t="s">
        <v>77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'MalinNam3 - Oprava hlavní...'!J28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78</v>
      </c>
      <c r="AR95" s="87"/>
      <c r="AS95" s="93" t="n">
        <v>0</v>
      </c>
      <c r="AT95" s="94" t="n">
        <f aca="false">ROUND(SUM(AV95:AW95),2)</f>
        <v>0</v>
      </c>
      <c r="AU95" s="95" t="n">
        <f aca="false">'MalinNam3 - Oprava hlavní...'!P125</f>
        <v>0</v>
      </c>
      <c r="AV95" s="94" t="n">
        <f aca="false">'MalinNam3 - Oprava hlavní...'!J31</f>
        <v>0</v>
      </c>
      <c r="AW95" s="94" t="n">
        <f aca="false">'MalinNam3 - Oprava hlavní...'!J32</f>
        <v>0</v>
      </c>
      <c r="AX95" s="94" t="n">
        <f aca="false">'MalinNam3 - Oprava hlavní...'!J33</f>
        <v>0</v>
      </c>
      <c r="AY95" s="94" t="n">
        <f aca="false">'MalinNam3 - Oprava hlavní...'!J34</f>
        <v>0</v>
      </c>
      <c r="AZ95" s="94" t="n">
        <f aca="false">'MalinNam3 - Oprava hlavní...'!F31</f>
        <v>0</v>
      </c>
      <c r="BA95" s="94" t="n">
        <f aca="false">'MalinNam3 - Oprava hlavní...'!F32</f>
        <v>0</v>
      </c>
      <c r="BB95" s="94" t="n">
        <f aca="false">'MalinNam3 - Oprava hlavní...'!F33</f>
        <v>0</v>
      </c>
      <c r="BC95" s="94" t="n">
        <f aca="false">'MalinNam3 - Oprava hlavní...'!F34</f>
        <v>0</v>
      </c>
      <c r="BD95" s="96" t="n">
        <f aca="false">'MalinNam3 - Oprava hlavní...'!F35</f>
        <v>0</v>
      </c>
      <c r="BT95" s="98" t="s">
        <v>79</v>
      </c>
      <c r="BU95" s="98" t="s">
        <v>80</v>
      </c>
      <c r="BV95" s="98" t="s">
        <v>75</v>
      </c>
      <c r="BW95" s="98" t="s">
        <v>3</v>
      </c>
      <c r="BX95" s="98" t="s">
        <v>76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MalinNam3 - Oprava hlavní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223"/>
  <sheetViews>
    <sheetView showFormulas="false" showGridLines="false" showRowColHeaders="true" showZeros="true" rightToLeft="false" tabSelected="true" showOutlineSymbols="true" defaultGridColor="true" view="normal" topLeftCell="A195" colorId="64" zoomScale="100" zoomScaleNormal="100" zoomScalePageLayoutView="100" workbookViewId="0">
      <selection pane="topLeft" activeCell="K225" activeCellId="0" sqref="K225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"/>
    <col collapsed="false" customWidth="true" hidden="false" outlineLevel="0" max="8" min="8" style="0" width="11.5"/>
    <col collapsed="false" customWidth="true" hidden="false" outlineLevel="0" max="9" min="9" style="99" width="20.15"/>
    <col collapsed="false" customWidth="true" hidden="false" outlineLevel="0" max="11" min="10" style="0" width="20.15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100"/>
      <c r="J3" s="5"/>
      <c r="K3" s="5"/>
      <c r="L3" s="6"/>
      <c r="AT3" s="3" t="s">
        <v>81</v>
      </c>
    </row>
    <row r="4" customFormat="false" ht="24.95" hidden="false" customHeight="true" outlineLevel="0" collapsed="false">
      <c r="B4" s="6"/>
      <c r="D4" s="7" t="s">
        <v>82</v>
      </c>
      <c r="L4" s="6"/>
      <c r="M4" s="101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10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3" t="s">
        <v>16</v>
      </c>
      <c r="F7" s="103"/>
      <c r="G7" s="103"/>
      <c r="H7" s="103"/>
      <c r="I7" s="10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10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04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04" t="s">
        <v>21</v>
      </c>
      <c r="J10" s="105" t="str">
        <f aca="false">'Rekapitulace stavby'!AN8</f>
        <v>3. 9. 2020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10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04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04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10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04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6" t="str">
        <f aca="false">'Rekapitulace stavby'!E14</f>
        <v>Vyplň údaj</v>
      </c>
      <c r="F16" s="106"/>
      <c r="G16" s="106"/>
      <c r="H16" s="106"/>
      <c r="I16" s="104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10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04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04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10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04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30</v>
      </c>
      <c r="F22" s="22"/>
      <c r="G22" s="22"/>
      <c r="H22" s="22"/>
      <c r="I22" s="104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10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33</v>
      </c>
      <c r="E24" s="22"/>
      <c r="F24" s="22"/>
      <c r="G24" s="22"/>
      <c r="H24" s="22"/>
      <c r="I24" s="10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11" customFormat="true" ht="16.5" hidden="false" customHeight="true" outlineLevel="0" collapsed="false">
      <c r="A25" s="107"/>
      <c r="B25" s="108"/>
      <c r="C25" s="107"/>
      <c r="D25" s="107"/>
      <c r="E25" s="20"/>
      <c r="F25" s="20"/>
      <c r="G25" s="20"/>
      <c r="H25" s="20"/>
      <c r="I25" s="109"/>
      <c r="J25" s="107"/>
      <c r="K25" s="107"/>
      <c r="L25" s="110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10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11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13" t="s">
        <v>34</v>
      </c>
      <c r="E28" s="22"/>
      <c r="F28" s="22"/>
      <c r="G28" s="22"/>
      <c r="H28" s="22"/>
      <c r="I28" s="102"/>
      <c r="J28" s="114" t="n">
        <f aca="false">ROUND(J125,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11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15" t="s">
        <v>36</v>
      </c>
      <c r="G30" s="22"/>
      <c r="H30" s="22"/>
      <c r="I30" s="116" t="s">
        <v>35</v>
      </c>
      <c r="J30" s="115" t="s">
        <v>37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7" t="s">
        <v>38</v>
      </c>
      <c r="E31" s="15" t="s">
        <v>39</v>
      </c>
      <c r="F31" s="118" t="n">
        <f aca="false">ROUND((SUM(BE125:BE222)),  2)</f>
        <v>0</v>
      </c>
      <c r="G31" s="22"/>
      <c r="H31" s="22"/>
      <c r="I31" s="119" t="n">
        <v>0.21</v>
      </c>
      <c r="J31" s="118" t="n">
        <f aca="false">ROUND(((SUM(BE125:BE222))*I31),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40</v>
      </c>
      <c r="F32" s="118" t="n">
        <f aca="false">ROUND((SUM(BF125:BF222)),  2)</f>
        <v>0</v>
      </c>
      <c r="G32" s="22"/>
      <c r="H32" s="22"/>
      <c r="I32" s="119" t="n">
        <v>0.15</v>
      </c>
      <c r="J32" s="118" t="n">
        <f aca="false">ROUND(((SUM(BF125:BF222))*I32),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41</v>
      </c>
      <c r="F33" s="118" t="n">
        <f aca="false">ROUND((SUM(BG125:BG222)),  2)</f>
        <v>0</v>
      </c>
      <c r="G33" s="22"/>
      <c r="H33" s="22"/>
      <c r="I33" s="119" t="n">
        <v>0.21</v>
      </c>
      <c r="J33" s="118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42</v>
      </c>
      <c r="F34" s="118" t="n">
        <f aca="false">ROUND((SUM(BH125:BH222)),  2)</f>
        <v>0</v>
      </c>
      <c r="G34" s="22"/>
      <c r="H34" s="22"/>
      <c r="I34" s="119" t="n">
        <v>0.15</v>
      </c>
      <c r="J34" s="118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43</v>
      </c>
      <c r="F35" s="118" t="n">
        <f aca="false">ROUND((SUM(BI125:BI222)),  2)</f>
        <v>0</v>
      </c>
      <c r="G35" s="22"/>
      <c r="H35" s="22"/>
      <c r="I35" s="119" t="n">
        <v>0</v>
      </c>
      <c r="J35" s="118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10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20"/>
      <c r="D37" s="121" t="s">
        <v>44</v>
      </c>
      <c r="E37" s="63"/>
      <c r="F37" s="63"/>
      <c r="G37" s="122" t="s">
        <v>45</v>
      </c>
      <c r="H37" s="123" t="s">
        <v>46</v>
      </c>
      <c r="I37" s="124"/>
      <c r="J37" s="125" t="n">
        <f aca="false">SUM(J28:J35)</f>
        <v>0</v>
      </c>
      <c r="K37" s="126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10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47</v>
      </c>
      <c r="E50" s="41"/>
      <c r="F50" s="41"/>
      <c r="G50" s="40" t="s">
        <v>48</v>
      </c>
      <c r="H50" s="41"/>
      <c r="I50" s="127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49</v>
      </c>
      <c r="E61" s="25"/>
      <c r="F61" s="128" t="s">
        <v>50</v>
      </c>
      <c r="G61" s="42" t="s">
        <v>49</v>
      </c>
      <c r="H61" s="25"/>
      <c r="I61" s="129"/>
      <c r="J61" s="130" t="s">
        <v>50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51</v>
      </c>
      <c r="E65" s="43"/>
      <c r="F65" s="43"/>
      <c r="G65" s="40" t="s">
        <v>52</v>
      </c>
      <c r="H65" s="43"/>
      <c r="I65" s="131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49</v>
      </c>
      <c r="E76" s="25"/>
      <c r="F76" s="128" t="s">
        <v>50</v>
      </c>
      <c r="G76" s="42" t="s">
        <v>49</v>
      </c>
      <c r="H76" s="25"/>
      <c r="I76" s="129"/>
      <c r="J76" s="130" t="s">
        <v>50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132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133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83</v>
      </c>
      <c r="D82" s="22"/>
      <c r="E82" s="22"/>
      <c r="F82" s="22"/>
      <c r="G82" s="22"/>
      <c r="H82" s="22"/>
      <c r="I82" s="10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10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10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3" t="str">
        <f aca="false">E7</f>
        <v>Oprava hlavního schodiště</v>
      </c>
      <c r="F85" s="103"/>
      <c r="G85" s="103"/>
      <c r="H85" s="103"/>
      <c r="I85" s="10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10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Malinovského náměstí 3,Brno</v>
      </c>
      <c r="G87" s="22"/>
      <c r="H87" s="22"/>
      <c r="I87" s="104" t="s">
        <v>21</v>
      </c>
      <c r="J87" s="105" t="str">
        <f aca="false">IF(J10="","",J10)</f>
        <v>3. 9. 2020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10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MmBrna,OSM,Husova3,Brno</v>
      </c>
      <c r="G89" s="22"/>
      <c r="H89" s="22"/>
      <c r="I89" s="104" t="s">
        <v>29</v>
      </c>
      <c r="J89" s="134" t="str">
        <f aca="false">E19</f>
        <v>R.Volková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04" t="s">
        <v>32</v>
      </c>
      <c r="J90" s="134" t="str">
        <f aca="false">E22</f>
        <v>R.Volková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10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35" t="s">
        <v>84</v>
      </c>
      <c r="D92" s="120"/>
      <c r="E92" s="120"/>
      <c r="F92" s="120"/>
      <c r="G92" s="120"/>
      <c r="H92" s="120"/>
      <c r="I92" s="136"/>
      <c r="J92" s="137" t="s">
        <v>85</v>
      </c>
      <c r="K92" s="120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10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38" t="s">
        <v>86</v>
      </c>
      <c r="D94" s="22"/>
      <c r="E94" s="22"/>
      <c r="F94" s="22"/>
      <c r="G94" s="22"/>
      <c r="H94" s="22"/>
      <c r="I94" s="102"/>
      <c r="J94" s="114" t="n">
        <f aca="false">J125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87</v>
      </c>
    </row>
    <row r="95" s="139" customFormat="true" ht="24.95" hidden="false" customHeight="true" outlineLevel="0" collapsed="false">
      <c r="B95" s="140"/>
      <c r="D95" s="141" t="s">
        <v>88</v>
      </c>
      <c r="E95" s="142"/>
      <c r="F95" s="142"/>
      <c r="G95" s="142"/>
      <c r="H95" s="142"/>
      <c r="I95" s="143"/>
      <c r="J95" s="144" t="n">
        <f aca="false">J126</f>
        <v>0</v>
      </c>
      <c r="L95" s="140"/>
    </row>
    <row r="96" s="145" customFormat="true" ht="19.95" hidden="false" customHeight="true" outlineLevel="0" collapsed="false">
      <c r="B96" s="146"/>
      <c r="D96" s="147" t="s">
        <v>89</v>
      </c>
      <c r="E96" s="148"/>
      <c r="F96" s="148"/>
      <c r="G96" s="148"/>
      <c r="H96" s="148"/>
      <c r="I96" s="149"/>
      <c r="J96" s="150" t="n">
        <f aca="false">J127</f>
        <v>0</v>
      </c>
      <c r="L96" s="146"/>
    </row>
    <row r="97" s="145" customFormat="true" ht="19.95" hidden="false" customHeight="true" outlineLevel="0" collapsed="false">
      <c r="B97" s="146"/>
      <c r="D97" s="147" t="s">
        <v>90</v>
      </c>
      <c r="E97" s="148"/>
      <c r="F97" s="148"/>
      <c r="G97" s="148"/>
      <c r="H97" s="148"/>
      <c r="I97" s="149"/>
      <c r="J97" s="150" t="n">
        <f aca="false">J144</f>
        <v>0</v>
      </c>
      <c r="L97" s="146"/>
    </row>
    <row r="98" s="145" customFormat="true" ht="19.95" hidden="false" customHeight="true" outlineLevel="0" collapsed="false">
      <c r="B98" s="146"/>
      <c r="D98" s="147" t="s">
        <v>91</v>
      </c>
      <c r="E98" s="148"/>
      <c r="F98" s="148"/>
      <c r="G98" s="148"/>
      <c r="H98" s="148"/>
      <c r="I98" s="149"/>
      <c r="J98" s="150" t="n">
        <f aca="false">J156</f>
        <v>0</v>
      </c>
      <c r="L98" s="146"/>
    </row>
    <row r="99" s="145" customFormat="true" ht="19.95" hidden="false" customHeight="true" outlineLevel="0" collapsed="false">
      <c r="B99" s="146"/>
      <c r="D99" s="147" t="s">
        <v>92</v>
      </c>
      <c r="E99" s="148"/>
      <c r="F99" s="148"/>
      <c r="G99" s="148"/>
      <c r="H99" s="148"/>
      <c r="I99" s="149"/>
      <c r="J99" s="150" t="n">
        <f aca="false">J162</f>
        <v>0</v>
      </c>
      <c r="L99" s="146"/>
    </row>
    <row r="100" s="139" customFormat="true" ht="24.95" hidden="false" customHeight="true" outlineLevel="0" collapsed="false">
      <c r="B100" s="140"/>
      <c r="D100" s="141" t="s">
        <v>93</v>
      </c>
      <c r="E100" s="142"/>
      <c r="F100" s="142"/>
      <c r="G100" s="142"/>
      <c r="H100" s="142"/>
      <c r="I100" s="143"/>
      <c r="J100" s="144" t="n">
        <f aca="false">J164</f>
        <v>0</v>
      </c>
      <c r="L100" s="140"/>
    </row>
    <row r="101" s="145" customFormat="true" ht="19.95" hidden="false" customHeight="true" outlineLevel="0" collapsed="false">
      <c r="B101" s="146"/>
      <c r="D101" s="147" t="s">
        <v>94</v>
      </c>
      <c r="E101" s="148"/>
      <c r="F101" s="148"/>
      <c r="G101" s="148"/>
      <c r="H101" s="148"/>
      <c r="I101" s="149"/>
      <c r="J101" s="150" t="n">
        <f aca="false">J165</f>
        <v>0</v>
      </c>
      <c r="L101" s="146"/>
    </row>
    <row r="102" s="145" customFormat="true" ht="19.95" hidden="false" customHeight="true" outlineLevel="0" collapsed="false">
      <c r="B102" s="146"/>
      <c r="D102" s="147" t="s">
        <v>95</v>
      </c>
      <c r="E102" s="148"/>
      <c r="F102" s="148"/>
      <c r="G102" s="148"/>
      <c r="H102" s="148"/>
      <c r="I102" s="149"/>
      <c r="J102" s="150" t="n">
        <f aca="false">J183</f>
        <v>0</v>
      </c>
      <c r="L102" s="146"/>
    </row>
    <row r="103" s="145" customFormat="true" ht="19.95" hidden="false" customHeight="true" outlineLevel="0" collapsed="false">
      <c r="B103" s="146"/>
      <c r="D103" s="147" t="s">
        <v>96</v>
      </c>
      <c r="E103" s="148"/>
      <c r="F103" s="148"/>
      <c r="G103" s="148"/>
      <c r="H103" s="148"/>
      <c r="I103" s="149"/>
      <c r="J103" s="150" t="n">
        <f aca="false">J198</f>
        <v>0</v>
      </c>
      <c r="L103" s="146"/>
    </row>
    <row r="104" s="139" customFormat="true" ht="24.95" hidden="false" customHeight="true" outlineLevel="0" collapsed="false">
      <c r="B104" s="140"/>
      <c r="D104" s="141" t="s">
        <v>97</v>
      </c>
      <c r="E104" s="142"/>
      <c r="F104" s="142"/>
      <c r="G104" s="142"/>
      <c r="H104" s="142"/>
      <c r="I104" s="143"/>
      <c r="J104" s="144" t="n">
        <f aca="false">J216</f>
        <v>0</v>
      </c>
      <c r="L104" s="140"/>
    </row>
    <row r="105" s="145" customFormat="true" ht="19.95" hidden="false" customHeight="true" outlineLevel="0" collapsed="false">
      <c r="B105" s="146"/>
      <c r="D105" s="147" t="s">
        <v>98</v>
      </c>
      <c r="E105" s="148"/>
      <c r="F105" s="148"/>
      <c r="G105" s="148"/>
      <c r="H105" s="148"/>
      <c r="I105" s="149"/>
      <c r="J105" s="150" t="n">
        <f aca="false">J217</f>
        <v>0</v>
      </c>
      <c r="L105" s="146"/>
    </row>
    <row r="106" s="145" customFormat="true" ht="19.95" hidden="false" customHeight="true" outlineLevel="0" collapsed="false">
      <c r="B106" s="146"/>
      <c r="D106" s="147" t="s">
        <v>99</v>
      </c>
      <c r="E106" s="148"/>
      <c r="F106" s="148"/>
      <c r="G106" s="148"/>
      <c r="H106" s="148"/>
      <c r="I106" s="149"/>
      <c r="J106" s="150" t="n">
        <f aca="false">J219</f>
        <v>0</v>
      </c>
      <c r="L106" s="146"/>
    </row>
    <row r="107" s="145" customFormat="true" ht="19.95" hidden="false" customHeight="true" outlineLevel="0" collapsed="false">
      <c r="B107" s="146"/>
      <c r="D107" s="147" t="s">
        <v>100</v>
      </c>
      <c r="E107" s="148"/>
      <c r="F107" s="148"/>
      <c r="G107" s="148"/>
      <c r="H107" s="148"/>
      <c r="I107" s="149"/>
      <c r="J107" s="150" t="n">
        <f aca="false">J221</f>
        <v>0</v>
      </c>
      <c r="L107" s="146"/>
    </row>
    <row r="108" s="27" customFormat="true" ht="21.85" hidden="false" customHeight="true" outlineLevel="0" collapsed="false">
      <c r="A108" s="22"/>
      <c r="B108" s="23"/>
      <c r="C108" s="22"/>
      <c r="D108" s="22"/>
      <c r="E108" s="22"/>
      <c r="F108" s="22"/>
      <c r="G108" s="22"/>
      <c r="H108" s="22"/>
      <c r="I108" s="102"/>
      <c r="J108" s="22"/>
      <c r="K108" s="22"/>
      <c r="L108" s="39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</row>
    <row r="109" s="27" customFormat="true" ht="6.95" hidden="false" customHeight="true" outlineLevel="0" collapsed="false">
      <c r="A109" s="22"/>
      <c r="B109" s="44"/>
      <c r="C109" s="45"/>
      <c r="D109" s="45"/>
      <c r="E109" s="45"/>
      <c r="F109" s="45"/>
      <c r="G109" s="45"/>
      <c r="H109" s="45"/>
      <c r="I109" s="132"/>
      <c r="J109" s="45"/>
      <c r="K109" s="45"/>
      <c r="L109" s="39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</row>
    <row r="113" s="27" customFormat="true" ht="6.95" hidden="false" customHeight="true" outlineLevel="0" collapsed="false">
      <c r="A113" s="22"/>
      <c r="B113" s="46"/>
      <c r="C113" s="47"/>
      <c r="D113" s="47"/>
      <c r="E113" s="47"/>
      <c r="F113" s="47"/>
      <c r="G113" s="47"/>
      <c r="H113" s="47"/>
      <c r="I113" s="133"/>
      <c r="J113" s="47"/>
      <c r="K113" s="47"/>
      <c r="L113" s="39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24.95" hidden="false" customHeight="true" outlineLevel="0" collapsed="false">
      <c r="A114" s="22"/>
      <c r="B114" s="23"/>
      <c r="C114" s="7" t="s">
        <v>101</v>
      </c>
      <c r="D114" s="22"/>
      <c r="E114" s="22"/>
      <c r="F114" s="22"/>
      <c r="G114" s="22"/>
      <c r="H114" s="22"/>
      <c r="I114" s="102"/>
      <c r="J114" s="22"/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6.95" hidden="false" customHeight="true" outlineLevel="0" collapsed="false">
      <c r="A115" s="22"/>
      <c r="B115" s="23"/>
      <c r="C115" s="22"/>
      <c r="D115" s="22"/>
      <c r="E115" s="22"/>
      <c r="F115" s="22"/>
      <c r="G115" s="22"/>
      <c r="H115" s="22"/>
      <c r="I115" s="10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12" hidden="false" customHeight="true" outlineLevel="0" collapsed="false">
      <c r="A116" s="22"/>
      <c r="B116" s="23"/>
      <c r="C116" s="15" t="s">
        <v>15</v>
      </c>
      <c r="D116" s="22"/>
      <c r="E116" s="22"/>
      <c r="F116" s="22"/>
      <c r="G116" s="22"/>
      <c r="H116" s="22"/>
      <c r="I116" s="102"/>
      <c r="J116" s="22"/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16.5" hidden="false" customHeight="true" outlineLevel="0" collapsed="false">
      <c r="A117" s="22"/>
      <c r="B117" s="23"/>
      <c r="C117" s="22"/>
      <c r="D117" s="22"/>
      <c r="E117" s="103" t="str">
        <f aca="false">E7</f>
        <v>Oprava hlavního schodiště</v>
      </c>
      <c r="F117" s="103"/>
      <c r="G117" s="103"/>
      <c r="H117" s="103"/>
      <c r="I117" s="102"/>
      <c r="J117" s="22"/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6.95" hidden="false" customHeight="true" outlineLevel="0" collapsed="false">
      <c r="A118" s="22"/>
      <c r="B118" s="23"/>
      <c r="C118" s="22"/>
      <c r="D118" s="22"/>
      <c r="E118" s="22"/>
      <c r="F118" s="22"/>
      <c r="G118" s="22"/>
      <c r="H118" s="22"/>
      <c r="I118" s="102"/>
      <c r="J118" s="22"/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12" hidden="false" customHeight="true" outlineLevel="0" collapsed="false">
      <c r="A119" s="22"/>
      <c r="B119" s="23"/>
      <c r="C119" s="15" t="s">
        <v>19</v>
      </c>
      <c r="D119" s="22"/>
      <c r="E119" s="22"/>
      <c r="F119" s="16" t="str">
        <f aca="false">F10</f>
        <v>Malinovského náměstí 3,Brno</v>
      </c>
      <c r="G119" s="22"/>
      <c r="H119" s="22"/>
      <c r="I119" s="104" t="s">
        <v>21</v>
      </c>
      <c r="J119" s="105" t="str">
        <f aca="false">IF(J10="","",J10)</f>
        <v>3. 9. 2020</v>
      </c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6.95" hidden="false" customHeight="true" outlineLevel="0" collapsed="false">
      <c r="A120" s="22"/>
      <c r="B120" s="23"/>
      <c r="C120" s="22"/>
      <c r="D120" s="22"/>
      <c r="E120" s="22"/>
      <c r="F120" s="22"/>
      <c r="G120" s="22"/>
      <c r="H120" s="22"/>
      <c r="I120" s="102"/>
      <c r="J120" s="22"/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15.15" hidden="false" customHeight="true" outlineLevel="0" collapsed="false">
      <c r="A121" s="22"/>
      <c r="B121" s="23"/>
      <c r="C121" s="15" t="s">
        <v>23</v>
      </c>
      <c r="D121" s="22"/>
      <c r="E121" s="22"/>
      <c r="F121" s="16" t="str">
        <f aca="false">E13</f>
        <v>MmBrna,OSM,Husova3,Brno</v>
      </c>
      <c r="G121" s="22"/>
      <c r="H121" s="22"/>
      <c r="I121" s="104" t="s">
        <v>29</v>
      </c>
      <c r="J121" s="134" t="str">
        <f aca="false">E19</f>
        <v>R.Volková</v>
      </c>
      <c r="K121" s="22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27" customFormat="true" ht="15.15" hidden="false" customHeight="true" outlineLevel="0" collapsed="false">
      <c r="A122" s="22"/>
      <c r="B122" s="23"/>
      <c r="C122" s="15" t="s">
        <v>27</v>
      </c>
      <c r="D122" s="22"/>
      <c r="E122" s="22"/>
      <c r="F122" s="16" t="str">
        <f aca="false">IF(E16="","",E16)</f>
        <v>Vyplň údaj</v>
      </c>
      <c r="G122" s="22"/>
      <c r="H122" s="22"/>
      <c r="I122" s="104" t="s">
        <v>32</v>
      </c>
      <c r="J122" s="134" t="str">
        <f aca="false">E22</f>
        <v>R.Volková</v>
      </c>
      <c r="K122" s="22"/>
      <c r="L122" s="39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</row>
    <row r="123" s="27" customFormat="true" ht="10.3" hidden="false" customHeight="true" outlineLevel="0" collapsed="false">
      <c r="A123" s="22"/>
      <c r="B123" s="23"/>
      <c r="C123" s="22"/>
      <c r="D123" s="22"/>
      <c r="E123" s="22"/>
      <c r="F123" s="22"/>
      <c r="G123" s="22"/>
      <c r="H123" s="22"/>
      <c r="I123" s="102"/>
      <c r="J123" s="22"/>
      <c r="K123" s="22"/>
      <c r="L123" s="39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</row>
    <row r="124" s="158" customFormat="true" ht="29.3" hidden="false" customHeight="true" outlineLevel="0" collapsed="false">
      <c r="A124" s="151"/>
      <c r="B124" s="152"/>
      <c r="C124" s="153" t="s">
        <v>102</v>
      </c>
      <c r="D124" s="154" t="s">
        <v>59</v>
      </c>
      <c r="E124" s="154" t="s">
        <v>55</v>
      </c>
      <c r="F124" s="154" t="s">
        <v>56</v>
      </c>
      <c r="G124" s="154" t="s">
        <v>103</v>
      </c>
      <c r="H124" s="154" t="s">
        <v>104</v>
      </c>
      <c r="I124" s="155" t="s">
        <v>105</v>
      </c>
      <c r="J124" s="154" t="s">
        <v>85</v>
      </c>
      <c r="K124" s="156" t="s">
        <v>106</v>
      </c>
      <c r="L124" s="157"/>
      <c r="M124" s="68"/>
      <c r="N124" s="69" t="s">
        <v>38</v>
      </c>
      <c r="O124" s="69" t="s">
        <v>107</v>
      </c>
      <c r="P124" s="69" t="s">
        <v>108</v>
      </c>
      <c r="Q124" s="69" t="s">
        <v>109</v>
      </c>
      <c r="R124" s="69" t="s">
        <v>110</v>
      </c>
      <c r="S124" s="69" t="s">
        <v>111</v>
      </c>
      <c r="T124" s="70" t="s">
        <v>112</v>
      </c>
      <c r="U124" s="151"/>
      <c r="V124" s="151"/>
      <c r="W124" s="151"/>
      <c r="X124" s="151"/>
      <c r="Y124" s="151"/>
      <c r="Z124" s="151"/>
      <c r="AA124" s="151"/>
      <c r="AB124" s="151"/>
      <c r="AC124" s="151"/>
      <c r="AD124" s="151"/>
      <c r="AE124" s="151"/>
    </row>
    <row r="125" s="27" customFormat="true" ht="22.8" hidden="false" customHeight="true" outlineLevel="0" collapsed="false">
      <c r="A125" s="22"/>
      <c r="B125" s="23"/>
      <c r="C125" s="76" t="s">
        <v>113</v>
      </c>
      <c r="D125" s="22"/>
      <c r="E125" s="22"/>
      <c r="F125" s="22"/>
      <c r="G125" s="22"/>
      <c r="H125" s="22"/>
      <c r="I125" s="102"/>
      <c r="J125" s="159" t="n">
        <f aca="false">BK125</f>
        <v>0</v>
      </c>
      <c r="K125" s="22"/>
      <c r="L125" s="23"/>
      <c r="M125" s="71"/>
      <c r="N125" s="58"/>
      <c r="O125" s="72"/>
      <c r="P125" s="160" t="n">
        <f aca="false">P126+P164+P216</f>
        <v>0</v>
      </c>
      <c r="Q125" s="72"/>
      <c r="R125" s="160" t="n">
        <f aca="false">R126+R164+R216</f>
        <v>3.5617472</v>
      </c>
      <c r="S125" s="72"/>
      <c r="T125" s="161" t="n">
        <f aca="false">T126+T164+T216</f>
        <v>1.4231569</v>
      </c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T125" s="3" t="s">
        <v>73</v>
      </c>
      <c r="AU125" s="3" t="s">
        <v>87</v>
      </c>
      <c r="BK125" s="162" t="n">
        <f aca="false">BK126+BK164+BK216</f>
        <v>0</v>
      </c>
    </row>
    <row r="126" s="163" customFormat="true" ht="25.9" hidden="false" customHeight="true" outlineLevel="0" collapsed="false">
      <c r="B126" s="164"/>
      <c r="D126" s="165" t="s">
        <v>73</v>
      </c>
      <c r="E126" s="166" t="s">
        <v>114</v>
      </c>
      <c r="F126" s="166" t="s">
        <v>115</v>
      </c>
      <c r="I126" s="167"/>
      <c r="J126" s="168" t="n">
        <f aca="false">BK126</f>
        <v>0</v>
      </c>
      <c r="L126" s="164"/>
      <c r="M126" s="169"/>
      <c r="N126" s="170"/>
      <c r="O126" s="170"/>
      <c r="P126" s="171" t="n">
        <f aca="false">P127+P144+P156+P162</f>
        <v>0</v>
      </c>
      <c r="Q126" s="170"/>
      <c r="R126" s="171" t="n">
        <f aca="false">R127+R144+R156+R162</f>
        <v>2.2816401</v>
      </c>
      <c r="S126" s="170"/>
      <c r="T126" s="172" t="n">
        <f aca="false">T127+T144+T156+T162</f>
        <v>1.13393</v>
      </c>
      <c r="AR126" s="165" t="s">
        <v>79</v>
      </c>
      <c r="AT126" s="173" t="s">
        <v>73</v>
      </c>
      <c r="AU126" s="173" t="s">
        <v>74</v>
      </c>
      <c r="AY126" s="165" t="s">
        <v>116</v>
      </c>
      <c r="BK126" s="174" t="n">
        <f aca="false">BK127+BK144+BK156+BK162</f>
        <v>0</v>
      </c>
    </row>
    <row r="127" s="163" customFormat="true" ht="22.8" hidden="false" customHeight="true" outlineLevel="0" collapsed="false">
      <c r="B127" s="164"/>
      <c r="D127" s="165" t="s">
        <v>73</v>
      </c>
      <c r="E127" s="175" t="s">
        <v>117</v>
      </c>
      <c r="F127" s="175" t="s">
        <v>118</v>
      </c>
      <c r="I127" s="167"/>
      <c r="J127" s="176" t="n">
        <f aca="false">BK127</f>
        <v>0</v>
      </c>
      <c r="L127" s="164"/>
      <c r="M127" s="169"/>
      <c r="N127" s="170"/>
      <c r="O127" s="170"/>
      <c r="P127" s="171" t="n">
        <f aca="false">SUM(P128:P143)</f>
        <v>0</v>
      </c>
      <c r="Q127" s="170"/>
      <c r="R127" s="171" t="n">
        <f aca="false">SUM(R128:R143)</f>
        <v>2.2492081</v>
      </c>
      <c r="S127" s="170"/>
      <c r="T127" s="172" t="n">
        <f aca="false">SUM(T128:T143)</f>
        <v>0</v>
      </c>
      <c r="AR127" s="165" t="s">
        <v>79</v>
      </c>
      <c r="AT127" s="173" t="s">
        <v>73</v>
      </c>
      <c r="AU127" s="173" t="s">
        <v>79</v>
      </c>
      <c r="AY127" s="165" t="s">
        <v>116</v>
      </c>
      <c r="BK127" s="174" t="n">
        <f aca="false">SUM(BK128:BK143)</f>
        <v>0</v>
      </c>
    </row>
    <row r="128" s="27" customFormat="true" ht="21.75" hidden="false" customHeight="true" outlineLevel="0" collapsed="false">
      <c r="A128" s="22"/>
      <c r="B128" s="177"/>
      <c r="C128" s="178" t="s">
        <v>79</v>
      </c>
      <c r="D128" s="178" t="s">
        <v>119</v>
      </c>
      <c r="E128" s="179" t="s">
        <v>120</v>
      </c>
      <c r="F128" s="180" t="s">
        <v>121</v>
      </c>
      <c r="G128" s="181" t="s">
        <v>122</v>
      </c>
      <c r="H128" s="182" t="n">
        <v>42.795</v>
      </c>
      <c r="I128" s="183"/>
      <c r="J128" s="184" t="n">
        <f aca="false">ROUND(I128*H128,2)</f>
        <v>0</v>
      </c>
      <c r="K128" s="180" t="s">
        <v>123</v>
      </c>
      <c r="L128" s="23"/>
      <c r="M128" s="185"/>
      <c r="N128" s="186" t="s">
        <v>39</v>
      </c>
      <c r="O128" s="60"/>
      <c r="P128" s="187" t="n">
        <f aca="false">O128*H128</f>
        <v>0</v>
      </c>
      <c r="Q128" s="187" t="n">
        <v>0.00438</v>
      </c>
      <c r="R128" s="187" t="n">
        <f aca="false">Q128*H128</f>
        <v>0.1874421</v>
      </c>
      <c r="S128" s="187" t="n">
        <v>0</v>
      </c>
      <c r="T128" s="188" t="n">
        <f aca="false">S128*H128</f>
        <v>0</v>
      </c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R128" s="189" t="s">
        <v>124</v>
      </c>
      <c r="AT128" s="189" t="s">
        <v>119</v>
      </c>
      <c r="AU128" s="189" t="s">
        <v>81</v>
      </c>
      <c r="AY128" s="3" t="s">
        <v>116</v>
      </c>
      <c r="BE128" s="190" t="n">
        <f aca="false">IF(N128="základní",J128,0)</f>
        <v>0</v>
      </c>
      <c r="BF128" s="190" t="n">
        <f aca="false">IF(N128="snížená",J128,0)</f>
        <v>0</v>
      </c>
      <c r="BG128" s="190" t="n">
        <f aca="false">IF(N128="zákl. přenesená",J128,0)</f>
        <v>0</v>
      </c>
      <c r="BH128" s="190" t="n">
        <f aca="false">IF(N128="sníž. přenesená",J128,0)</f>
        <v>0</v>
      </c>
      <c r="BI128" s="190" t="n">
        <f aca="false">IF(N128="nulová",J128,0)</f>
        <v>0</v>
      </c>
      <c r="BJ128" s="3" t="s">
        <v>79</v>
      </c>
      <c r="BK128" s="190" t="n">
        <f aca="false">ROUND(I128*H128,2)</f>
        <v>0</v>
      </c>
      <c r="BL128" s="3" t="s">
        <v>124</v>
      </c>
      <c r="BM128" s="189" t="s">
        <v>125</v>
      </c>
    </row>
    <row r="129" s="191" customFormat="true" ht="12.8" hidden="false" customHeight="false" outlineLevel="0" collapsed="false">
      <c r="B129" s="192"/>
      <c r="D129" s="193" t="s">
        <v>126</v>
      </c>
      <c r="E129" s="194"/>
      <c r="F129" s="195" t="s">
        <v>127</v>
      </c>
      <c r="H129" s="196" t="n">
        <v>42.795</v>
      </c>
      <c r="I129" s="197"/>
      <c r="L129" s="192"/>
      <c r="M129" s="198"/>
      <c r="N129" s="199"/>
      <c r="O129" s="199"/>
      <c r="P129" s="199"/>
      <c r="Q129" s="199"/>
      <c r="R129" s="199"/>
      <c r="S129" s="199"/>
      <c r="T129" s="200"/>
      <c r="AT129" s="194" t="s">
        <v>126</v>
      </c>
      <c r="AU129" s="194" t="s">
        <v>81</v>
      </c>
      <c r="AV129" s="191" t="s">
        <v>81</v>
      </c>
      <c r="AW129" s="191" t="s">
        <v>31</v>
      </c>
      <c r="AX129" s="191" t="s">
        <v>79</v>
      </c>
      <c r="AY129" s="194" t="s">
        <v>116</v>
      </c>
    </row>
    <row r="130" s="27" customFormat="true" ht="21.75" hidden="false" customHeight="true" outlineLevel="0" collapsed="false">
      <c r="A130" s="22"/>
      <c r="B130" s="177"/>
      <c r="C130" s="178" t="s">
        <v>81</v>
      </c>
      <c r="D130" s="178" t="s">
        <v>119</v>
      </c>
      <c r="E130" s="179" t="s">
        <v>128</v>
      </c>
      <c r="F130" s="180" t="s">
        <v>129</v>
      </c>
      <c r="G130" s="181" t="s">
        <v>122</v>
      </c>
      <c r="H130" s="182" t="n">
        <v>42.795</v>
      </c>
      <c r="I130" s="183"/>
      <c r="J130" s="184" t="n">
        <f aca="false">ROUND(I130*H130,2)</f>
        <v>0</v>
      </c>
      <c r="K130" s="180" t="s">
        <v>123</v>
      </c>
      <c r="L130" s="23"/>
      <c r="M130" s="185"/>
      <c r="N130" s="186" t="s">
        <v>39</v>
      </c>
      <c r="O130" s="60"/>
      <c r="P130" s="187" t="n">
        <f aca="false">O130*H130</f>
        <v>0</v>
      </c>
      <c r="Q130" s="187" t="n">
        <v>0.003</v>
      </c>
      <c r="R130" s="187" t="n">
        <f aca="false">Q130*H130</f>
        <v>0.128385</v>
      </c>
      <c r="S130" s="187" t="n">
        <v>0</v>
      </c>
      <c r="T130" s="188" t="n">
        <f aca="false">S130*H130</f>
        <v>0</v>
      </c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R130" s="189" t="s">
        <v>124</v>
      </c>
      <c r="AT130" s="189" t="s">
        <v>119</v>
      </c>
      <c r="AU130" s="189" t="s">
        <v>81</v>
      </c>
      <c r="AY130" s="3" t="s">
        <v>116</v>
      </c>
      <c r="BE130" s="190" t="n">
        <f aca="false">IF(N130="základní",J130,0)</f>
        <v>0</v>
      </c>
      <c r="BF130" s="190" t="n">
        <f aca="false">IF(N130="snížená",J130,0)</f>
        <v>0</v>
      </c>
      <c r="BG130" s="190" t="n">
        <f aca="false">IF(N130="zákl. přenesená",J130,0)</f>
        <v>0</v>
      </c>
      <c r="BH130" s="190" t="n">
        <f aca="false">IF(N130="sníž. přenesená",J130,0)</f>
        <v>0</v>
      </c>
      <c r="BI130" s="190" t="n">
        <f aca="false">IF(N130="nulová",J130,0)</f>
        <v>0</v>
      </c>
      <c r="BJ130" s="3" t="s">
        <v>79</v>
      </c>
      <c r="BK130" s="190" t="n">
        <f aca="false">ROUND(I130*H130,2)</f>
        <v>0</v>
      </c>
      <c r="BL130" s="3" t="s">
        <v>124</v>
      </c>
      <c r="BM130" s="189" t="s">
        <v>130</v>
      </c>
    </row>
    <row r="131" s="27" customFormat="true" ht="21.75" hidden="false" customHeight="true" outlineLevel="0" collapsed="false">
      <c r="A131" s="22"/>
      <c r="B131" s="177"/>
      <c r="C131" s="178" t="s">
        <v>131</v>
      </c>
      <c r="D131" s="178" t="s">
        <v>119</v>
      </c>
      <c r="E131" s="179" t="s">
        <v>132</v>
      </c>
      <c r="F131" s="180" t="s">
        <v>133</v>
      </c>
      <c r="G131" s="181" t="s">
        <v>122</v>
      </c>
      <c r="H131" s="182" t="n">
        <v>42.795</v>
      </c>
      <c r="I131" s="183"/>
      <c r="J131" s="184" t="n">
        <f aca="false">ROUND(I131*H131,2)</f>
        <v>0</v>
      </c>
      <c r="K131" s="180" t="s">
        <v>123</v>
      </c>
      <c r="L131" s="23"/>
      <c r="M131" s="185"/>
      <c r="N131" s="186" t="s">
        <v>39</v>
      </c>
      <c r="O131" s="60"/>
      <c r="P131" s="187" t="n">
        <f aca="false">O131*H131</f>
        <v>0</v>
      </c>
      <c r="Q131" s="187" t="n">
        <v>0.017</v>
      </c>
      <c r="R131" s="187" t="n">
        <f aca="false">Q131*H131</f>
        <v>0.727515</v>
      </c>
      <c r="S131" s="187" t="n">
        <v>0</v>
      </c>
      <c r="T131" s="188" t="n">
        <f aca="false">S131*H131</f>
        <v>0</v>
      </c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R131" s="189" t="s">
        <v>124</v>
      </c>
      <c r="AT131" s="189" t="s">
        <v>119</v>
      </c>
      <c r="AU131" s="189" t="s">
        <v>81</v>
      </c>
      <c r="AY131" s="3" t="s">
        <v>116</v>
      </c>
      <c r="BE131" s="190" t="n">
        <f aca="false">IF(N131="základní",J131,0)</f>
        <v>0</v>
      </c>
      <c r="BF131" s="190" t="n">
        <f aca="false">IF(N131="snížená",J131,0)</f>
        <v>0</v>
      </c>
      <c r="BG131" s="190" t="n">
        <f aca="false">IF(N131="zákl. přenesená",J131,0)</f>
        <v>0</v>
      </c>
      <c r="BH131" s="190" t="n">
        <f aca="false">IF(N131="sníž. přenesená",J131,0)</f>
        <v>0</v>
      </c>
      <c r="BI131" s="190" t="n">
        <f aca="false">IF(N131="nulová",J131,0)</f>
        <v>0</v>
      </c>
      <c r="BJ131" s="3" t="s">
        <v>79</v>
      </c>
      <c r="BK131" s="190" t="n">
        <f aca="false">ROUND(I131*H131,2)</f>
        <v>0</v>
      </c>
      <c r="BL131" s="3" t="s">
        <v>124</v>
      </c>
      <c r="BM131" s="189" t="s">
        <v>134</v>
      </c>
    </row>
    <row r="132" s="27" customFormat="true" ht="16.5" hidden="false" customHeight="true" outlineLevel="0" collapsed="false">
      <c r="A132" s="22"/>
      <c r="B132" s="177"/>
      <c r="C132" s="178" t="s">
        <v>124</v>
      </c>
      <c r="D132" s="178" t="s">
        <v>119</v>
      </c>
      <c r="E132" s="179" t="s">
        <v>135</v>
      </c>
      <c r="F132" s="180" t="s">
        <v>136</v>
      </c>
      <c r="G132" s="181" t="s">
        <v>137</v>
      </c>
      <c r="H132" s="182" t="n">
        <v>1</v>
      </c>
      <c r="I132" s="183"/>
      <c r="J132" s="184" t="n">
        <f aca="false">ROUND(I132*H132,2)</f>
        <v>0</v>
      </c>
      <c r="K132" s="180"/>
      <c r="L132" s="23"/>
      <c r="M132" s="185"/>
      <c r="N132" s="186" t="s">
        <v>39</v>
      </c>
      <c r="O132" s="60"/>
      <c r="P132" s="187" t="n">
        <f aca="false">O132*H132</f>
        <v>0</v>
      </c>
      <c r="Q132" s="187" t="n">
        <v>0.0057</v>
      </c>
      <c r="R132" s="187" t="n">
        <f aca="false">Q132*H132</f>
        <v>0.0057</v>
      </c>
      <c r="S132" s="187" t="n">
        <v>0</v>
      </c>
      <c r="T132" s="188" t="n">
        <f aca="false">S132*H132</f>
        <v>0</v>
      </c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R132" s="189" t="s">
        <v>124</v>
      </c>
      <c r="AT132" s="189" t="s">
        <v>119</v>
      </c>
      <c r="AU132" s="189" t="s">
        <v>81</v>
      </c>
      <c r="AY132" s="3" t="s">
        <v>116</v>
      </c>
      <c r="BE132" s="190" t="n">
        <f aca="false">IF(N132="základní",J132,0)</f>
        <v>0</v>
      </c>
      <c r="BF132" s="190" t="n">
        <f aca="false">IF(N132="snížená",J132,0)</f>
        <v>0</v>
      </c>
      <c r="BG132" s="190" t="n">
        <f aca="false">IF(N132="zákl. přenesená",J132,0)</f>
        <v>0</v>
      </c>
      <c r="BH132" s="190" t="n">
        <f aca="false">IF(N132="sníž. přenesená",J132,0)</f>
        <v>0</v>
      </c>
      <c r="BI132" s="190" t="n">
        <f aca="false">IF(N132="nulová",J132,0)</f>
        <v>0</v>
      </c>
      <c r="BJ132" s="3" t="s">
        <v>79</v>
      </c>
      <c r="BK132" s="190" t="n">
        <f aca="false">ROUND(I132*H132,2)</f>
        <v>0</v>
      </c>
      <c r="BL132" s="3" t="s">
        <v>124</v>
      </c>
      <c r="BM132" s="189" t="s">
        <v>138</v>
      </c>
    </row>
    <row r="133" s="27" customFormat="true" ht="21.75" hidden="false" customHeight="true" outlineLevel="0" collapsed="false">
      <c r="A133" s="22"/>
      <c r="B133" s="177"/>
      <c r="C133" s="178" t="s">
        <v>139</v>
      </c>
      <c r="D133" s="178" t="s">
        <v>119</v>
      </c>
      <c r="E133" s="179" t="s">
        <v>140</v>
      </c>
      <c r="F133" s="180" t="s">
        <v>141</v>
      </c>
      <c r="G133" s="181" t="s">
        <v>122</v>
      </c>
      <c r="H133" s="182" t="n">
        <v>70.598</v>
      </c>
      <c r="I133" s="183"/>
      <c r="J133" s="184" t="n">
        <f aca="false">ROUND(I133*H133,2)</f>
        <v>0</v>
      </c>
      <c r="K133" s="180" t="s">
        <v>123</v>
      </c>
      <c r="L133" s="23"/>
      <c r="M133" s="185"/>
      <c r="N133" s="186" t="s">
        <v>39</v>
      </c>
      <c r="O133" s="60"/>
      <c r="P133" s="187" t="n">
        <f aca="false">O133*H133</f>
        <v>0</v>
      </c>
      <c r="Q133" s="187" t="n">
        <v>0.017</v>
      </c>
      <c r="R133" s="187" t="n">
        <f aca="false">Q133*H133</f>
        <v>1.200166</v>
      </c>
      <c r="S133" s="187" t="n">
        <v>0</v>
      </c>
      <c r="T133" s="188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89" t="s">
        <v>124</v>
      </c>
      <c r="AT133" s="189" t="s">
        <v>119</v>
      </c>
      <c r="AU133" s="189" t="s">
        <v>81</v>
      </c>
      <c r="AY133" s="3" t="s">
        <v>116</v>
      </c>
      <c r="BE133" s="190" t="n">
        <f aca="false">IF(N133="základní",J133,0)</f>
        <v>0</v>
      </c>
      <c r="BF133" s="190" t="n">
        <f aca="false">IF(N133="snížená",J133,0)</f>
        <v>0</v>
      </c>
      <c r="BG133" s="190" t="n">
        <f aca="false">IF(N133="zákl. přenesená",J133,0)</f>
        <v>0</v>
      </c>
      <c r="BH133" s="190" t="n">
        <f aca="false">IF(N133="sníž. přenesená",J133,0)</f>
        <v>0</v>
      </c>
      <c r="BI133" s="190" t="n">
        <f aca="false">IF(N133="nulová",J133,0)</f>
        <v>0</v>
      </c>
      <c r="BJ133" s="3" t="s">
        <v>79</v>
      </c>
      <c r="BK133" s="190" t="n">
        <f aca="false">ROUND(I133*H133,2)</f>
        <v>0</v>
      </c>
      <c r="BL133" s="3" t="s">
        <v>124</v>
      </c>
      <c r="BM133" s="189" t="s">
        <v>142</v>
      </c>
    </row>
    <row r="134" s="191" customFormat="true" ht="12.8" hidden="false" customHeight="false" outlineLevel="0" collapsed="false">
      <c r="B134" s="192"/>
      <c r="D134" s="193" t="s">
        <v>126</v>
      </c>
      <c r="E134" s="194"/>
      <c r="F134" s="195" t="s">
        <v>143</v>
      </c>
      <c r="H134" s="196" t="n">
        <v>71.69</v>
      </c>
      <c r="I134" s="197"/>
      <c r="L134" s="192"/>
      <c r="M134" s="198"/>
      <c r="N134" s="199"/>
      <c r="O134" s="199"/>
      <c r="P134" s="199"/>
      <c r="Q134" s="199"/>
      <c r="R134" s="199"/>
      <c r="S134" s="199"/>
      <c r="T134" s="200"/>
      <c r="AT134" s="194" t="s">
        <v>126</v>
      </c>
      <c r="AU134" s="194" t="s">
        <v>81</v>
      </c>
      <c r="AV134" s="191" t="s">
        <v>81</v>
      </c>
      <c r="AW134" s="191" t="s">
        <v>31</v>
      </c>
      <c r="AX134" s="191" t="s">
        <v>74</v>
      </c>
      <c r="AY134" s="194" t="s">
        <v>116</v>
      </c>
    </row>
    <row r="135" s="191" customFormat="true" ht="12.8" hidden="false" customHeight="false" outlineLevel="0" collapsed="false">
      <c r="B135" s="192"/>
      <c r="D135" s="193" t="s">
        <v>126</v>
      </c>
      <c r="E135" s="194"/>
      <c r="F135" s="195" t="s">
        <v>144</v>
      </c>
      <c r="H135" s="196" t="n">
        <v>-1.092</v>
      </c>
      <c r="I135" s="197"/>
      <c r="L135" s="192"/>
      <c r="M135" s="198"/>
      <c r="N135" s="199"/>
      <c r="O135" s="199"/>
      <c r="P135" s="199"/>
      <c r="Q135" s="199"/>
      <c r="R135" s="199"/>
      <c r="S135" s="199"/>
      <c r="T135" s="200"/>
      <c r="AT135" s="194" t="s">
        <v>126</v>
      </c>
      <c r="AU135" s="194" t="s">
        <v>81</v>
      </c>
      <c r="AV135" s="191" t="s">
        <v>81</v>
      </c>
      <c r="AW135" s="191" t="s">
        <v>31</v>
      </c>
      <c r="AX135" s="191" t="s">
        <v>74</v>
      </c>
      <c r="AY135" s="194" t="s">
        <v>116</v>
      </c>
    </row>
    <row r="136" s="201" customFormat="true" ht="12.8" hidden="false" customHeight="false" outlineLevel="0" collapsed="false">
      <c r="B136" s="202"/>
      <c r="D136" s="193" t="s">
        <v>126</v>
      </c>
      <c r="E136" s="203"/>
      <c r="F136" s="204" t="s">
        <v>145</v>
      </c>
      <c r="H136" s="205" t="n">
        <v>70.598</v>
      </c>
      <c r="I136" s="206"/>
      <c r="L136" s="202"/>
      <c r="M136" s="207"/>
      <c r="N136" s="208"/>
      <c r="O136" s="208"/>
      <c r="P136" s="208"/>
      <c r="Q136" s="208"/>
      <c r="R136" s="208"/>
      <c r="S136" s="208"/>
      <c r="T136" s="209"/>
      <c r="AT136" s="203" t="s">
        <v>126</v>
      </c>
      <c r="AU136" s="203" t="s">
        <v>81</v>
      </c>
      <c r="AV136" s="201" t="s">
        <v>131</v>
      </c>
      <c r="AW136" s="201" t="s">
        <v>31</v>
      </c>
      <c r="AX136" s="201" t="s">
        <v>79</v>
      </c>
      <c r="AY136" s="203" t="s">
        <v>116</v>
      </c>
    </row>
    <row r="137" s="27" customFormat="true" ht="21.75" hidden="false" customHeight="true" outlineLevel="0" collapsed="false">
      <c r="A137" s="22"/>
      <c r="B137" s="177"/>
      <c r="C137" s="178" t="s">
        <v>117</v>
      </c>
      <c r="D137" s="178" t="s">
        <v>119</v>
      </c>
      <c r="E137" s="179" t="s">
        <v>146</v>
      </c>
      <c r="F137" s="180" t="s">
        <v>147</v>
      </c>
      <c r="G137" s="181" t="s">
        <v>122</v>
      </c>
      <c r="H137" s="182" t="n">
        <v>91.06</v>
      </c>
      <c r="I137" s="183"/>
      <c r="J137" s="184" t="n">
        <f aca="false">ROUND(I137*H137,2)</f>
        <v>0</v>
      </c>
      <c r="K137" s="180" t="s">
        <v>123</v>
      </c>
      <c r="L137" s="23"/>
      <c r="M137" s="185"/>
      <c r="N137" s="186" t="s">
        <v>39</v>
      </c>
      <c r="O137" s="60"/>
      <c r="P137" s="187" t="n">
        <f aca="false">O137*H137</f>
        <v>0</v>
      </c>
      <c r="Q137" s="187" t="n">
        <v>0</v>
      </c>
      <c r="R137" s="187" t="n">
        <f aca="false">Q137*H137</f>
        <v>0</v>
      </c>
      <c r="S137" s="187" t="n">
        <v>0</v>
      </c>
      <c r="T137" s="188" t="n">
        <f aca="false">S137*H137</f>
        <v>0</v>
      </c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R137" s="189" t="s">
        <v>124</v>
      </c>
      <c r="AT137" s="189" t="s">
        <v>119</v>
      </c>
      <c r="AU137" s="189" t="s">
        <v>81</v>
      </c>
      <c r="AY137" s="3" t="s">
        <v>116</v>
      </c>
      <c r="BE137" s="190" t="n">
        <f aca="false">IF(N137="základní",J137,0)</f>
        <v>0</v>
      </c>
      <c r="BF137" s="190" t="n">
        <f aca="false">IF(N137="snížená",J137,0)</f>
        <v>0</v>
      </c>
      <c r="BG137" s="190" t="n">
        <f aca="false">IF(N137="zákl. přenesená",J137,0)</f>
        <v>0</v>
      </c>
      <c r="BH137" s="190" t="n">
        <f aca="false">IF(N137="sníž. přenesená",J137,0)</f>
        <v>0</v>
      </c>
      <c r="BI137" s="190" t="n">
        <f aca="false">IF(N137="nulová",J137,0)</f>
        <v>0</v>
      </c>
      <c r="BJ137" s="3" t="s">
        <v>79</v>
      </c>
      <c r="BK137" s="190" t="n">
        <f aca="false">ROUND(I137*H137,2)</f>
        <v>0</v>
      </c>
      <c r="BL137" s="3" t="s">
        <v>124</v>
      </c>
      <c r="BM137" s="189" t="s">
        <v>148</v>
      </c>
    </row>
    <row r="138" s="191" customFormat="true" ht="12.8" hidden="false" customHeight="false" outlineLevel="0" collapsed="false">
      <c r="B138" s="192"/>
      <c r="D138" s="193" t="s">
        <v>126</v>
      </c>
      <c r="E138" s="194"/>
      <c r="F138" s="195" t="s">
        <v>149</v>
      </c>
      <c r="H138" s="196" t="n">
        <v>19.915</v>
      </c>
      <c r="I138" s="197"/>
      <c r="L138" s="192"/>
      <c r="M138" s="198"/>
      <c r="N138" s="199"/>
      <c r="O138" s="199"/>
      <c r="P138" s="199"/>
      <c r="Q138" s="199"/>
      <c r="R138" s="199"/>
      <c r="S138" s="199"/>
      <c r="T138" s="200"/>
      <c r="AT138" s="194" t="s">
        <v>126</v>
      </c>
      <c r="AU138" s="194" t="s">
        <v>81</v>
      </c>
      <c r="AV138" s="191" t="s">
        <v>81</v>
      </c>
      <c r="AW138" s="191" t="s">
        <v>31</v>
      </c>
      <c r="AX138" s="191" t="s">
        <v>74</v>
      </c>
      <c r="AY138" s="194" t="s">
        <v>116</v>
      </c>
    </row>
    <row r="139" s="191" customFormat="true" ht="12.8" hidden="false" customHeight="false" outlineLevel="0" collapsed="false">
      <c r="B139" s="192"/>
      <c r="D139" s="193" t="s">
        <v>126</v>
      </c>
      <c r="E139" s="194"/>
      <c r="F139" s="195" t="s">
        <v>150</v>
      </c>
      <c r="H139" s="196" t="n">
        <v>59.745</v>
      </c>
      <c r="I139" s="197"/>
      <c r="L139" s="192"/>
      <c r="M139" s="198"/>
      <c r="N139" s="199"/>
      <c r="O139" s="199"/>
      <c r="P139" s="199"/>
      <c r="Q139" s="199"/>
      <c r="R139" s="199"/>
      <c r="S139" s="199"/>
      <c r="T139" s="200"/>
      <c r="AT139" s="194" t="s">
        <v>126</v>
      </c>
      <c r="AU139" s="194" t="s">
        <v>81</v>
      </c>
      <c r="AV139" s="191" t="s">
        <v>81</v>
      </c>
      <c r="AW139" s="191" t="s">
        <v>31</v>
      </c>
      <c r="AX139" s="191" t="s">
        <v>74</v>
      </c>
      <c r="AY139" s="194" t="s">
        <v>116</v>
      </c>
    </row>
    <row r="140" s="191" customFormat="true" ht="12.8" hidden="false" customHeight="false" outlineLevel="0" collapsed="false">
      <c r="B140" s="192"/>
      <c r="D140" s="193" t="s">
        <v>126</v>
      </c>
      <c r="E140" s="194"/>
      <c r="F140" s="195" t="s">
        <v>151</v>
      </c>
      <c r="H140" s="196" t="n">
        <v>11.4</v>
      </c>
      <c r="I140" s="197"/>
      <c r="L140" s="192"/>
      <c r="M140" s="198"/>
      <c r="N140" s="199"/>
      <c r="O140" s="199"/>
      <c r="P140" s="199"/>
      <c r="Q140" s="199"/>
      <c r="R140" s="199"/>
      <c r="S140" s="199"/>
      <c r="T140" s="200"/>
      <c r="AT140" s="194" t="s">
        <v>126</v>
      </c>
      <c r="AU140" s="194" t="s">
        <v>81</v>
      </c>
      <c r="AV140" s="191" t="s">
        <v>81</v>
      </c>
      <c r="AW140" s="191" t="s">
        <v>31</v>
      </c>
      <c r="AX140" s="191" t="s">
        <v>74</v>
      </c>
      <c r="AY140" s="194" t="s">
        <v>116</v>
      </c>
    </row>
    <row r="141" s="210" customFormat="true" ht="12.8" hidden="false" customHeight="false" outlineLevel="0" collapsed="false">
      <c r="B141" s="211"/>
      <c r="D141" s="193" t="s">
        <v>126</v>
      </c>
      <c r="E141" s="212"/>
      <c r="F141" s="213" t="s">
        <v>152</v>
      </c>
      <c r="H141" s="214" t="n">
        <v>91.06</v>
      </c>
      <c r="I141" s="215"/>
      <c r="L141" s="211"/>
      <c r="M141" s="216"/>
      <c r="N141" s="217"/>
      <c r="O141" s="217"/>
      <c r="P141" s="217"/>
      <c r="Q141" s="217"/>
      <c r="R141" s="217"/>
      <c r="S141" s="217"/>
      <c r="T141" s="218"/>
      <c r="AT141" s="212" t="s">
        <v>126</v>
      </c>
      <c r="AU141" s="212" t="s">
        <v>81</v>
      </c>
      <c r="AV141" s="210" t="s">
        <v>124</v>
      </c>
      <c r="AW141" s="210" t="s">
        <v>31</v>
      </c>
      <c r="AX141" s="210" t="s">
        <v>79</v>
      </c>
      <c r="AY141" s="212" t="s">
        <v>116</v>
      </c>
    </row>
    <row r="142" s="27" customFormat="true" ht="21.75" hidden="false" customHeight="true" outlineLevel="0" collapsed="false">
      <c r="A142" s="22"/>
      <c r="B142" s="177"/>
      <c r="C142" s="178" t="s">
        <v>153</v>
      </c>
      <c r="D142" s="178" t="s">
        <v>119</v>
      </c>
      <c r="E142" s="179" t="s">
        <v>154</v>
      </c>
      <c r="F142" s="180" t="s">
        <v>155</v>
      </c>
      <c r="G142" s="181" t="s">
        <v>137</v>
      </c>
      <c r="H142" s="182" t="n">
        <v>1</v>
      </c>
      <c r="I142" s="183"/>
      <c r="J142" s="184" t="n">
        <f aca="false">ROUND(I142*H142,2)</f>
        <v>0</v>
      </c>
      <c r="K142" s="180"/>
      <c r="L142" s="23"/>
      <c r="M142" s="185"/>
      <c r="N142" s="186" t="s">
        <v>39</v>
      </c>
      <c r="O142" s="60"/>
      <c r="P142" s="187" t="n">
        <f aca="false">O142*H142</f>
        <v>0</v>
      </c>
      <c r="Q142" s="187" t="n">
        <v>0</v>
      </c>
      <c r="R142" s="187" t="n">
        <f aca="false">Q142*H142</f>
        <v>0</v>
      </c>
      <c r="S142" s="187" t="n">
        <v>0</v>
      </c>
      <c r="T142" s="188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89" t="s">
        <v>124</v>
      </c>
      <c r="AT142" s="189" t="s">
        <v>119</v>
      </c>
      <c r="AU142" s="189" t="s">
        <v>81</v>
      </c>
      <c r="AY142" s="3" t="s">
        <v>116</v>
      </c>
      <c r="BE142" s="190" t="n">
        <f aca="false">IF(N142="základní",J142,0)</f>
        <v>0</v>
      </c>
      <c r="BF142" s="190" t="n">
        <f aca="false">IF(N142="snížená",J142,0)</f>
        <v>0</v>
      </c>
      <c r="BG142" s="190" t="n">
        <f aca="false">IF(N142="zákl. přenesená",J142,0)</f>
        <v>0</v>
      </c>
      <c r="BH142" s="190" t="n">
        <f aca="false">IF(N142="sníž. přenesená",J142,0)</f>
        <v>0</v>
      </c>
      <c r="BI142" s="190" t="n">
        <f aca="false">IF(N142="nulová",J142,0)</f>
        <v>0</v>
      </c>
      <c r="BJ142" s="3" t="s">
        <v>79</v>
      </c>
      <c r="BK142" s="190" t="n">
        <f aca="false">ROUND(I142*H142,2)</f>
        <v>0</v>
      </c>
      <c r="BL142" s="3" t="s">
        <v>124</v>
      </c>
      <c r="BM142" s="189" t="s">
        <v>156</v>
      </c>
    </row>
    <row r="143" s="191" customFormat="true" ht="12.8" hidden="false" customHeight="false" outlineLevel="0" collapsed="false">
      <c r="B143" s="192"/>
      <c r="D143" s="193" t="s">
        <v>126</v>
      </c>
      <c r="E143" s="194"/>
      <c r="F143" s="195" t="s">
        <v>79</v>
      </c>
      <c r="H143" s="196" t="n">
        <v>1</v>
      </c>
      <c r="I143" s="197"/>
      <c r="L143" s="192"/>
      <c r="M143" s="198"/>
      <c r="N143" s="199"/>
      <c r="O143" s="199"/>
      <c r="P143" s="199"/>
      <c r="Q143" s="199"/>
      <c r="R143" s="199"/>
      <c r="S143" s="199"/>
      <c r="T143" s="200"/>
      <c r="AT143" s="194" t="s">
        <v>126</v>
      </c>
      <c r="AU143" s="194" t="s">
        <v>81</v>
      </c>
      <c r="AV143" s="191" t="s">
        <v>81</v>
      </c>
      <c r="AW143" s="191" t="s">
        <v>31</v>
      </c>
      <c r="AX143" s="191" t="s">
        <v>79</v>
      </c>
      <c r="AY143" s="194" t="s">
        <v>116</v>
      </c>
    </row>
    <row r="144" s="163" customFormat="true" ht="22.8" hidden="false" customHeight="true" outlineLevel="0" collapsed="false">
      <c r="B144" s="164"/>
      <c r="D144" s="165" t="s">
        <v>73</v>
      </c>
      <c r="E144" s="175" t="s">
        <v>157</v>
      </c>
      <c r="F144" s="175" t="s">
        <v>158</v>
      </c>
      <c r="I144" s="167"/>
      <c r="J144" s="176" t="n">
        <f aca="false">BK144</f>
        <v>0</v>
      </c>
      <c r="L144" s="164"/>
      <c r="M144" s="169"/>
      <c r="N144" s="170"/>
      <c r="O144" s="170"/>
      <c r="P144" s="171" t="n">
        <f aca="false">SUM(P145:P155)</f>
        <v>0</v>
      </c>
      <c r="Q144" s="170"/>
      <c r="R144" s="171" t="n">
        <f aca="false">SUM(R145:R155)</f>
        <v>0.032432</v>
      </c>
      <c r="S144" s="170"/>
      <c r="T144" s="172" t="n">
        <f aca="false">SUM(T145:T155)</f>
        <v>1.13393</v>
      </c>
      <c r="AR144" s="165" t="s">
        <v>79</v>
      </c>
      <c r="AT144" s="173" t="s">
        <v>73</v>
      </c>
      <c r="AU144" s="173" t="s">
        <v>79</v>
      </c>
      <c r="AY144" s="165" t="s">
        <v>116</v>
      </c>
      <c r="BK144" s="174" t="n">
        <f aca="false">SUM(BK145:BK155)</f>
        <v>0</v>
      </c>
    </row>
    <row r="145" s="27" customFormat="true" ht="21.75" hidden="false" customHeight="true" outlineLevel="0" collapsed="false">
      <c r="A145" s="22"/>
      <c r="B145" s="177"/>
      <c r="C145" s="178" t="s">
        <v>159</v>
      </c>
      <c r="D145" s="178" t="s">
        <v>119</v>
      </c>
      <c r="E145" s="179" t="s">
        <v>160</v>
      </c>
      <c r="F145" s="219" t="s">
        <v>161</v>
      </c>
      <c r="G145" s="181" t="s">
        <v>122</v>
      </c>
      <c r="H145" s="182" t="n">
        <v>99</v>
      </c>
      <c r="I145" s="183"/>
      <c r="J145" s="184" t="n">
        <f aca="false">ROUND(I145*H145,2)</f>
        <v>0</v>
      </c>
      <c r="K145" s="180" t="s">
        <v>123</v>
      </c>
      <c r="L145" s="23"/>
      <c r="M145" s="185"/>
      <c r="N145" s="186" t="s">
        <v>39</v>
      </c>
      <c r="O145" s="60"/>
      <c r="P145" s="187" t="n">
        <f aca="false">O145*H145</f>
        <v>0</v>
      </c>
      <c r="Q145" s="187" t="n">
        <v>0.00021</v>
      </c>
      <c r="R145" s="187" t="n">
        <f aca="false">Q145*H145</f>
        <v>0.02079</v>
      </c>
      <c r="S145" s="187" t="n">
        <v>0</v>
      </c>
      <c r="T145" s="188" t="n">
        <f aca="false">S145*H145</f>
        <v>0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89" t="s">
        <v>124</v>
      </c>
      <c r="AT145" s="189" t="s">
        <v>119</v>
      </c>
      <c r="AU145" s="189" t="s">
        <v>81</v>
      </c>
      <c r="AY145" s="3" t="s">
        <v>116</v>
      </c>
      <c r="BE145" s="190" t="n">
        <f aca="false">IF(N145="základní",J145,0)</f>
        <v>0</v>
      </c>
      <c r="BF145" s="190" t="n">
        <f aca="false">IF(N145="snížená",J145,0)</f>
        <v>0</v>
      </c>
      <c r="BG145" s="190" t="n">
        <f aca="false">IF(N145="zákl. přenesená",J145,0)</f>
        <v>0</v>
      </c>
      <c r="BH145" s="190" t="n">
        <f aca="false">IF(N145="sníž. přenesená",J145,0)</f>
        <v>0</v>
      </c>
      <c r="BI145" s="190" t="n">
        <f aca="false">IF(N145="nulová",J145,0)</f>
        <v>0</v>
      </c>
      <c r="BJ145" s="3" t="s">
        <v>79</v>
      </c>
      <c r="BK145" s="190" t="n">
        <f aca="false">ROUND(I145*H145,2)</f>
        <v>0</v>
      </c>
      <c r="BL145" s="3" t="s">
        <v>124</v>
      </c>
      <c r="BM145" s="189" t="s">
        <v>162</v>
      </c>
    </row>
    <row r="146" s="191" customFormat="true" ht="12.8" hidden="false" customHeight="false" outlineLevel="0" collapsed="false">
      <c r="B146" s="192"/>
      <c r="D146" s="193" t="s">
        <v>126</v>
      </c>
      <c r="E146" s="194"/>
      <c r="F146" s="195" t="s">
        <v>163</v>
      </c>
      <c r="H146" s="196" t="n">
        <v>55.8</v>
      </c>
      <c r="I146" s="197"/>
      <c r="L146" s="192"/>
      <c r="M146" s="198"/>
      <c r="N146" s="199"/>
      <c r="O146" s="199"/>
      <c r="P146" s="199"/>
      <c r="Q146" s="199"/>
      <c r="R146" s="199"/>
      <c r="S146" s="199"/>
      <c r="T146" s="200"/>
      <c r="AT146" s="194" t="s">
        <v>126</v>
      </c>
      <c r="AU146" s="194" t="s">
        <v>81</v>
      </c>
      <c r="AV146" s="191" t="s">
        <v>81</v>
      </c>
      <c r="AW146" s="191" t="s">
        <v>31</v>
      </c>
      <c r="AX146" s="191" t="s">
        <v>74</v>
      </c>
      <c r="AY146" s="194" t="s">
        <v>116</v>
      </c>
    </row>
    <row r="147" s="191" customFormat="true" ht="12.8" hidden="false" customHeight="false" outlineLevel="0" collapsed="false">
      <c r="B147" s="192"/>
      <c r="D147" s="193" t="s">
        <v>126</v>
      </c>
      <c r="E147" s="194"/>
      <c r="F147" s="195" t="s">
        <v>164</v>
      </c>
      <c r="H147" s="196" t="n">
        <v>32.4</v>
      </c>
      <c r="I147" s="197"/>
      <c r="L147" s="192"/>
      <c r="M147" s="198"/>
      <c r="N147" s="199"/>
      <c r="O147" s="199"/>
      <c r="P147" s="199"/>
      <c r="Q147" s="199"/>
      <c r="R147" s="199"/>
      <c r="S147" s="199"/>
      <c r="T147" s="200"/>
      <c r="AT147" s="194" t="s">
        <v>126</v>
      </c>
      <c r="AU147" s="194" t="s">
        <v>81</v>
      </c>
      <c r="AV147" s="191" t="s">
        <v>81</v>
      </c>
      <c r="AW147" s="191" t="s">
        <v>31</v>
      </c>
      <c r="AX147" s="191" t="s">
        <v>74</v>
      </c>
      <c r="AY147" s="194" t="s">
        <v>116</v>
      </c>
    </row>
    <row r="148" s="191" customFormat="true" ht="12.8" hidden="false" customHeight="false" outlineLevel="0" collapsed="false">
      <c r="B148" s="192"/>
      <c r="D148" s="193" t="s">
        <v>126</v>
      </c>
      <c r="E148" s="194"/>
      <c r="F148" s="195" t="s">
        <v>165</v>
      </c>
      <c r="H148" s="196" t="n">
        <v>10.8</v>
      </c>
      <c r="I148" s="197"/>
      <c r="L148" s="192"/>
      <c r="M148" s="198"/>
      <c r="N148" s="199"/>
      <c r="O148" s="199"/>
      <c r="P148" s="199"/>
      <c r="Q148" s="199"/>
      <c r="R148" s="199"/>
      <c r="S148" s="199"/>
      <c r="T148" s="200"/>
      <c r="AT148" s="194" t="s">
        <v>126</v>
      </c>
      <c r="AU148" s="194" t="s">
        <v>81</v>
      </c>
      <c r="AV148" s="191" t="s">
        <v>81</v>
      </c>
      <c r="AW148" s="191" t="s">
        <v>31</v>
      </c>
      <c r="AX148" s="191" t="s">
        <v>74</v>
      </c>
      <c r="AY148" s="194" t="s">
        <v>116</v>
      </c>
    </row>
    <row r="149" s="210" customFormat="true" ht="12.8" hidden="false" customHeight="false" outlineLevel="0" collapsed="false">
      <c r="B149" s="211"/>
      <c r="D149" s="193" t="s">
        <v>126</v>
      </c>
      <c r="E149" s="212"/>
      <c r="F149" s="213" t="s">
        <v>152</v>
      </c>
      <c r="H149" s="214" t="n">
        <v>99</v>
      </c>
      <c r="I149" s="215"/>
      <c r="L149" s="211"/>
      <c r="M149" s="216"/>
      <c r="N149" s="217"/>
      <c r="O149" s="217"/>
      <c r="P149" s="217"/>
      <c r="Q149" s="217"/>
      <c r="R149" s="217"/>
      <c r="S149" s="217"/>
      <c r="T149" s="218"/>
      <c r="AT149" s="212" t="s">
        <v>126</v>
      </c>
      <c r="AU149" s="212" t="s">
        <v>81</v>
      </c>
      <c r="AV149" s="210" t="s">
        <v>124</v>
      </c>
      <c r="AW149" s="210" t="s">
        <v>31</v>
      </c>
      <c r="AX149" s="210" t="s">
        <v>79</v>
      </c>
      <c r="AY149" s="212" t="s">
        <v>116</v>
      </c>
    </row>
    <row r="150" s="27" customFormat="true" ht="21.75" hidden="false" customHeight="true" outlineLevel="0" collapsed="false">
      <c r="A150" s="22"/>
      <c r="B150" s="177"/>
      <c r="C150" s="178" t="s">
        <v>157</v>
      </c>
      <c r="D150" s="178" t="s">
        <v>119</v>
      </c>
      <c r="E150" s="179" t="s">
        <v>166</v>
      </c>
      <c r="F150" s="180" t="s">
        <v>167</v>
      </c>
      <c r="G150" s="181" t="s">
        <v>122</v>
      </c>
      <c r="H150" s="182" t="n">
        <v>20</v>
      </c>
      <c r="I150" s="183"/>
      <c r="J150" s="184" t="n">
        <f aca="false">ROUND(I150*H150,2)</f>
        <v>0</v>
      </c>
      <c r="K150" s="180"/>
      <c r="L150" s="23"/>
      <c r="M150" s="185"/>
      <c r="N150" s="186" t="s">
        <v>39</v>
      </c>
      <c r="O150" s="60"/>
      <c r="P150" s="187" t="n">
        <f aca="false">O150*H150</f>
        <v>0</v>
      </c>
      <c r="Q150" s="187" t="n">
        <v>0.00013</v>
      </c>
      <c r="R150" s="187" t="n">
        <f aca="false">Q150*H150</f>
        <v>0.0026</v>
      </c>
      <c r="S150" s="187" t="n">
        <v>0</v>
      </c>
      <c r="T150" s="188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89" t="s">
        <v>124</v>
      </c>
      <c r="AT150" s="189" t="s">
        <v>119</v>
      </c>
      <c r="AU150" s="189" t="s">
        <v>81</v>
      </c>
      <c r="AY150" s="3" t="s">
        <v>116</v>
      </c>
      <c r="BE150" s="190" t="n">
        <f aca="false">IF(N150="základní",J150,0)</f>
        <v>0</v>
      </c>
      <c r="BF150" s="190" t="n">
        <f aca="false">IF(N150="snížená",J150,0)</f>
        <v>0</v>
      </c>
      <c r="BG150" s="190" t="n">
        <f aca="false">IF(N150="zákl. přenesená",J150,0)</f>
        <v>0</v>
      </c>
      <c r="BH150" s="190" t="n">
        <f aca="false">IF(N150="sníž. přenesená",J150,0)</f>
        <v>0</v>
      </c>
      <c r="BI150" s="190" t="n">
        <f aca="false">IF(N150="nulová",J150,0)</f>
        <v>0</v>
      </c>
      <c r="BJ150" s="3" t="s">
        <v>79</v>
      </c>
      <c r="BK150" s="190" t="n">
        <f aca="false">ROUND(I150*H150,2)</f>
        <v>0</v>
      </c>
      <c r="BL150" s="3" t="s">
        <v>124</v>
      </c>
      <c r="BM150" s="189" t="s">
        <v>168</v>
      </c>
    </row>
    <row r="151" s="191" customFormat="true" ht="12.8" hidden="false" customHeight="false" outlineLevel="0" collapsed="false">
      <c r="B151" s="192"/>
      <c r="D151" s="193" t="s">
        <v>126</v>
      </c>
      <c r="E151" s="194"/>
      <c r="F151" s="195" t="s">
        <v>169</v>
      </c>
      <c r="H151" s="196" t="n">
        <v>20</v>
      </c>
      <c r="I151" s="197"/>
      <c r="L151" s="192"/>
      <c r="M151" s="198"/>
      <c r="N151" s="199"/>
      <c r="O151" s="199"/>
      <c r="P151" s="199"/>
      <c r="Q151" s="199"/>
      <c r="R151" s="199"/>
      <c r="S151" s="199"/>
      <c r="T151" s="200"/>
      <c r="AT151" s="194" t="s">
        <v>126</v>
      </c>
      <c r="AU151" s="194" t="s">
        <v>81</v>
      </c>
      <c r="AV151" s="191" t="s">
        <v>81</v>
      </c>
      <c r="AW151" s="191" t="s">
        <v>31</v>
      </c>
      <c r="AX151" s="191" t="s">
        <v>79</v>
      </c>
      <c r="AY151" s="194" t="s">
        <v>116</v>
      </c>
    </row>
    <row r="152" s="27" customFormat="true" ht="21.75" hidden="false" customHeight="true" outlineLevel="0" collapsed="false">
      <c r="A152" s="22"/>
      <c r="B152" s="177"/>
      <c r="C152" s="178" t="s">
        <v>170</v>
      </c>
      <c r="D152" s="178" t="s">
        <v>119</v>
      </c>
      <c r="E152" s="179" t="s">
        <v>171</v>
      </c>
      <c r="F152" s="180" t="s">
        <v>172</v>
      </c>
      <c r="G152" s="181" t="s">
        <v>122</v>
      </c>
      <c r="H152" s="182" t="n">
        <v>226.05</v>
      </c>
      <c r="I152" s="183"/>
      <c r="J152" s="184" t="n">
        <f aca="false">ROUND(I152*H152,2)</f>
        <v>0</v>
      </c>
      <c r="K152" s="180" t="s">
        <v>123</v>
      </c>
      <c r="L152" s="23"/>
      <c r="M152" s="185"/>
      <c r="N152" s="186" t="s">
        <v>39</v>
      </c>
      <c r="O152" s="60"/>
      <c r="P152" s="187" t="n">
        <f aca="false">O152*H152</f>
        <v>0</v>
      </c>
      <c r="Q152" s="187" t="n">
        <v>4E-005</v>
      </c>
      <c r="R152" s="187" t="n">
        <f aca="false">Q152*H152</f>
        <v>0.009042</v>
      </c>
      <c r="S152" s="187" t="n">
        <v>0</v>
      </c>
      <c r="T152" s="188" t="n">
        <f aca="false">S152*H152</f>
        <v>0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89" t="s">
        <v>124</v>
      </c>
      <c r="AT152" s="189" t="s">
        <v>119</v>
      </c>
      <c r="AU152" s="189" t="s">
        <v>81</v>
      </c>
      <c r="AY152" s="3" t="s">
        <v>116</v>
      </c>
      <c r="BE152" s="190" t="n">
        <f aca="false">IF(N152="základní",J152,0)</f>
        <v>0</v>
      </c>
      <c r="BF152" s="190" t="n">
        <f aca="false">IF(N152="snížená",J152,0)</f>
        <v>0</v>
      </c>
      <c r="BG152" s="190" t="n">
        <f aca="false">IF(N152="zákl. přenesená",J152,0)</f>
        <v>0</v>
      </c>
      <c r="BH152" s="190" t="n">
        <f aca="false">IF(N152="sníž. přenesená",J152,0)</f>
        <v>0</v>
      </c>
      <c r="BI152" s="190" t="n">
        <f aca="false">IF(N152="nulová",J152,0)</f>
        <v>0</v>
      </c>
      <c r="BJ152" s="3" t="s">
        <v>79</v>
      </c>
      <c r="BK152" s="190" t="n">
        <f aca="false">ROUND(I152*H152,2)</f>
        <v>0</v>
      </c>
      <c r="BL152" s="3" t="s">
        <v>124</v>
      </c>
      <c r="BM152" s="189" t="s">
        <v>173</v>
      </c>
    </row>
    <row r="153" s="191" customFormat="true" ht="12.8" hidden="false" customHeight="false" outlineLevel="0" collapsed="false">
      <c r="B153" s="192"/>
      <c r="D153" s="193" t="s">
        <v>126</v>
      </c>
      <c r="E153" s="194"/>
      <c r="F153" s="195" t="s">
        <v>174</v>
      </c>
      <c r="H153" s="196" t="n">
        <v>226.05</v>
      </c>
      <c r="I153" s="197"/>
      <c r="L153" s="192"/>
      <c r="M153" s="198"/>
      <c r="N153" s="199"/>
      <c r="O153" s="199"/>
      <c r="P153" s="199"/>
      <c r="Q153" s="199"/>
      <c r="R153" s="199"/>
      <c r="S153" s="199"/>
      <c r="T153" s="200"/>
      <c r="AT153" s="194" t="s">
        <v>126</v>
      </c>
      <c r="AU153" s="194" t="s">
        <v>81</v>
      </c>
      <c r="AV153" s="191" t="s">
        <v>81</v>
      </c>
      <c r="AW153" s="191" t="s">
        <v>31</v>
      </c>
      <c r="AX153" s="191" t="s">
        <v>79</v>
      </c>
      <c r="AY153" s="194" t="s">
        <v>116</v>
      </c>
    </row>
    <row r="154" s="27" customFormat="true" ht="33" hidden="false" customHeight="true" outlineLevel="0" collapsed="false">
      <c r="A154" s="22"/>
      <c r="B154" s="177"/>
      <c r="C154" s="178" t="s">
        <v>175</v>
      </c>
      <c r="D154" s="178" t="s">
        <v>119</v>
      </c>
      <c r="E154" s="179" t="s">
        <v>176</v>
      </c>
      <c r="F154" s="180" t="s">
        <v>177</v>
      </c>
      <c r="G154" s="181" t="s">
        <v>122</v>
      </c>
      <c r="H154" s="182" t="n">
        <v>42.795</v>
      </c>
      <c r="I154" s="183"/>
      <c r="J154" s="184" t="n">
        <f aca="false">ROUND(I154*H154,2)</f>
        <v>0</v>
      </c>
      <c r="K154" s="180" t="s">
        <v>123</v>
      </c>
      <c r="L154" s="23"/>
      <c r="M154" s="185"/>
      <c r="N154" s="186" t="s">
        <v>39</v>
      </c>
      <c r="O154" s="60"/>
      <c r="P154" s="187" t="n">
        <f aca="false">O154*H154</f>
        <v>0</v>
      </c>
      <c r="Q154" s="187" t="n">
        <v>0</v>
      </c>
      <c r="R154" s="187" t="n">
        <f aca="false">Q154*H154</f>
        <v>0</v>
      </c>
      <c r="S154" s="187" t="n">
        <v>0.01</v>
      </c>
      <c r="T154" s="188" t="n">
        <f aca="false">S154*H154</f>
        <v>0.42795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89" t="s">
        <v>124</v>
      </c>
      <c r="AT154" s="189" t="s">
        <v>119</v>
      </c>
      <c r="AU154" s="189" t="s">
        <v>81</v>
      </c>
      <c r="AY154" s="3" t="s">
        <v>116</v>
      </c>
      <c r="BE154" s="190" t="n">
        <f aca="false">IF(N154="základní",J154,0)</f>
        <v>0</v>
      </c>
      <c r="BF154" s="190" t="n">
        <f aca="false">IF(N154="snížená",J154,0)</f>
        <v>0</v>
      </c>
      <c r="BG154" s="190" t="n">
        <f aca="false">IF(N154="zákl. přenesená",J154,0)</f>
        <v>0</v>
      </c>
      <c r="BH154" s="190" t="n">
        <f aca="false">IF(N154="sníž. přenesená",J154,0)</f>
        <v>0</v>
      </c>
      <c r="BI154" s="190" t="n">
        <f aca="false">IF(N154="nulová",J154,0)</f>
        <v>0</v>
      </c>
      <c r="BJ154" s="3" t="s">
        <v>79</v>
      </c>
      <c r="BK154" s="190" t="n">
        <f aca="false">ROUND(I154*H154,2)</f>
        <v>0</v>
      </c>
      <c r="BL154" s="3" t="s">
        <v>124</v>
      </c>
      <c r="BM154" s="189" t="s">
        <v>178</v>
      </c>
    </row>
    <row r="155" s="27" customFormat="true" ht="33" hidden="false" customHeight="true" outlineLevel="0" collapsed="false">
      <c r="A155" s="22"/>
      <c r="B155" s="177"/>
      <c r="C155" s="178" t="s">
        <v>179</v>
      </c>
      <c r="D155" s="178" t="s">
        <v>119</v>
      </c>
      <c r="E155" s="179" t="s">
        <v>180</v>
      </c>
      <c r="F155" s="180" t="s">
        <v>181</v>
      </c>
      <c r="G155" s="181" t="s">
        <v>122</v>
      </c>
      <c r="H155" s="182" t="n">
        <v>70.598</v>
      </c>
      <c r="I155" s="183"/>
      <c r="J155" s="184" t="n">
        <f aca="false">ROUND(I155*H155,2)</f>
        <v>0</v>
      </c>
      <c r="K155" s="180" t="s">
        <v>123</v>
      </c>
      <c r="L155" s="23"/>
      <c r="M155" s="185"/>
      <c r="N155" s="186" t="s">
        <v>39</v>
      </c>
      <c r="O155" s="60"/>
      <c r="P155" s="187" t="n">
        <f aca="false">O155*H155</f>
        <v>0</v>
      </c>
      <c r="Q155" s="187" t="n">
        <v>0</v>
      </c>
      <c r="R155" s="187" t="n">
        <f aca="false">Q155*H155</f>
        <v>0</v>
      </c>
      <c r="S155" s="187" t="n">
        <v>0.01</v>
      </c>
      <c r="T155" s="188" t="n">
        <f aca="false">S155*H155</f>
        <v>0.70598</v>
      </c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R155" s="189" t="s">
        <v>124</v>
      </c>
      <c r="AT155" s="189" t="s">
        <v>119</v>
      </c>
      <c r="AU155" s="189" t="s">
        <v>81</v>
      </c>
      <c r="AY155" s="3" t="s">
        <v>116</v>
      </c>
      <c r="BE155" s="190" t="n">
        <f aca="false">IF(N155="základní",J155,0)</f>
        <v>0</v>
      </c>
      <c r="BF155" s="190" t="n">
        <f aca="false">IF(N155="snížená",J155,0)</f>
        <v>0</v>
      </c>
      <c r="BG155" s="190" t="n">
        <f aca="false">IF(N155="zákl. přenesená",J155,0)</f>
        <v>0</v>
      </c>
      <c r="BH155" s="190" t="n">
        <f aca="false">IF(N155="sníž. přenesená",J155,0)</f>
        <v>0</v>
      </c>
      <c r="BI155" s="190" t="n">
        <f aca="false">IF(N155="nulová",J155,0)</f>
        <v>0</v>
      </c>
      <c r="BJ155" s="3" t="s">
        <v>79</v>
      </c>
      <c r="BK155" s="190" t="n">
        <f aca="false">ROUND(I155*H155,2)</f>
        <v>0</v>
      </c>
      <c r="BL155" s="3" t="s">
        <v>124</v>
      </c>
      <c r="BM155" s="189" t="s">
        <v>182</v>
      </c>
    </row>
    <row r="156" s="163" customFormat="true" ht="22.8" hidden="false" customHeight="true" outlineLevel="0" collapsed="false">
      <c r="B156" s="164"/>
      <c r="D156" s="165" t="s">
        <v>73</v>
      </c>
      <c r="E156" s="175" t="s">
        <v>183</v>
      </c>
      <c r="F156" s="175" t="s">
        <v>184</v>
      </c>
      <c r="I156" s="167"/>
      <c r="J156" s="176" t="n">
        <f aca="false">BK156</f>
        <v>0</v>
      </c>
      <c r="L156" s="164"/>
      <c r="M156" s="169"/>
      <c r="N156" s="170"/>
      <c r="O156" s="170"/>
      <c r="P156" s="171" t="n">
        <f aca="false">SUM(P157:P161)</f>
        <v>0</v>
      </c>
      <c r="Q156" s="170"/>
      <c r="R156" s="171" t="n">
        <f aca="false">SUM(R157:R161)</f>
        <v>0</v>
      </c>
      <c r="S156" s="170"/>
      <c r="T156" s="172" t="n">
        <f aca="false">SUM(T157:T161)</f>
        <v>0</v>
      </c>
      <c r="AR156" s="165" t="s">
        <v>79</v>
      </c>
      <c r="AT156" s="173" t="s">
        <v>73</v>
      </c>
      <c r="AU156" s="173" t="s">
        <v>79</v>
      </c>
      <c r="AY156" s="165" t="s">
        <v>116</v>
      </c>
      <c r="BK156" s="174" t="n">
        <f aca="false">SUM(BK157:BK161)</f>
        <v>0</v>
      </c>
    </row>
    <row r="157" s="27" customFormat="true" ht="21.75" hidden="false" customHeight="true" outlineLevel="0" collapsed="false">
      <c r="A157" s="22"/>
      <c r="B157" s="177"/>
      <c r="C157" s="178" t="s">
        <v>185</v>
      </c>
      <c r="D157" s="178" t="s">
        <v>119</v>
      </c>
      <c r="E157" s="179" t="s">
        <v>186</v>
      </c>
      <c r="F157" s="180" t="s">
        <v>187</v>
      </c>
      <c r="G157" s="181" t="s">
        <v>188</v>
      </c>
      <c r="H157" s="182" t="n">
        <v>1.423</v>
      </c>
      <c r="I157" s="183"/>
      <c r="J157" s="184" t="n">
        <f aca="false">ROUND(I157*H157,2)</f>
        <v>0</v>
      </c>
      <c r="K157" s="180" t="s">
        <v>123</v>
      </c>
      <c r="L157" s="23"/>
      <c r="M157" s="185"/>
      <c r="N157" s="186" t="s">
        <v>39</v>
      </c>
      <c r="O157" s="60"/>
      <c r="P157" s="187" t="n">
        <f aca="false">O157*H157</f>
        <v>0</v>
      </c>
      <c r="Q157" s="187" t="n">
        <v>0</v>
      </c>
      <c r="R157" s="187" t="n">
        <f aca="false">Q157*H157</f>
        <v>0</v>
      </c>
      <c r="S157" s="187" t="n">
        <v>0</v>
      </c>
      <c r="T157" s="188" t="n">
        <f aca="false">S157*H157</f>
        <v>0</v>
      </c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R157" s="189" t="s">
        <v>124</v>
      </c>
      <c r="AT157" s="189" t="s">
        <v>119</v>
      </c>
      <c r="AU157" s="189" t="s">
        <v>81</v>
      </c>
      <c r="AY157" s="3" t="s">
        <v>116</v>
      </c>
      <c r="BE157" s="190" t="n">
        <f aca="false">IF(N157="základní",J157,0)</f>
        <v>0</v>
      </c>
      <c r="BF157" s="190" t="n">
        <f aca="false">IF(N157="snížená",J157,0)</f>
        <v>0</v>
      </c>
      <c r="BG157" s="190" t="n">
        <f aca="false">IF(N157="zákl. přenesená",J157,0)</f>
        <v>0</v>
      </c>
      <c r="BH157" s="190" t="n">
        <f aca="false">IF(N157="sníž. přenesená",J157,0)</f>
        <v>0</v>
      </c>
      <c r="BI157" s="190" t="n">
        <f aca="false">IF(N157="nulová",J157,0)</f>
        <v>0</v>
      </c>
      <c r="BJ157" s="3" t="s">
        <v>79</v>
      </c>
      <c r="BK157" s="190" t="n">
        <f aca="false">ROUND(I157*H157,2)</f>
        <v>0</v>
      </c>
      <c r="BL157" s="3" t="s">
        <v>124</v>
      </c>
      <c r="BM157" s="189" t="s">
        <v>189</v>
      </c>
    </row>
    <row r="158" s="27" customFormat="true" ht="21.75" hidden="false" customHeight="true" outlineLevel="0" collapsed="false">
      <c r="A158" s="22"/>
      <c r="B158" s="177"/>
      <c r="C158" s="178" t="s">
        <v>190</v>
      </c>
      <c r="D158" s="178" t="s">
        <v>119</v>
      </c>
      <c r="E158" s="179" t="s">
        <v>191</v>
      </c>
      <c r="F158" s="180" t="s">
        <v>192</v>
      </c>
      <c r="G158" s="181" t="s">
        <v>188</v>
      </c>
      <c r="H158" s="182" t="n">
        <v>1.423</v>
      </c>
      <c r="I158" s="183"/>
      <c r="J158" s="184" t="n">
        <f aca="false">ROUND(I158*H158,2)</f>
        <v>0</v>
      </c>
      <c r="K158" s="180" t="s">
        <v>123</v>
      </c>
      <c r="L158" s="23"/>
      <c r="M158" s="185"/>
      <c r="N158" s="186" t="s">
        <v>39</v>
      </c>
      <c r="O158" s="60"/>
      <c r="P158" s="187" t="n">
        <f aca="false">O158*H158</f>
        <v>0</v>
      </c>
      <c r="Q158" s="187" t="n">
        <v>0</v>
      </c>
      <c r="R158" s="187" t="n">
        <f aca="false">Q158*H158</f>
        <v>0</v>
      </c>
      <c r="S158" s="187" t="n">
        <v>0</v>
      </c>
      <c r="T158" s="188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89" t="s">
        <v>124</v>
      </c>
      <c r="AT158" s="189" t="s">
        <v>119</v>
      </c>
      <c r="AU158" s="189" t="s">
        <v>81</v>
      </c>
      <c r="AY158" s="3" t="s">
        <v>116</v>
      </c>
      <c r="BE158" s="190" t="n">
        <f aca="false">IF(N158="základní",J158,0)</f>
        <v>0</v>
      </c>
      <c r="BF158" s="190" t="n">
        <f aca="false">IF(N158="snížená",J158,0)</f>
        <v>0</v>
      </c>
      <c r="BG158" s="190" t="n">
        <f aca="false">IF(N158="zákl. přenesená",J158,0)</f>
        <v>0</v>
      </c>
      <c r="BH158" s="190" t="n">
        <f aca="false">IF(N158="sníž. přenesená",J158,0)</f>
        <v>0</v>
      </c>
      <c r="BI158" s="190" t="n">
        <f aca="false">IF(N158="nulová",J158,0)</f>
        <v>0</v>
      </c>
      <c r="BJ158" s="3" t="s">
        <v>79</v>
      </c>
      <c r="BK158" s="190" t="n">
        <f aca="false">ROUND(I158*H158,2)</f>
        <v>0</v>
      </c>
      <c r="BL158" s="3" t="s">
        <v>124</v>
      </c>
      <c r="BM158" s="189" t="s">
        <v>193</v>
      </c>
    </row>
    <row r="159" s="27" customFormat="true" ht="21.75" hidden="false" customHeight="true" outlineLevel="0" collapsed="false">
      <c r="A159" s="22"/>
      <c r="B159" s="177"/>
      <c r="C159" s="178" t="s">
        <v>7</v>
      </c>
      <c r="D159" s="178" t="s">
        <v>119</v>
      </c>
      <c r="E159" s="179" t="s">
        <v>194</v>
      </c>
      <c r="F159" s="180" t="s">
        <v>195</v>
      </c>
      <c r="G159" s="181" t="s">
        <v>188</v>
      </c>
      <c r="H159" s="182" t="n">
        <v>34.152</v>
      </c>
      <c r="I159" s="183"/>
      <c r="J159" s="184" t="n">
        <f aca="false">ROUND(I159*H159,2)</f>
        <v>0</v>
      </c>
      <c r="K159" s="180" t="s">
        <v>123</v>
      </c>
      <c r="L159" s="23"/>
      <c r="M159" s="185"/>
      <c r="N159" s="186" t="s">
        <v>39</v>
      </c>
      <c r="O159" s="60"/>
      <c r="P159" s="187" t="n">
        <f aca="false">O159*H159</f>
        <v>0</v>
      </c>
      <c r="Q159" s="187" t="n">
        <v>0</v>
      </c>
      <c r="R159" s="187" t="n">
        <f aca="false">Q159*H159</f>
        <v>0</v>
      </c>
      <c r="S159" s="187" t="n">
        <v>0</v>
      </c>
      <c r="T159" s="188" t="n">
        <f aca="false">S159*H159</f>
        <v>0</v>
      </c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R159" s="189" t="s">
        <v>124</v>
      </c>
      <c r="AT159" s="189" t="s">
        <v>119</v>
      </c>
      <c r="AU159" s="189" t="s">
        <v>81</v>
      </c>
      <c r="AY159" s="3" t="s">
        <v>116</v>
      </c>
      <c r="BE159" s="190" t="n">
        <f aca="false">IF(N159="základní",J159,0)</f>
        <v>0</v>
      </c>
      <c r="BF159" s="190" t="n">
        <f aca="false">IF(N159="snížená",J159,0)</f>
        <v>0</v>
      </c>
      <c r="BG159" s="190" t="n">
        <f aca="false">IF(N159="zákl. přenesená",J159,0)</f>
        <v>0</v>
      </c>
      <c r="BH159" s="190" t="n">
        <f aca="false">IF(N159="sníž. přenesená",J159,0)</f>
        <v>0</v>
      </c>
      <c r="BI159" s="190" t="n">
        <f aca="false">IF(N159="nulová",J159,0)</f>
        <v>0</v>
      </c>
      <c r="BJ159" s="3" t="s">
        <v>79</v>
      </c>
      <c r="BK159" s="190" t="n">
        <f aca="false">ROUND(I159*H159,2)</f>
        <v>0</v>
      </c>
      <c r="BL159" s="3" t="s">
        <v>124</v>
      </c>
      <c r="BM159" s="189" t="s">
        <v>196</v>
      </c>
    </row>
    <row r="160" s="191" customFormat="true" ht="12.8" hidden="false" customHeight="false" outlineLevel="0" collapsed="false">
      <c r="B160" s="192"/>
      <c r="D160" s="193" t="s">
        <v>126</v>
      </c>
      <c r="F160" s="195" t="s">
        <v>197</v>
      </c>
      <c r="H160" s="196" t="n">
        <v>34.152</v>
      </c>
      <c r="I160" s="197"/>
      <c r="L160" s="192"/>
      <c r="M160" s="198"/>
      <c r="N160" s="199"/>
      <c r="O160" s="199"/>
      <c r="P160" s="199"/>
      <c r="Q160" s="199"/>
      <c r="R160" s="199"/>
      <c r="S160" s="199"/>
      <c r="T160" s="200"/>
      <c r="AT160" s="194" t="s">
        <v>126</v>
      </c>
      <c r="AU160" s="194" t="s">
        <v>81</v>
      </c>
      <c r="AV160" s="191" t="s">
        <v>81</v>
      </c>
      <c r="AW160" s="191" t="s">
        <v>2</v>
      </c>
      <c r="AX160" s="191" t="s">
        <v>79</v>
      </c>
      <c r="AY160" s="194" t="s">
        <v>116</v>
      </c>
    </row>
    <row r="161" s="27" customFormat="true" ht="21.75" hidden="false" customHeight="true" outlineLevel="0" collapsed="false">
      <c r="A161" s="22"/>
      <c r="B161" s="177"/>
      <c r="C161" s="178" t="s">
        <v>198</v>
      </c>
      <c r="D161" s="178" t="s">
        <v>119</v>
      </c>
      <c r="E161" s="179" t="s">
        <v>199</v>
      </c>
      <c r="F161" s="180" t="s">
        <v>200</v>
      </c>
      <c r="G161" s="181" t="s">
        <v>188</v>
      </c>
      <c r="H161" s="182" t="n">
        <v>1.423</v>
      </c>
      <c r="I161" s="183"/>
      <c r="J161" s="184" t="n">
        <f aca="false">ROUND(I161*H161,2)</f>
        <v>0</v>
      </c>
      <c r="K161" s="180" t="s">
        <v>123</v>
      </c>
      <c r="L161" s="23"/>
      <c r="M161" s="185"/>
      <c r="N161" s="186" t="s">
        <v>39</v>
      </c>
      <c r="O161" s="60"/>
      <c r="P161" s="187" t="n">
        <f aca="false">O161*H161</f>
        <v>0</v>
      </c>
      <c r="Q161" s="187" t="n">
        <v>0</v>
      </c>
      <c r="R161" s="187" t="n">
        <f aca="false">Q161*H161</f>
        <v>0</v>
      </c>
      <c r="S161" s="187" t="n">
        <v>0</v>
      </c>
      <c r="T161" s="188" t="n">
        <f aca="false">S161*H161</f>
        <v>0</v>
      </c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R161" s="189" t="s">
        <v>124</v>
      </c>
      <c r="AT161" s="189" t="s">
        <v>119</v>
      </c>
      <c r="AU161" s="189" t="s">
        <v>81</v>
      </c>
      <c r="AY161" s="3" t="s">
        <v>116</v>
      </c>
      <c r="BE161" s="190" t="n">
        <f aca="false">IF(N161="základní",J161,0)</f>
        <v>0</v>
      </c>
      <c r="BF161" s="190" t="n">
        <f aca="false">IF(N161="snížená",J161,0)</f>
        <v>0</v>
      </c>
      <c r="BG161" s="190" t="n">
        <f aca="false">IF(N161="zákl. přenesená",J161,0)</f>
        <v>0</v>
      </c>
      <c r="BH161" s="190" t="n">
        <f aca="false">IF(N161="sníž. přenesená",J161,0)</f>
        <v>0</v>
      </c>
      <c r="BI161" s="190" t="n">
        <f aca="false">IF(N161="nulová",J161,0)</f>
        <v>0</v>
      </c>
      <c r="BJ161" s="3" t="s">
        <v>79</v>
      </c>
      <c r="BK161" s="190" t="n">
        <f aca="false">ROUND(I161*H161,2)</f>
        <v>0</v>
      </c>
      <c r="BL161" s="3" t="s">
        <v>124</v>
      </c>
      <c r="BM161" s="189" t="s">
        <v>201</v>
      </c>
    </row>
    <row r="162" s="163" customFormat="true" ht="22.8" hidden="false" customHeight="true" outlineLevel="0" collapsed="false">
      <c r="B162" s="164"/>
      <c r="D162" s="165" t="s">
        <v>73</v>
      </c>
      <c r="E162" s="175" t="s">
        <v>202</v>
      </c>
      <c r="F162" s="175" t="s">
        <v>203</v>
      </c>
      <c r="I162" s="167"/>
      <c r="J162" s="176" t="n">
        <f aca="false">BK162</f>
        <v>0</v>
      </c>
      <c r="L162" s="164"/>
      <c r="M162" s="169"/>
      <c r="N162" s="170"/>
      <c r="O162" s="170"/>
      <c r="P162" s="171" t="n">
        <f aca="false">P163</f>
        <v>0</v>
      </c>
      <c r="Q162" s="170"/>
      <c r="R162" s="171" t="n">
        <f aca="false">R163</f>
        <v>0</v>
      </c>
      <c r="S162" s="170"/>
      <c r="T162" s="172" t="n">
        <f aca="false">T163</f>
        <v>0</v>
      </c>
      <c r="AR162" s="165" t="s">
        <v>79</v>
      </c>
      <c r="AT162" s="173" t="s">
        <v>73</v>
      </c>
      <c r="AU162" s="173" t="s">
        <v>79</v>
      </c>
      <c r="AY162" s="165" t="s">
        <v>116</v>
      </c>
      <c r="BK162" s="174" t="n">
        <f aca="false">BK163</f>
        <v>0</v>
      </c>
    </row>
    <row r="163" s="27" customFormat="true" ht="16.5" hidden="false" customHeight="true" outlineLevel="0" collapsed="false">
      <c r="A163" s="22"/>
      <c r="B163" s="177"/>
      <c r="C163" s="178" t="s">
        <v>204</v>
      </c>
      <c r="D163" s="178" t="s">
        <v>119</v>
      </c>
      <c r="E163" s="179" t="s">
        <v>205</v>
      </c>
      <c r="F163" s="180" t="s">
        <v>206</v>
      </c>
      <c r="G163" s="181" t="s">
        <v>188</v>
      </c>
      <c r="H163" s="182" t="n">
        <v>2.282</v>
      </c>
      <c r="I163" s="183"/>
      <c r="J163" s="184" t="n">
        <f aca="false">ROUND(I163*H163,2)</f>
        <v>0</v>
      </c>
      <c r="K163" s="180" t="s">
        <v>123</v>
      </c>
      <c r="L163" s="23"/>
      <c r="M163" s="185"/>
      <c r="N163" s="186" t="s">
        <v>39</v>
      </c>
      <c r="O163" s="60"/>
      <c r="P163" s="187" t="n">
        <f aca="false">O163*H163</f>
        <v>0</v>
      </c>
      <c r="Q163" s="187" t="n">
        <v>0</v>
      </c>
      <c r="R163" s="187" t="n">
        <f aca="false">Q163*H163</f>
        <v>0</v>
      </c>
      <c r="S163" s="187" t="n">
        <v>0</v>
      </c>
      <c r="T163" s="188" t="n">
        <f aca="false">S163*H163</f>
        <v>0</v>
      </c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R163" s="189" t="s">
        <v>124</v>
      </c>
      <c r="AT163" s="189" t="s">
        <v>119</v>
      </c>
      <c r="AU163" s="189" t="s">
        <v>81</v>
      </c>
      <c r="AY163" s="3" t="s">
        <v>116</v>
      </c>
      <c r="BE163" s="190" t="n">
        <f aca="false">IF(N163="základní",J163,0)</f>
        <v>0</v>
      </c>
      <c r="BF163" s="190" t="n">
        <f aca="false">IF(N163="snížená",J163,0)</f>
        <v>0</v>
      </c>
      <c r="BG163" s="190" t="n">
        <f aca="false">IF(N163="zákl. přenesená",J163,0)</f>
        <v>0</v>
      </c>
      <c r="BH163" s="190" t="n">
        <f aca="false">IF(N163="sníž. přenesená",J163,0)</f>
        <v>0</v>
      </c>
      <c r="BI163" s="190" t="n">
        <f aca="false">IF(N163="nulová",J163,0)</f>
        <v>0</v>
      </c>
      <c r="BJ163" s="3" t="s">
        <v>79</v>
      </c>
      <c r="BK163" s="190" t="n">
        <f aca="false">ROUND(I163*H163,2)</f>
        <v>0</v>
      </c>
      <c r="BL163" s="3" t="s">
        <v>124</v>
      </c>
      <c r="BM163" s="189" t="s">
        <v>207</v>
      </c>
    </row>
    <row r="164" s="163" customFormat="true" ht="25.9" hidden="false" customHeight="true" outlineLevel="0" collapsed="false">
      <c r="B164" s="164"/>
      <c r="D164" s="165" t="s">
        <v>73</v>
      </c>
      <c r="E164" s="166" t="s">
        <v>208</v>
      </c>
      <c r="F164" s="166" t="s">
        <v>209</v>
      </c>
      <c r="I164" s="167"/>
      <c r="J164" s="168" t="n">
        <f aca="false">BK164</f>
        <v>0</v>
      </c>
      <c r="L164" s="164"/>
      <c r="M164" s="169"/>
      <c r="N164" s="170"/>
      <c r="O164" s="170"/>
      <c r="P164" s="171" t="n">
        <f aca="false">P165+P183+P198</f>
        <v>0</v>
      </c>
      <c r="Q164" s="170"/>
      <c r="R164" s="171" t="n">
        <f aca="false">R165+R183+R198</f>
        <v>1.2801071</v>
      </c>
      <c r="S164" s="170"/>
      <c r="T164" s="172" t="n">
        <f aca="false">T165+T183+T198</f>
        <v>0.2892269</v>
      </c>
      <c r="AR164" s="165" t="s">
        <v>81</v>
      </c>
      <c r="AT164" s="173" t="s">
        <v>73</v>
      </c>
      <c r="AU164" s="173" t="s">
        <v>74</v>
      </c>
      <c r="AY164" s="165" t="s">
        <v>116</v>
      </c>
      <c r="BK164" s="174" t="n">
        <f aca="false">BK165+BK183+BK198</f>
        <v>0</v>
      </c>
    </row>
    <row r="165" s="163" customFormat="true" ht="22.8" hidden="false" customHeight="true" outlineLevel="0" collapsed="false">
      <c r="B165" s="164"/>
      <c r="D165" s="165" t="s">
        <v>73</v>
      </c>
      <c r="E165" s="175" t="s">
        <v>210</v>
      </c>
      <c r="F165" s="175" t="s">
        <v>211</v>
      </c>
      <c r="I165" s="167"/>
      <c r="J165" s="176" t="n">
        <f aca="false">BK165</f>
        <v>0</v>
      </c>
      <c r="L165" s="164"/>
      <c r="M165" s="169"/>
      <c r="N165" s="170"/>
      <c r="O165" s="170"/>
      <c r="P165" s="171" t="n">
        <f aca="false">SUM(P166:P182)</f>
        <v>0</v>
      </c>
      <c r="Q165" s="170"/>
      <c r="R165" s="171" t="n">
        <f aca="false">SUM(R166:R182)</f>
        <v>0.00116</v>
      </c>
      <c r="S165" s="170"/>
      <c r="T165" s="172" t="n">
        <f aca="false">SUM(T166:T182)</f>
        <v>0</v>
      </c>
      <c r="AR165" s="165" t="s">
        <v>81</v>
      </c>
      <c r="AT165" s="173" t="s">
        <v>73</v>
      </c>
      <c r="AU165" s="173" t="s">
        <v>79</v>
      </c>
      <c r="AY165" s="165" t="s">
        <v>116</v>
      </c>
      <c r="BK165" s="174" t="n">
        <f aca="false">SUM(BK166:BK182)</f>
        <v>0</v>
      </c>
    </row>
    <row r="166" s="27" customFormat="true" ht="16.5" hidden="false" customHeight="true" outlineLevel="0" collapsed="false">
      <c r="A166" s="22"/>
      <c r="B166" s="177"/>
      <c r="C166" s="178" t="s">
        <v>212</v>
      </c>
      <c r="D166" s="178" t="s">
        <v>119</v>
      </c>
      <c r="E166" s="179" t="s">
        <v>213</v>
      </c>
      <c r="F166" s="180" t="s">
        <v>214</v>
      </c>
      <c r="G166" s="181" t="s">
        <v>215</v>
      </c>
      <c r="H166" s="182" t="n">
        <v>1</v>
      </c>
      <c r="I166" s="183"/>
      <c r="J166" s="184" t="n">
        <f aca="false">ROUND(I166*H166,2)</f>
        <v>0</v>
      </c>
      <c r="K166" s="180"/>
      <c r="L166" s="23"/>
      <c r="M166" s="185"/>
      <c r="N166" s="186" t="s">
        <v>39</v>
      </c>
      <c r="O166" s="60"/>
      <c r="P166" s="187" t="n">
        <f aca="false">O166*H166</f>
        <v>0</v>
      </c>
      <c r="Q166" s="187" t="n">
        <v>0.00058</v>
      </c>
      <c r="R166" s="187" t="n">
        <f aca="false">Q166*H166</f>
        <v>0.00058</v>
      </c>
      <c r="S166" s="187" t="n">
        <v>0</v>
      </c>
      <c r="T166" s="188" t="n">
        <f aca="false">S166*H166</f>
        <v>0</v>
      </c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R166" s="189" t="s">
        <v>198</v>
      </c>
      <c r="AT166" s="189" t="s">
        <v>119</v>
      </c>
      <c r="AU166" s="189" t="s">
        <v>81</v>
      </c>
      <c r="AY166" s="3" t="s">
        <v>116</v>
      </c>
      <c r="BE166" s="190" t="n">
        <f aca="false">IF(N166="základní",J166,0)</f>
        <v>0</v>
      </c>
      <c r="BF166" s="190" t="n">
        <f aca="false">IF(N166="snížená",J166,0)</f>
        <v>0</v>
      </c>
      <c r="BG166" s="190" t="n">
        <f aca="false">IF(N166="zákl. přenesená",J166,0)</f>
        <v>0</v>
      </c>
      <c r="BH166" s="190" t="n">
        <f aca="false">IF(N166="sníž. přenesená",J166,0)</f>
        <v>0</v>
      </c>
      <c r="BI166" s="190" t="n">
        <f aca="false">IF(N166="nulová",J166,0)</f>
        <v>0</v>
      </c>
      <c r="BJ166" s="3" t="s">
        <v>79</v>
      </c>
      <c r="BK166" s="190" t="n">
        <f aca="false">ROUND(I166*H166,2)</f>
        <v>0</v>
      </c>
      <c r="BL166" s="3" t="s">
        <v>198</v>
      </c>
      <c r="BM166" s="189" t="s">
        <v>216</v>
      </c>
    </row>
    <row r="167" s="27" customFormat="true" ht="21.75" hidden="false" customHeight="true" outlineLevel="0" collapsed="false">
      <c r="A167" s="22"/>
      <c r="B167" s="177"/>
      <c r="C167" s="178" t="s">
        <v>217</v>
      </c>
      <c r="D167" s="178" t="s">
        <v>119</v>
      </c>
      <c r="E167" s="179" t="s">
        <v>218</v>
      </c>
      <c r="F167" s="180" t="s">
        <v>219</v>
      </c>
      <c r="G167" s="181" t="s">
        <v>137</v>
      </c>
      <c r="H167" s="182" t="n">
        <v>1</v>
      </c>
      <c r="I167" s="183"/>
      <c r="J167" s="184" t="n">
        <f aca="false">ROUND(I167*H167,2)</f>
        <v>0</v>
      </c>
      <c r="K167" s="180"/>
      <c r="L167" s="23"/>
      <c r="M167" s="185"/>
      <c r="N167" s="186" t="s">
        <v>39</v>
      </c>
      <c r="O167" s="60"/>
      <c r="P167" s="187" t="n">
        <f aca="false">O167*H167</f>
        <v>0</v>
      </c>
      <c r="Q167" s="187" t="n">
        <v>0.00058</v>
      </c>
      <c r="R167" s="187" t="n">
        <f aca="false">Q167*H167</f>
        <v>0.00058</v>
      </c>
      <c r="S167" s="187" t="n">
        <v>0</v>
      </c>
      <c r="T167" s="188" t="n">
        <f aca="false">S167*H167</f>
        <v>0</v>
      </c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R167" s="189" t="s">
        <v>198</v>
      </c>
      <c r="AT167" s="189" t="s">
        <v>119</v>
      </c>
      <c r="AU167" s="189" t="s">
        <v>81</v>
      </c>
      <c r="AY167" s="3" t="s">
        <v>116</v>
      </c>
      <c r="BE167" s="190" t="n">
        <f aca="false">IF(N167="základní",J167,0)</f>
        <v>0</v>
      </c>
      <c r="BF167" s="190" t="n">
        <f aca="false">IF(N167="snížená",J167,0)</f>
        <v>0</v>
      </c>
      <c r="BG167" s="190" t="n">
        <f aca="false">IF(N167="zákl. přenesená",J167,0)</f>
        <v>0</v>
      </c>
      <c r="BH167" s="190" t="n">
        <f aca="false">IF(N167="sníž. přenesená",J167,0)</f>
        <v>0</v>
      </c>
      <c r="BI167" s="190" t="n">
        <f aca="false">IF(N167="nulová",J167,0)</f>
        <v>0</v>
      </c>
      <c r="BJ167" s="3" t="s">
        <v>79</v>
      </c>
      <c r="BK167" s="190" t="n">
        <f aca="false">ROUND(I167*H167,2)</f>
        <v>0</v>
      </c>
      <c r="BL167" s="3" t="s">
        <v>198</v>
      </c>
      <c r="BM167" s="189" t="s">
        <v>220</v>
      </c>
    </row>
    <row r="168" s="191" customFormat="true" ht="12.8" hidden="false" customHeight="false" outlineLevel="0" collapsed="false">
      <c r="B168" s="192"/>
      <c r="D168" s="193" t="s">
        <v>126</v>
      </c>
      <c r="E168" s="194"/>
      <c r="F168" s="195" t="s">
        <v>79</v>
      </c>
      <c r="H168" s="196" t="n">
        <v>1</v>
      </c>
      <c r="I168" s="197"/>
      <c r="L168" s="192"/>
      <c r="M168" s="198"/>
      <c r="N168" s="199"/>
      <c r="O168" s="199"/>
      <c r="P168" s="199"/>
      <c r="Q168" s="199"/>
      <c r="R168" s="199"/>
      <c r="S168" s="199"/>
      <c r="T168" s="200"/>
      <c r="AT168" s="194" t="s">
        <v>126</v>
      </c>
      <c r="AU168" s="194" t="s">
        <v>81</v>
      </c>
      <c r="AV168" s="191" t="s">
        <v>81</v>
      </c>
      <c r="AW168" s="191" t="s">
        <v>31</v>
      </c>
      <c r="AX168" s="191" t="s">
        <v>79</v>
      </c>
      <c r="AY168" s="194" t="s">
        <v>116</v>
      </c>
    </row>
    <row r="169" s="27" customFormat="true" ht="16.5" hidden="false" customHeight="true" outlineLevel="0" collapsed="false">
      <c r="A169" s="22"/>
      <c r="B169" s="177"/>
      <c r="C169" s="178" t="s">
        <v>221</v>
      </c>
      <c r="D169" s="178" t="s">
        <v>119</v>
      </c>
      <c r="E169" s="179" t="s">
        <v>222</v>
      </c>
      <c r="F169" s="220" t="s">
        <v>223</v>
      </c>
      <c r="G169" s="181" t="s">
        <v>122</v>
      </c>
      <c r="H169" s="182" t="n">
        <v>59.04</v>
      </c>
      <c r="I169" s="183"/>
      <c r="J169" s="184" t="n">
        <f aca="false">ROUND(I169*H169,2)</f>
        <v>0</v>
      </c>
      <c r="K169" s="180"/>
      <c r="L169" s="23"/>
      <c r="M169" s="185"/>
      <c r="N169" s="186" t="s">
        <v>39</v>
      </c>
      <c r="O169" s="60"/>
      <c r="P169" s="187" t="n">
        <f aca="false">O169*H169</f>
        <v>0</v>
      </c>
      <c r="Q169" s="187" t="n">
        <v>0</v>
      </c>
      <c r="R169" s="187" t="n">
        <f aca="false">Q169*H169</f>
        <v>0</v>
      </c>
      <c r="S169" s="187" t="n">
        <v>0</v>
      </c>
      <c r="T169" s="188" t="n">
        <f aca="false">S169*H169</f>
        <v>0</v>
      </c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R169" s="189" t="s">
        <v>198</v>
      </c>
      <c r="AT169" s="189" t="s">
        <v>119</v>
      </c>
      <c r="AU169" s="189" t="s">
        <v>81</v>
      </c>
      <c r="AY169" s="3" t="s">
        <v>116</v>
      </c>
      <c r="BE169" s="190" t="n">
        <f aca="false">IF(N169="základní",J169,0)</f>
        <v>0</v>
      </c>
      <c r="BF169" s="190" t="n">
        <f aca="false">IF(N169="snížená",J169,0)</f>
        <v>0</v>
      </c>
      <c r="BG169" s="190" t="n">
        <f aca="false">IF(N169="zákl. přenesená",J169,0)</f>
        <v>0</v>
      </c>
      <c r="BH169" s="190" t="n">
        <f aca="false">IF(N169="sníž. přenesená",J169,0)</f>
        <v>0</v>
      </c>
      <c r="BI169" s="190" t="n">
        <f aca="false">IF(N169="nulová",J169,0)</f>
        <v>0</v>
      </c>
      <c r="BJ169" s="3" t="s">
        <v>79</v>
      </c>
      <c r="BK169" s="190" t="n">
        <f aca="false">ROUND(I169*H169,2)</f>
        <v>0</v>
      </c>
      <c r="BL169" s="3" t="s">
        <v>198</v>
      </c>
      <c r="BM169" s="189" t="s">
        <v>224</v>
      </c>
    </row>
    <row r="170" s="191" customFormat="true" ht="19.4" hidden="false" customHeight="false" outlineLevel="0" collapsed="false">
      <c r="B170" s="192"/>
      <c r="D170" s="193" t="s">
        <v>126</v>
      </c>
      <c r="E170" s="194"/>
      <c r="F170" s="195" t="s">
        <v>225</v>
      </c>
      <c r="H170" s="196" t="n">
        <v>10.93</v>
      </c>
      <c r="I170" s="197"/>
      <c r="L170" s="192"/>
      <c r="M170" s="198"/>
      <c r="N170" s="199"/>
      <c r="O170" s="199"/>
      <c r="P170" s="199"/>
      <c r="Q170" s="199"/>
      <c r="R170" s="199"/>
      <c r="S170" s="199"/>
      <c r="T170" s="200"/>
      <c r="AT170" s="194" t="s">
        <v>126</v>
      </c>
      <c r="AU170" s="194" t="s">
        <v>81</v>
      </c>
      <c r="AV170" s="191" t="s">
        <v>81</v>
      </c>
      <c r="AW170" s="191" t="s">
        <v>31</v>
      </c>
      <c r="AX170" s="191" t="s">
        <v>74</v>
      </c>
      <c r="AY170" s="194" t="s">
        <v>116</v>
      </c>
    </row>
    <row r="171" s="191" customFormat="true" ht="19.4" hidden="false" customHeight="false" outlineLevel="0" collapsed="false">
      <c r="B171" s="192"/>
      <c r="D171" s="193" t="s">
        <v>126</v>
      </c>
      <c r="E171" s="194"/>
      <c r="F171" s="195" t="s">
        <v>226</v>
      </c>
      <c r="H171" s="196" t="n">
        <v>11.39</v>
      </c>
      <c r="I171" s="197"/>
      <c r="L171" s="192"/>
      <c r="M171" s="198"/>
      <c r="N171" s="199"/>
      <c r="O171" s="199"/>
      <c r="P171" s="199"/>
      <c r="Q171" s="199"/>
      <c r="R171" s="199"/>
      <c r="S171" s="199"/>
      <c r="T171" s="200"/>
      <c r="AT171" s="194" t="s">
        <v>126</v>
      </c>
      <c r="AU171" s="194" t="s">
        <v>81</v>
      </c>
      <c r="AV171" s="191" t="s">
        <v>81</v>
      </c>
      <c r="AW171" s="191" t="s">
        <v>31</v>
      </c>
      <c r="AX171" s="191" t="s">
        <v>74</v>
      </c>
      <c r="AY171" s="194" t="s">
        <v>116</v>
      </c>
    </row>
    <row r="172" s="191" customFormat="true" ht="12.8" hidden="false" customHeight="false" outlineLevel="0" collapsed="false">
      <c r="B172" s="192"/>
      <c r="D172" s="193" t="s">
        <v>126</v>
      </c>
      <c r="E172" s="194"/>
      <c r="F172" s="195" t="s">
        <v>227</v>
      </c>
      <c r="H172" s="196" t="n">
        <v>12.24</v>
      </c>
      <c r="I172" s="197"/>
      <c r="L172" s="192"/>
      <c r="M172" s="198"/>
      <c r="N172" s="199"/>
      <c r="O172" s="199"/>
      <c r="P172" s="199"/>
      <c r="Q172" s="199"/>
      <c r="R172" s="199"/>
      <c r="S172" s="199"/>
      <c r="T172" s="200"/>
      <c r="AT172" s="194" t="s">
        <v>126</v>
      </c>
      <c r="AU172" s="194" t="s">
        <v>81</v>
      </c>
      <c r="AV172" s="191" t="s">
        <v>81</v>
      </c>
      <c r="AW172" s="191" t="s">
        <v>31</v>
      </c>
      <c r="AX172" s="191" t="s">
        <v>74</v>
      </c>
      <c r="AY172" s="194" t="s">
        <v>116</v>
      </c>
    </row>
    <row r="173" s="191" customFormat="true" ht="12.8" hidden="false" customHeight="false" outlineLevel="0" collapsed="false">
      <c r="B173" s="192"/>
      <c r="D173" s="193" t="s">
        <v>126</v>
      </c>
      <c r="E173" s="194"/>
      <c r="F173" s="195" t="s">
        <v>228</v>
      </c>
      <c r="H173" s="196" t="n">
        <v>12.24</v>
      </c>
      <c r="I173" s="197"/>
      <c r="L173" s="192"/>
      <c r="M173" s="198"/>
      <c r="N173" s="199"/>
      <c r="O173" s="199"/>
      <c r="P173" s="199"/>
      <c r="Q173" s="199"/>
      <c r="R173" s="199"/>
      <c r="S173" s="199"/>
      <c r="T173" s="200"/>
      <c r="AT173" s="194" t="s">
        <v>126</v>
      </c>
      <c r="AU173" s="194" t="s">
        <v>81</v>
      </c>
      <c r="AV173" s="191" t="s">
        <v>81</v>
      </c>
      <c r="AW173" s="191" t="s">
        <v>31</v>
      </c>
      <c r="AX173" s="191" t="s">
        <v>74</v>
      </c>
      <c r="AY173" s="194" t="s">
        <v>116</v>
      </c>
    </row>
    <row r="174" s="191" customFormat="true" ht="12.8" hidden="false" customHeight="false" outlineLevel="0" collapsed="false">
      <c r="B174" s="192"/>
      <c r="D174" s="193" t="s">
        <v>126</v>
      </c>
      <c r="E174" s="194"/>
      <c r="F174" s="195" t="s">
        <v>229</v>
      </c>
      <c r="H174" s="196" t="n">
        <v>12.24</v>
      </c>
      <c r="I174" s="197"/>
      <c r="L174" s="192"/>
      <c r="M174" s="198"/>
      <c r="N174" s="199"/>
      <c r="O174" s="199"/>
      <c r="P174" s="199"/>
      <c r="Q174" s="199"/>
      <c r="R174" s="199"/>
      <c r="S174" s="199"/>
      <c r="T174" s="200"/>
      <c r="AT174" s="194" t="s">
        <v>126</v>
      </c>
      <c r="AU174" s="194" t="s">
        <v>81</v>
      </c>
      <c r="AV174" s="191" t="s">
        <v>81</v>
      </c>
      <c r="AW174" s="191" t="s">
        <v>31</v>
      </c>
      <c r="AX174" s="191" t="s">
        <v>74</v>
      </c>
      <c r="AY174" s="194" t="s">
        <v>116</v>
      </c>
    </row>
    <row r="175" s="210" customFormat="true" ht="12.8" hidden="false" customHeight="false" outlineLevel="0" collapsed="false">
      <c r="B175" s="211"/>
      <c r="D175" s="193" t="s">
        <v>126</v>
      </c>
      <c r="E175" s="212"/>
      <c r="F175" s="213" t="s">
        <v>152</v>
      </c>
      <c r="H175" s="214" t="n">
        <v>59.04</v>
      </c>
      <c r="I175" s="215"/>
      <c r="L175" s="211"/>
      <c r="M175" s="216"/>
      <c r="N175" s="217"/>
      <c r="O175" s="217"/>
      <c r="P175" s="217"/>
      <c r="Q175" s="217"/>
      <c r="R175" s="217"/>
      <c r="S175" s="217"/>
      <c r="T175" s="218"/>
      <c r="AT175" s="212" t="s">
        <v>126</v>
      </c>
      <c r="AU175" s="212" t="s">
        <v>81</v>
      </c>
      <c r="AV175" s="210" t="s">
        <v>124</v>
      </c>
      <c r="AW175" s="210" t="s">
        <v>31</v>
      </c>
      <c r="AX175" s="210" t="s">
        <v>79</v>
      </c>
      <c r="AY175" s="212" t="s">
        <v>116</v>
      </c>
    </row>
    <row r="176" s="27" customFormat="true" ht="33" hidden="false" customHeight="true" outlineLevel="0" collapsed="false">
      <c r="A176" s="22"/>
      <c r="B176" s="177"/>
      <c r="C176" s="178" t="s">
        <v>6</v>
      </c>
      <c r="D176" s="178" t="s">
        <v>119</v>
      </c>
      <c r="E176" s="179" t="s">
        <v>230</v>
      </c>
      <c r="F176" s="180" t="s">
        <v>231</v>
      </c>
      <c r="G176" s="181" t="s">
        <v>232</v>
      </c>
      <c r="H176" s="182" t="n">
        <v>352</v>
      </c>
      <c r="I176" s="183"/>
      <c r="J176" s="184" t="n">
        <f aca="false">ROUND(I176*H176,2)</f>
        <v>0</v>
      </c>
      <c r="K176" s="180"/>
      <c r="L176" s="23"/>
      <c r="M176" s="185"/>
      <c r="N176" s="186" t="s">
        <v>39</v>
      </c>
      <c r="O176" s="60"/>
      <c r="P176" s="187" t="n">
        <f aca="false">O176*H176</f>
        <v>0</v>
      </c>
      <c r="Q176" s="187" t="n">
        <v>0</v>
      </c>
      <c r="R176" s="187" t="n">
        <f aca="false">Q176*H176</f>
        <v>0</v>
      </c>
      <c r="S176" s="187" t="n">
        <v>0</v>
      </c>
      <c r="T176" s="188" t="n">
        <f aca="false">S176*H176</f>
        <v>0</v>
      </c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R176" s="189" t="s">
        <v>198</v>
      </c>
      <c r="AT176" s="189" t="s">
        <v>119</v>
      </c>
      <c r="AU176" s="189" t="s">
        <v>81</v>
      </c>
      <c r="AY176" s="3" t="s">
        <v>116</v>
      </c>
      <c r="BE176" s="190" t="n">
        <f aca="false">IF(N176="základní",J176,0)</f>
        <v>0</v>
      </c>
      <c r="BF176" s="190" t="n">
        <f aca="false">IF(N176="snížená",J176,0)</f>
        <v>0</v>
      </c>
      <c r="BG176" s="190" t="n">
        <f aca="false">IF(N176="zákl. přenesená",J176,0)</f>
        <v>0</v>
      </c>
      <c r="BH176" s="190" t="n">
        <f aca="false">IF(N176="sníž. přenesená",J176,0)</f>
        <v>0</v>
      </c>
      <c r="BI176" s="190" t="n">
        <f aca="false">IF(N176="nulová",J176,0)</f>
        <v>0</v>
      </c>
      <c r="BJ176" s="3" t="s">
        <v>79</v>
      </c>
      <c r="BK176" s="190" t="n">
        <f aca="false">ROUND(I176*H176,2)</f>
        <v>0</v>
      </c>
      <c r="BL176" s="3" t="s">
        <v>198</v>
      </c>
      <c r="BM176" s="189" t="s">
        <v>233</v>
      </c>
    </row>
    <row r="177" s="191" customFormat="true" ht="12.8" hidden="false" customHeight="false" outlineLevel="0" collapsed="false">
      <c r="B177" s="192"/>
      <c r="D177" s="193" t="s">
        <v>126</v>
      </c>
      <c r="E177" s="194"/>
      <c r="F177" s="195" t="s">
        <v>234</v>
      </c>
      <c r="H177" s="196" t="n">
        <v>68.2</v>
      </c>
      <c r="I177" s="197"/>
      <c r="L177" s="192"/>
      <c r="M177" s="198"/>
      <c r="N177" s="199"/>
      <c r="O177" s="199"/>
      <c r="P177" s="199"/>
      <c r="Q177" s="199"/>
      <c r="R177" s="199"/>
      <c r="S177" s="199"/>
      <c r="T177" s="200"/>
      <c r="AT177" s="194" t="s">
        <v>126</v>
      </c>
      <c r="AU177" s="194" t="s">
        <v>81</v>
      </c>
      <c r="AV177" s="191" t="s">
        <v>81</v>
      </c>
      <c r="AW177" s="191" t="s">
        <v>31</v>
      </c>
      <c r="AX177" s="191" t="s">
        <v>74</v>
      </c>
      <c r="AY177" s="194" t="s">
        <v>116</v>
      </c>
    </row>
    <row r="178" s="191" customFormat="true" ht="12.8" hidden="false" customHeight="false" outlineLevel="0" collapsed="false">
      <c r="B178" s="192"/>
      <c r="D178" s="193" t="s">
        <v>126</v>
      </c>
      <c r="E178" s="194"/>
      <c r="F178" s="195" t="s">
        <v>235</v>
      </c>
      <c r="H178" s="196" t="n">
        <v>132</v>
      </c>
      <c r="I178" s="197"/>
      <c r="L178" s="192"/>
      <c r="M178" s="198"/>
      <c r="N178" s="199"/>
      <c r="O178" s="199"/>
      <c r="P178" s="199"/>
      <c r="Q178" s="199"/>
      <c r="R178" s="199"/>
      <c r="S178" s="199"/>
      <c r="T178" s="200"/>
      <c r="AT178" s="194" t="s">
        <v>126</v>
      </c>
      <c r="AU178" s="194" t="s">
        <v>81</v>
      </c>
      <c r="AV178" s="191" t="s">
        <v>81</v>
      </c>
      <c r="AW178" s="191" t="s">
        <v>31</v>
      </c>
      <c r="AX178" s="191" t="s">
        <v>74</v>
      </c>
      <c r="AY178" s="194" t="s">
        <v>116</v>
      </c>
    </row>
    <row r="179" s="191" customFormat="true" ht="12.8" hidden="false" customHeight="false" outlineLevel="0" collapsed="false">
      <c r="B179" s="192"/>
      <c r="D179" s="193" t="s">
        <v>126</v>
      </c>
      <c r="E179" s="194"/>
      <c r="F179" s="195" t="s">
        <v>236</v>
      </c>
      <c r="H179" s="196" t="n">
        <v>72.6</v>
      </c>
      <c r="I179" s="197"/>
      <c r="L179" s="192"/>
      <c r="M179" s="198"/>
      <c r="N179" s="199"/>
      <c r="O179" s="199"/>
      <c r="P179" s="199"/>
      <c r="Q179" s="199"/>
      <c r="R179" s="199"/>
      <c r="S179" s="199"/>
      <c r="T179" s="200"/>
      <c r="AT179" s="194" t="s">
        <v>126</v>
      </c>
      <c r="AU179" s="194" t="s">
        <v>81</v>
      </c>
      <c r="AV179" s="191" t="s">
        <v>81</v>
      </c>
      <c r="AW179" s="191" t="s">
        <v>31</v>
      </c>
      <c r="AX179" s="191" t="s">
        <v>74</v>
      </c>
      <c r="AY179" s="194" t="s">
        <v>116</v>
      </c>
    </row>
    <row r="180" s="191" customFormat="true" ht="12.8" hidden="false" customHeight="false" outlineLevel="0" collapsed="false">
      <c r="B180" s="192"/>
      <c r="D180" s="193" t="s">
        <v>126</v>
      </c>
      <c r="E180" s="194"/>
      <c r="F180" s="195" t="s">
        <v>237</v>
      </c>
      <c r="H180" s="196" t="n">
        <v>79.2</v>
      </c>
      <c r="I180" s="197"/>
      <c r="L180" s="192"/>
      <c r="M180" s="198"/>
      <c r="N180" s="199"/>
      <c r="O180" s="199"/>
      <c r="P180" s="199"/>
      <c r="Q180" s="199"/>
      <c r="R180" s="199"/>
      <c r="S180" s="199"/>
      <c r="T180" s="200"/>
      <c r="AT180" s="194" t="s">
        <v>126</v>
      </c>
      <c r="AU180" s="194" t="s">
        <v>81</v>
      </c>
      <c r="AV180" s="191" t="s">
        <v>81</v>
      </c>
      <c r="AW180" s="191" t="s">
        <v>31</v>
      </c>
      <c r="AX180" s="191" t="s">
        <v>74</v>
      </c>
      <c r="AY180" s="194" t="s">
        <v>116</v>
      </c>
    </row>
    <row r="181" s="210" customFormat="true" ht="12.8" hidden="false" customHeight="false" outlineLevel="0" collapsed="false">
      <c r="B181" s="211"/>
      <c r="D181" s="193" t="s">
        <v>126</v>
      </c>
      <c r="E181" s="212"/>
      <c r="F181" s="213" t="s">
        <v>152</v>
      </c>
      <c r="H181" s="214" t="n">
        <v>352</v>
      </c>
      <c r="I181" s="215"/>
      <c r="L181" s="211"/>
      <c r="M181" s="216"/>
      <c r="N181" s="217"/>
      <c r="O181" s="217"/>
      <c r="P181" s="217"/>
      <c r="Q181" s="217"/>
      <c r="R181" s="217"/>
      <c r="S181" s="217"/>
      <c r="T181" s="218"/>
      <c r="AT181" s="212" t="s">
        <v>126</v>
      </c>
      <c r="AU181" s="212" t="s">
        <v>81</v>
      </c>
      <c r="AV181" s="210" t="s">
        <v>124</v>
      </c>
      <c r="AW181" s="210" t="s">
        <v>31</v>
      </c>
      <c r="AX181" s="210" t="s">
        <v>79</v>
      </c>
      <c r="AY181" s="212" t="s">
        <v>116</v>
      </c>
    </row>
    <row r="182" s="27" customFormat="true" ht="21.75" hidden="false" customHeight="true" outlineLevel="0" collapsed="false">
      <c r="A182" s="22"/>
      <c r="B182" s="177"/>
      <c r="C182" s="178" t="s">
        <v>238</v>
      </c>
      <c r="D182" s="178" t="s">
        <v>119</v>
      </c>
      <c r="E182" s="179" t="s">
        <v>239</v>
      </c>
      <c r="F182" s="180" t="s">
        <v>240</v>
      </c>
      <c r="G182" s="181" t="s">
        <v>241</v>
      </c>
      <c r="H182" s="221"/>
      <c r="I182" s="183"/>
      <c r="J182" s="184" t="n">
        <f aca="false">ROUND(I182*H182,2)</f>
        <v>0</v>
      </c>
      <c r="K182" s="180" t="s">
        <v>123</v>
      </c>
      <c r="L182" s="23"/>
      <c r="M182" s="185"/>
      <c r="N182" s="186" t="s">
        <v>39</v>
      </c>
      <c r="O182" s="60"/>
      <c r="P182" s="187" t="n">
        <f aca="false">O182*H182</f>
        <v>0</v>
      </c>
      <c r="Q182" s="187" t="n">
        <v>0</v>
      </c>
      <c r="R182" s="187" t="n">
        <f aca="false">Q182*H182</f>
        <v>0</v>
      </c>
      <c r="S182" s="187" t="n">
        <v>0</v>
      </c>
      <c r="T182" s="188" t="n">
        <f aca="false">S182*H182</f>
        <v>0</v>
      </c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R182" s="189" t="s">
        <v>198</v>
      </c>
      <c r="AT182" s="189" t="s">
        <v>119</v>
      </c>
      <c r="AU182" s="189" t="s">
        <v>81</v>
      </c>
      <c r="AY182" s="3" t="s">
        <v>116</v>
      </c>
      <c r="BE182" s="190" t="n">
        <f aca="false">IF(N182="základní",J182,0)</f>
        <v>0</v>
      </c>
      <c r="BF182" s="190" t="n">
        <f aca="false">IF(N182="snížená",J182,0)</f>
        <v>0</v>
      </c>
      <c r="BG182" s="190" t="n">
        <f aca="false">IF(N182="zákl. přenesená",J182,0)</f>
        <v>0</v>
      </c>
      <c r="BH182" s="190" t="n">
        <f aca="false">IF(N182="sníž. přenesená",J182,0)</f>
        <v>0</v>
      </c>
      <c r="BI182" s="190" t="n">
        <f aca="false">IF(N182="nulová",J182,0)</f>
        <v>0</v>
      </c>
      <c r="BJ182" s="3" t="s">
        <v>79</v>
      </c>
      <c r="BK182" s="190" t="n">
        <f aca="false">ROUND(I182*H182,2)</f>
        <v>0</v>
      </c>
      <c r="BL182" s="3" t="s">
        <v>198</v>
      </c>
      <c r="BM182" s="189" t="s">
        <v>242</v>
      </c>
    </row>
    <row r="183" s="163" customFormat="true" ht="22.8" hidden="false" customHeight="true" outlineLevel="0" collapsed="false">
      <c r="B183" s="164"/>
      <c r="D183" s="165" t="s">
        <v>73</v>
      </c>
      <c r="E183" s="175" t="s">
        <v>243</v>
      </c>
      <c r="F183" s="175" t="s">
        <v>244</v>
      </c>
      <c r="I183" s="167"/>
      <c r="J183" s="176" t="n">
        <f aca="false">BK183</f>
        <v>0</v>
      </c>
      <c r="L183" s="164"/>
      <c r="M183" s="169"/>
      <c r="N183" s="170"/>
      <c r="O183" s="170"/>
      <c r="P183" s="171" t="n">
        <f aca="false">SUM(P184:P197)</f>
        <v>0</v>
      </c>
      <c r="Q183" s="170"/>
      <c r="R183" s="171" t="n">
        <f aca="false">SUM(R184:R197)</f>
        <v>0.06852</v>
      </c>
      <c r="S183" s="170"/>
      <c r="T183" s="172" t="n">
        <f aca="false">SUM(T184:T197)</f>
        <v>0</v>
      </c>
      <c r="AR183" s="165" t="s">
        <v>81</v>
      </c>
      <c r="AT183" s="173" t="s">
        <v>73</v>
      </c>
      <c r="AU183" s="173" t="s">
        <v>79</v>
      </c>
      <c r="AY183" s="165" t="s">
        <v>116</v>
      </c>
      <c r="BK183" s="174" t="n">
        <f aca="false">SUM(BK184:BK197)</f>
        <v>0</v>
      </c>
    </row>
    <row r="184" s="27" customFormat="true" ht="21.75" hidden="false" customHeight="true" outlineLevel="0" collapsed="false">
      <c r="A184" s="22"/>
      <c r="B184" s="177"/>
      <c r="C184" s="178" t="s">
        <v>245</v>
      </c>
      <c r="D184" s="178" t="s">
        <v>119</v>
      </c>
      <c r="E184" s="179" t="s">
        <v>246</v>
      </c>
      <c r="F184" s="180" t="s">
        <v>247</v>
      </c>
      <c r="G184" s="181" t="s">
        <v>122</v>
      </c>
      <c r="H184" s="182" t="n">
        <v>94.72</v>
      </c>
      <c r="I184" s="183"/>
      <c r="J184" s="184" t="n">
        <f aca="false">ROUND(I184*H184,2)</f>
        <v>0</v>
      </c>
      <c r="K184" s="180" t="s">
        <v>123</v>
      </c>
      <c r="L184" s="23"/>
      <c r="M184" s="185"/>
      <c r="N184" s="186" t="s">
        <v>39</v>
      </c>
      <c r="O184" s="60"/>
      <c r="P184" s="187" t="n">
        <f aca="false">O184*H184</f>
        <v>0</v>
      </c>
      <c r="Q184" s="187" t="n">
        <v>6E-005</v>
      </c>
      <c r="R184" s="187" t="n">
        <f aca="false">Q184*H184</f>
        <v>0.0056832</v>
      </c>
      <c r="S184" s="187" t="n">
        <v>0</v>
      </c>
      <c r="T184" s="188" t="n">
        <f aca="false">S184*H184</f>
        <v>0</v>
      </c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R184" s="189" t="s">
        <v>198</v>
      </c>
      <c r="AT184" s="189" t="s">
        <v>119</v>
      </c>
      <c r="AU184" s="189" t="s">
        <v>81</v>
      </c>
      <c r="AY184" s="3" t="s">
        <v>116</v>
      </c>
      <c r="BE184" s="190" t="n">
        <f aca="false">IF(N184="základní",J184,0)</f>
        <v>0</v>
      </c>
      <c r="BF184" s="190" t="n">
        <f aca="false">IF(N184="snížená",J184,0)</f>
        <v>0</v>
      </c>
      <c r="BG184" s="190" t="n">
        <f aca="false">IF(N184="zákl. přenesená",J184,0)</f>
        <v>0</v>
      </c>
      <c r="BH184" s="190" t="n">
        <f aca="false">IF(N184="sníž. přenesená",J184,0)</f>
        <v>0</v>
      </c>
      <c r="BI184" s="190" t="n">
        <f aca="false">IF(N184="nulová",J184,0)</f>
        <v>0</v>
      </c>
      <c r="BJ184" s="3" t="s">
        <v>79</v>
      </c>
      <c r="BK184" s="190" t="n">
        <f aca="false">ROUND(I184*H184,2)</f>
        <v>0</v>
      </c>
      <c r="BL184" s="3" t="s">
        <v>198</v>
      </c>
      <c r="BM184" s="189" t="s">
        <v>248</v>
      </c>
    </row>
    <row r="185" s="191" customFormat="true" ht="19.4" hidden="false" customHeight="false" outlineLevel="0" collapsed="false">
      <c r="B185" s="192"/>
      <c r="D185" s="193" t="s">
        <v>126</v>
      </c>
      <c r="E185" s="194"/>
      <c r="F185" s="195" t="s">
        <v>249</v>
      </c>
      <c r="H185" s="196" t="n">
        <v>17.024</v>
      </c>
      <c r="I185" s="197"/>
      <c r="L185" s="192"/>
      <c r="M185" s="198"/>
      <c r="N185" s="199"/>
      <c r="O185" s="199"/>
      <c r="P185" s="199"/>
      <c r="Q185" s="199"/>
      <c r="R185" s="199"/>
      <c r="S185" s="199"/>
      <c r="T185" s="200"/>
      <c r="AT185" s="194" t="s">
        <v>126</v>
      </c>
      <c r="AU185" s="194" t="s">
        <v>81</v>
      </c>
      <c r="AV185" s="191" t="s">
        <v>81</v>
      </c>
      <c r="AW185" s="191" t="s">
        <v>31</v>
      </c>
      <c r="AX185" s="191" t="s">
        <v>74</v>
      </c>
      <c r="AY185" s="194" t="s">
        <v>116</v>
      </c>
    </row>
    <row r="186" s="191" customFormat="true" ht="19.4" hidden="false" customHeight="false" outlineLevel="0" collapsed="false">
      <c r="B186" s="192"/>
      <c r="D186" s="193" t="s">
        <v>126</v>
      </c>
      <c r="E186" s="194"/>
      <c r="F186" s="195" t="s">
        <v>250</v>
      </c>
      <c r="H186" s="196" t="n">
        <v>19.424</v>
      </c>
      <c r="I186" s="197"/>
      <c r="L186" s="192"/>
      <c r="M186" s="198"/>
      <c r="N186" s="199"/>
      <c r="O186" s="199"/>
      <c r="P186" s="199"/>
      <c r="Q186" s="199"/>
      <c r="R186" s="199"/>
      <c r="S186" s="199"/>
      <c r="T186" s="200"/>
      <c r="AT186" s="194" t="s">
        <v>126</v>
      </c>
      <c r="AU186" s="194" t="s">
        <v>81</v>
      </c>
      <c r="AV186" s="191" t="s">
        <v>81</v>
      </c>
      <c r="AW186" s="191" t="s">
        <v>31</v>
      </c>
      <c r="AX186" s="191" t="s">
        <v>74</v>
      </c>
      <c r="AY186" s="194" t="s">
        <v>116</v>
      </c>
    </row>
    <row r="187" s="191" customFormat="true" ht="12.8" hidden="false" customHeight="false" outlineLevel="0" collapsed="false">
      <c r="B187" s="192"/>
      <c r="D187" s="193" t="s">
        <v>126</v>
      </c>
      <c r="E187" s="194"/>
      <c r="F187" s="195" t="s">
        <v>251</v>
      </c>
      <c r="H187" s="196" t="n">
        <v>19.424</v>
      </c>
      <c r="I187" s="197"/>
      <c r="L187" s="192"/>
      <c r="M187" s="198"/>
      <c r="N187" s="199"/>
      <c r="O187" s="199"/>
      <c r="P187" s="199"/>
      <c r="Q187" s="199"/>
      <c r="R187" s="199"/>
      <c r="S187" s="199"/>
      <c r="T187" s="200"/>
      <c r="AT187" s="194" t="s">
        <v>126</v>
      </c>
      <c r="AU187" s="194" t="s">
        <v>81</v>
      </c>
      <c r="AV187" s="191" t="s">
        <v>81</v>
      </c>
      <c r="AW187" s="191" t="s">
        <v>31</v>
      </c>
      <c r="AX187" s="191" t="s">
        <v>74</v>
      </c>
      <c r="AY187" s="194" t="s">
        <v>116</v>
      </c>
    </row>
    <row r="188" s="191" customFormat="true" ht="12.8" hidden="false" customHeight="false" outlineLevel="0" collapsed="false">
      <c r="B188" s="192"/>
      <c r="D188" s="193" t="s">
        <v>126</v>
      </c>
      <c r="E188" s="194"/>
      <c r="F188" s="195" t="s">
        <v>252</v>
      </c>
      <c r="H188" s="196" t="n">
        <v>19.424</v>
      </c>
      <c r="I188" s="197"/>
      <c r="L188" s="192"/>
      <c r="M188" s="198"/>
      <c r="N188" s="199"/>
      <c r="O188" s="199"/>
      <c r="P188" s="199"/>
      <c r="Q188" s="199"/>
      <c r="R188" s="199"/>
      <c r="S188" s="199"/>
      <c r="T188" s="200"/>
      <c r="AT188" s="194" t="s">
        <v>126</v>
      </c>
      <c r="AU188" s="194" t="s">
        <v>81</v>
      </c>
      <c r="AV188" s="191" t="s">
        <v>81</v>
      </c>
      <c r="AW188" s="191" t="s">
        <v>31</v>
      </c>
      <c r="AX188" s="191" t="s">
        <v>74</v>
      </c>
      <c r="AY188" s="194" t="s">
        <v>116</v>
      </c>
    </row>
    <row r="189" s="191" customFormat="true" ht="12.8" hidden="false" customHeight="false" outlineLevel="0" collapsed="false">
      <c r="B189" s="192"/>
      <c r="D189" s="193" t="s">
        <v>126</v>
      </c>
      <c r="E189" s="194"/>
      <c r="F189" s="195" t="s">
        <v>253</v>
      </c>
      <c r="H189" s="196" t="n">
        <v>19.424</v>
      </c>
      <c r="I189" s="197"/>
      <c r="L189" s="192"/>
      <c r="M189" s="198"/>
      <c r="N189" s="199"/>
      <c r="O189" s="199"/>
      <c r="P189" s="199"/>
      <c r="Q189" s="199"/>
      <c r="R189" s="199"/>
      <c r="S189" s="199"/>
      <c r="T189" s="200"/>
      <c r="AT189" s="194" t="s">
        <v>126</v>
      </c>
      <c r="AU189" s="194" t="s">
        <v>81</v>
      </c>
      <c r="AV189" s="191" t="s">
        <v>81</v>
      </c>
      <c r="AW189" s="191" t="s">
        <v>31</v>
      </c>
      <c r="AX189" s="191" t="s">
        <v>74</v>
      </c>
      <c r="AY189" s="194" t="s">
        <v>116</v>
      </c>
    </row>
    <row r="190" s="210" customFormat="true" ht="12.8" hidden="false" customHeight="false" outlineLevel="0" collapsed="false">
      <c r="B190" s="211"/>
      <c r="D190" s="193" t="s">
        <v>126</v>
      </c>
      <c r="E190" s="212"/>
      <c r="F190" s="213" t="s">
        <v>152</v>
      </c>
      <c r="H190" s="214" t="n">
        <v>94.72</v>
      </c>
      <c r="I190" s="215"/>
      <c r="L190" s="211"/>
      <c r="M190" s="216"/>
      <c r="N190" s="217"/>
      <c r="O190" s="217"/>
      <c r="P190" s="217"/>
      <c r="Q190" s="217"/>
      <c r="R190" s="217"/>
      <c r="S190" s="217"/>
      <c r="T190" s="218"/>
      <c r="AT190" s="212" t="s">
        <v>126</v>
      </c>
      <c r="AU190" s="212" t="s">
        <v>81</v>
      </c>
      <c r="AV190" s="210" t="s">
        <v>124</v>
      </c>
      <c r="AW190" s="210" t="s">
        <v>31</v>
      </c>
      <c r="AX190" s="210" t="s">
        <v>79</v>
      </c>
      <c r="AY190" s="212" t="s">
        <v>116</v>
      </c>
    </row>
    <row r="191" s="27" customFormat="true" ht="21.75" hidden="false" customHeight="true" outlineLevel="0" collapsed="false">
      <c r="A191" s="22"/>
      <c r="B191" s="177"/>
      <c r="C191" s="178" t="s">
        <v>254</v>
      </c>
      <c r="D191" s="178" t="s">
        <v>119</v>
      </c>
      <c r="E191" s="179" t="s">
        <v>255</v>
      </c>
      <c r="F191" s="180" t="s">
        <v>256</v>
      </c>
      <c r="G191" s="181" t="s">
        <v>122</v>
      </c>
      <c r="H191" s="182" t="n">
        <v>94.72</v>
      </c>
      <c r="I191" s="183"/>
      <c r="J191" s="184" t="n">
        <f aca="false">ROUND(I191*H191,2)</f>
        <v>0</v>
      </c>
      <c r="K191" s="180" t="s">
        <v>123</v>
      </c>
      <c r="L191" s="23"/>
      <c r="M191" s="185"/>
      <c r="N191" s="186" t="s">
        <v>39</v>
      </c>
      <c r="O191" s="60"/>
      <c r="P191" s="187" t="n">
        <f aca="false">O191*H191</f>
        <v>0</v>
      </c>
      <c r="Q191" s="187" t="n">
        <v>0.00017</v>
      </c>
      <c r="R191" s="187" t="n">
        <f aca="false">Q191*H191</f>
        <v>0.0161024</v>
      </c>
      <c r="S191" s="187" t="n">
        <v>0</v>
      </c>
      <c r="T191" s="188" t="n">
        <f aca="false">S191*H191</f>
        <v>0</v>
      </c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R191" s="189" t="s">
        <v>198</v>
      </c>
      <c r="AT191" s="189" t="s">
        <v>119</v>
      </c>
      <c r="AU191" s="189" t="s">
        <v>81</v>
      </c>
      <c r="AY191" s="3" t="s">
        <v>116</v>
      </c>
      <c r="BE191" s="190" t="n">
        <f aca="false">IF(N191="základní",J191,0)</f>
        <v>0</v>
      </c>
      <c r="BF191" s="190" t="n">
        <f aca="false">IF(N191="snížená",J191,0)</f>
        <v>0</v>
      </c>
      <c r="BG191" s="190" t="n">
        <f aca="false">IF(N191="zákl. přenesená",J191,0)</f>
        <v>0</v>
      </c>
      <c r="BH191" s="190" t="n">
        <f aca="false">IF(N191="sníž. přenesená",J191,0)</f>
        <v>0</v>
      </c>
      <c r="BI191" s="190" t="n">
        <f aca="false">IF(N191="nulová",J191,0)</f>
        <v>0</v>
      </c>
      <c r="BJ191" s="3" t="s">
        <v>79</v>
      </c>
      <c r="BK191" s="190" t="n">
        <f aca="false">ROUND(I191*H191,2)</f>
        <v>0</v>
      </c>
      <c r="BL191" s="3" t="s">
        <v>198</v>
      </c>
      <c r="BM191" s="189" t="s">
        <v>257</v>
      </c>
    </row>
    <row r="192" s="27" customFormat="true" ht="21.75" hidden="false" customHeight="true" outlineLevel="0" collapsed="false">
      <c r="A192" s="22"/>
      <c r="B192" s="177"/>
      <c r="C192" s="178" t="s">
        <v>258</v>
      </c>
      <c r="D192" s="178" t="s">
        <v>119</v>
      </c>
      <c r="E192" s="179" t="s">
        <v>259</v>
      </c>
      <c r="F192" s="180" t="s">
        <v>260</v>
      </c>
      <c r="G192" s="181" t="s">
        <v>122</v>
      </c>
      <c r="H192" s="182" t="n">
        <v>94.72</v>
      </c>
      <c r="I192" s="183"/>
      <c r="J192" s="184" t="n">
        <f aca="false">ROUND(I192*H192,2)</f>
        <v>0</v>
      </c>
      <c r="K192" s="180" t="s">
        <v>123</v>
      </c>
      <c r="L192" s="23"/>
      <c r="M192" s="185"/>
      <c r="N192" s="186" t="s">
        <v>39</v>
      </c>
      <c r="O192" s="60"/>
      <c r="P192" s="187" t="n">
        <f aca="false">O192*H192</f>
        <v>0</v>
      </c>
      <c r="Q192" s="187" t="n">
        <v>0.00012</v>
      </c>
      <c r="R192" s="187" t="n">
        <f aca="false">Q192*H192</f>
        <v>0.0113664</v>
      </c>
      <c r="S192" s="187" t="n">
        <v>0</v>
      </c>
      <c r="T192" s="188" t="n">
        <f aca="false">S192*H192</f>
        <v>0</v>
      </c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R192" s="189" t="s">
        <v>198</v>
      </c>
      <c r="AT192" s="189" t="s">
        <v>119</v>
      </c>
      <c r="AU192" s="189" t="s">
        <v>81</v>
      </c>
      <c r="AY192" s="3" t="s">
        <v>116</v>
      </c>
      <c r="BE192" s="190" t="n">
        <f aca="false">IF(N192="základní",J192,0)</f>
        <v>0</v>
      </c>
      <c r="BF192" s="190" t="n">
        <f aca="false">IF(N192="snížená",J192,0)</f>
        <v>0</v>
      </c>
      <c r="BG192" s="190" t="n">
        <f aca="false">IF(N192="zákl. přenesená",J192,0)</f>
        <v>0</v>
      </c>
      <c r="BH192" s="190" t="n">
        <f aca="false">IF(N192="sníž. přenesená",J192,0)</f>
        <v>0</v>
      </c>
      <c r="BI192" s="190" t="n">
        <f aca="false">IF(N192="nulová",J192,0)</f>
        <v>0</v>
      </c>
      <c r="BJ192" s="3" t="s">
        <v>79</v>
      </c>
      <c r="BK192" s="190" t="n">
        <f aca="false">ROUND(I192*H192,2)</f>
        <v>0</v>
      </c>
      <c r="BL192" s="3" t="s">
        <v>198</v>
      </c>
      <c r="BM192" s="189" t="s">
        <v>261</v>
      </c>
    </row>
    <row r="193" s="27" customFormat="true" ht="21.75" hidden="false" customHeight="true" outlineLevel="0" collapsed="false">
      <c r="A193" s="22"/>
      <c r="B193" s="177"/>
      <c r="C193" s="178" t="s">
        <v>262</v>
      </c>
      <c r="D193" s="178" t="s">
        <v>119</v>
      </c>
      <c r="E193" s="179" t="s">
        <v>263</v>
      </c>
      <c r="F193" s="180" t="s">
        <v>264</v>
      </c>
      <c r="G193" s="181" t="s">
        <v>122</v>
      </c>
      <c r="H193" s="182" t="n">
        <v>94.72</v>
      </c>
      <c r="I193" s="183"/>
      <c r="J193" s="184" t="n">
        <f aca="false">ROUND(I193*H193,2)</f>
        <v>0</v>
      </c>
      <c r="K193" s="180" t="s">
        <v>123</v>
      </c>
      <c r="L193" s="23"/>
      <c r="M193" s="185"/>
      <c r="N193" s="186" t="s">
        <v>39</v>
      </c>
      <c r="O193" s="60"/>
      <c r="P193" s="187" t="n">
        <f aca="false">O193*H193</f>
        <v>0</v>
      </c>
      <c r="Q193" s="187" t="n">
        <v>0.00012</v>
      </c>
      <c r="R193" s="187" t="n">
        <f aca="false">Q193*H193</f>
        <v>0.0113664</v>
      </c>
      <c r="S193" s="187" t="n">
        <v>0</v>
      </c>
      <c r="T193" s="188" t="n">
        <f aca="false">S193*H193</f>
        <v>0</v>
      </c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R193" s="189" t="s">
        <v>198</v>
      </c>
      <c r="AT193" s="189" t="s">
        <v>119</v>
      </c>
      <c r="AU193" s="189" t="s">
        <v>81</v>
      </c>
      <c r="AY193" s="3" t="s">
        <v>116</v>
      </c>
      <c r="BE193" s="190" t="n">
        <f aca="false">IF(N193="základní",J193,0)</f>
        <v>0</v>
      </c>
      <c r="BF193" s="190" t="n">
        <f aca="false">IF(N193="snížená",J193,0)</f>
        <v>0</v>
      </c>
      <c r="BG193" s="190" t="n">
        <f aca="false">IF(N193="zákl. přenesená",J193,0)</f>
        <v>0</v>
      </c>
      <c r="BH193" s="190" t="n">
        <f aca="false">IF(N193="sníž. přenesená",J193,0)</f>
        <v>0</v>
      </c>
      <c r="BI193" s="190" t="n">
        <f aca="false">IF(N193="nulová",J193,0)</f>
        <v>0</v>
      </c>
      <c r="BJ193" s="3" t="s">
        <v>79</v>
      </c>
      <c r="BK193" s="190" t="n">
        <f aca="false">ROUND(I193*H193,2)</f>
        <v>0</v>
      </c>
      <c r="BL193" s="3" t="s">
        <v>198</v>
      </c>
      <c r="BM193" s="189" t="s">
        <v>265</v>
      </c>
    </row>
    <row r="194" s="27" customFormat="true" ht="21.75" hidden="false" customHeight="true" outlineLevel="0" collapsed="false">
      <c r="A194" s="22"/>
      <c r="B194" s="177"/>
      <c r="C194" s="178" t="s">
        <v>266</v>
      </c>
      <c r="D194" s="178" t="s">
        <v>119</v>
      </c>
      <c r="E194" s="179" t="s">
        <v>267</v>
      </c>
      <c r="F194" s="180" t="s">
        <v>268</v>
      </c>
      <c r="G194" s="181" t="s">
        <v>122</v>
      </c>
      <c r="H194" s="182" t="n">
        <v>94.72</v>
      </c>
      <c r="I194" s="183"/>
      <c r="J194" s="184" t="n">
        <f aca="false">ROUND(I194*H194,2)</f>
        <v>0</v>
      </c>
      <c r="K194" s="180" t="s">
        <v>123</v>
      </c>
      <c r="L194" s="23"/>
      <c r="M194" s="185"/>
      <c r="N194" s="186" t="s">
        <v>39</v>
      </c>
      <c r="O194" s="60"/>
      <c r="P194" s="187" t="n">
        <f aca="false">O194*H194</f>
        <v>0</v>
      </c>
      <c r="Q194" s="187" t="n">
        <v>3E-005</v>
      </c>
      <c r="R194" s="187" t="n">
        <f aca="false">Q194*H194</f>
        <v>0.0028416</v>
      </c>
      <c r="S194" s="187" t="n">
        <v>0</v>
      </c>
      <c r="T194" s="188" t="n">
        <f aca="false">S194*H194</f>
        <v>0</v>
      </c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R194" s="189" t="s">
        <v>198</v>
      </c>
      <c r="AT194" s="189" t="s">
        <v>119</v>
      </c>
      <c r="AU194" s="189" t="s">
        <v>81</v>
      </c>
      <c r="AY194" s="3" t="s">
        <v>116</v>
      </c>
      <c r="BE194" s="190" t="n">
        <f aca="false">IF(N194="základní",J194,0)</f>
        <v>0</v>
      </c>
      <c r="BF194" s="190" t="n">
        <f aca="false">IF(N194="snížená",J194,0)</f>
        <v>0</v>
      </c>
      <c r="BG194" s="190" t="n">
        <f aca="false">IF(N194="zákl. přenesená",J194,0)</f>
        <v>0</v>
      </c>
      <c r="BH194" s="190" t="n">
        <f aca="false">IF(N194="sníž. přenesená",J194,0)</f>
        <v>0</v>
      </c>
      <c r="BI194" s="190" t="n">
        <f aca="false">IF(N194="nulová",J194,0)</f>
        <v>0</v>
      </c>
      <c r="BJ194" s="3" t="s">
        <v>79</v>
      </c>
      <c r="BK194" s="190" t="n">
        <f aca="false">ROUND(I194*H194,2)</f>
        <v>0</v>
      </c>
      <c r="BL194" s="3" t="s">
        <v>198</v>
      </c>
      <c r="BM194" s="189" t="s">
        <v>269</v>
      </c>
    </row>
    <row r="195" s="27" customFormat="true" ht="33" hidden="false" customHeight="true" outlineLevel="0" collapsed="false">
      <c r="A195" s="22"/>
      <c r="B195" s="177"/>
      <c r="C195" s="178" t="s">
        <v>270</v>
      </c>
      <c r="D195" s="178" t="s">
        <v>119</v>
      </c>
      <c r="E195" s="179" t="s">
        <v>271</v>
      </c>
      <c r="F195" s="180" t="s">
        <v>272</v>
      </c>
      <c r="G195" s="181" t="s">
        <v>137</v>
      </c>
      <c r="H195" s="182" t="n">
        <v>1</v>
      </c>
      <c r="I195" s="183"/>
      <c r="J195" s="184" t="n">
        <f aca="false">ROUND(I195*H195,2)</f>
        <v>0</v>
      </c>
      <c r="K195" s="180" t="s">
        <v>123</v>
      </c>
      <c r="L195" s="23"/>
      <c r="M195" s="185"/>
      <c r="N195" s="186" t="s">
        <v>39</v>
      </c>
      <c r="O195" s="60"/>
      <c r="P195" s="187" t="n">
        <f aca="false">O195*H195</f>
        <v>0</v>
      </c>
      <c r="Q195" s="187" t="n">
        <v>0.02116</v>
      </c>
      <c r="R195" s="187" t="n">
        <f aca="false">Q195*H195</f>
        <v>0.02116</v>
      </c>
      <c r="S195" s="187" t="n">
        <v>0</v>
      </c>
      <c r="T195" s="188" t="n">
        <f aca="false">S195*H195</f>
        <v>0</v>
      </c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R195" s="189" t="s">
        <v>198</v>
      </c>
      <c r="AT195" s="189" t="s">
        <v>119</v>
      </c>
      <c r="AU195" s="189" t="s">
        <v>81</v>
      </c>
      <c r="AY195" s="3" t="s">
        <v>116</v>
      </c>
      <c r="BE195" s="190" t="n">
        <f aca="false">IF(N195="základní",J195,0)</f>
        <v>0</v>
      </c>
      <c r="BF195" s="190" t="n">
        <f aca="false">IF(N195="snížená",J195,0)</f>
        <v>0</v>
      </c>
      <c r="BG195" s="190" t="n">
        <f aca="false">IF(N195="zákl. přenesená",J195,0)</f>
        <v>0</v>
      </c>
      <c r="BH195" s="190" t="n">
        <f aca="false">IF(N195="sníž. přenesená",J195,0)</f>
        <v>0</v>
      </c>
      <c r="BI195" s="190" t="n">
        <f aca="false">IF(N195="nulová",J195,0)</f>
        <v>0</v>
      </c>
      <c r="BJ195" s="3" t="s">
        <v>79</v>
      </c>
      <c r="BK195" s="190" t="n">
        <f aca="false">ROUND(I195*H195,2)</f>
        <v>0</v>
      </c>
      <c r="BL195" s="3" t="s">
        <v>198</v>
      </c>
      <c r="BM195" s="189" t="s">
        <v>273</v>
      </c>
    </row>
    <row r="196" s="191" customFormat="true" ht="12.8" hidden="false" customHeight="false" outlineLevel="0" collapsed="false">
      <c r="B196" s="192"/>
      <c r="D196" s="193" t="s">
        <v>126</v>
      </c>
      <c r="E196" s="194"/>
      <c r="F196" s="195" t="s">
        <v>79</v>
      </c>
      <c r="H196" s="196" t="n">
        <v>1</v>
      </c>
      <c r="I196" s="197"/>
      <c r="L196" s="192"/>
      <c r="M196" s="198"/>
      <c r="N196" s="199"/>
      <c r="O196" s="199"/>
      <c r="P196" s="199"/>
      <c r="Q196" s="199"/>
      <c r="R196" s="199"/>
      <c r="S196" s="199"/>
      <c r="T196" s="200"/>
      <c r="AT196" s="194" t="s">
        <v>126</v>
      </c>
      <c r="AU196" s="194" t="s">
        <v>81</v>
      </c>
      <c r="AV196" s="191" t="s">
        <v>81</v>
      </c>
      <c r="AW196" s="191" t="s">
        <v>31</v>
      </c>
      <c r="AX196" s="191" t="s">
        <v>79</v>
      </c>
      <c r="AY196" s="194" t="s">
        <v>116</v>
      </c>
    </row>
    <row r="197" s="27" customFormat="true" ht="16.5" hidden="false" customHeight="true" outlineLevel="0" collapsed="false">
      <c r="A197" s="22"/>
      <c r="B197" s="177"/>
      <c r="C197" s="178" t="s">
        <v>274</v>
      </c>
      <c r="D197" s="178" t="s">
        <v>119</v>
      </c>
      <c r="E197" s="179" t="s">
        <v>275</v>
      </c>
      <c r="F197" s="180" t="s">
        <v>276</v>
      </c>
      <c r="G197" s="181" t="s">
        <v>215</v>
      </c>
      <c r="H197" s="182" t="n">
        <v>4</v>
      </c>
      <c r="I197" s="183"/>
      <c r="J197" s="184" t="n">
        <f aca="false">ROUND(I197*H197,2)</f>
        <v>0</v>
      </c>
      <c r="K197" s="180"/>
      <c r="L197" s="23"/>
      <c r="M197" s="185"/>
      <c r="N197" s="186" t="s">
        <v>39</v>
      </c>
      <c r="O197" s="60"/>
      <c r="P197" s="187" t="n">
        <f aca="false">O197*H197</f>
        <v>0</v>
      </c>
      <c r="Q197" s="187" t="n">
        <v>0</v>
      </c>
      <c r="R197" s="187" t="n">
        <f aca="false">Q197*H197</f>
        <v>0</v>
      </c>
      <c r="S197" s="187" t="n">
        <v>0</v>
      </c>
      <c r="T197" s="188" t="n">
        <f aca="false">S197*H197</f>
        <v>0</v>
      </c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R197" s="189" t="s">
        <v>198</v>
      </c>
      <c r="AT197" s="189" t="s">
        <v>119</v>
      </c>
      <c r="AU197" s="189" t="s">
        <v>81</v>
      </c>
      <c r="AY197" s="3" t="s">
        <v>116</v>
      </c>
      <c r="BE197" s="190" t="n">
        <f aca="false">IF(N197="základní",J197,0)</f>
        <v>0</v>
      </c>
      <c r="BF197" s="190" t="n">
        <f aca="false">IF(N197="snížená",J197,0)</f>
        <v>0</v>
      </c>
      <c r="BG197" s="190" t="n">
        <f aca="false">IF(N197="zákl. přenesená",J197,0)</f>
        <v>0</v>
      </c>
      <c r="BH197" s="190" t="n">
        <f aca="false">IF(N197="sníž. přenesená",J197,0)</f>
        <v>0</v>
      </c>
      <c r="BI197" s="190" t="n">
        <f aca="false">IF(N197="nulová",J197,0)</f>
        <v>0</v>
      </c>
      <c r="BJ197" s="3" t="s">
        <v>79</v>
      </c>
      <c r="BK197" s="190" t="n">
        <f aca="false">ROUND(I197*H197,2)</f>
        <v>0</v>
      </c>
      <c r="BL197" s="3" t="s">
        <v>198</v>
      </c>
      <c r="BM197" s="189" t="s">
        <v>277</v>
      </c>
    </row>
    <row r="198" s="163" customFormat="true" ht="22.8" hidden="false" customHeight="true" outlineLevel="0" collapsed="false">
      <c r="B198" s="164"/>
      <c r="D198" s="165" t="s">
        <v>73</v>
      </c>
      <c r="E198" s="175" t="s">
        <v>278</v>
      </c>
      <c r="F198" s="175" t="s">
        <v>279</v>
      </c>
      <c r="I198" s="167"/>
      <c r="J198" s="176" t="n">
        <f aca="false">BK198</f>
        <v>0</v>
      </c>
      <c r="L198" s="164"/>
      <c r="M198" s="169"/>
      <c r="N198" s="170"/>
      <c r="O198" s="170"/>
      <c r="P198" s="171" t="n">
        <f aca="false">SUM(P199:P215)</f>
        <v>0</v>
      </c>
      <c r="Q198" s="170"/>
      <c r="R198" s="171" t="n">
        <f aca="false">SUM(R199:R215)</f>
        <v>1.2104271</v>
      </c>
      <c r="S198" s="170"/>
      <c r="T198" s="172" t="n">
        <f aca="false">SUM(T199:T215)</f>
        <v>0.2892269</v>
      </c>
      <c r="AR198" s="165" t="s">
        <v>81</v>
      </c>
      <c r="AT198" s="173" t="s">
        <v>73</v>
      </c>
      <c r="AU198" s="173" t="s">
        <v>79</v>
      </c>
      <c r="AY198" s="165" t="s">
        <v>116</v>
      </c>
      <c r="BK198" s="174" t="n">
        <f aca="false">SUM(BK199:BK215)</f>
        <v>0</v>
      </c>
    </row>
    <row r="199" s="27" customFormat="true" ht="16.5" hidden="false" customHeight="true" outlineLevel="0" collapsed="false">
      <c r="A199" s="22"/>
      <c r="B199" s="177"/>
      <c r="C199" s="178" t="s">
        <v>280</v>
      </c>
      <c r="D199" s="178" t="s">
        <v>119</v>
      </c>
      <c r="E199" s="179" t="s">
        <v>281</v>
      </c>
      <c r="F199" s="220" t="s">
        <v>282</v>
      </c>
      <c r="G199" s="181" t="s">
        <v>122</v>
      </c>
      <c r="H199" s="182" t="n">
        <v>700.88</v>
      </c>
      <c r="I199" s="183"/>
      <c r="J199" s="184" t="n">
        <f aca="false">ROUND(I199*H199,2)</f>
        <v>0</v>
      </c>
      <c r="K199" s="180"/>
      <c r="L199" s="23"/>
      <c r="M199" s="185"/>
      <c r="N199" s="186" t="s">
        <v>39</v>
      </c>
      <c r="O199" s="60"/>
      <c r="P199" s="187" t="n">
        <f aca="false">O199*H199</f>
        <v>0</v>
      </c>
      <c r="Q199" s="187" t="n">
        <v>0.001</v>
      </c>
      <c r="R199" s="187" t="n">
        <f aca="false">Q199*H199</f>
        <v>0.70088</v>
      </c>
      <c r="S199" s="187" t="n">
        <v>0.00031</v>
      </c>
      <c r="T199" s="188" t="n">
        <f aca="false">S199*H199</f>
        <v>0.2172728</v>
      </c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R199" s="189" t="s">
        <v>198</v>
      </c>
      <c r="AT199" s="189" t="s">
        <v>119</v>
      </c>
      <c r="AU199" s="189" t="s">
        <v>81</v>
      </c>
      <c r="AY199" s="3" t="s">
        <v>116</v>
      </c>
      <c r="BE199" s="190" t="n">
        <f aca="false">IF(N199="základní",J199,0)</f>
        <v>0</v>
      </c>
      <c r="BF199" s="190" t="n">
        <f aca="false">IF(N199="snížená",J199,0)</f>
        <v>0</v>
      </c>
      <c r="BG199" s="190" t="n">
        <f aca="false">IF(N199="zákl. přenesená",J199,0)</f>
        <v>0</v>
      </c>
      <c r="BH199" s="190" t="n">
        <f aca="false">IF(N199="sníž. přenesená",J199,0)</f>
        <v>0</v>
      </c>
      <c r="BI199" s="190" t="n">
        <f aca="false">IF(N199="nulová",J199,0)</f>
        <v>0</v>
      </c>
      <c r="BJ199" s="3" t="s">
        <v>79</v>
      </c>
      <c r="BK199" s="190" t="n">
        <f aca="false">ROUND(I199*H199,2)</f>
        <v>0</v>
      </c>
      <c r="BL199" s="3" t="s">
        <v>198</v>
      </c>
      <c r="BM199" s="189" t="s">
        <v>283</v>
      </c>
    </row>
    <row r="200" s="191" customFormat="true" ht="12.8" hidden="false" customHeight="false" outlineLevel="0" collapsed="false">
      <c r="B200" s="192"/>
      <c r="D200" s="193" t="s">
        <v>126</v>
      </c>
      <c r="E200" s="194"/>
      <c r="F200" s="195" t="s">
        <v>284</v>
      </c>
      <c r="H200" s="196" t="n">
        <v>124.69</v>
      </c>
      <c r="I200" s="197"/>
      <c r="L200" s="192"/>
      <c r="M200" s="198"/>
      <c r="N200" s="199"/>
      <c r="O200" s="199"/>
      <c r="P200" s="199"/>
      <c r="Q200" s="199"/>
      <c r="R200" s="199"/>
      <c r="S200" s="199"/>
      <c r="T200" s="200"/>
      <c r="AT200" s="194" t="s">
        <v>126</v>
      </c>
      <c r="AU200" s="194" t="s">
        <v>81</v>
      </c>
      <c r="AV200" s="191" t="s">
        <v>81</v>
      </c>
      <c r="AW200" s="191" t="s">
        <v>31</v>
      </c>
      <c r="AX200" s="191" t="s">
        <v>74</v>
      </c>
      <c r="AY200" s="194" t="s">
        <v>116</v>
      </c>
    </row>
    <row r="201" s="191" customFormat="true" ht="19.4" hidden="false" customHeight="false" outlineLevel="0" collapsed="false">
      <c r="B201" s="192"/>
      <c r="D201" s="193" t="s">
        <v>126</v>
      </c>
      <c r="E201" s="194"/>
      <c r="F201" s="195" t="s">
        <v>285</v>
      </c>
      <c r="H201" s="196" t="n">
        <v>189.5</v>
      </c>
      <c r="I201" s="197"/>
      <c r="L201" s="192"/>
      <c r="M201" s="198"/>
      <c r="N201" s="199"/>
      <c r="O201" s="199"/>
      <c r="P201" s="199"/>
      <c r="Q201" s="199"/>
      <c r="R201" s="199"/>
      <c r="S201" s="199"/>
      <c r="T201" s="200"/>
      <c r="AT201" s="194" t="s">
        <v>126</v>
      </c>
      <c r="AU201" s="194" t="s">
        <v>81</v>
      </c>
      <c r="AV201" s="191" t="s">
        <v>81</v>
      </c>
      <c r="AW201" s="191" t="s">
        <v>31</v>
      </c>
      <c r="AX201" s="191" t="s">
        <v>74</v>
      </c>
      <c r="AY201" s="194" t="s">
        <v>116</v>
      </c>
    </row>
    <row r="202" s="191" customFormat="true" ht="19.4" hidden="false" customHeight="false" outlineLevel="0" collapsed="false">
      <c r="B202" s="192"/>
      <c r="D202" s="193" t="s">
        <v>126</v>
      </c>
      <c r="E202" s="194"/>
      <c r="F202" s="195" t="s">
        <v>286</v>
      </c>
      <c r="H202" s="196" t="n">
        <v>188.65</v>
      </c>
      <c r="I202" s="197"/>
      <c r="L202" s="192"/>
      <c r="M202" s="198"/>
      <c r="N202" s="199"/>
      <c r="O202" s="199"/>
      <c r="P202" s="199"/>
      <c r="Q202" s="199"/>
      <c r="R202" s="199"/>
      <c r="S202" s="199"/>
      <c r="T202" s="200"/>
      <c r="AT202" s="194" t="s">
        <v>126</v>
      </c>
      <c r="AU202" s="194" t="s">
        <v>81</v>
      </c>
      <c r="AV202" s="191" t="s">
        <v>81</v>
      </c>
      <c r="AW202" s="191" t="s">
        <v>31</v>
      </c>
      <c r="AX202" s="191" t="s">
        <v>74</v>
      </c>
      <c r="AY202" s="194" t="s">
        <v>116</v>
      </c>
    </row>
    <row r="203" s="191" customFormat="true" ht="19.4" hidden="false" customHeight="false" outlineLevel="0" collapsed="false">
      <c r="B203" s="192"/>
      <c r="D203" s="193" t="s">
        <v>126</v>
      </c>
      <c r="E203" s="194"/>
      <c r="F203" s="195" t="s">
        <v>287</v>
      </c>
      <c r="H203" s="196" t="n">
        <v>198.04</v>
      </c>
      <c r="I203" s="197"/>
      <c r="L203" s="192"/>
      <c r="M203" s="198"/>
      <c r="N203" s="199"/>
      <c r="O203" s="199"/>
      <c r="P203" s="199"/>
      <c r="Q203" s="199"/>
      <c r="R203" s="199"/>
      <c r="S203" s="199"/>
      <c r="T203" s="200"/>
      <c r="AT203" s="194" t="s">
        <v>126</v>
      </c>
      <c r="AU203" s="194" t="s">
        <v>81</v>
      </c>
      <c r="AV203" s="191" t="s">
        <v>81</v>
      </c>
      <c r="AW203" s="191" t="s">
        <v>31</v>
      </c>
      <c r="AX203" s="191" t="s">
        <v>74</v>
      </c>
      <c r="AY203" s="194" t="s">
        <v>116</v>
      </c>
    </row>
    <row r="204" s="201" customFormat="true" ht="12.8" hidden="false" customHeight="false" outlineLevel="0" collapsed="false">
      <c r="B204" s="202"/>
      <c r="D204" s="193" t="s">
        <v>126</v>
      </c>
      <c r="E204" s="203"/>
      <c r="F204" s="204" t="s">
        <v>145</v>
      </c>
      <c r="H204" s="205" t="n">
        <v>700.88</v>
      </c>
      <c r="I204" s="206"/>
      <c r="L204" s="202"/>
      <c r="M204" s="207"/>
      <c r="N204" s="208"/>
      <c r="O204" s="208"/>
      <c r="P204" s="208"/>
      <c r="Q204" s="208"/>
      <c r="R204" s="208"/>
      <c r="S204" s="208"/>
      <c r="T204" s="209"/>
      <c r="AT204" s="203" t="s">
        <v>126</v>
      </c>
      <c r="AU204" s="203" t="s">
        <v>81</v>
      </c>
      <c r="AV204" s="201" t="s">
        <v>131</v>
      </c>
      <c r="AW204" s="201" t="s">
        <v>31</v>
      </c>
      <c r="AX204" s="201" t="s">
        <v>74</v>
      </c>
      <c r="AY204" s="203" t="s">
        <v>116</v>
      </c>
    </row>
    <row r="205" s="210" customFormat="true" ht="12.8" hidden="false" customHeight="false" outlineLevel="0" collapsed="false">
      <c r="B205" s="211"/>
      <c r="D205" s="193" t="s">
        <v>126</v>
      </c>
      <c r="E205" s="212"/>
      <c r="F205" s="213" t="s">
        <v>152</v>
      </c>
      <c r="H205" s="214" t="n">
        <v>700.88</v>
      </c>
      <c r="I205" s="215"/>
      <c r="L205" s="211"/>
      <c r="M205" s="216"/>
      <c r="N205" s="217"/>
      <c r="O205" s="217"/>
      <c r="P205" s="217"/>
      <c r="Q205" s="217"/>
      <c r="R205" s="217"/>
      <c r="S205" s="217"/>
      <c r="T205" s="218"/>
      <c r="AT205" s="212" t="s">
        <v>126</v>
      </c>
      <c r="AU205" s="212" t="s">
        <v>81</v>
      </c>
      <c r="AV205" s="210" t="s">
        <v>124</v>
      </c>
      <c r="AW205" s="210" t="s">
        <v>31</v>
      </c>
      <c r="AX205" s="210" t="s">
        <v>79</v>
      </c>
      <c r="AY205" s="212" t="s">
        <v>116</v>
      </c>
    </row>
    <row r="206" s="27" customFormat="true" ht="16.5" hidden="false" customHeight="true" outlineLevel="0" collapsed="false">
      <c r="A206" s="22"/>
      <c r="B206" s="177"/>
      <c r="C206" s="178" t="s">
        <v>288</v>
      </c>
      <c r="D206" s="178" t="s">
        <v>119</v>
      </c>
      <c r="E206" s="179" t="s">
        <v>289</v>
      </c>
      <c r="F206" s="180" t="s">
        <v>290</v>
      </c>
      <c r="G206" s="181" t="s">
        <v>122</v>
      </c>
      <c r="H206" s="182" t="n">
        <v>232.11</v>
      </c>
      <c r="I206" s="183"/>
      <c r="J206" s="184" t="n">
        <f aca="false">ROUND(I206*H206,2)</f>
        <v>0</v>
      </c>
      <c r="K206" s="180"/>
      <c r="L206" s="23"/>
      <c r="M206" s="185"/>
      <c r="N206" s="186" t="s">
        <v>39</v>
      </c>
      <c r="O206" s="60"/>
      <c r="P206" s="187" t="n">
        <f aca="false">O206*H206</f>
        <v>0</v>
      </c>
      <c r="Q206" s="187" t="n">
        <v>0.001</v>
      </c>
      <c r="R206" s="187" t="n">
        <f aca="false">Q206*H206</f>
        <v>0.23211</v>
      </c>
      <c r="S206" s="187" t="n">
        <v>0.00031</v>
      </c>
      <c r="T206" s="188" t="n">
        <f aca="false">S206*H206</f>
        <v>0.0719541</v>
      </c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R206" s="189" t="s">
        <v>198</v>
      </c>
      <c r="AT206" s="189" t="s">
        <v>119</v>
      </c>
      <c r="AU206" s="189" t="s">
        <v>81</v>
      </c>
      <c r="AY206" s="3" t="s">
        <v>116</v>
      </c>
      <c r="BE206" s="190" t="n">
        <f aca="false">IF(N206="základní",J206,0)</f>
        <v>0</v>
      </c>
      <c r="BF206" s="190" t="n">
        <f aca="false">IF(N206="snížená",J206,0)</f>
        <v>0</v>
      </c>
      <c r="BG206" s="190" t="n">
        <f aca="false">IF(N206="zákl. přenesená",J206,0)</f>
        <v>0</v>
      </c>
      <c r="BH206" s="190" t="n">
        <f aca="false">IF(N206="sníž. přenesená",J206,0)</f>
        <v>0</v>
      </c>
      <c r="BI206" s="190" t="n">
        <f aca="false">IF(N206="nulová",J206,0)</f>
        <v>0</v>
      </c>
      <c r="BJ206" s="3" t="s">
        <v>79</v>
      </c>
      <c r="BK206" s="190" t="n">
        <f aca="false">ROUND(I206*H206,2)</f>
        <v>0</v>
      </c>
      <c r="BL206" s="3" t="s">
        <v>198</v>
      </c>
      <c r="BM206" s="189" t="s">
        <v>291</v>
      </c>
    </row>
    <row r="207" s="191" customFormat="true" ht="19.4" hidden="false" customHeight="false" outlineLevel="0" collapsed="false">
      <c r="B207" s="192"/>
      <c r="D207" s="193" t="s">
        <v>126</v>
      </c>
      <c r="E207" s="194"/>
      <c r="F207" s="195" t="s">
        <v>292</v>
      </c>
      <c r="H207" s="196" t="n">
        <v>232.11</v>
      </c>
      <c r="I207" s="197"/>
      <c r="L207" s="192"/>
      <c r="M207" s="198"/>
      <c r="N207" s="199"/>
      <c r="O207" s="199"/>
      <c r="P207" s="199"/>
      <c r="Q207" s="199"/>
      <c r="R207" s="199"/>
      <c r="S207" s="199"/>
      <c r="T207" s="200"/>
      <c r="AT207" s="194" t="s">
        <v>126</v>
      </c>
      <c r="AU207" s="194" t="s">
        <v>81</v>
      </c>
      <c r="AV207" s="191" t="s">
        <v>81</v>
      </c>
      <c r="AW207" s="191" t="s">
        <v>31</v>
      </c>
      <c r="AX207" s="191" t="s">
        <v>74</v>
      </c>
      <c r="AY207" s="194" t="s">
        <v>116</v>
      </c>
    </row>
    <row r="208" s="201" customFormat="true" ht="12.8" hidden="false" customHeight="false" outlineLevel="0" collapsed="false">
      <c r="B208" s="202"/>
      <c r="D208" s="193" t="s">
        <v>126</v>
      </c>
      <c r="E208" s="203"/>
      <c r="F208" s="204" t="s">
        <v>145</v>
      </c>
      <c r="H208" s="205" t="n">
        <v>232.11</v>
      </c>
      <c r="I208" s="206"/>
      <c r="L208" s="202"/>
      <c r="M208" s="207"/>
      <c r="N208" s="208"/>
      <c r="O208" s="208"/>
      <c r="P208" s="208"/>
      <c r="Q208" s="208"/>
      <c r="R208" s="208"/>
      <c r="S208" s="208"/>
      <c r="T208" s="209"/>
      <c r="AT208" s="203" t="s">
        <v>126</v>
      </c>
      <c r="AU208" s="203" t="s">
        <v>81</v>
      </c>
      <c r="AV208" s="201" t="s">
        <v>131</v>
      </c>
      <c r="AW208" s="201" t="s">
        <v>31</v>
      </c>
      <c r="AX208" s="201" t="s">
        <v>74</v>
      </c>
      <c r="AY208" s="203" t="s">
        <v>116</v>
      </c>
    </row>
    <row r="209" s="210" customFormat="true" ht="12.8" hidden="false" customHeight="false" outlineLevel="0" collapsed="false">
      <c r="B209" s="211"/>
      <c r="D209" s="193" t="s">
        <v>126</v>
      </c>
      <c r="E209" s="212"/>
      <c r="F209" s="213" t="s">
        <v>152</v>
      </c>
      <c r="H209" s="214" t="n">
        <v>232.11</v>
      </c>
      <c r="I209" s="215"/>
      <c r="L209" s="211"/>
      <c r="M209" s="216"/>
      <c r="N209" s="217"/>
      <c r="O209" s="217"/>
      <c r="P209" s="217"/>
      <c r="Q209" s="217"/>
      <c r="R209" s="217"/>
      <c r="S209" s="217"/>
      <c r="T209" s="218"/>
      <c r="AT209" s="212" t="s">
        <v>126</v>
      </c>
      <c r="AU209" s="212" t="s">
        <v>81</v>
      </c>
      <c r="AV209" s="210" t="s">
        <v>124</v>
      </c>
      <c r="AW209" s="210" t="s">
        <v>31</v>
      </c>
      <c r="AX209" s="210" t="s">
        <v>79</v>
      </c>
      <c r="AY209" s="212" t="s">
        <v>116</v>
      </c>
    </row>
    <row r="210" s="27" customFormat="true" ht="21.75" hidden="false" customHeight="true" outlineLevel="0" collapsed="false">
      <c r="A210" s="22"/>
      <c r="B210" s="177"/>
      <c r="C210" s="178" t="s">
        <v>293</v>
      </c>
      <c r="D210" s="178" t="s">
        <v>119</v>
      </c>
      <c r="E210" s="179" t="s">
        <v>294</v>
      </c>
      <c r="F210" s="180" t="s">
        <v>295</v>
      </c>
      <c r="G210" s="181" t="s">
        <v>122</v>
      </c>
      <c r="H210" s="182" t="n">
        <v>700.88</v>
      </c>
      <c r="I210" s="183"/>
      <c r="J210" s="184" t="n">
        <f aca="false">ROUND(I210*H210,2)</f>
        <v>0</v>
      </c>
      <c r="K210" s="180" t="s">
        <v>123</v>
      </c>
      <c r="L210" s="23"/>
      <c r="M210" s="185"/>
      <c r="N210" s="186" t="s">
        <v>39</v>
      </c>
      <c r="O210" s="60"/>
      <c r="P210" s="187" t="n">
        <f aca="false">O210*H210</f>
        <v>0</v>
      </c>
      <c r="Q210" s="187" t="n">
        <v>0</v>
      </c>
      <c r="R210" s="187" t="n">
        <f aca="false">Q210*H210</f>
        <v>0</v>
      </c>
      <c r="S210" s="187" t="n">
        <v>0</v>
      </c>
      <c r="T210" s="188" t="n">
        <f aca="false">S210*H210</f>
        <v>0</v>
      </c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R210" s="189" t="s">
        <v>198</v>
      </c>
      <c r="AT210" s="189" t="s">
        <v>119</v>
      </c>
      <c r="AU210" s="189" t="s">
        <v>81</v>
      </c>
      <c r="AY210" s="3" t="s">
        <v>116</v>
      </c>
      <c r="BE210" s="190" t="n">
        <f aca="false">IF(N210="základní",J210,0)</f>
        <v>0</v>
      </c>
      <c r="BF210" s="190" t="n">
        <f aca="false">IF(N210="snížená",J210,0)</f>
        <v>0</v>
      </c>
      <c r="BG210" s="190" t="n">
        <f aca="false">IF(N210="zákl. přenesená",J210,0)</f>
        <v>0</v>
      </c>
      <c r="BH210" s="190" t="n">
        <f aca="false">IF(N210="sníž. přenesená",J210,0)</f>
        <v>0</v>
      </c>
      <c r="BI210" s="190" t="n">
        <f aca="false">IF(N210="nulová",J210,0)</f>
        <v>0</v>
      </c>
      <c r="BJ210" s="3" t="s">
        <v>79</v>
      </c>
      <c r="BK210" s="190" t="n">
        <f aca="false">ROUND(I210*H210,2)</f>
        <v>0</v>
      </c>
      <c r="BL210" s="3" t="s">
        <v>198</v>
      </c>
      <c r="BM210" s="189" t="s">
        <v>296</v>
      </c>
    </row>
    <row r="211" s="27" customFormat="true" ht="21.75" hidden="false" customHeight="true" outlineLevel="0" collapsed="false">
      <c r="A211" s="22"/>
      <c r="B211" s="177"/>
      <c r="C211" s="178" t="s">
        <v>297</v>
      </c>
      <c r="D211" s="178" t="s">
        <v>119</v>
      </c>
      <c r="E211" s="179" t="s">
        <v>298</v>
      </c>
      <c r="F211" s="180" t="s">
        <v>299</v>
      </c>
      <c r="G211" s="181" t="s">
        <v>122</v>
      </c>
      <c r="H211" s="182" t="n">
        <v>232.11</v>
      </c>
      <c r="I211" s="183"/>
      <c r="J211" s="184" t="n">
        <f aca="false">ROUND(I211*H211,2)</f>
        <v>0</v>
      </c>
      <c r="K211" s="180" t="s">
        <v>123</v>
      </c>
      <c r="L211" s="23"/>
      <c r="M211" s="185"/>
      <c r="N211" s="186" t="s">
        <v>39</v>
      </c>
      <c r="O211" s="60"/>
      <c r="P211" s="187" t="n">
        <f aca="false">O211*H211</f>
        <v>0</v>
      </c>
      <c r="Q211" s="187" t="n">
        <v>0</v>
      </c>
      <c r="R211" s="187" t="n">
        <f aca="false">Q211*H211</f>
        <v>0</v>
      </c>
      <c r="S211" s="187" t="n">
        <v>0</v>
      </c>
      <c r="T211" s="188" t="n">
        <f aca="false">S211*H211</f>
        <v>0</v>
      </c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R211" s="189" t="s">
        <v>198</v>
      </c>
      <c r="AT211" s="189" t="s">
        <v>119</v>
      </c>
      <c r="AU211" s="189" t="s">
        <v>81</v>
      </c>
      <c r="AY211" s="3" t="s">
        <v>116</v>
      </c>
      <c r="BE211" s="190" t="n">
        <f aca="false">IF(N211="základní",J211,0)</f>
        <v>0</v>
      </c>
      <c r="BF211" s="190" t="n">
        <f aca="false">IF(N211="snížená",J211,0)</f>
        <v>0</v>
      </c>
      <c r="BG211" s="190" t="n">
        <f aca="false">IF(N211="zákl. přenesená",J211,0)</f>
        <v>0</v>
      </c>
      <c r="BH211" s="190" t="n">
        <f aca="false">IF(N211="sníž. přenesená",J211,0)</f>
        <v>0</v>
      </c>
      <c r="BI211" s="190" t="n">
        <f aca="false">IF(N211="nulová",J211,0)</f>
        <v>0</v>
      </c>
      <c r="BJ211" s="3" t="s">
        <v>79</v>
      </c>
      <c r="BK211" s="190" t="n">
        <f aca="false">ROUND(I211*H211,2)</f>
        <v>0</v>
      </c>
      <c r="BL211" s="3" t="s">
        <v>198</v>
      </c>
      <c r="BM211" s="189" t="s">
        <v>300</v>
      </c>
    </row>
    <row r="212" s="27" customFormat="true" ht="21.75" hidden="false" customHeight="true" outlineLevel="0" collapsed="false">
      <c r="A212" s="22"/>
      <c r="B212" s="177"/>
      <c r="C212" s="178" t="s">
        <v>301</v>
      </c>
      <c r="D212" s="178" t="s">
        <v>119</v>
      </c>
      <c r="E212" s="179" t="s">
        <v>302</v>
      </c>
      <c r="F212" s="180" t="s">
        <v>303</v>
      </c>
      <c r="G212" s="181" t="s">
        <v>122</v>
      </c>
      <c r="H212" s="182" t="n">
        <v>3</v>
      </c>
      <c r="I212" s="183"/>
      <c r="J212" s="184" t="n">
        <f aca="false">ROUND(I212*H212,2)</f>
        <v>0</v>
      </c>
      <c r="K212" s="180" t="s">
        <v>123</v>
      </c>
      <c r="L212" s="23"/>
      <c r="M212" s="185"/>
      <c r="N212" s="186" t="s">
        <v>39</v>
      </c>
      <c r="O212" s="60"/>
      <c r="P212" s="187" t="n">
        <f aca="false">O212*H212</f>
        <v>0</v>
      </c>
      <c r="Q212" s="187" t="n">
        <v>0.00029</v>
      </c>
      <c r="R212" s="187" t="n">
        <f aca="false">Q212*H212</f>
        <v>0.00087</v>
      </c>
      <c r="S212" s="187" t="n">
        <v>0</v>
      </c>
      <c r="T212" s="188" t="n">
        <f aca="false">S212*H212</f>
        <v>0</v>
      </c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R212" s="189" t="s">
        <v>198</v>
      </c>
      <c r="AT212" s="189" t="s">
        <v>119</v>
      </c>
      <c r="AU212" s="189" t="s">
        <v>81</v>
      </c>
      <c r="AY212" s="3" t="s">
        <v>116</v>
      </c>
      <c r="BE212" s="190" t="n">
        <f aca="false">IF(N212="základní",J212,0)</f>
        <v>0</v>
      </c>
      <c r="BF212" s="190" t="n">
        <f aca="false">IF(N212="snížená",J212,0)</f>
        <v>0</v>
      </c>
      <c r="BG212" s="190" t="n">
        <f aca="false">IF(N212="zákl. přenesená",J212,0)</f>
        <v>0</v>
      </c>
      <c r="BH212" s="190" t="n">
        <f aca="false">IF(N212="sníž. přenesená",J212,0)</f>
        <v>0</v>
      </c>
      <c r="BI212" s="190" t="n">
        <f aca="false">IF(N212="nulová",J212,0)</f>
        <v>0</v>
      </c>
      <c r="BJ212" s="3" t="s">
        <v>79</v>
      </c>
      <c r="BK212" s="190" t="n">
        <f aca="false">ROUND(I212*H212,2)</f>
        <v>0</v>
      </c>
      <c r="BL212" s="3" t="s">
        <v>198</v>
      </c>
      <c r="BM212" s="189" t="s">
        <v>304</v>
      </c>
    </row>
    <row r="213" s="27" customFormat="true" ht="21.75" hidden="false" customHeight="true" outlineLevel="0" collapsed="false">
      <c r="A213" s="22"/>
      <c r="B213" s="177"/>
      <c r="C213" s="178" t="s">
        <v>305</v>
      </c>
      <c r="D213" s="178" t="s">
        <v>119</v>
      </c>
      <c r="E213" s="179" t="s">
        <v>306</v>
      </c>
      <c r="F213" s="180" t="s">
        <v>307</v>
      </c>
      <c r="G213" s="181" t="s">
        <v>215</v>
      </c>
      <c r="H213" s="182" t="n">
        <v>5</v>
      </c>
      <c r="I213" s="183"/>
      <c r="J213" s="184" t="n">
        <f aca="false">ROUND(I213*H213,2)</f>
        <v>0</v>
      </c>
      <c r="K213" s="180" t="s">
        <v>123</v>
      </c>
      <c r="L213" s="23"/>
      <c r="M213" s="185"/>
      <c r="N213" s="186" t="s">
        <v>39</v>
      </c>
      <c r="O213" s="60"/>
      <c r="P213" s="187" t="n">
        <f aca="false">O213*H213</f>
        <v>0</v>
      </c>
      <c r="Q213" s="187" t="n">
        <v>0.0012</v>
      </c>
      <c r="R213" s="187" t="n">
        <f aca="false">Q213*H213</f>
        <v>0.006</v>
      </c>
      <c r="S213" s="187" t="n">
        <v>0</v>
      </c>
      <c r="T213" s="188" t="n">
        <f aca="false">S213*H213</f>
        <v>0</v>
      </c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R213" s="189" t="s">
        <v>198</v>
      </c>
      <c r="AT213" s="189" t="s">
        <v>119</v>
      </c>
      <c r="AU213" s="189" t="s">
        <v>81</v>
      </c>
      <c r="AY213" s="3" t="s">
        <v>116</v>
      </c>
      <c r="BE213" s="190" t="n">
        <f aca="false">IF(N213="základní",J213,0)</f>
        <v>0</v>
      </c>
      <c r="BF213" s="190" t="n">
        <f aca="false">IF(N213="snížená",J213,0)</f>
        <v>0</v>
      </c>
      <c r="BG213" s="190" t="n">
        <f aca="false">IF(N213="zákl. přenesená",J213,0)</f>
        <v>0</v>
      </c>
      <c r="BH213" s="190" t="n">
        <f aca="false">IF(N213="sníž. přenesená",J213,0)</f>
        <v>0</v>
      </c>
      <c r="BI213" s="190" t="n">
        <f aca="false">IF(N213="nulová",J213,0)</f>
        <v>0</v>
      </c>
      <c r="BJ213" s="3" t="s">
        <v>79</v>
      </c>
      <c r="BK213" s="190" t="n">
        <f aca="false">ROUND(I213*H213,2)</f>
        <v>0</v>
      </c>
      <c r="BL213" s="3" t="s">
        <v>198</v>
      </c>
      <c r="BM213" s="189" t="s">
        <v>308</v>
      </c>
    </row>
    <row r="214" s="27" customFormat="true" ht="21.75" hidden="false" customHeight="true" outlineLevel="0" collapsed="false">
      <c r="A214" s="22"/>
      <c r="B214" s="177"/>
      <c r="C214" s="178" t="s">
        <v>309</v>
      </c>
      <c r="D214" s="178" t="s">
        <v>119</v>
      </c>
      <c r="E214" s="179" t="s">
        <v>310</v>
      </c>
      <c r="F214" s="180" t="s">
        <v>311</v>
      </c>
      <c r="G214" s="181" t="s">
        <v>122</v>
      </c>
      <c r="H214" s="182" t="n">
        <v>700.88</v>
      </c>
      <c r="I214" s="183"/>
      <c r="J214" s="184" t="n">
        <f aca="false">ROUND(I214*H214,2)</f>
        <v>0</v>
      </c>
      <c r="K214" s="180"/>
      <c r="L214" s="23"/>
      <c r="M214" s="185"/>
      <c r="N214" s="186" t="s">
        <v>39</v>
      </c>
      <c r="O214" s="60"/>
      <c r="P214" s="187" t="n">
        <f aca="false">O214*H214</f>
        <v>0</v>
      </c>
      <c r="Q214" s="187" t="n">
        <v>0.00029</v>
      </c>
      <c r="R214" s="187" t="n">
        <f aca="false">Q214*H214</f>
        <v>0.2032552</v>
      </c>
      <c r="S214" s="187" t="n">
        <v>0</v>
      </c>
      <c r="T214" s="188" t="n">
        <f aca="false">S214*H214</f>
        <v>0</v>
      </c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R214" s="189" t="s">
        <v>198</v>
      </c>
      <c r="AT214" s="189" t="s">
        <v>119</v>
      </c>
      <c r="AU214" s="189" t="s">
        <v>81</v>
      </c>
      <c r="AY214" s="3" t="s">
        <v>116</v>
      </c>
      <c r="BE214" s="190" t="n">
        <f aca="false">IF(N214="základní",J214,0)</f>
        <v>0</v>
      </c>
      <c r="BF214" s="190" t="n">
        <f aca="false">IF(N214="snížená",J214,0)</f>
        <v>0</v>
      </c>
      <c r="BG214" s="190" t="n">
        <f aca="false">IF(N214="zákl. přenesená",J214,0)</f>
        <v>0</v>
      </c>
      <c r="BH214" s="190" t="n">
        <f aca="false">IF(N214="sníž. přenesená",J214,0)</f>
        <v>0</v>
      </c>
      <c r="BI214" s="190" t="n">
        <f aca="false">IF(N214="nulová",J214,0)</f>
        <v>0</v>
      </c>
      <c r="BJ214" s="3" t="s">
        <v>79</v>
      </c>
      <c r="BK214" s="190" t="n">
        <f aca="false">ROUND(I214*H214,2)</f>
        <v>0</v>
      </c>
      <c r="BL214" s="3" t="s">
        <v>198</v>
      </c>
      <c r="BM214" s="189" t="s">
        <v>312</v>
      </c>
    </row>
    <row r="215" s="27" customFormat="true" ht="21.75" hidden="false" customHeight="true" outlineLevel="0" collapsed="false">
      <c r="A215" s="22"/>
      <c r="B215" s="177"/>
      <c r="C215" s="178" t="s">
        <v>313</v>
      </c>
      <c r="D215" s="178" t="s">
        <v>119</v>
      </c>
      <c r="E215" s="179" t="s">
        <v>314</v>
      </c>
      <c r="F215" s="180" t="s">
        <v>315</v>
      </c>
      <c r="G215" s="181" t="s">
        <v>122</v>
      </c>
      <c r="H215" s="182" t="n">
        <v>232.11</v>
      </c>
      <c r="I215" s="183"/>
      <c r="J215" s="184" t="n">
        <f aca="false">ROUND(I215*H215,2)</f>
        <v>0</v>
      </c>
      <c r="K215" s="180"/>
      <c r="L215" s="23"/>
      <c r="M215" s="185"/>
      <c r="N215" s="186" t="s">
        <v>39</v>
      </c>
      <c r="O215" s="60"/>
      <c r="P215" s="187" t="n">
        <f aca="false">O215*H215</f>
        <v>0</v>
      </c>
      <c r="Q215" s="187" t="n">
        <v>0.00029</v>
      </c>
      <c r="R215" s="187" t="n">
        <f aca="false">Q215*H215</f>
        <v>0.0673119</v>
      </c>
      <c r="S215" s="187" t="n">
        <v>0</v>
      </c>
      <c r="T215" s="188" t="n">
        <f aca="false">S215*H215</f>
        <v>0</v>
      </c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R215" s="189" t="s">
        <v>198</v>
      </c>
      <c r="AT215" s="189" t="s">
        <v>119</v>
      </c>
      <c r="AU215" s="189" t="s">
        <v>81</v>
      </c>
      <c r="AY215" s="3" t="s">
        <v>116</v>
      </c>
      <c r="BE215" s="190" t="n">
        <f aca="false">IF(N215="základní",J215,0)</f>
        <v>0</v>
      </c>
      <c r="BF215" s="190" t="n">
        <f aca="false">IF(N215="snížená",J215,0)</f>
        <v>0</v>
      </c>
      <c r="BG215" s="190" t="n">
        <f aca="false">IF(N215="zákl. přenesená",J215,0)</f>
        <v>0</v>
      </c>
      <c r="BH215" s="190" t="n">
        <f aca="false">IF(N215="sníž. přenesená",J215,0)</f>
        <v>0</v>
      </c>
      <c r="BI215" s="190" t="n">
        <f aca="false">IF(N215="nulová",J215,0)</f>
        <v>0</v>
      </c>
      <c r="BJ215" s="3" t="s">
        <v>79</v>
      </c>
      <c r="BK215" s="190" t="n">
        <f aca="false">ROUND(I215*H215,2)</f>
        <v>0</v>
      </c>
      <c r="BL215" s="3" t="s">
        <v>198</v>
      </c>
      <c r="BM215" s="189" t="s">
        <v>316</v>
      </c>
    </row>
    <row r="216" s="163" customFormat="true" ht="25.9" hidden="false" customHeight="true" outlineLevel="0" collapsed="false">
      <c r="B216" s="164"/>
      <c r="D216" s="165" t="s">
        <v>73</v>
      </c>
      <c r="E216" s="166" t="s">
        <v>317</v>
      </c>
      <c r="F216" s="166" t="s">
        <v>318</v>
      </c>
      <c r="I216" s="167"/>
      <c r="J216" s="168" t="n">
        <f aca="false">BK216</f>
        <v>0</v>
      </c>
      <c r="L216" s="164"/>
      <c r="M216" s="169"/>
      <c r="N216" s="170"/>
      <c r="O216" s="170"/>
      <c r="P216" s="171" t="n">
        <f aca="false">P217+P219+P221</f>
        <v>0</v>
      </c>
      <c r="Q216" s="170"/>
      <c r="R216" s="171" t="n">
        <f aca="false">R217+R219+R221</f>
        <v>0</v>
      </c>
      <c r="S216" s="170"/>
      <c r="T216" s="172" t="n">
        <f aca="false">T217+T219+T221</f>
        <v>0</v>
      </c>
      <c r="AR216" s="165" t="s">
        <v>139</v>
      </c>
      <c r="AT216" s="173" t="s">
        <v>73</v>
      </c>
      <c r="AU216" s="173" t="s">
        <v>74</v>
      </c>
      <c r="AY216" s="165" t="s">
        <v>116</v>
      </c>
      <c r="BK216" s="174" t="n">
        <f aca="false">BK217+BK219+BK221</f>
        <v>0</v>
      </c>
    </row>
    <row r="217" s="163" customFormat="true" ht="22.8" hidden="false" customHeight="true" outlineLevel="0" collapsed="false">
      <c r="B217" s="164"/>
      <c r="D217" s="165" t="s">
        <v>73</v>
      </c>
      <c r="E217" s="175" t="s">
        <v>319</v>
      </c>
      <c r="F217" s="175" t="s">
        <v>320</v>
      </c>
      <c r="I217" s="167"/>
      <c r="J217" s="176" t="n">
        <f aca="false">BK217</f>
        <v>0</v>
      </c>
      <c r="L217" s="164"/>
      <c r="M217" s="169"/>
      <c r="N217" s="170"/>
      <c r="O217" s="170"/>
      <c r="P217" s="171" t="n">
        <f aca="false">P218</f>
        <v>0</v>
      </c>
      <c r="Q217" s="170"/>
      <c r="R217" s="171" t="n">
        <f aca="false">R218</f>
        <v>0</v>
      </c>
      <c r="S217" s="170"/>
      <c r="T217" s="172" t="n">
        <f aca="false">T218</f>
        <v>0</v>
      </c>
      <c r="AR217" s="165" t="s">
        <v>139</v>
      </c>
      <c r="AT217" s="173" t="s">
        <v>73</v>
      </c>
      <c r="AU217" s="173" t="s">
        <v>79</v>
      </c>
      <c r="AY217" s="165" t="s">
        <v>116</v>
      </c>
      <c r="BK217" s="174" t="n">
        <f aca="false">BK218</f>
        <v>0</v>
      </c>
    </row>
    <row r="218" s="27" customFormat="true" ht="16.5" hidden="false" customHeight="true" outlineLevel="0" collapsed="false">
      <c r="A218" s="22"/>
      <c r="B218" s="177"/>
      <c r="C218" s="178" t="s">
        <v>321</v>
      </c>
      <c r="D218" s="178" t="s">
        <v>119</v>
      </c>
      <c r="E218" s="179" t="s">
        <v>322</v>
      </c>
      <c r="F218" s="180" t="s">
        <v>323</v>
      </c>
      <c r="G218" s="181" t="s">
        <v>137</v>
      </c>
      <c r="H218" s="182" t="n">
        <v>1</v>
      </c>
      <c r="I218" s="183"/>
      <c r="J218" s="184" t="n">
        <f aca="false">ROUND(I218*H218,2)</f>
        <v>0</v>
      </c>
      <c r="K218" s="180" t="s">
        <v>123</v>
      </c>
      <c r="L218" s="23"/>
      <c r="M218" s="185"/>
      <c r="N218" s="186" t="s">
        <v>39</v>
      </c>
      <c r="O218" s="60"/>
      <c r="P218" s="187" t="n">
        <f aca="false">O218*H218</f>
        <v>0</v>
      </c>
      <c r="Q218" s="187" t="n">
        <v>0</v>
      </c>
      <c r="R218" s="187" t="n">
        <f aca="false">Q218*H218</f>
        <v>0</v>
      </c>
      <c r="S218" s="187" t="n">
        <v>0</v>
      </c>
      <c r="T218" s="188" t="n">
        <f aca="false">S218*H218</f>
        <v>0</v>
      </c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R218" s="189" t="s">
        <v>324</v>
      </c>
      <c r="AT218" s="189" t="s">
        <v>119</v>
      </c>
      <c r="AU218" s="189" t="s">
        <v>81</v>
      </c>
      <c r="AY218" s="3" t="s">
        <v>116</v>
      </c>
      <c r="BE218" s="190" t="n">
        <f aca="false">IF(N218="základní",J218,0)</f>
        <v>0</v>
      </c>
      <c r="BF218" s="190" t="n">
        <f aca="false">IF(N218="snížená",J218,0)</f>
        <v>0</v>
      </c>
      <c r="BG218" s="190" t="n">
        <f aca="false">IF(N218="zákl. přenesená",J218,0)</f>
        <v>0</v>
      </c>
      <c r="BH218" s="190" t="n">
        <f aca="false">IF(N218="sníž. přenesená",J218,0)</f>
        <v>0</v>
      </c>
      <c r="BI218" s="190" t="n">
        <f aca="false">IF(N218="nulová",J218,0)</f>
        <v>0</v>
      </c>
      <c r="BJ218" s="3" t="s">
        <v>79</v>
      </c>
      <c r="BK218" s="190" t="n">
        <f aca="false">ROUND(I218*H218,2)</f>
        <v>0</v>
      </c>
      <c r="BL218" s="3" t="s">
        <v>324</v>
      </c>
      <c r="BM218" s="189" t="s">
        <v>325</v>
      </c>
    </row>
    <row r="219" s="163" customFormat="true" ht="22.8" hidden="false" customHeight="true" outlineLevel="0" collapsed="false">
      <c r="B219" s="164"/>
      <c r="D219" s="165" t="s">
        <v>73</v>
      </c>
      <c r="E219" s="175" t="s">
        <v>326</v>
      </c>
      <c r="F219" s="175" t="s">
        <v>327</v>
      </c>
      <c r="I219" s="167"/>
      <c r="J219" s="176" t="n">
        <f aca="false">BK219</f>
        <v>0</v>
      </c>
      <c r="L219" s="164"/>
      <c r="M219" s="169"/>
      <c r="N219" s="170"/>
      <c r="O219" s="170"/>
      <c r="P219" s="171" t="n">
        <f aca="false">P220</f>
        <v>0</v>
      </c>
      <c r="Q219" s="170"/>
      <c r="R219" s="171" t="n">
        <f aca="false">R220</f>
        <v>0</v>
      </c>
      <c r="S219" s="170"/>
      <c r="T219" s="172" t="n">
        <f aca="false">T220</f>
        <v>0</v>
      </c>
      <c r="AR219" s="165" t="s">
        <v>139</v>
      </c>
      <c r="AT219" s="173" t="s">
        <v>73</v>
      </c>
      <c r="AU219" s="173" t="s">
        <v>79</v>
      </c>
      <c r="AY219" s="165" t="s">
        <v>116</v>
      </c>
      <c r="BK219" s="174" t="n">
        <f aca="false">BK220</f>
        <v>0</v>
      </c>
    </row>
    <row r="220" s="27" customFormat="true" ht="16.5" hidden="false" customHeight="true" outlineLevel="0" collapsed="false">
      <c r="A220" s="22"/>
      <c r="B220" s="177"/>
      <c r="C220" s="178" t="s">
        <v>328</v>
      </c>
      <c r="D220" s="178" t="s">
        <v>119</v>
      </c>
      <c r="E220" s="179" t="s">
        <v>329</v>
      </c>
      <c r="F220" s="180" t="s">
        <v>330</v>
      </c>
      <c r="G220" s="181" t="s">
        <v>137</v>
      </c>
      <c r="H220" s="182" t="n">
        <v>1</v>
      </c>
      <c r="I220" s="183"/>
      <c r="J220" s="184" t="n">
        <f aca="false">ROUND(I220*H220,2)</f>
        <v>0</v>
      </c>
      <c r="K220" s="180" t="s">
        <v>123</v>
      </c>
      <c r="L220" s="23"/>
      <c r="M220" s="185"/>
      <c r="N220" s="186" t="s">
        <v>39</v>
      </c>
      <c r="O220" s="60"/>
      <c r="P220" s="187" t="n">
        <f aca="false">O220*H220</f>
        <v>0</v>
      </c>
      <c r="Q220" s="187" t="n">
        <v>0</v>
      </c>
      <c r="R220" s="187" t="n">
        <f aca="false">Q220*H220</f>
        <v>0</v>
      </c>
      <c r="S220" s="187" t="n">
        <v>0</v>
      </c>
      <c r="T220" s="188" t="n">
        <f aca="false">S220*H220</f>
        <v>0</v>
      </c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R220" s="189" t="s">
        <v>324</v>
      </c>
      <c r="AT220" s="189" t="s">
        <v>119</v>
      </c>
      <c r="AU220" s="189" t="s">
        <v>81</v>
      </c>
      <c r="AY220" s="3" t="s">
        <v>116</v>
      </c>
      <c r="BE220" s="190" t="n">
        <f aca="false">IF(N220="základní",J220,0)</f>
        <v>0</v>
      </c>
      <c r="BF220" s="190" t="n">
        <f aca="false">IF(N220="snížená",J220,0)</f>
        <v>0</v>
      </c>
      <c r="BG220" s="190" t="n">
        <f aca="false">IF(N220="zákl. přenesená",J220,0)</f>
        <v>0</v>
      </c>
      <c r="BH220" s="190" t="n">
        <f aca="false">IF(N220="sníž. přenesená",J220,0)</f>
        <v>0</v>
      </c>
      <c r="BI220" s="190" t="n">
        <f aca="false">IF(N220="nulová",J220,0)</f>
        <v>0</v>
      </c>
      <c r="BJ220" s="3" t="s">
        <v>79</v>
      </c>
      <c r="BK220" s="190" t="n">
        <f aca="false">ROUND(I220*H220,2)</f>
        <v>0</v>
      </c>
      <c r="BL220" s="3" t="s">
        <v>324</v>
      </c>
      <c r="BM220" s="189" t="s">
        <v>331</v>
      </c>
    </row>
    <row r="221" s="163" customFormat="true" ht="22.8" hidden="false" customHeight="true" outlineLevel="0" collapsed="false">
      <c r="B221" s="164"/>
      <c r="D221" s="165" t="s">
        <v>73</v>
      </c>
      <c r="E221" s="175" t="s">
        <v>332</v>
      </c>
      <c r="F221" s="175" t="s">
        <v>333</v>
      </c>
      <c r="I221" s="167"/>
      <c r="J221" s="176" t="n">
        <f aca="false">BK221</f>
        <v>0</v>
      </c>
      <c r="L221" s="164"/>
      <c r="M221" s="169"/>
      <c r="N221" s="170"/>
      <c r="O221" s="170"/>
      <c r="P221" s="171" t="n">
        <f aca="false">P222</f>
        <v>0</v>
      </c>
      <c r="Q221" s="170"/>
      <c r="R221" s="171" t="n">
        <f aca="false">R222</f>
        <v>0</v>
      </c>
      <c r="S221" s="170"/>
      <c r="T221" s="172" t="n">
        <f aca="false">T222</f>
        <v>0</v>
      </c>
      <c r="AR221" s="165" t="s">
        <v>139</v>
      </c>
      <c r="AT221" s="173" t="s">
        <v>73</v>
      </c>
      <c r="AU221" s="173" t="s">
        <v>79</v>
      </c>
      <c r="AY221" s="165" t="s">
        <v>116</v>
      </c>
      <c r="BK221" s="174" t="n">
        <f aca="false">BK222</f>
        <v>0</v>
      </c>
    </row>
    <row r="222" s="27" customFormat="true" ht="16.5" hidden="false" customHeight="true" outlineLevel="0" collapsed="false">
      <c r="A222" s="22"/>
      <c r="B222" s="177"/>
      <c r="C222" s="178" t="s">
        <v>334</v>
      </c>
      <c r="D222" s="178" t="s">
        <v>119</v>
      </c>
      <c r="E222" s="179" t="s">
        <v>335</v>
      </c>
      <c r="F222" s="180" t="s">
        <v>336</v>
      </c>
      <c r="G222" s="181" t="s">
        <v>137</v>
      </c>
      <c r="H222" s="182" t="n">
        <v>1</v>
      </c>
      <c r="I222" s="183"/>
      <c r="J222" s="184" t="n">
        <f aca="false">ROUND(I222*H222,2)</f>
        <v>0</v>
      </c>
      <c r="K222" s="180" t="s">
        <v>123</v>
      </c>
      <c r="L222" s="23"/>
      <c r="M222" s="222"/>
      <c r="N222" s="223" t="s">
        <v>39</v>
      </c>
      <c r="O222" s="224"/>
      <c r="P222" s="225" t="n">
        <f aca="false">O222*H222</f>
        <v>0</v>
      </c>
      <c r="Q222" s="225" t="n">
        <v>0</v>
      </c>
      <c r="R222" s="225" t="n">
        <f aca="false">Q222*H222</f>
        <v>0</v>
      </c>
      <c r="S222" s="225" t="n">
        <v>0</v>
      </c>
      <c r="T222" s="226" t="n">
        <f aca="false">S222*H222</f>
        <v>0</v>
      </c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R222" s="189" t="s">
        <v>324</v>
      </c>
      <c r="AT222" s="189" t="s">
        <v>119</v>
      </c>
      <c r="AU222" s="189" t="s">
        <v>81</v>
      </c>
      <c r="AY222" s="3" t="s">
        <v>116</v>
      </c>
      <c r="BE222" s="190" t="n">
        <f aca="false">IF(N222="základní",J222,0)</f>
        <v>0</v>
      </c>
      <c r="BF222" s="190" t="n">
        <f aca="false">IF(N222="snížená",J222,0)</f>
        <v>0</v>
      </c>
      <c r="BG222" s="190" t="n">
        <f aca="false">IF(N222="zákl. přenesená",J222,0)</f>
        <v>0</v>
      </c>
      <c r="BH222" s="190" t="n">
        <f aca="false">IF(N222="sníž. přenesená",J222,0)</f>
        <v>0</v>
      </c>
      <c r="BI222" s="190" t="n">
        <f aca="false">IF(N222="nulová",J222,0)</f>
        <v>0</v>
      </c>
      <c r="BJ222" s="3" t="s">
        <v>79</v>
      </c>
      <c r="BK222" s="190" t="n">
        <f aca="false">ROUND(I222*H222,2)</f>
        <v>0</v>
      </c>
      <c r="BL222" s="3" t="s">
        <v>324</v>
      </c>
      <c r="BM222" s="189" t="s">
        <v>337</v>
      </c>
    </row>
    <row r="223" s="27" customFormat="true" ht="6.95" hidden="false" customHeight="true" outlineLevel="0" collapsed="false">
      <c r="A223" s="22"/>
      <c r="B223" s="44"/>
      <c r="C223" s="45"/>
      <c r="D223" s="45"/>
      <c r="E223" s="45"/>
      <c r="F223" s="45"/>
      <c r="G223" s="45"/>
      <c r="H223" s="45"/>
      <c r="I223" s="132"/>
      <c r="J223" s="45"/>
      <c r="K223" s="45"/>
      <c r="L223" s="23"/>
      <c r="M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</row>
  </sheetData>
  <autoFilter ref="C124:K222"/>
  <mergeCells count="6">
    <mergeCell ref="L2:V2"/>
    <mergeCell ref="E7:H7"/>
    <mergeCell ref="E16:H16"/>
    <mergeCell ref="E25:H25"/>
    <mergeCell ref="E85:H85"/>
    <mergeCell ref="E117:H117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2020-09-07T19:18:12Z</dcterms:created>
  <dc:creator>Eva-TOSH\Eva</dc:creator>
  <dc:description/>
  <dc:language>cs-CZ</dc:language>
  <cp:lastModifiedBy/>
  <dcterms:modified xsi:type="dcterms:W3CDTF">2020-09-07T21:31:12Z</dcterms:modified>
  <cp:revision>1</cp:revision>
  <dc:subject/>
  <dc:title/>
</cp:coreProperties>
</file>