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MalinNam3 - Oprava schodi..." sheetId="2" state="visible" r:id="rId3"/>
  </sheets>
  <definedNames>
    <definedName function="false" hidden="false" localSheetId="1" name="_xlnm.Print_Area" vbProcedure="false">'MalinNam3 - Oprava schodi...'!$C$4:$J$76,'MalinNam3 - Oprava schodi...'!$C$82:$J$110,'MalinNam3 - Oprava schodi...'!$C$116:$K$241</definedName>
    <definedName function="false" hidden="false" localSheetId="1" name="_xlnm.Print_Titles" vbProcedure="false">'MalinNam3 - Oprava schodi...'!$126:$126</definedName>
    <definedName function="false" hidden="true" localSheetId="1" name="_xlnm._FilterDatabase" vbProcedure="false">'MalinNam3 - Oprava schodi...'!$C$126:$K$241</definedName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<sst xmlns="http://schemas.openxmlformats.org/spreadsheetml/2006/main" count="1437" uniqueCount="399">
  <si>
    <t xml:space="preserve">Export Komplet</t>
  </si>
  <si>
    <t xml:space="preserve">2.0</t>
  </si>
  <si>
    <t xml:space="preserve">False</t>
  </si>
  <si>
    <t xml:space="preserve">{87763701-5e30-4469-844c-6a5e42863eda}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</si>
  <si>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</si>
  <si>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</si>
  <si>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</si>
  <si>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</si>
  <si>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</si>
  <si>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</si>
  <si>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</si>
  <si>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</si>
  <si>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</si>
  <si>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MalinNam3</t>
  </si>
  <si>
    <t xml:space="preserve"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</si>
  <si>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 xml:space="preserve">Stavba:</t>
  </si>
  <si>
    <t xml:space="preserve">Oprava schodiště západního křídla</t>
  </si>
  <si>
    <t xml:space="preserve">KSO:</t>
  </si>
  <si>
    <t xml:space="preserve">CC-CZ:</t>
  </si>
  <si>
    <t xml:space="preserve">Místo:</t>
  </si>
  <si>
    <t xml:space="preserve">Malinovského náměstí 3,Brno</t>
  </si>
  <si>
    <t xml:space="preserve">Datum:</t>
  </si>
  <si>
    <t xml:space="preserve">3. 9. 2020</t>
  </si>
  <si>
    <t xml:space="preserve">Zadavatel:</t>
  </si>
  <si>
    <t xml:space="preserve">IČ:</t>
  </si>
  <si>
    <t xml:space="preserve">MmBrna,OSM,Husova3,Brno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</si>
  <si>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</si>
  <si>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</si>
  <si>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</si>
  <si>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</si>
  <si>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R.Volková</t>
  </si>
  <si>
    <t xml:space="preserve">True</t>
  </si>
  <si>
    <t xml:space="preserve">Zpracovatel: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</si>
  <si>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</si>
  <si>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</si>
  <si>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</si>
  <si>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</si>
  <si>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</si>
  <si>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</si>
  <si>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</si>
  <si>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</si>
  <si>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</si>
  <si>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</si>
  <si>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</si>
  <si>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</si>
  <si>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</si>
  <si>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</si>
  <si>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</si>
  <si>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</si>
  <si>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</si>
  <si>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</si>
  <si>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</si>
  <si>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</si>
  <si>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</si>
  <si>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</si>
  <si>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</si>
  <si>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</si>
  <si>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</si>
  <si>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</si>
  <si>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</si>
  <si>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Ostat._x005F_x000d_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</si>
  <si>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</si>
  <si>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</si>
  <si>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</si>
  <si>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</si>
  <si>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přenesená_x005F_x000d_
[CZK]</t>
  </si>
  <si>
    <t xml:space="preserve">DPH snížená přenesená_x005F_x000d_
[CZK]</t>
  </si>
  <si>
    <t xml:space="preserve">Základna_x005F_x000d_
DPH základní</t>
  </si>
  <si>
    <t xml:space="preserve">Základna_x005F_x000d_
DPH snížená</t>
  </si>
  <si>
    <t xml:space="preserve">Základna_x005F_x000d_
DPH zákl. přenesená</t>
  </si>
  <si>
    <t xml:space="preserve">Základna_x005F_x000d_
DPH sníž. přenesená</t>
  </si>
  <si>
    <t xml:space="preserve">Základna_x005F_x000d_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</si>
  <si>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</si>
  <si>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</si>
  <si>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</si>
  <si>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</si>
  <si>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</si>
  <si>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</si>
  <si>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</si>
  <si>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</si>
  <si>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</si>
  <si>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</si>
  <si>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</si>
  <si>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</si>
  <si>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</si>
  <si>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</si>
  <si>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</si>
  <si>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</si>
  <si>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</si>
  <si>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</si>
  <si>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</si>
  <si>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</si>
  <si>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</si>
  <si>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</si>
  <si>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766 - Konstrukce truhlářské</t>
  </si>
  <si>
    <t xml:space="preserve">    771 - Podlahy z dlaždic</t>
  </si>
  <si>
    <t xml:space="preserve">    776 - Podlahy povlakové</t>
  </si>
  <si>
    <t xml:space="preserve">    783 - Dokončovací práce - nátěry</t>
  </si>
  <si>
    <t xml:space="preserve">    784 - Dokončovací práce - malby a tapety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</si>
  <si>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</si>
  <si>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</si>
  <si>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</si>
  <si>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</si>
  <si>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</si>
  <si>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</si>
  <si>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</si>
  <si>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</si>
  <si>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</si>
  <si>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</si>
  <si>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</si>
  <si>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</si>
  <si>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</si>
  <si>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</si>
  <si>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</si>
  <si>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</si>
  <si>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</si>
  <si>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</si>
  <si>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</si>
  <si>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</si>
  <si>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6</t>
  </si>
  <si>
    <t xml:space="preserve">Úpravy povrchů, podlahy a osazování výplní</t>
  </si>
  <si>
    <t xml:space="preserve">K</t>
  </si>
  <si>
    <t xml:space="preserve">611142001</t>
  </si>
  <si>
    <t xml:space="preserve">Potažení vnitřních stropů sklovláknitým pletivem vtlačeným do tenkovrstvé hmoty-4patro</t>
  </si>
  <si>
    <t xml:space="preserve">m2</t>
  </si>
  <si>
    <t xml:space="preserve">CS ÚRS 2020 01</t>
  </si>
  <si>
    <t xml:space="preserve">4</t>
  </si>
  <si>
    <t xml:space="preserve">-1439615595</t>
  </si>
  <si>
    <t xml:space="preserve">VV</t>
  </si>
  <si>
    <t xml:space="preserve">9,5*3,35"4p"</t>
  </si>
  <si>
    <t xml:space="preserve">611311131</t>
  </si>
  <si>
    <t xml:space="preserve">Potažení vnitřních rovných stropů vápenným štukem tloušťky do 3 mm</t>
  </si>
  <si>
    <t xml:space="preserve">612772879</t>
  </si>
  <si>
    <t xml:space="preserve">3</t>
  </si>
  <si>
    <t xml:space="preserve">611325422</t>
  </si>
  <si>
    <t xml:space="preserve">Oprava vnitřní vápenocementové štukové omítky stropů v rozsahu plochy do 30%-4patro</t>
  </si>
  <si>
    <t xml:space="preserve">1902376623</t>
  </si>
  <si>
    <t xml:space="preserve">"4"9,5*3,35</t>
  </si>
  <si>
    <t xml:space="preserve">612325421R</t>
  </si>
  <si>
    <t xml:space="preserve">Oprava prasklin na stěnách 3 patro-přízemí</t>
  </si>
  <si>
    <t xml:space="preserve">sada</t>
  </si>
  <si>
    <t xml:space="preserve">2071925339</t>
  </si>
  <si>
    <t xml:space="preserve">5</t>
  </si>
  <si>
    <t xml:space="preserve">612325422</t>
  </si>
  <si>
    <t xml:space="preserve">Oprava vnitřní vápenocementové štukové omítky stěn v rozsahu plochy do 30%-trhliny-4patro</t>
  </si>
  <si>
    <t xml:space="preserve">1601336781</t>
  </si>
  <si>
    <t xml:space="preserve">"4"2,6*5,7*2+3,35*5,7+4,0*2*(5,7+3,3)*0,5+(2,9*2+3,35)*3,3</t>
  </si>
  <si>
    <t xml:space="preserve">-1,85*1,9*3-2*2,0+1,9*3*0,35*3+2*3*0,5</t>
  </si>
  <si>
    <t xml:space="preserve">Mezisoučet</t>
  </si>
  <si>
    <t xml:space="preserve">619991011</t>
  </si>
  <si>
    <t xml:space="preserve">Obalení konstrukcí a prvků fólií přilepenou lepící páskou-okna,hydranty.. </t>
  </si>
  <si>
    <t xml:space="preserve">-182918002</t>
  </si>
  <si>
    <t xml:space="preserve">"4p"1,85*1,9*3+0,9*0,9*2</t>
  </si>
  <si>
    <t xml:space="preserve">"3-příz"12,165*4</t>
  </si>
  <si>
    <t xml:space="preserve">Součet</t>
  </si>
  <si>
    <t xml:space="preserve">7</t>
  </si>
  <si>
    <t xml:space="preserve">619-pc 1</t>
  </si>
  <si>
    <t xml:space="preserve">Označení rohu stropu v přízemí u východu reflexními terči</t>
  </si>
  <si>
    <t xml:space="preserve">-1862533970</t>
  </si>
  <si>
    <t xml:space="preserve">8</t>
  </si>
  <si>
    <t xml:space="preserve">619-pc 2</t>
  </si>
  <si>
    <t xml:space="preserve">Demontáž a opětovná montáž oznamovacích,informačních tabulek</t>
  </si>
  <si>
    <t xml:space="preserve">-1551519095</t>
  </si>
  <si>
    <t xml:space="preserve">9</t>
  </si>
  <si>
    <t xml:space="preserve">619-pc 3</t>
  </si>
  <si>
    <t xml:space="preserve">Očištění sklobetonových tvárnic-nadsvětlík dveří</t>
  </si>
  <si>
    <t xml:space="preserve">820515634</t>
  </si>
  <si>
    <t xml:space="preserve">Ostatní konstrukce a práce, bourání</t>
  </si>
  <si>
    <t xml:space="preserve">10</t>
  </si>
  <si>
    <t xml:space="preserve">949101111</t>
  </si>
  <si>
    <t xml:space="preserve">Lešení pomocné pro objekty pozemních staveb s lešeňovou podlahou v do 1,9 m zatížení do 150 kg/m2</t>
  </si>
  <si>
    <t xml:space="preserve">-1102816790</t>
  </si>
  <si>
    <t xml:space="preserve">"4"3*3,35</t>
  </si>
  <si>
    <t xml:space="preserve">11</t>
  </si>
  <si>
    <t xml:space="preserve">949101112</t>
  </si>
  <si>
    <t xml:space="preserve">Lešení pomocné pro objekty pozemních staveb s lešeňovou podlahou v do 3,5 m zatížení do 150 kg/m2</t>
  </si>
  <si>
    <t xml:space="preserve">-1845792639</t>
  </si>
  <si>
    <t xml:space="preserve">6*3,35"4"</t>
  </si>
  <si>
    <t xml:space="preserve">"3-1"10*1,5*2*3</t>
  </si>
  <si>
    <t xml:space="preserve">"přízemi"4*1,5*2+3*1,5*2</t>
  </si>
  <si>
    <t xml:space="preserve">12</t>
  </si>
  <si>
    <t xml:space="preserve">949-pc 1</t>
  </si>
  <si>
    <t xml:space="preserve">Výměna nástěných světel ve schodištovém prostoru -za nová letková </t>
  </si>
  <si>
    <t xml:space="preserve">-1521339944</t>
  </si>
  <si>
    <t xml:space="preserve">4*5+5</t>
  </si>
  <si>
    <t xml:space="preserve">13</t>
  </si>
  <si>
    <t xml:space="preserve">952901111</t>
  </si>
  <si>
    <t xml:space="preserve">Vyčištění budov bytové a občanské výstavby při výšce podlaží do 4 m</t>
  </si>
  <si>
    <t xml:space="preserve">1402774007</t>
  </si>
  <si>
    <t xml:space="preserve">9,5*3,35*5+8*2,5+4,5*2,5</t>
  </si>
  <si>
    <t xml:space="preserve">14</t>
  </si>
  <si>
    <t xml:space="preserve">968062455R</t>
  </si>
  <si>
    <t xml:space="preserve">Vyvěšení a odvoz dřevěných prosklených dveří 60/197-u vstupu do budovy-bývalá vrátnice</t>
  </si>
  <si>
    <t xml:space="preserve">kus</t>
  </si>
  <si>
    <t xml:space="preserve">-813195536</t>
  </si>
  <si>
    <t xml:space="preserve">978011141</t>
  </si>
  <si>
    <t xml:space="preserve">Otlučení (osekání) vnitřní vápenné nebo vápenocementové omítky stropů v rozsahu do 30 %-4patro</t>
  </si>
  <si>
    <t xml:space="preserve">1245433580</t>
  </si>
  <si>
    <t xml:space="preserve">16</t>
  </si>
  <si>
    <t xml:space="preserve">978013141</t>
  </si>
  <si>
    <t xml:space="preserve">Otlučení (osekání) vnitřní vápenné nebo vápenocementové omítky stěn v rozsahu do 30 %-4patro</t>
  </si>
  <si>
    <t xml:space="preserve">-923100544</t>
  </si>
  <si>
    <t xml:space="preserve">997</t>
  </si>
  <si>
    <t xml:space="preserve">Přesun sutě</t>
  </si>
  <si>
    <t xml:space="preserve">17</t>
  </si>
  <si>
    <t xml:space="preserve">997013216</t>
  </si>
  <si>
    <t xml:space="preserve">Vnitrostaveništní doprava suti a vybouraných hmot pro budovy v do 21 m ručně</t>
  </si>
  <si>
    <t xml:space="preserve">t</t>
  </si>
  <si>
    <t xml:space="preserve">1490184486</t>
  </si>
  <si>
    <t xml:space="preserve">18</t>
  </si>
  <si>
    <t xml:space="preserve">997013501</t>
  </si>
  <si>
    <t xml:space="preserve">Odvoz suti a vybouraných hmot na skládku nebo meziskládku do 1 km se složením</t>
  </si>
  <si>
    <t xml:space="preserve">-421697244</t>
  </si>
  <si>
    <t xml:space="preserve">19</t>
  </si>
  <si>
    <t xml:space="preserve">997013509</t>
  </si>
  <si>
    <t xml:space="preserve">Příplatek k odvozu suti a vybouraných hmot na skládku ZKD 1 km přes 1 km</t>
  </si>
  <si>
    <t xml:space="preserve">-247609624</t>
  </si>
  <si>
    <t xml:space="preserve">1,03*24 'Přepočtené koeficientem množství</t>
  </si>
  <si>
    <t xml:space="preserve">20</t>
  </si>
  <si>
    <t xml:space="preserve">997013801</t>
  </si>
  <si>
    <t xml:space="preserve">Poplatek za uložení na skládce (skládkovné) stavebního odpadu </t>
  </si>
  <si>
    <t xml:space="preserve">-928262522</t>
  </si>
  <si>
    <t xml:space="preserve">998</t>
  </si>
  <si>
    <t xml:space="preserve">Přesun hmot</t>
  </si>
  <si>
    <t xml:space="preserve">998018003</t>
  </si>
  <si>
    <t xml:space="preserve">Přesun hmot ruční pro budovy v do 24 m</t>
  </si>
  <si>
    <t xml:space="preserve">1637608873</t>
  </si>
  <si>
    <t xml:space="preserve">PSV</t>
  </si>
  <si>
    <t xml:space="preserve">Práce a dodávky PSV</t>
  </si>
  <si>
    <t xml:space="preserve">766</t>
  </si>
  <si>
    <t xml:space="preserve">Konstrukce truhlářské</t>
  </si>
  <si>
    <t xml:space="preserve">22</t>
  </si>
  <si>
    <t xml:space="preserve">766660001</t>
  </si>
  <si>
    <t xml:space="preserve">Montáž dveřních křídel otvíravých jednokřídlových š do 0,8 m do ocelové zárubně</t>
  </si>
  <si>
    <t xml:space="preserve">-1157503089</t>
  </si>
  <si>
    <t xml:space="preserve">23</t>
  </si>
  <si>
    <t xml:space="preserve">M</t>
  </si>
  <si>
    <t xml:space="preserve">61160050</t>
  </si>
  <si>
    <t xml:space="preserve">dveře dřevěné vnitřní hladké prosklené bílé 600x1970mm včetně kování klik a zámku </t>
  </si>
  <si>
    <t xml:space="preserve">32</t>
  </si>
  <si>
    <t xml:space="preserve">1040756526</t>
  </si>
  <si>
    <t xml:space="preserve">24</t>
  </si>
  <si>
    <t xml:space="preserve">998766203</t>
  </si>
  <si>
    <t xml:space="preserve">Přesun hmot procentní pro konstrukce truhlářské v objektech v do 24 m</t>
  </si>
  <si>
    <t xml:space="preserve">%</t>
  </si>
  <si>
    <t xml:space="preserve">-1579803570</t>
  </si>
  <si>
    <t xml:space="preserve">771</t>
  </si>
  <si>
    <t xml:space="preserve">Podlahy z dlaždic</t>
  </si>
  <si>
    <t xml:space="preserve">25</t>
  </si>
  <si>
    <t xml:space="preserve">771-pc 1</t>
  </si>
  <si>
    <t xml:space="preserve">Doplnění soklu podobnou dlaždicí</t>
  </si>
  <si>
    <t xml:space="preserve">m</t>
  </si>
  <si>
    <t xml:space="preserve">-59887208</t>
  </si>
  <si>
    <t xml:space="preserve">"4-přízemí"1+0+0,5+1,5+1</t>
  </si>
  <si>
    <t xml:space="preserve">26</t>
  </si>
  <si>
    <t xml:space="preserve">771-pc 2</t>
  </si>
  <si>
    <t xml:space="preserve">Označení 1 nastupního a výstupního schodu reflexními terči v každém patře</t>
  </si>
  <si>
    <t xml:space="preserve">-1619564936</t>
  </si>
  <si>
    <t xml:space="preserve">27</t>
  </si>
  <si>
    <t xml:space="preserve">771-pc 3</t>
  </si>
  <si>
    <t xml:space="preserve">Důkladné vyčištění dlažby 150/150mm,100/100mm-mezipodesty,podesty</t>
  </si>
  <si>
    <t xml:space="preserve">1813737673</t>
  </si>
  <si>
    <t xml:space="preserve">"4"3*3,35+2,6*3,35+2*0,5+(2,6*2+3,35*2+3*2)*0,1</t>
  </si>
  <si>
    <t xml:space="preserve">"3"21,55</t>
  </si>
  <si>
    <t xml:space="preserve">"2"21,55</t>
  </si>
  <si>
    <t xml:space="preserve">"1"2,6*3,35</t>
  </si>
  <si>
    <t xml:space="preserve">28</t>
  </si>
  <si>
    <t xml:space="preserve">771-pc 4</t>
  </si>
  <si>
    <t xml:space="preserve">Vyčištění dlažby 250/250mm</t>
  </si>
  <si>
    <t xml:space="preserve">432551340</t>
  </si>
  <si>
    <t xml:space="preserve">"příz"3,0*3,35+2*0,5+(3*2+3,5+7,9*2+2,5*2+0,9*2+0,6*2)*0,1+7,9*2,5+0,9*0,6+1,5*0,9+2*6,5+(6,5*2+2)*0,1</t>
  </si>
  <si>
    <t xml:space="preserve">"1"3*3,35+0,5*2+(3*2+3,35+0,5*2)*0,1</t>
  </si>
  <si>
    <t xml:space="preserve">29</t>
  </si>
  <si>
    <t xml:space="preserve">771-pc 5</t>
  </si>
  <si>
    <t xml:space="preserve">Broušení povrchu litého teraca-nášlapné plochy schodištových stupňů včetně čištění po broušení a impregnačního nátěru po broušení včetně soklu</t>
  </si>
  <si>
    <t xml:space="preserve">-240353585</t>
  </si>
  <si>
    <t xml:space="preserve">1,5*105</t>
  </si>
  <si>
    <t xml:space="preserve">30</t>
  </si>
  <si>
    <t xml:space="preserve">998771203</t>
  </si>
  <si>
    <t xml:space="preserve">Přesun hmot procentní pro podlahy z dlaždic v objektech v do 24 m</t>
  </si>
  <si>
    <t xml:space="preserve">1469684592</t>
  </si>
  <si>
    <t xml:space="preserve">776</t>
  </si>
  <si>
    <t xml:space="preserve">Podlahy povlakové</t>
  </si>
  <si>
    <t xml:space="preserve">31</t>
  </si>
  <si>
    <t xml:space="preserve">776410811</t>
  </si>
  <si>
    <t xml:space="preserve">Odstranění soklíků a lišt pryžových nebo plastových-1.patro</t>
  </si>
  <si>
    <t xml:space="preserve">1072285939</t>
  </si>
  <si>
    <t xml:space="preserve">(4,5+2,5)*2</t>
  </si>
  <si>
    <t xml:space="preserve">776421111R</t>
  </si>
  <si>
    <t xml:space="preserve">Montáž a dodávka obvodových lišt lepením PVC</t>
  </si>
  <si>
    <t xml:space="preserve">2039611484</t>
  </si>
  <si>
    <t xml:space="preserve">33</t>
  </si>
  <si>
    <t xml:space="preserve">998776203</t>
  </si>
  <si>
    <t xml:space="preserve">Přesun hmot procentní pro podlahy povlakové v objektech v do 24 m</t>
  </si>
  <si>
    <t xml:space="preserve">745962575</t>
  </si>
  <si>
    <t xml:space="preserve">783</t>
  </si>
  <si>
    <t xml:space="preserve">Dokončovací práce - nátěry</t>
  </si>
  <si>
    <t xml:space="preserve">34</t>
  </si>
  <si>
    <t xml:space="preserve">783106801</t>
  </si>
  <si>
    <t xml:space="preserve">Odstranění nátěrů z truhlářských konstrukcí obroušením-okno u vstupu do budovy</t>
  </si>
  <si>
    <t xml:space="preserve">1689249390</t>
  </si>
  <si>
    <t xml:space="preserve">(2*1,5*2)+2*0,3</t>
  </si>
  <si>
    <t xml:space="preserve">35</t>
  </si>
  <si>
    <t xml:space="preserve">783114101</t>
  </si>
  <si>
    <t xml:space="preserve">Základní jednonásobný syntetický nátěr truhlářských konstrukcí</t>
  </si>
  <si>
    <t xml:space="preserve">14159765</t>
  </si>
  <si>
    <t xml:space="preserve">36</t>
  </si>
  <si>
    <t xml:space="preserve">783117101</t>
  </si>
  <si>
    <t xml:space="preserve">Krycí jednonásobný syntetický nátěr truhlářských konstrukcí 2x</t>
  </si>
  <si>
    <t xml:space="preserve">-1176727270</t>
  </si>
  <si>
    <t xml:space="preserve">37</t>
  </si>
  <si>
    <t xml:space="preserve">783122131</t>
  </si>
  <si>
    <t xml:space="preserve">Plošné (plné) tmelení truhlářských konstrukcí včetně přebroušení disperzním tmelem</t>
  </si>
  <si>
    <t xml:space="preserve">58149109</t>
  </si>
  <si>
    <t xml:space="preserve">38</t>
  </si>
  <si>
    <t xml:space="preserve">783306801</t>
  </si>
  <si>
    <t xml:space="preserve">Odstranění nátěru ze zámečnických konstrukcí obroušením-zábradlí+madlo</t>
  </si>
  <si>
    <t xml:space="preserve">1899780877</t>
  </si>
  <si>
    <t xml:space="preserve">("4"1,5+5,0*2+3*2)*1,1</t>
  </si>
  <si>
    <t xml:space="preserve">"3-1"(5,0*2+3*2,0)*3*1,1+5</t>
  </si>
  <si>
    <t xml:space="preserve">"př."5*1,1+7</t>
  </si>
  <si>
    <t xml:space="preserve">4,6*0,25</t>
  </si>
  <si>
    <t xml:space="preserve">39</t>
  </si>
  <si>
    <t xml:space="preserve">783314201</t>
  </si>
  <si>
    <t xml:space="preserve">Základní antikorozní jednonásobný syntetický standardní nátěr zámečnických konstrukcí</t>
  </si>
  <si>
    <t xml:space="preserve">-1770740355</t>
  </si>
  <si>
    <t xml:space="preserve">40</t>
  </si>
  <si>
    <t xml:space="preserve">783315101</t>
  </si>
  <si>
    <t xml:space="preserve">Mezinátěr jednonásobný syntetický standardní zámečnických konstrukcí</t>
  </si>
  <si>
    <t xml:space="preserve">1068805830</t>
  </si>
  <si>
    <t xml:space="preserve">41</t>
  </si>
  <si>
    <t xml:space="preserve">783317101</t>
  </si>
  <si>
    <t xml:space="preserve">Krycí jednonásobný syntetický standardní nátěr zámečnických konstrukcí</t>
  </si>
  <si>
    <t xml:space="preserve">-699435573</t>
  </si>
  <si>
    <t xml:space="preserve">42</t>
  </si>
  <si>
    <t xml:space="preserve">783342101</t>
  </si>
  <si>
    <t xml:space="preserve">Tmelení včetně přebroušení zámečnických konstrukcí tmelem</t>
  </si>
  <si>
    <t xml:space="preserve">-1095964140</t>
  </si>
  <si>
    <t xml:space="preserve">43</t>
  </si>
  <si>
    <t xml:space="preserve">783801601</t>
  </si>
  <si>
    <t xml:space="preserve">Očištění odstraňovačem  hladkých ošetřených povrchů schodů-bezpečnostní nátěr prvního a posledního schodu ve schodištích</t>
  </si>
  <si>
    <t xml:space="preserve">1311512216</t>
  </si>
  <si>
    <t xml:space="preserve">44</t>
  </si>
  <si>
    <t xml:space="preserve">783-pc 1</t>
  </si>
  <si>
    <t xml:space="preserve">Obroušení radiátoru a trub+nátěr radiátorů a trub</t>
  </si>
  <si>
    <t xml:space="preserve">1445031353</t>
  </si>
  <si>
    <t xml:space="preserve">784</t>
  </si>
  <si>
    <t xml:space="preserve">Dokončovací práce - malby a tapety</t>
  </si>
  <si>
    <t xml:space="preserve">45</t>
  </si>
  <si>
    <t xml:space="preserve">784121009</t>
  </si>
  <si>
    <t xml:space="preserve">Oškrabání malby na schodišti o výšce podlaží do 5,00 m</t>
  </si>
  <si>
    <t xml:space="preserve">-120212640</t>
  </si>
  <si>
    <t xml:space="preserve">"4"31,83+114,93</t>
  </si>
  <si>
    <t xml:space="preserve">"3"(2,6+4,5+3)*3,35*3+(3,35+9,5)*2*(4,8+4,7+5)</t>
  </si>
  <si>
    <t xml:space="preserve">"přízemi"(3,35+10,5+3,35+3)*4,6+4,5*3,5+4,5*1,2+(2,6*2+2)*2,2+10*3,35</t>
  </si>
  <si>
    <t xml:space="preserve">"přilehlý prostor"4,1*2,5+8*2,5+(4,1+2,5)*2*4,6+(7,9+2,5)*2*4,6</t>
  </si>
  <si>
    <t xml:space="preserve">46</t>
  </si>
  <si>
    <t xml:space="preserve">784121019</t>
  </si>
  <si>
    <t xml:space="preserve">Rozmývání podkladu po oškrabání malby na schodišti o výšce podlaží do 5,00 m</t>
  </si>
  <si>
    <t xml:space="preserve">42046602</t>
  </si>
  <si>
    <t xml:space="preserve">47</t>
  </si>
  <si>
    <t xml:space="preserve">784151019</t>
  </si>
  <si>
    <t xml:space="preserve">Dvojnásobné izolování vodou ředitelnými barvami na schodišti o výšce podlaží do 5,00 m</t>
  </si>
  <si>
    <t xml:space="preserve">36894305</t>
  </si>
  <si>
    <t xml:space="preserve">"4-přízemí"1+1+0+2+1</t>
  </si>
  <si>
    <t xml:space="preserve">48</t>
  </si>
  <si>
    <t xml:space="preserve">784161113</t>
  </si>
  <si>
    <t xml:space="preserve">Bandážování rohů stěn v místnostech výšky do 5,00 m a zapravení d+m</t>
  </si>
  <si>
    <t xml:space="preserve">-2133030674</t>
  </si>
  <si>
    <t xml:space="preserve">"1p,přízemí"2,5+4+5</t>
  </si>
  <si>
    <t xml:space="preserve">49</t>
  </si>
  <si>
    <t xml:space="preserve">784161213</t>
  </si>
  <si>
    <t xml:space="preserve">Lokální vyrovnání podkladu sádrovou stěrkou plochy do 0,25 m2 v místnostech výšky do 5,00 m</t>
  </si>
  <si>
    <t xml:space="preserve">1938942172</t>
  </si>
  <si>
    <t xml:space="preserve">50</t>
  </si>
  <si>
    <t xml:space="preserve">784221109</t>
  </si>
  <si>
    <t xml:space="preserve">Dvojnásobné bílé malby ze směsí za sucha dobře otěruvzdorných na schodišti do 5,00 m</t>
  </si>
  <si>
    <t xml:space="preserve">-2059069782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</si>
  <si>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</si>
  <si>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</si>
  <si>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</si>
  <si>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</si>
  <si>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51</t>
  </si>
  <si>
    <t xml:space="preserve">030001000</t>
  </si>
  <si>
    <t xml:space="preserve">Zařízení staveniště 1%</t>
  </si>
  <si>
    <t xml:space="preserve">1024</t>
  </si>
  <si>
    <t xml:space="preserve">1825051278</t>
  </si>
  <si>
    <t xml:space="preserve">VRN6</t>
  </si>
  <si>
    <t xml:space="preserve">Územní vlivy</t>
  </si>
  <si>
    <t xml:space="preserve">52</t>
  </si>
  <si>
    <t xml:space="preserve">060001000</t>
  </si>
  <si>
    <t xml:space="preserve">Územní vlivy-ztížená doprava 3,2%</t>
  </si>
  <si>
    <t xml:space="preserve">453600602</t>
  </si>
  <si>
    <t xml:space="preserve">VRN7</t>
  </si>
  <si>
    <t xml:space="preserve">Provozní vlivy</t>
  </si>
  <si>
    <t xml:space="preserve">53</t>
  </si>
  <si>
    <t xml:space="preserve">070001000</t>
  </si>
  <si>
    <t xml:space="preserve">Provozní vlivy 1,5%</t>
  </si>
  <si>
    <t xml:space="preserve">1091237219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</si>
</sst>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41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0000A8"/>
      <name val="Arial CE"/>
      <family val="0"/>
      <charset val="1"/>
    </font>
    <font>
      <sz val="8"/>
      <color rgb="FFFF0000"/>
      <name val="Arial CE"/>
      <family val="0"/>
      <charset val="1"/>
    </font>
    <font>
      <sz val="9"/>
      <name val="Arial CE"/>
      <family val="0"/>
      <charset val="238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9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9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9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9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9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9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9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9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A8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30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33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34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35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36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37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38</v>
      </c>
      <c r="F29" s="15" t="s">
        <v>39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40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41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42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43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44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45</v>
      </c>
      <c r="U35" s="35"/>
      <c r="V35" s="35"/>
      <c r="W35" s="35"/>
      <c r="X35" s="37" t="s">
        <v>46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49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49</v>
      </c>
      <c r="AI60" s="25"/>
      <c r="AJ60" s="25"/>
      <c r="AK60" s="25"/>
      <c r="AL60" s="25"/>
      <c r="AM60" s="42" t="s">
        <v>50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52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49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49</v>
      </c>
      <c r="AI75" s="25"/>
      <c r="AJ75" s="25"/>
      <c r="AK75" s="25"/>
      <c r="AL75" s="25"/>
      <c r="AM75" s="42" t="s">
        <v>50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53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MalinNam3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Oprava schodiště západního křídla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Malinovského náměstí 3,Brno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3. 9. 2020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MmBrna,OSM,Husova3,Brno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R.Volková</v>
      </c>
      <c r="AN89" s="56"/>
      <c r="AO89" s="56"/>
      <c r="AP89" s="56"/>
      <c r="AQ89" s="22"/>
      <c r="AR89" s="23"/>
      <c r="AS89" s="57" t="s">
        <v>54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R.Volková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55</v>
      </c>
      <c r="D92" s="62"/>
      <c r="E92" s="62"/>
      <c r="F92" s="62"/>
      <c r="G92" s="62"/>
      <c r="H92" s="63"/>
      <c r="I92" s="64" t="s">
        <v>56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57</v>
      </c>
      <c r="AH92" s="65"/>
      <c r="AI92" s="65"/>
      <c r="AJ92" s="65"/>
      <c r="AK92" s="65"/>
      <c r="AL92" s="65"/>
      <c r="AM92" s="65"/>
      <c r="AN92" s="66" t="s">
        <v>58</v>
      </c>
      <c r="AO92" s="66"/>
      <c r="AP92" s="66"/>
      <c r="AQ92" s="67" t="s">
        <v>59</v>
      </c>
      <c r="AR92" s="23"/>
      <c r="AS92" s="68" t="s">
        <v>60</v>
      </c>
      <c r="AT92" s="69" t="s">
        <v>61</v>
      </c>
      <c r="AU92" s="69" t="s">
        <v>62</v>
      </c>
      <c r="AV92" s="69" t="s">
        <v>63</v>
      </c>
      <c r="AW92" s="69" t="s">
        <v>64</v>
      </c>
      <c r="AX92" s="69" t="s">
        <v>65</v>
      </c>
      <c r="AY92" s="69" t="s">
        <v>66</v>
      </c>
      <c r="AZ92" s="69" t="s">
        <v>67</v>
      </c>
      <c r="BA92" s="69" t="s">
        <v>68</v>
      </c>
      <c r="BB92" s="69" t="s">
        <v>69</v>
      </c>
      <c r="BC92" s="69" t="s">
        <v>70</v>
      </c>
      <c r="BD92" s="70" t="s">
        <v>71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72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73</v>
      </c>
      <c r="BT94" s="85" t="s">
        <v>74</v>
      </c>
      <c r="BV94" s="85" t="s">
        <v>75</v>
      </c>
      <c r="BW94" s="85" t="s">
        <v>3</v>
      </c>
      <c r="BX94" s="85" t="s">
        <v>76</v>
      </c>
      <c r="CL94" s="85"/>
    </row>
    <row r="95" s="97" customFormat="true" ht="24.75" hidden="false" customHeight="true" outlineLevel="0" collapsed="false">
      <c r="A95" s="86" t="s">
        <v>77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'MalinNam3 - Oprava schodi...'!J28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78</v>
      </c>
      <c r="AR95" s="87"/>
      <c r="AS95" s="93" t="n">
        <v>0</v>
      </c>
      <c r="AT95" s="94" t="n">
        <f aca="false">ROUND(SUM(AV95:AW95),2)</f>
        <v>0</v>
      </c>
      <c r="AU95" s="95" t="n">
        <f aca="false">'MalinNam3 - Oprava schodi...'!P127</f>
        <v>0</v>
      </c>
      <c r="AV95" s="94" t="n">
        <f aca="false">'MalinNam3 - Oprava schodi...'!J31</f>
        <v>0</v>
      </c>
      <c r="AW95" s="94" t="n">
        <f aca="false">'MalinNam3 - Oprava schodi...'!J32</f>
        <v>0</v>
      </c>
      <c r="AX95" s="94" t="n">
        <f aca="false">'MalinNam3 - Oprava schodi...'!J33</f>
        <v>0</v>
      </c>
      <c r="AY95" s="94" t="n">
        <f aca="false">'MalinNam3 - Oprava schodi...'!J34</f>
        <v>0</v>
      </c>
      <c r="AZ95" s="94" t="n">
        <f aca="false">'MalinNam3 - Oprava schodi...'!F31</f>
        <v>0</v>
      </c>
      <c r="BA95" s="94" t="n">
        <f aca="false">'MalinNam3 - Oprava schodi...'!F32</f>
        <v>0</v>
      </c>
      <c r="BB95" s="94" t="n">
        <f aca="false">'MalinNam3 - Oprava schodi...'!F33</f>
        <v>0</v>
      </c>
      <c r="BC95" s="94" t="n">
        <f aca="false">'MalinNam3 - Oprava schodi...'!F34</f>
        <v>0</v>
      </c>
      <c r="BD95" s="96" t="n">
        <f aca="false">'MalinNam3 - Oprava schodi...'!F35</f>
        <v>0</v>
      </c>
      <c r="BT95" s="98" t="s">
        <v>79</v>
      </c>
      <c r="BU95" s="98" t="s">
        <v>80</v>
      </c>
      <c r="BV95" s="98" t="s">
        <v>75</v>
      </c>
      <c r="BW95" s="98" t="s">
        <v>3</v>
      </c>
      <c r="BX95" s="98" t="s">
        <v>76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MalinNam3 - Oprava schodi...'!C2" display="/"/>
  </hyperlink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M242"/>
  <sheetViews>
    <sheetView showFormulas="false" showGridLines="false" showRowColHeaders="true" showZeros="true" rightToLeft="false" tabSelected="true" showOutlineSymbols="true" defaultGridColor="true" view="normal" topLeftCell="A214" colorId="64" zoomScale="100" zoomScaleNormal="100" zoomScalePageLayoutView="100" workbookViewId="0">
      <selection pane="topLeft" activeCell="K244" activeCellId="0" sqref="K244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"/>
    <col collapsed="false" customWidth="true" hidden="false" outlineLevel="0" max="8" min="8" style="0" width="11.5"/>
    <col collapsed="false" customWidth="true" hidden="false" outlineLevel="0" max="9" min="9" style="99" width="20.15"/>
    <col collapsed="false" customWidth="true" hidden="false" outlineLevel="0" max="11" min="10" style="0" width="20.15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100"/>
      <c r="J3" s="5"/>
      <c r="K3" s="5"/>
      <c r="L3" s="6"/>
      <c r="AT3" s="3" t="s">
        <v>81</v>
      </c>
    </row>
    <row r="4" customFormat="false" ht="24.95" hidden="false" customHeight="true" outlineLevel="0" collapsed="false">
      <c r="B4" s="6"/>
      <c r="D4" s="7" t="s">
        <v>82</v>
      </c>
      <c r="L4" s="6"/>
      <c r="M4" s="101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10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3" t="s">
        <v>16</v>
      </c>
      <c r="F7" s="103"/>
      <c r="G7" s="103"/>
      <c r="H7" s="103"/>
      <c r="I7" s="10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10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04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04" t="s">
        <v>21</v>
      </c>
      <c r="J10" s="105" t="str">
        <f aca="false">'Rekapitulace stavby'!AN8</f>
        <v>3. 9. 2020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10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04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04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10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04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6" t="str">
        <f aca="false">'Rekapitulace stavby'!E14</f>
        <v>Vyplň údaj</v>
      </c>
      <c r="F16" s="106"/>
      <c r="G16" s="106"/>
      <c r="H16" s="106"/>
      <c r="I16" s="104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10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04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04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10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04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30</v>
      </c>
      <c r="F22" s="22"/>
      <c r="G22" s="22"/>
      <c r="H22" s="22"/>
      <c r="I22" s="104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10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33</v>
      </c>
      <c r="E24" s="22"/>
      <c r="F24" s="22"/>
      <c r="G24" s="22"/>
      <c r="H24" s="22"/>
      <c r="I24" s="10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11" customFormat="true" ht="16.5" hidden="false" customHeight="true" outlineLevel="0" collapsed="false">
      <c r="A25" s="107"/>
      <c r="B25" s="108"/>
      <c r="C25" s="107"/>
      <c r="D25" s="107"/>
      <c r="E25" s="20"/>
      <c r="F25" s="20"/>
      <c r="G25" s="20"/>
      <c r="H25" s="20"/>
      <c r="I25" s="109"/>
      <c r="J25" s="107"/>
      <c r="K25" s="107"/>
      <c r="L25" s="110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10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11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13" t="s">
        <v>34</v>
      </c>
      <c r="E28" s="22"/>
      <c r="F28" s="22"/>
      <c r="G28" s="22"/>
      <c r="H28" s="22"/>
      <c r="I28" s="102"/>
      <c r="J28" s="114" t="n">
        <f aca="false">ROUND(J127,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11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15" t="s">
        <v>36</v>
      </c>
      <c r="G30" s="22"/>
      <c r="H30" s="22"/>
      <c r="I30" s="116" t="s">
        <v>35</v>
      </c>
      <c r="J30" s="115" t="s">
        <v>37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7" t="s">
        <v>38</v>
      </c>
      <c r="E31" s="15" t="s">
        <v>39</v>
      </c>
      <c r="F31" s="118" t="n">
        <f aca="false">ROUND((SUM(BE127:BE241)),  2)</f>
        <v>0</v>
      </c>
      <c r="G31" s="22"/>
      <c r="H31" s="22"/>
      <c r="I31" s="119" t="n">
        <v>0.21</v>
      </c>
      <c r="J31" s="118" t="n">
        <f aca="false">ROUND(((SUM(BE127:BE241))*I31),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40</v>
      </c>
      <c r="F32" s="118" t="n">
        <f aca="false">ROUND((SUM(BF127:BF241)),  2)</f>
        <v>0</v>
      </c>
      <c r="G32" s="22"/>
      <c r="H32" s="22"/>
      <c r="I32" s="119" t="n">
        <v>0.15</v>
      </c>
      <c r="J32" s="118" t="n">
        <f aca="false">ROUND(((SUM(BF127:BF241))*I32),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41</v>
      </c>
      <c r="F33" s="118" t="n">
        <f aca="false">ROUND((SUM(BG127:BG241)),  2)</f>
        <v>0</v>
      </c>
      <c r="G33" s="22"/>
      <c r="H33" s="22"/>
      <c r="I33" s="119" t="n">
        <v>0.21</v>
      </c>
      <c r="J33" s="118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42</v>
      </c>
      <c r="F34" s="118" t="n">
        <f aca="false">ROUND((SUM(BH127:BH241)),  2)</f>
        <v>0</v>
      </c>
      <c r="G34" s="22"/>
      <c r="H34" s="22"/>
      <c r="I34" s="119" t="n">
        <v>0.15</v>
      </c>
      <c r="J34" s="118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43</v>
      </c>
      <c r="F35" s="118" t="n">
        <f aca="false">ROUND((SUM(BI127:BI241)),  2)</f>
        <v>0</v>
      </c>
      <c r="G35" s="22"/>
      <c r="H35" s="22"/>
      <c r="I35" s="119" t="n">
        <v>0</v>
      </c>
      <c r="J35" s="118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10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20"/>
      <c r="D37" s="121" t="s">
        <v>44</v>
      </c>
      <c r="E37" s="63"/>
      <c r="F37" s="63"/>
      <c r="G37" s="122" t="s">
        <v>45</v>
      </c>
      <c r="H37" s="123" t="s">
        <v>46</v>
      </c>
      <c r="I37" s="124"/>
      <c r="J37" s="125" t="n">
        <f aca="false">SUM(J28:J35)</f>
        <v>0</v>
      </c>
      <c r="K37" s="126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10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47</v>
      </c>
      <c r="E50" s="41"/>
      <c r="F50" s="41"/>
      <c r="G50" s="40" t="s">
        <v>48</v>
      </c>
      <c r="H50" s="41"/>
      <c r="I50" s="127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49</v>
      </c>
      <c r="E61" s="25"/>
      <c r="F61" s="128" t="s">
        <v>50</v>
      </c>
      <c r="G61" s="42" t="s">
        <v>49</v>
      </c>
      <c r="H61" s="25"/>
      <c r="I61" s="129"/>
      <c r="J61" s="130" t="s">
        <v>50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51</v>
      </c>
      <c r="E65" s="43"/>
      <c r="F65" s="43"/>
      <c r="G65" s="40" t="s">
        <v>52</v>
      </c>
      <c r="H65" s="43"/>
      <c r="I65" s="131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49</v>
      </c>
      <c r="E76" s="25"/>
      <c r="F76" s="128" t="s">
        <v>50</v>
      </c>
      <c r="G76" s="42" t="s">
        <v>49</v>
      </c>
      <c r="H76" s="25"/>
      <c r="I76" s="129"/>
      <c r="J76" s="130" t="s">
        <v>50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132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133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83</v>
      </c>
      <c r="D82" s="22"/>
      <c r="E82" s="22"/>
      <c r="F82" s="22"/>
      <c r="G82" s="22"/>
      <c r="H82" s="22"/>
      <c r="I82" s="10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10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10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3" t="str">
        <f aca="false">E7</f>
        <v>Oprava schodiště západního křídla</v>
      </c>
      <c r="F85" s="103"/>
      <c r="G85" s="103"/>
      <c r="H85" s="103"/>
      <c r="I85" s="10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10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Malinovského náměstí 3,Brno</v>
      </c>
      <c r="G87" s="22"/>
      <c r="H87" s="22"/>
      <c r="I87" s="104" t="s">
        <v>21</v>
      </c>
      <c r="J87" s="105" t="str">
        <f aca="false">IF(J10="","",J10)</f>
        <v>3. 9. 2020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10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MmBrna,OSM,Husova3,Brno</v>
      </c>
      <c r="G89" s="22"/>
      <c r="H89" s="22"/>
      <c r="I89" s="104" t="s">
        <v>29</v>
      </c>
      <c r="J89" s="134" t="str">
        <f aca="false">E19</f>
        <v>R.Volková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04" t="s">
        <v>32</v>
      </c>
      <c r="J90" s="134" t="str">
        <f aca="false">E22</f>
        <v>R.Volková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10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35" t="s">
        <v>84</v>
      </c>
      <c r="D92" s="120"/>
      <c r="E92" s="120"/>
      <c r="F92" s="120"/>
      <c r="G92" s="120"/>
      <c r="H92" s="120"/>
      <c r="I92" s="136"/>
      <c r="J92" s="137" t="s">
        <v>85</v>
      </c>
      <c r="K92" s="120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10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38" t="s">
        <v>86</v>
      </c>
      <c r="D94" s="22"/>
      <c r="E94" s="22"/>
      <c r="F94" s="22"/>
      <c r="G94" s="22"/>
      <c r="H94" s="22"/>
      <c r="I94" s="102"/>
      <c r="J94" s="114" t="n">
        <f aca="false">J127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87</v>
      </c>
    </row>
    <row r="95" s="139" customFormat="true" ht="24.95" hidden="false" customHeight="true" outlineLevel="0" collapsed="false">
      <c r="B95" s="140"/>
      <c r="D95" s="141" t="s">
        <v>88</v>
      </c>
      <c r="E95" s="142"/>
      <c r="F95" s="142"/>
      <c r="G95" s="142"/>
      <c r="H95" s="142"/>
      <c r="I95" s="143"/>
      <c r="J95" s="144" t="n">
        <f aca="false">J128</f>
        <v>0</v>
      </c>
      <c r="L95" s="140"/>
    </row>
    <row r="96" s="145" customFormat="true" ht="19.95" hidden="false" customHeight="true" outlineLevel="0" collapsed="false">
      <c r="B96" s="146"/>
      <c r="D96" s="147" t="s">
        <v>89</v>
      </c>
      <c r="E96" s="148"/>
      <c r="F96" s="148"/>
      <c r="G96" s="148"/>
      <c r="H96" s="148"/>
      <c r="I96" s="149"/>
      <c r="J96" s="150" t="n">
        <f aca="false">J129</f>
        <v>0</v>
      </c>
      <c r="L96" s="146"/>
    </row>
    <row r="97" s="145" customFormat="true" ht="19.95" hidden="false" customHeight="true" outlineLevel="0" collapsed="false">
      <c r="B97" s="146"/>
      <c r="D97" s="147" t="s">
        <v>90</v>
      </c>
      <c r="E97" s="148"/>
      <c r="F97" s="148"/>
      <c r="G97" s="148"/>
      <c r="H97" s="148"/>
      <c r="I97" s="149"/>
      <c r="J97" s="150" t="n">
        <f aca="false">J150</f>
        <v>0</v>
      </c>
      <c r="L97" s="146"/>
    </row>
    <row r="98" s="145" customFormat="true" ht="19.95" hidden="false" customHeight="true" outlineLevel="0" collapsed="false">
      <c r="B98" s="146"/>
      <c r="D98" s="147" t="s">
        <v>91</v>
      </c>
      <c r="E98" s="148"/>
      <c r="F98" s="148"/>
      <c r="G98" s="148"/>
      <c r="H98" s="148"/>
      <c r="I98" s="149"/>
      <c r="J98" s="150" t="n">
        <f aca="false">J165</f>
        <v>0</v>
      </c>
      <c r="L98" s="146"/>
    </row>
    <row r="99" s="145" customFormat="true" ht="19.95" hidden="false" customHeight="true" outlineLevel="0" collapsed="false">
      <c r="B99" s="146"/>
      <c r="D99" s="147" t="s">
        <v>92</v>
      </c>
      <c r="E99" s="148"/>
      <c r="F99" s="148"/>
      <c r="G99" s="148"/>
      <c r="H99" s="148"/>
      <c r="I99" s="149"/>
      <c r="J99" s="150" t="n">
        <f aca="false">J171</f>
        <v>0</v>
      </c>
      <c r="L99" s="146"/>
    </row>
    <row r="100" s="139" customFormat="true" ht="24.95" hidden="false" customHeight="true" outlineLevel="0" collapsed="false">
      <c r="B100" s="140"/>
      <c r="D100" s="141" t="s">
        <v>93</v>
      </c>
      <c r="E100" s="142"/>
      <c r="F100" s="142"/>
      <c r="G100" s="142"/>
      <c r="H100" s="142"/>
      <c r="I100" s="143"/>
      <c r="J100" s="144" t="n">
        <f aca="false">J173</f>
        <v>0</v>
      </c>
      <c r="L100" s="140"/>
    </row>
    <row r="101" s="145" customFormat="true" ht="19.95" hidden="false" customHeight="true" outlineLevel="0" collapsed="false">
      <c r="B101" s="146"/>
      <c r="D101" s="147" t="s">
        <v>94</v>
      </c>
      <c r="E101" s="148"/>
      <c r="F101" s="148"/>
      <c r="G101" s="148"/>
      <c r="H101" s="148"/>
      <c r="I101" s="149"/>
      <c r="J101" s="150" t="n">
        <f aca="false">J174</f>
        <v>0</v>
      </c>
      <c r="L101" s="146"/>
    </row>
    <row r="102" s="145" customFormat="true" ht="19.95" hidden="false" customHeight="true" outlineLevel="0" collapsed="false">
      <c r="B102" s="146"/>
      <c r="D102" s="147" t="s">
        <v>95</v>
      </c>
      <c r="E102" s="148"/>
      <c r="F102" s="148"/>
      <c r="G102" s="148"/>
      <c r="H102" s="148"/>
      <c r="I102" s="149"/>
      <c r="J102" s="150" t="n">
        <f aca="false">J178</f>
        <v>0</v>
      </c>
      <c r="L102" s="146"/>
    </row>
    <row r="103" s="145" customFormat="true" ht="19.95" hidden="false" customHeight="true" outlineLevel="0" collapsed="false">
      <c r="B103" s="146"/>
      <c r="D103" s="147" t="s">
        <v>96</v>
      </c>
      <c r="E103" s="148"/>
      <c r="F103" s="148"/>
      <c r="G103" s="148"/>
      <c r="H103" s="148"/>
      <c r="I103" s="149"/>
      <c r="J103" s="150" t="n">
        <f aca="false">J196</f>
        <v>0</v>
      </c>
      <c r="L103" s="146"/>
    </row>
    <row r="104" s="145" customFormat="true" ht="19.95" hidden="false" customHeight="true" outlineLevel="0" collapsed="false">
      <c r="B104" s="146"/>
      <c r="D104" s="147" t="s">
        <v>97</v>
      </c>
      <c r="E104" s="148"/>
      <c r="F104" s="148"/>
      <c r="G104" s="148"/>
      <c r="H104" s="148"/>
      <c r="I104" s="149"/>
      <c r="J104" s="150" t="n">
        <f aca="false">J201</f>
        <v>0</v>
      </c>
      <c r="L104" s="146"/>
    </row>
    <row r="105" s="145" customFormat="true" ht="19.95" hidden="false" customHeight="true" outlineLevel="0" collapsed="false">
      <c r="B105" s="146"/>
      <c r="D105" s="147" t="s">
        <v>98</v>
      </c>
      <c r="E105" s="148"/>
      <c r="F105" s="148"/>
      <c r="G105" s="148"/>
      <c r="H105" s="148"/>
      <c r="I105" s="149"/>
      <c r="J105" s="150" t="n">
        <f aca="false">J220</f>
        <v>0</v>
      </c>
      <c r="L105" s="146"/>
    </row>
    <row r="106" s="139" customFormat="true" ht="24.95" hidden="false" customHeight="true" outlineLevel="0" collapsed="false">
      <c r="B106" s="140"/>
      <c r="D106" s="141" t="s">
        <v>99</v>
      </c>
      <c r="E106" s="142"/>
      <c r="F106" s="142"/>
      <c r="G106" s="142"/>
      <c r="H106" s="142"/>
      <c r="I106" s="143"/>
      <c r="J106" s="144" t="n">
        <f aca="false">J235</f>
        <v>0</v>
      </c>
      <c r="L106" s="140"/>
    </row>
    <row r="107" s="145" customFormat="true" ht="19.95" hidden="false" customHeight="true" outlineLevel="0" collapsed="false">
      <c r="B107" s="146"/>
      <c r="D107" s="147" t="s">
        <v>100</v>
      </c>
      <c r="E107" s="148"/>
      <c r="F107" s="148"/>
      <c r="G107" s="148"/>
      <c r="H107" s="148"/>
      <c r="I107" s="149"/>
      <c r="J107" s="150" t="n">
        <f aca="false">J236</f>
        <v>0</v>
      </c>
      <c r="L107" s="146"/>
    </row>
    <row r="108" s="145" customFormat="true" ht="19.95" hidden="false" customHeight="true" outlineLevel="0" collapsed="false">
      <c r="B108" s="146"/>
      <c r="D108" s="147" t="s">
        <v>101</v>
      </c>
      <c r="E108" s="148"/>
      <c r="F108" s="148"/>
      <c r="G108" s="148"/>
      <c r="H108" s="148"/>
      <c r="I108" s="149"/>
      <c r="J108" s="150" t="n">
        <f aca="false">J238</f>
        <v>0</v>
      </c>
      <c r="L108" s="146"/>
    </row>
    <row r="109" s="145" customFormat="true" ht="19.95" hidden="false" customHeight="true" outlineLevel="0" collapsed="false">
      <c r="B109" s="146"/>
      <c r="D109" s="147" t="s">
        <v>102</v>
      </c>
      <c r="E109" s="148"/>
      <c r="F109" s="148"/>
      <c r="G109" s="148"/>
      <c r="H109" s="148"/>
      <c r="I109" s="149"/>
      <c r="J109" s="150" t="n">
        <f aca="false">J240</f>
        <v>0</v>
      </c>
      <c r="L109" s="146"/>
    </row>
    <row r="110" s="27" customFormat="true" ht="21.85" hidden="false" customHeight="true" outlineLevel="0" collapsed="false">
      <c r="A110" s="22"/>
      <c r="B110" s="23"/>
      <c r="C110" s="22"/>
      <c r="D110" s="22"/>
      <c r="E110" s="22"/>
      <c r="F110" s="22"/>
      <c r="G110" s="22"/>
      <c r="H110" s="22"/>
      <c r="I110" s="102"/>
      <c r="J110" s="22"/>
      <c r="K110" s="22"/>
      <c r="L110" s="39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1" s="27" customFormat="true" ht="6.95" hidden="false" customHeight="true" outlineLevel="0" collapsed="false">
      <c r="A111" s="22"/>
      <c r="B111" s="44"/>
      <c r="C111" s="45"/>
      <c r="D111" s="45"/>
      <c r="E111" s="45"/>
      <c r="F111" s="45"/>
      <c r="G111" s="45"/>
      <c r="H111" s="45"/>
      <c r="I111" s="132"/>
      <c r="J111" s="45"/>
      <c r="K111" s="45"/>
      <c r="L111" s="39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  <row r="115" s="27" customFormat="true" ht="6.95" hidden="false" customHeight="true" outlineLevel="0" collapsed="false">
      <c r="A115" s="22"/>
      <c r="B115" s="46"/>
      <c r="C115" s="47"/>
      <c r="D115" s="47"/>
      <c r="E115" s="47"/>
      <c r="F115" s="47"/>
      <c r="G115" s="47"/>
      <c r="H115" s="47"/>
      <c r="I115" s="133"/>
      <c r="J115" s="47"/>
      <c r="K115" s="47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24.95" hidden="false" customHeight="true" outlineLevel="0" collapsed="false">
      <c r="A116" s="22"/>
      <c r="B116" s="23"/>
      <c r="C116" s="7" t="s">
        <v>103</v>
      </c>
      <c r="D116" s="22"/>
      <c r="E116" s="22"/>
      <c r="F116" s="22"/>
      <c r="G116" s="22"/>
      <c r="H116" s="22"/>
      <c r="I116" s="102"/>
      <c r="J116" s="22"/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6.95" hidden="false" customHeight="true" outlineLevel="0" collapsed="false">
      <c r="A117" s="22"/>
      <c r="B117" s="23"/>
      <c r="C117" s="22"/>
      <c r="D117" s="22"/>
      <c r="E117" s="22"/>
      <c r="F117" s="22"/>
      <c r="G117" s="22"/>
      <c r="H117" s="22"/>
      <c r="I117" s="102"/>
      <c r="J117" s="22"/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2" hidden="false" customHeight="true" outlineLevel="0" collapsed="false">
      <c r="A118" s="22"/>
      <c r="B118" s="23"/>
      <c r="C118" s="15" t="s">
        <v>15</v>
      </c>
      <c r="D118" s="22"/>
      <c r="E118" s="22"/>
      <c r="F118" s="22"/>
      <c r="G118" s="22"/>
      <c r="H118" s="22"/>
      <c r="I118" s="102"/>
      <c r="J118" s="22"/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16.5" hidden="false" customHeight="true" outlineLevel="0" collapsed="false">
      <c r="A119" s="22"/>
      <c r="B119" s="23"/>
      <c r="C119" s="22"/>
      <c r="D119" s="22"/>
      <c r="E119" s="103" t="str">
        <f aca="false">E7</f>
        <v>Oprava schodiště západního křídla</v>
      </c>
      <c r="F119" s="103"/>
      <c r="G119" s="103"/>
      <c r="H119" s="103"/>
      <c r="I119" s="102"/>
      <c r="J119" s="22"/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6.95" hidden="false" customHeight="true" outlineLevel="0" collapsed="false">
      <c r="A120" s="22"/>
      <c r="B120" s="23"/>
      <c r="C120" s="22"/>
      <c r="D120" s="22"/>
      <c r="E120" s="22"/>
      <c r="F120" s="22"/>
      <c r="G120" s="22"/>
      <c r="H120" s="22"/>
      <c r="I120" s="102"/>
      <c r="J120" s="22"/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12" hidden="false" customHeight="true" outlineLevel="0" collapsed="false">
      <c r="A121" s="22"/>
      <c r="B121" s="23"/>
      <c r="C121" s="15" t="s">
        <v>19</v>
      </c>
      <c r="D121" s="22"/>
      <c r="E121" s="22"/>
      <c r="F121" s="16" t="str">
        <f aca="false">F10</f>
        <v>Malinovského náměstí 3,Brno</v>
      </c>
      <c r="G121" s="22"/>
      <c r="H121" s="22"/>
      <c r="I121" s="104" t="s">
        <v>21</v>
      </c>
      <c r="J121" s="105" t="str">
        <f aca="false">IF(J10="","",J10)</f>
        <v>3. 9. 2020</v>
      </c>
      <c r="K121" s="22"/>
      <c r="L121" s="39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6.95" hidden="false" customHeight="true" outlineLevel="0" collapsed="false">
      <c r="A122" s="22"/>
      <c r="B122" s="23"/>
      <c r="C122" s="22"/>
      <c r="D122" s="22"/>
      <c r="E122" s="22"/>
      <c r="F122" s="22"/>
      <c r="G122" s="22"/>
      <c r="H122" s="22"/>
      <c r="I122" s="102"/>
      <c r="J122" s="22"/>
      <c r="K122" s="22"/>
      <c r="L122" s="39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27" customFormat="true" ht="15.15" hidden="false" customHeight="true" outlineLevel="0" collapsed="false">
      <c r="A123" s="22"/>
      <c r="B123" s="23"/>
      <c r="C123" s="15" t="s">
        <v>23</v>
      </c>
      <c r="D123" s="22"/>
      <c r="E123" s="22"/>
      <c r="F123" s="16" t="str">
        <f aca="false">E13</f>
        <v>MmBrna,OSM,Husova3,Brno</v>
      </c>
      <c r="G123" s="22"/>
      <c r="H123" s="22"/>
      <c r="I123" s="104" t="s">
        <v>29</v>
      </c>
      <c r="J123" s="134" t="str">
        <f aca="false">E19</f>
        <v>R.Volková</v>
      </c>
      <c r="K123" s="22"/>
      <c r="L123" s="39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</row>
    <row r="124" s="27" customFormat="true" ht="15.15" hidden="false" customHeight="true" outlineLevel="0" collapsed="false">
      <c r="A124" s="22"/>
      <c r="B124" s="23"/>
      <c r="C124" s="15" t="s">
        <v>27</v>
      </c>
      <c r="D124" s="22"/>
      <c r="E124" s="22"/>
      <c r="F124" s="16" t="str">
        <f aca="false">IF(E16="","",E16)</f>
        <v>Vyplň údaj</v>
      </c>
      <c r="G124" s="22"/>
      <c r="H124" s="22"/>
      <c r="I124" s="104" t="s">
        <v>32</v>
      </c>
      <c r="J124" s="134" t="str">
        <f aca="false">E22</f>
        <v>R.Volková</v>
      </c>
      <c r="K124" s="22"/>
      <c r="L124" s="39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</row>
    <row r="125" s="27" customFormat="true" ht="10.3" hidden="false" customHeight="true" outlineLevel="0" collapsed="false">
      <c r="A125" s="22"/>
      <c r="B125" s="23"/>
      <c r="C125" s="22"/>
      <c r="D125" s="22"/>
      <c r="E125" s="22"/>
      <c r="F125" s="22"/>
      <c r="G125" s="22"/>
      <c r="H125" s="22"/>
      <c r="I125" s="102"/>
      <c r="J125" s="22"/>
      <c r="K125" s="22"/>
      <c r="L125" s="39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</row>
    <row r="126" s="158" customFormat="true" ht="29.3" hidden="false" customHeight="true" outlineLevel="0" collapsed="false">
      <c r="A126" s="151"/>
      <c r="B126" s="152"/>
      <c r="C126" s="153" t="s">
        <v>104</v>
      </c>
      <c r="D126" s="154" t="s">
        <v>59</v>
      </c>
      <c r="E126" s="154" t="s">
        <v>55</v>
      </c>
      <c r="F126" s="154" t="s">
        <v>56</v>
      </c>
      <c r="G126" s="154" t="s">
        <v>105</v>
      </c>
      <c r="H126" s="154" t="s">
        <v>106</v>
      </c>
      <c r="I126" s="155" t="s">
        <v>107</v>
      </c>
      <c r="J126" s="154" t="s">
        <v>85</v>
      </c>
      <c r="K126" s="156" t="s">
        <v>108</v>
      </c>
      <c r="L126" s="157"/>
      <c r="M126" s="68"/>
      <c r="N126" s="69" t="s">
        <v>38</v>
      </c>
      <c r="O126" s="69" t="s">
        <v>109</v>
      </c>
      <c r="P126" s="69" t="s">
        <v>110</v>
      </c>
      <c r="Q126" s="69" t="s">
        <v>111</v>
      </c>
      <c r="R126" s="69" t="s">
        <v>112</v>
      </c>
      <c r="S126" s="69" t="s">
        <v>113</v>
      </c>
      <c r="T126" s="70" t="s">
        <v>114</v>
      </c>
      <c r="U126" s="151"/>
      <c r="V126" s="151"/>
      <c r="W126" s="151"/>
      <c r="X126" s="151"/>
      <c r="Y126" s="151"/>
      <c r="Z126" s="151"/>
      <c r="AA126" s="151"/>
      <c r="AB126" s="151"/>
      <c r="AC126" s="151"/>
      <c r="AD126" s="151"/>
      <c r="AE126" s="151"/>
    </row>
    <row r="127" s="27" customFormat="true" ht="22.8" hidden="false" customHeight="true" outlineLevel="0" collapsed="false">
      <c r="A127" s="22"/>
      <c r="B127" s="23"/>
      <c r="C127" s="76" t="s">
        <v>115</v>
      </c>
      <c r="D127" s="22"/>
      <c r="E127" s="22"/>
      <c r="F127" s="22"/>
      <c r="G127" s="22"/>
      <c r="H127" s="22"/>
      <c r="I127" s="102"/>
      <c r="J127" s="159" t="n">
        <f aca="false">BK127</f>
        <v>0</v>
      </c>
      <c r="K127" s="22"/>
      <c r="L127" s="23"/>
      <c r="M127" s="71"/>
      <c r="N127" s="58"/>
      <c r="O127" s="72"/>
      <c r="P127" s="160" t="n">
        <f aca="false">P128+P173+P235</f>
        <v>0</v>
      </c>
      <c r="Q127" s="72"/>
      <c r="R127" s="160" t="n">
        <f aca="false">R128+R173+R235</f>
        <v>4.11028145</v>
      </c>
      <c r="S127" s="72"/>
      <c r="T127" s="161" t="n">
        <f aca="false">T128+T173+T235</f>
        <v>1.02975225</v>
      </c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T127" s="3" t="s">
        <v>73</v>
      </c>
      <c r="AU127" s="3" t="s">
        <v>87</v>
      </c>
      <c r="BK127" s="162" t="n">
        <f aca="false">BK128+BK173+BK235</f>
        <v>0</v>
      </c>
    </row>
    <row r="128" s="163" customFormat="true" ht="25.9" hidden="false" customHeight="true" outlineLevel="0" collapsed="false">
      <c r="B128" s="164"/>
      <c r="D128" s="165" t="s">
        <v>73</v>
      </c>
      <c r="E128" s="166" t="s">
        <v>116</v>
      </c>
      <c r="F128" s="166" t="s">
        <v>117</v>
      </c>
      <c r="I128" s="167"/>
      <c r="J128" s="168" t="n">
        <f aca="false">BK128</f>
        <v>0</v>
      </c>
      <c r="L128" s="164"/>
      <c r="M128" s="169"/>
      <c r="N128" s="170"/>
      <c r="O128" s="170"/>
      <c r="P128" s="171" t="n">
        <f aca="false">P129+P150+P165+P171</f>
        <v>0</v>
      </c>
      <c r="Q128" s="170"/>
      <c r="R128" s="171" t="n">
        <f aca="false">R129+R150+R165+R171</f>
        <v>2.680586</v>
      </c>
      <c r="S128" s="170"/>
      <c r="T128" s="172" t="n">
        <f aca="false">T129+T150+T165+T171</f>
        <v>0.72455</v>
      </c>
      <c r="AR128" s="165" t="s">
        <v>79</v>
      </c>
      <c r="AT128" s="173" t="s">
        <v>73</v>
      </c>
      <c r="AU128" s="173" t="s">
        <v>74</v>
      </c>
      <c r="AY128" s="165" t="s">
        <v>118</v>
      </c>
      <c r="BK128" s="174" t="n">
        <f aca="false">BK129+BK150+BK165+BK171</f>
        <v>0</v>
      </c>
    </row>
    <row r="129" s="163" customFormat="true" ht="22.8" hidden="false" customHeight="true" outlineLevel="0" collapsed="false">
      <c r="B129" s="164"/>
      <c r="D129" s="165" t="s">
        <v>73</v>
      </c>
      <c r="E129" s="175" t="s">
        <v>119</v>
      </c>
      <c r="F129" s="175" t="s">
        <v>120</v>
      </c>
      <c r="I129" s="167"/>
      <c r="J129" s="176" t="n">
        <f aca="false">BK129</f>
        <v>0</v>
      </c>
      <c r="L129" s="164"/>
      <c r="M129" s="169"/>
      <c r="N129" s="170"/>
      <c r="O129" s="170"/>
      <c r="P129" s="171" t="n">
        <f aca="false">SUM(P130:P149)</f>
        <v>0</v>
      </c>
      <c r="Q129" s="170"/>
      <c r="R129" s="171" t="n">
        <f aca="false">SUM(R130:R149)</f>
        <v>2.6408835</v>
      </c>
      <c r="S129" s="170"/>
      <c r="T129" s="172" t="n">
        <f aca="false">SUM(T130:T149)</f>
        <v>0</v>
      </c>
      <c r="AR129" s="165" t="s">
        <v>79</v>
      </c>
      <c r="AT129" s="173" t="s">
        <v>73</v>
      </c>
      <c r="AU129" s="173" t="s">
        <v>79</v>
      </c>
      <c r="AY129" s="165" t="s">
        <v>118</v>
      </c>
      <c r="BK129" s="174" t="n">
        <f aca="false">SUM(BK130:BK149)</f>
        <v>0</v>
      </c>
    </row>
    <row r="130" s="27" customFormat="true" ht="21.75" hidden="false" customHeight="true" outlineLevel="0" collapsed="false">
      <c r="A130" s="22"/>
      <c r="B130" s="177"/>
      <c r="C130" s="178" t="s">
        <v>79</v>
      </c>
      <c r="D130" s="178" t="s">
        <v>121</v>
      </c>
      <c r="E130" s="179" t="s">
        <v>122</v>
      </c>
      <c r="F130" s="180" t="s">
        <v>123</v>
      </c>
      <c r="G130" s="181" t="s">
        <v>124</v>
      </c>
      <c r="H130" s="182" t="n">
        <v>31.825</v>
      </c>
      <c r="I130" s="183"/>
      <c r="J130" s="184" t="n">
        <f aca="false">ROUND(I130*H130,2)</f>
        <v>0</v>
      </c>
      <c r="K130" s="180" t="s">
        <v>125</v>
      </c>
      <c r="L130" s="23"/>
      <c r="M130" s="185"/>
      <c r="N130" s="186" t="s">
        <v>39</v>
      </c>
      <c r="O130" s="60"/>
      <c r="P130" s="187" t="n">
        <f aca="false">O130*H130</f>
        <v>0</v>
      </c>
      <c r="Q130" s="187" t="n">
        <v>0.00438</v>
      </c>
      <c r="R130" s="187" t="n">
        <f aca="false">Q130*H130</f>
        <v>0.1393935</v>
      </c>
      <c r="S130" s="187" t="n">
        <v>0</v>
      </c>
      <c r="T130" s="188" t="n">
        <f aca="false">S130*H130</f>
        <v>0</v>
      </c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R130" s="189" t="s">
        <v>126</v>
      </c>
      <c r="AT130" s="189" t="s">
        <v>121</v>
      </c>
      <c r="AU130" s="189" t="s">
        <v>81</v>
      </c>
      <c r="AY130" s="3" t="s">
        <v>118</v>
      </c>
      <c r="BE130" s="190" t="n">
        <f aca="false">IF(N130="základní",J130,0)</f>
        <v>0</v>
      </c>
      <c r="BF130" s="190" t="n">
        <f aca="false">IF(N130="snížená",J130,0)</f>
        <v>0</v>
      </c>
      <c r="BG130" s="190" t="n">
        <f aca="false">IF(N130="zákl. přenesená",J130,0)</f>
        <v>0</v>
      </c>
      <c r="BH130" s="190" t="n">
        <f aca="false">IF(N130="sníž. přenesená",J130,0)</f>
        <v>0</v>
      </c>
      <c r="BI130" s="190" t="n">
        <f aca="false">IF(N130="nulová",J130,0)</f>
        <v>0</v>
      </c>
      <c r="BJ130" s="3" t="s">
        <v>79</v>
      </c>
      <c r="BK130" s="190" t="n">
        <f aca="false">ROUND(I130*H130,2)</f>
        <v>0</v>
      </c>
      <c r="BL130" s="3" t="s">
        <v>126</v>
      </c>
      <c r="BM130" s="189" t="s">
        <v>127</v>
      </c>
    </row>
    <row r="131" s="191" customFormat="true" ht="12.8" hidden="false" customHeight="false" outlineLevel="0" collapsed="false">
      <c r="B131" s="192"/>
      <c r="D131" s="193" t="s">
        <v>128</v>
      </c>
      <c r="E131" s="194"/>
      <c r="F131" s="195" t="s">
        <v>129</v>
      </c>
      <c r="H131" s="196" t="n">
        <v>31.825</v>
      </c>
      <c r="I131" s="197"/>
      <c r="L131" s="192"/>
      <c r="M131" s="198"/>
      <c r="N131" s="199"/>
      <c r="O131" s="199"/>
      <c r="P131" s="199"/>
      <c r="Q131" s="199"/>
      <c r="R131" s="199"/>
      <c r="S131" s="199"/>
      <c r="T131" s="200"/>
      <c r="AT131" s="194" t="s">
        <v>128</v>
      </c>
      <c r="AU131" s="194" t="s">
        <v>81</v>
      </c>
      <c r="AV131" s="191" t="s">
        <v>81</v>
      </c>
      <c r="AW131" s="191" t="s">
        <v>31</v>
      </c>
      <c r="AX131" s="191" t="s">
        <v>79</v>
      </c>
      <c r="AY131" s="194" t="s">
        <v>118</v>
      </c>
    </row>
    <row r="132" s="27" customFormat="true" ht="21.75" hidden="false" customHeight="true" outlineLevel="0" collapsed="false">
      <c r="A132" s="22"/>
      <c r="B132" s="177"/>
      <c r="C132" s="178" t="s">
        <v>81</v>
      </c>
      <c r="D132" s="178" t="s">
        <v>121</v>
      </c>
      <c r="E132" s="179" t="s">
        <v>130</v>
      </c>
      <c r="F132" s="180" t="s">
        <v>131</v>
      </c>
      <c r="G132" s="181" t="s">
        <v>124</v>
      </c>
      <c r="H132" s="182" t="n">
        <v>31.825</v>
      </c>
      <c r="I132" s="183"/>
      <c r="J132" s="184" t="n">
        <f aca="false">ROUND(I132*H132,2)</f>
        <v>0</v>
      </c>
      <c r="K132" s="180" t="s">
        <v>125</v>
      </c>
      <c r="L132" s="23"/>
      <c r="M132" s="185"/>
      <c r="N132" s="186" t="s">
        <v>39</v>
      </c>
      <c r="O132" s="60"/>
      <c r="P132" s="187" t="n">
        <f aca="false">O132*H132</f>
        <v>0</v>
      </c>
      <c r="Q132" s="187" t="n">
        <v>0.003</v>
      </c>
      <c r="R132" s="187" t="n">
        <f aca="false">Q132*H132</f>
        <v>0.095475</v>
      </c>
      <c r="S132" s="187" t="n">
        <v>0</v>
      </c>
      <c r="T132" s="188" t="n">
        <f aca="false">S132*H132</f>
        <v>0</v>
      </c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R132" s="189" t="s">
        <v>126</v>
      </c>
      <c r="AT132" s="189" t="s">
        <v>121</v>
      </c>
      <c r="AU132" s="189" t="s">
        <v>81</v>
      </c>
      <c r="AY132" s="3" t="s">
        <v>118</v>
      </c>
      <c r="BE132" s="190" t="n">
        <f aca="false">IF(N132="základní",J132,0)</f>
        <v>0</v>
      </c>
      <c r="BF132" s="190" t="n">
        <f aca="false">IF(N132="snížená",J132,0)</f>
        <v>0</v>
      </c>
      <c r="BG132" s="190" t="n">
        <f aca="false">IF(N132="zákl. přenesená",J132,0)</f>
        <v>0</v>
      </c>
      <c r="BH132" s="190" t="n">
        <f aca="false">IF(N132="sníž. přenesená",J132,0)</f>
        <v>0</v>
      </c>
      <c r="BI132" s="190" t="n">
        <f aca="false">IF(N132="nulová",J132,0)</f>
        <v>0</v>
      </c>
      <c r="BJ132" s="3" t="s">
        <v>79</v>
      </c>
      <c r="BK132" s="190" t="n">
        <f aca="false">ROUND(I132*H132,2)</f>
        <v>0</v>
      </c>
      <c r="BL132" s="3" t="s">
        <v>126</v>
      </c>
      <c r="BM132" s="189" t="s">
        <v>132</v>
      </c>
    </row>
    <row r="133" s="27" customFormat="true" ht="21.75" hidden="false" customHeight="true" outlineLevel="0" collapsed="false">
      <c r="A133" s="22"/>
      <c r="B133" s="177"/>
      <c r="C133" s="178" t="s">
        <v>133</v>
      </c>
      <c r="D133" s="178" t="s">
        <v>121</v>
      </c>
      <c r="E133" s="179" t="s">
        <v>134</v>
      </c>
      <c r="F133" s="180" t="s">
        <v>135</v>
      </c>
      <c r="G133" s="181" t="s">
        <v>124</v>
      </c>
      <c r="H133" s="182" t="n">
        <v>31.825</v>
      </c>
      <c r="I133" s="183"/>
      <c r="J133" s="184" t="n">
        <f aca="false">ROUND(I133*H133,2)</f>
        <v>0</v>
      </c>
      <c r="K133" s="180" t="s">
        <v>125</v>
      </c>
      <c r="L133" s="23"/>
      <c r="M133" s="185"/>
      <c r="N133" s="186" t="s">
        <v>39</v>
      </c>
      <c r="O133" s="60"/>
      <c r="P133" s="187" t="n">
        <f aca="false">O133*H133</f>
        <v>0</v>
      </c>
      <c r="Q133" s="187" t="n">
        <v>0.017</v>
      </c>
      <c r="R133" s="187" t="n">
        <f aca="false">Q133*H133</f>
        <v>0.541025</v>
      </c>
      <c r="S133" s="187" t="n">
        <v>0</v>
      </c>
      <c r="T133" s="188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89" t="s">
        <v>126</v>
      </c>
      <c r="AT133" s="189" t="s">
        <v>121</v>
      </c>
      <c r="AU133" s="189" t="s">
        <v>81</v>
      </c>
      <c r="AY133" s="3" t="s">
        <v>118</v>
      </c>
      <c r="BE133" s="190" t="n">
        <f aca="false">IF(N133="základní",J133,0)</f>
        <v>0</v>
      </c>
      <c r="BF133" s="190" t="n">
        <f aca="false">IF(N133="snížená",J133,0)</f>
        <v>0</v>
      </c>
      <c r="BG133" s="190" t="n">
        <f aca="false">IF(N133="zákl. přenesená",J133,0)</f>
        <v>0</v>
      </c>
      <c r="BH133" s="190" t="n">
        <f aca="false">IF(N133="sníž. přenesená",J133,0)</f>
        <v>0</v>
      </c>
      <c r="BI133" s="190" t="n">
        <f aca="false">IF(N133="nulová",J133,0)</f>
        <v>0</v>
      </c>
      <c r="BJ133" s="3" t="s">
        <v>79</v>
      </c>
      <c r="BK133" s="190" t="n">
        <f aca="false">ROUND(I133*H133,2)</f>
        <v>0</v>
      </c>
      <c r="BL133" s="3" t="s">
        <v>126</v>
      </c>
      <c r="BM133" s="189" t="s">
        <v>136</v>
      </c>
    </row>
    <row r="134" s="191" customFormat="true" ht="12.8" hidden="false" customHeight="false" outlineLevel="0" collapsed="false">
      <c r="B134" s="192"/>
      <c r="D134" s="193" t="s">
        <v>128</v>
      </c>
      <c r="E134" s="194"/>
      <c r="F134" s="195" t="s">
        <v>137</v>
      </c>
      <c r="H134" s="196" t="n">
        <v>31.825</v>
      </c>
      <c r="I134" s="197"/>
      <c r="L134" s="192"/>
      <c r="M134" s="198"/>
      <c r="N134" s="199"/>
      <c r="O134" s="199"/>
      <c r="P134" s="199"/>
      <c r="Q134" s="199"/>
      <c r="R134" s="199"/>
      <c r="S134" s="199"/>
      <c r="T134" s="200"/>
      <c r="AT134" s="194" t="s">
        <v>128</v>
      </c>
      <c r="AU134" s="194" t="s">
        <v>81</v>
      </c>
      <c r="AV134" s="191" t="s">
        <v>81</v>
      </c>
      <c r="AW134" s="191" t="s">
        <v>31</v>
      </c>
      <c r="AX134" s="191" t="s">
        <v>79</v>
      </c>
      <c r="AY134" s="194" t="s">
        <v>118</v>
      </c>
    </row>
    <row r="135" s="27" customFormat="true" ht="16.5" hidden="false" customHeight="true" outlineLevel="0" collapsed="false">
      <c r="A135" s="22"/>
      <c r="B135" s="177"/>
      <c r="C135" s="178" t="s">
        <v>126</v>
      </c>
      <c r="D135" s="178" t="s">
        <v>121</v>
      </c>
      <c r="E135" s="179" t="s">
        <v>138</v>
      </c>
      <c r="F135" s="180" t="s">
        <v>139</v>
      </c>
      <c r="G135" s="181" t="s">
        <v>140</v>
      </c>
      <c r="H135" s="182" t="n">
        <v>1</v>
      </c>
      <c r="I135" s="183"/>
      <c r="J135" s="184" t="n">
        <f aca="false">ROUND(I135*H135,2)</f>
        <v>0</v>
      </c>
      <c r="K135" s="180"/>
      <c r="L135" s="23"/>
      <c r="M135" s="185"/>
      <c r="N135" s="186" t="s">
        <v>39</v>
      </c>
      <c r="O135" s="60"/>
      <c r="P135" s="187" t="n">
        <f aca="false">O135*H135</f>
        <v>0</v>
      </c>
      <c r="Q135" s="187" t="n">
        <v>0.0057</v>
      </c>
      <c r="R135" s="187" t="n">
        <f aca="false">Q135*H135</f>
        <v>0.0057</v>
      </c>
      <c r="S135" s="187" t="n">
        <v>0</v>
      </c>
      <c r="T135" s="188" t="n">
        <f aca="false">S135*H135</f>
        <v>0</v>
      </c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R135" s="189" t="s">
        <v>126</v>
      </c>
      <c r="AT135" s="189" t="s">
        <v>121</v>
      </c>
      <c r="AU135" s="189" t="s">
        <v>81</v>
      </c>
      <c r="AY135" s="3" t="s">
        <v>118</v>
      </c>
      <c r="BE135" s="190" t="n">
        <f aca="false">IF(N135="základní",J135,0)</f>
        <v>0</v>
      </c>
      <c r="BF135" s="190" t="n">
        <f aca="false">IF(N135="snížená",J135,0)</f>
        <v>0</v>
      </c>
      <c r="BG135" s="190" t="n">
        <f aca="false">IF(N135="zákl. přenesená",J135,0)</f>
        <v>0</v>
      </c>
      <c r="BH135" s="190" t="n">
        <f aca="false">IF(N135="sníž. přenesená",J135,0)</f>
        <v>0</v>
      </c>
      <c r="BI135" s="190" t="n">
        <f aca="false">IF(N135="nulová",J135,0)</f>
        <v>0</v>
      </c>
      <c r="BJ135" s="3" t="s">
        <v>79</v>
      </c>
      <c r="BK135" s="190" t="n">
        <f aca="false">ROUND(I135*H135,2)</f>
        <v>0</v>
      </c>
      <c r="BL135" s="3" t="s">
        <v>126</v>
      </c>
      <c r="BM135" s="189" t="s">
        <v>141</v>
      </c>
    </row>
    <row r="136" s="27" customFormat="true" ht="21.75" hidden="false" customHeight="true" outlineLevel="0" collapsed="false">
      <c r="A136" s="22"/>
      <c r="B136" s="177"/>
      <c r="C136" s="178" t="s">
        <v>142</v>
      </c>
      <c r="D136" s="178" t="s">
        <v>121</v>
      </c>
      <c r="E136" s="179" t="s">
        <v>143</v>
      </c>
      <c r="F136" s="180" t="s">
        <v>144</v>
      </c>
      <c r="G136" s="181" t="s">
        <v>124</v>
      </c>
      <c r="H136" s="182" t="n">
        <v>109.37</v>
      </c>
      <c r="I136" s="183"/>
      <c r="J136" s="184" t="n">
        <f aca="false">ROUND(I136*H136,2)</f>
        <v>0</v>
      </c>
      <c r="K136" s="180" t="s">
        <v>125</v>
      </c>
      <c r="L136" s="23"/>
      <c r="M136" s="185"/>
      <c r="N136" s="186" t="s">
        <v>39</v>
      </c>
      <c r="O136" s="60"/>
      <c r="P136" s="187" t="n">
        <f aca="false">O136*H136</f>
        <v>0</v>
      </c>
      <c r="Q136" s="187" t="n">
        <v>0.017</v>
      </c>
      <c r="R136" s="187" t="n">
        <f aca="false">Q136*H136</f>
        <v>1.85929</v>
      </c>
      <c r="S136" s="187" t="n">
        <v>0</v>
      </c>
      <c r="T136" s="188" t="n">
        <f aca="false">S136*H136</f>
        <v>0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89" t="s">
        <v>126</v>
      </c>
      <c r="AT136" s="189" t="s">
        <v>121</v>
      </c>
      <c r="AU136" s="189" t="s">
        <v>81</v>
      </c>
      <c r="AY136" s="3" t="s">
        <v>118</v>
      </c>
      <c r="BE136" s="190" t="n">
        <f aca="false">IF(N136="základní",J136,0)</f>
        <v>0</v>
      </c>
      <c r="BF136" s="190" t="n">
        <f aca="false">IF(N136="snížená",J136,0)</f>
        <v>0</v>
      </c>
      <c r="BG136" s="190" t="n">
        <f aca="false">IF(N136="zákl. přenesená",J136,0)</f>
        <v>0</v>
      </c>
      <c r="BH136" s="190" t="n">
        <f aca="false">IF(N136="sníž. přenesená",J136,0)</f>
        <v>0</v>
      </c>
      <c r="BI136" s="190" t="n">
        <f aca="false">IF(N136="nulová",J136,0)</f>
        <v>0</v>
      </c>
      <c r="BJ136" s="3" t="s">
        <v>79</v>
      </c>
      <c r="BK136" s="190" t="n">
        <f aca="false">ROUND(I136*H136,2)</f>
        <v>0</v>
      </c>
      <c r="BL136" s="3" t="s">
        <v>126</v>
      </c>
      <c r="BM136" s="189" t="s">
        <v>145</v>
      </c>
    </row>
    <row r="137" s="191" customFormat="true" ht="12.8" hidden="false" customHeight="false" outlineLevel="0" collapsed="false">
      <c r="B137" s="192"/>
      <c r="D137" s="193" t="s">
        <v>128</v>
      </c>
      <c r="E137" s="194"/>
      <c r="F137" s="195" t="s">
        <v>146</v>
      </c>
      <c r="H137" s="196" t="n">
        <v>114.93</v>
      </c>
      <c r="I137" s="197"/>
      <c r="L137" s="192"/>
      <c r="M137" s="198"/>
      <c r="N137" s="199"/>
      <c r="O137" s="199"/>
      <c r="P137" s="199"/>
      <c r="Q137" s="199"/>
      <c r="R137" s="199"/>
      <c r="S137" s="199"/>
      <c r="T137" s="200"/>
      <c r="AT137" s="194" t="s">
        <v>128</v>
      </c>
      <c r="AU137" s="194" t="s">
        <v>81</v>
      </c>
      <c r="AV137" s="191" t="s">
        <v>81</v>
      </c>
      <c r="AW137" s="191" t="s">
        <v>31</v>
      </c>
      <c r="AX137" s="191" t="s">
        <v>74</v>
      </c>
      <c r="AY137" s="194" t="s">
        <v>118</v>
      </c>
    </row>
    <row r="138" s="191" customFormat="true" ht="12.8" hidden="false" customHeight="false" outlineLevel="0" collapsed="false">
      <c r="B138" s="192"/>
      <c r="D138" s="193" t="s">
        <v>128</v>
      </c>
      <c r="E138" s="194"/>
      <c r="F138" s="195" t="s">
        <v>147</v>
      </c>
      <c r="H138" s="196" t="n">
        <v>-5.56</v>
      </c>
      <c r="I138" s="197"/>
      <c r="L138" s="192"/>
      <c r="M138" s="198"/>
      <c r="N138" s="199"/>
      <c r="O138" s="199"/>
      <c r="P138" s="199"/>
      <c r="Q138" s="199"/>
      <c r="R138" s="199"/>
      <c r="S138" s="199"/>
      <c r="T138" s="200"/>
      <c r="AT138" s="194" t="s">
        <v>128</v>
      </c>
      <c r="AU138" s="194" t="s">
        <v>81</v>
      </c>
      <c r="AV138" s="191" t="s">
        <v>81</v>
      </c>
      <c r="AW138" s="191" t="s">
        <v>31</v>
      </c>
      <c r="AX138" s="191" t="s">
        <v>74</v>
      </c>
      <c r="AY138" s="194" t="s">
        <v>118</v>
      </c>
    </row>
    <row r="139" s="201" customFormat="true" ht="12.8" hidden="false" customHeight="false" outlineLevel="0" collapsed="false">
      <c r="B139" s="202"/>
      <c r="D139" s="193" t="s">
        <v>128</v>
      </c>
      <c r="E139" s="203"/>
      <c r="F139" s="204" t="s">
        <v>148</v>
      </c>
      <c r="H139" s="205" t="n">
        <v>109.37</v>
      </c>
      <c r="I139" s="206"/>
      <c r="L139" s="202"/>
      <c r="M139" s="207"/>
      <c r="N139" s="208"/>
      <c r="O139" s="208"/>
      <c r="P139" s="208"/>
      <c r="Q139" s="208"/>
      <c r="R139" s="208"/>
      <c r="S139" s="208"/>
      <c r="T139" s="209"/>
      <c r="AT139" s="203" t="s">
        <v>128</v>
      </c>
      <c r="AU139" s="203" t="s">
        <v>81</v>
      </c>
      <c r="AV139" s="201" t="s">
        <v>133</v>
      </c>
      <c r="AW139" s="201" t="s">
        <v>31</v>
      </c>
      <c r="AX139" s="201" t="s">
        <v>79</v>
      </c>
      <c r="AY139" s="203" t="s">
        <v>118</v>
      </c>
    </row>
    <row r="140" s="27" customFormat="true" ht="21.75" hidden="false" customHeight="true" outlineLevel="0" collapsed="false">
      <c r="A140" s="22"/>
      <c r="B140" s="177"/>
      <c r="C140" s="178" t="s">
        <v>119</v>
      </c>
      <c r="D140" s="178" t="s">
        <v>121</v>
      </c>
      <c r="E140" s="179" t="s">
        <v>149</v>
      </c>
      <c r="F140" s="180" t="s">
        <v>150</v>
      </c>
      <c r="G140" s="181" t="s">
        <v>124</v>
      </c>
      <c r="H140" s="182" t="n">
        <v>60.825</v>
      </c>
      <c r="I140" s="183"/>
      <c r="J140" s="184" t="n">
        <f aca="false">ROUND(I140*H140,2)</f>
        <v>0</v>
      </c>
      <c r="K140" s="180" t="s">
        <v>125</v>
      </c>
      <c r="L140" s="23"/>
      <c r="M140" s="185"/>
      <c r="N140" s="186" t="s">
        <v>39</v>
      </c>
      <c r="O140" s="60"/>
      <c r="P140" s="187" t="n">
        <f aca="false">O140*H140</f>
        <v>0</v>
      </c>
      <c r="Q140" s="187" t="n">
        <v>0</v>
      </c>
      <c r="R140" s="187" t="n">
        <f aca="false">Q140*H140</f>
        <v>0</v>
      </c>
      <c r="S140" s="187" t="n">
        <v>0</v>
      </c>
      <c r="T140" s="188" t="n">
        <f aca="false">S140*H140</f>
        <v>0</v>
      </c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R140" s="189" t="s">
        <v>126</v>
      </c>
      <c r="AT140" s="189" t="s">
        <v>121</v>
      </c>
      <c r="AU140" s="189" t="s">
        <v>81</v>
      </c>
      <c r="AY140" s="3" t="s">
        <v>118</v>
      </c>
      <c r="BE140" s="190" t="n">
        <f aca="false">IF(N140="základní",J140,0)</f>
        <v>0</v>
      </c>
      <c r="BF140" s="190" t="n">
        <f aca="false">IF(N140="snížená",J140,0)</f>
        <v>0</v>
      </c>
      <c r="BG140" s="190" t="n">
        <f aca="false">IF(N140="zákl. přenesená",J140,0)</f>
        <v>0</v>
      </c>
      <c r="BH140" s="190" t="n">
        <f aca="false">IF(N140="sníž. přenesená",J140,0)</f>
        <v>0</v>
      </c>
      <c r="BI140" s="190" t="n">
        <f aca="false">IF(N140="nulová",J140,0)</f>
        <v>0</v>
      </c>
      <c r="BJ140" s="3" t="s">
        <v>79</v>
      </c>
      <c r="BK140" s="190" t="n">
        <f aca="false">ROUND(I140*H140,2)</f>
        <v>0</v>
      </c>
      <c r="BL140" s="3" t="s">
        <v>126</v>
      </c>
      <c r="BM140" s="189" t="s">
        <v>151</v>
      </c>
    </row>
    <row r="141" s="191" customFormat="true" ht="12.8" hidden="false" customHeight="false" outlineLevel="0" collapsed="false">
      <c r="B141" s="192"/>
      <c r="D141" s="193" t="s">
        <v>128</v>
      </c>
      <c r="E141" s="194"/>
      <c r="F141" s="195" t="s">
        <v>152</v>
      </c>
      <c r="H141" s="196" t="n">
        <v>12.165</v>
      </c>
      <c r="I141" s="197"/>
      <c r="L141" s="192"/>
      <c r="M141" s="198"/>
      <c r="N141" s="199"/>
      <c r="O141" s="199"/>
      <c r="P141" s="199"/>
      <c r="Q141" s="199"/>
      <c r="R141" s="199"/>
      <c r="S141" s="199"/>
      <c r="T141" s="200"/>
      <c r="AT141" s="194" t="s">
        <v>128</v>
      </c>
      <c r="AU141" s="194" t="s">
        <v>81</v>
      </c>
      <c r="AV141" s="191" t="s">
        <v>81</v>
      </c>
      <c r="AW141" s="191" t="s">
        <v>31</v>
      </c>
      <c r="AX141" s="191" t="s">
        <v>74</v>
      </c>
      <c r="AY141" s="194" t="s">
        <v>118</v>
      </c>
    </row>
    <row r="142" s="191" customFormat="true" ht="12.8" hidden="false" customHeight="false" outlineLevel="0" collapsed="false">
      <c r="B142" s="192"/>
      <c r="D142" s="193" t="s">
        <v>128</v>
      </c>
      <c r="E142" s="194"/>
      <c r="F142" s="195" t="s">
        <v>153</v>
      </c>
      <c r="H142" s="196" t="n">
        <v>48.66</v>
      </c>
      <c r="I142" s="197"/>
      <c r="L142" s="192"/>
      <c r="M142" s="198"/>
      <c r="N142" s="199"/>
      <c r="O142" s="199"/>
      <c r="P142" s="199"/>
      <c r="Q142" s="199"/>
      <c r="R142" s="199"/>
      <c r="S142" s="199"/>
      <c r="T142" s="200"/>
      <c r="AT142" s="194" t="s">
        <v>128</v>
      </c>
      <c r="AU142" s="194" t="s">
        <v>81</v>
      </c>
      <c r="AV142" s="191" t="s">
        <v>81</v>
      </c>
      <c r="AW142" s="191" t="s">
        <v>31</v>
      </c>
      <c r="AX142" s="191" t="s">
        <v>74</v>
      </c>
      <c r="AY142" s="194" t="s">
        <v>118</v>
      </c>
    </row>
    <row r="143" s="210" customFormat="true" ht="12.8" hidden="false" customHeight="false" outlineLevel="0" collapsed="false">
      <c r="B143" s="211"/>
      <c r="D143" s="193" t="s">
        <v>128</v>
      </c>
      <c r="E143" s="212"/>
      <c r="F143" s="213" t="s">
        <v>154</v>
      </c>
      <c r="H143" s="214" t="n">
        <v>60.825</v>
      </c>
      <c r="I143" s="215"/>
      <c r="L143" s="211"/>
      <c r="M143" s="216"/>
      <c r="N143" s="217"/>
      <c r="O143" s="217"/>
      <c r="P143" s="217"/>
      <c r="Q143" s="217"/>
      <c r="R143" s="217"/>
      <c r="S143" s="217"/>
      <c r="T143" s="218"/>
      <c r="AT143" s="212" t="s">
        <v>128</v>
      </c>
      <c r="AU143" s="212" t="s">
        <v>81</v>
      </c>
      <c r="AV143" s="210" t="s">
        <v>126</v>
      </c>
      <c r="AW143" s="210" t="s">
        <v>31</v>
      </c>
      <c r="AX143" s="210" t="s">
        <v>79</v>
      </c>
      <c r="AY143" s="212" t="s">
        <v>118</v>
      </c>
    </row>
    <row r="144" s="27" customFormat="true" ht="21.75" hidden="false" customHeight="true" outlineLevel="0" collapsed="false">
      <c r="A144" s="22"/>
      <c r="B144" s="177"/>
      <c r="C144" s="178" t="s">
        <v>155</v>
      </c>
      <c r="D144" s="178" t="s">
        <v>121</v>
      </c>
      <c r="E144" s="179" t="s">
        <v>156</v>
      </c>
      <c r="F144" s="180" t="s">
        <v>157</v>
      </c>
      <c r="G144" s="181" t="s">
        <v>140</v>
      </c>
      <c r="H144" s="182" t="n">
        <v>1</v>
      </c>
      <c r="I144" s="183"/>
      <c r="J144" s="184" t="n">
        <f aca="false">ROUND(I144*H144,2)</f>
        <v>0</v>
      </c>
      <c r="K144" s="180"/>
      <c r="L144" s="23"/>
      <c r="M144" s="185"/>
      <c r="N144" s="186" t="s">
        <v>39</v>
      </c>
      <c r="O144" s="60"/>
      <c r="P144" s="187" t="n">
        <f aca="false">O144*H144</f>
        <v>0</v>
      </c>
      <c r="Q144" s="187" t="n">
        <v>0</v>
      </c>
      <c r="R144" s="187" t="n">
        <f aca="false">Q144*H144</f>
        <v>0</v>
      </c>
      <c r="S144" s="187" t="n">
        <v>0</v>
      </c>
      <c r="T144" s="188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89" t="s">
        <v>126</v>
      </c>
      <c r="AT144" s="189" t="s">
        <v>121</v>
      </c>
      <c r="AU144" s="189" t="s">
        <v>81</v>
      </c>
      <c r="AY144" s="3" t="s">
        <v>118</v>
      </c>
      <c r="BE144" s="190" t="n">
        <f aca="false">IF(N144="základní",J144,0)</f>
        <v>0</v>
      </c>
      <c r="BF144" s="190" t="n">
        <f aca="false">IF(N144="snížená",J144,0)</f>
        <v>0</v>
      </c>
      <c r="BG144" s="190" t="n">
        <f aca="false">IF(N144="zákl. přenesená",J144,0)</f>
        <v>0</v>
      </c>
      <c r="BH144" s="190" t="n">
        <f aca="false">IF(N144="sníž. přenesená",J144,0)</f>
        <v>0</v>
      </c>
      <c r="BI144" s="190" t="n">
        <f aca="false">IF(N144="nulová",J144,0)</f>
        <v>0</v>
      </c>
      <c r="BJ144" s="3" t="s">
        <v>79</v>
      </c>
      <c r="BK144" s="190" t="n">
        <f aca="false">ROUND(I144*H144,2)</f>
        <v>0</v>
      </c>
      <c r="BL144" s="3" t="s">
        <v>126</v>
      </c>
      <c r="BM144" s="189" t="s">
        <v>158</v>
      </c>
    </row>
    <row r="145" s="191" customFormat="true" ht="12.8" hidden="false" customHeight="false" outlineLevel="0" collapsed="false">
      <c r="B145" s="192"/>
      <c r="D145" s="193" t="s">
        <v>128</v>
      </c>
      <c r="E145" s="194"/>
      <c r="F145" s="195" t="s">
        <v>79</v>
      </c>
      <c r="H145" s="196" t="n">
        <v>1</v>
      </c>
      <c r="I145" s="197"/>
      <c r="L145" s="192"/>
      <c r="M145" s="198"/>
      <c r="N145" s="199"/>
      <c r="O145" s="199"/>
      <c r="P145" s="199"/>
      <c r="Q145" s="199"/>
      <c r="R145" s="199"/>
      <c r="S145" s="199"/>
      <c r="T145" s="200"/>
      <c r="AT145" s="194" t="s">
        <v>128</v>
      </c>
      <c r="AU145" s="194" t="s">
        <v>81</v>
      </c>
      <c r="AV145" s="191" t="s">
        <v>81</v>
      </c>
      <c r="AW145" s="191" t="s">
        <v>31</v>
      </c>
      <c r="AX145" s="191" t="s">
        <v>79</v>
      </c>
      <c r="AY145" s="194" t="s">
        <v>118</v>
      </c>
    </row>
    <row r="146" s="27" customFormat="true" ht="21.75" hidden="false" customHeight="true" outlineLevel="0" collapsed="false">
      <c r="A146" s="22"/>
      <c r="B146" s="177"/>
      <c r="C146" s="178" t="s">
        <v>159</v>
      </c>
      <c r="D146" s="178" t="s">
        <v>121</v>
      </c>
      <c r="E146" s="179" t="s">
        <v>160</v>
      </c>
      <c r="F146" s="180" t="s">
        <v>161</v>
      </c>
      <c r="G146" s="181" t="s">
        <v>140</v>
      </c>
      <c r="H146" s="182" t="n">
        <v>1</v>
      </c>
      <c r="I146" s="183"/>
      <c r="J146" s="184" t="n">
        <f aca="false">ROUND(I146*H146,2)</f>
        <v>0</v>
      </c>
      <c r="K146" s="180"/>
      <c r="L146" s="23"/>
      <c r="M146" s="185"/>
      <c r="N146" s="186" t="s">
        <v>39</v>
      </c>
      <c r="O146" s="60"/>
      <c r="P146" s="187" t="n">
        <f aca="false">O146*H146</f>
        <v>0</v>
      </c>
      <c r="Q146" s="187" t="n">
        <v>0</v>
      </c>
      <c r="R146" s="187" t="n">
        <f aca="false">Q146*H146</f>
        <v>0</v>
      </c>
      <c r="S146" s="187" t="n">
        <v>0</v>
      </c>
      <c r="T146" s="188" t="n">
        <f aca="false">S146*H146</f>
        <v>0</v>
      </c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R146" s="189" t="s">
        <v>126</v>
      </c>
      <c r="AT146" s="189" t="s">
        <v>121</v>
      </c>
      <c r="AU146" s="189" t="s">
        <v>81</v>
      </c>
      <c r="AY146" s="3" t="s">
        <v>118</v>
      </c>
      <c r="BE146" s="190" t="n">
        <f aca="false">IF(N146="základní",J146,0)</f>
        <v>0</v>
      </c>
      <c r="BF146" s="190" t="n">
        <f aca="false">IF(N146="snížená",J146,0)</f>
        <v>0</v>
      </c>
      <c r="BG146" s="190" t="n">
        <f aca="false">IF(N146="zákl. přenesená",J146,0)</f>
        <v>0</v>
      </c>
      <c r="BH146" s="190" t="n">
        <f aca="false">IF(N146="sníž. přenesená",J146,0)</f>
        <v>0</v>
      </c>
      <c r="BI146" s="190" t="n">
        <f aca="false">IF(N146="nulová",J146,0)</f>
        <v>0</v>
      </c>
      <c r="BJ146" s="3" t="s">
        <v>79</v>
      </c>
      <c r="BK146" s="190" t="n">
        <f aca="false">ROUND(I146*H146,2)</f>
        <v>0</v>
      </c>
      <c r="BL146" s="3" t="s">
        <v>126</v>
      </c>
      <c r="BM146" s="189" t="s">
        <v>162</v>
      </c>
    </row>
    <row r="147" s="191" customFormat="true" ht="12.8" hidden="false" customHeight="false" outlineLevel="0" collapsed="false">
      <c r="B147" s="192"/>
      <c r="D147" s="193" t="s">
        <v>128</v>
      </c>
      <c r="E147" s="194"/>
      <c r="F147" s="195" t="s">
        <v>79</v>
      </c>
      <c r="H147" s="196" t="n">
        <v>1</v>
      </c>
      <c r="I147" s="197"/>
      <c r="L147" s="192"/>
      <c r="M147" s="198"/>
      <c r="N147" s="199"/>
      <c r="O147" s="199"/>
      <c r="P147" s="199"/>
      <c r="Q147" s="199"/>
      <c r="R147" s="199"/>
      <c r="S147" s="199"/>
      <c r="T147" s="200"/>
      <c r="AT147" s="194" t="s">
        <v>128</v>
      </c>
      <c r="AU147" s="194" t="s">
        <v>81</v>
      </c>
      <c r="AV147" s="191" t="s">
        <v>81</v>
      </c>
      <c r="AW147" s="191" t="s">
        <v>31</v>
      </c>
      <c r="AX147" s="191" t="s">
        <v>79</v>
      </c>
      <c r="AY147" s="194" t="s">
        <v>118</v>
      </c>
    </row>
    <row r="148" s="27" customFormat="true" ht="16.5" hidden="false" customHeight="true" outlineLevel="0" collapsed="false">
      <c r="A148" s="22"/>
      <c r="B148" s="177"/>
      <c r="C148" s="178" t="s">
        <v>163</v>
      </c>
      <c r="D148" s="178" t="s">
        <v>121</v>
      </c>
      <c r="E148" s="179" t="s">
        <v>164</v>
      </c>
      <c r="F148" s="180" t="s">
        <v>165</v>
      </c>
      <c r="G148" s="181" t="s">
        <v>140</v>
      </c>
      <c r="H148" s="182" t="n">
        <v>1</v>
      </c>
      <c r="I148" s="183"/>
      <c r="J148" s="184" t="n">
        <f aca="false">ROUND(I148*H148,2)</f>
        <v>0</v>
      </c>
      <c r="K148" s="180"/>
      <c r="L148" s="23"/>
      <c r="M148" s="185"/>
      <c r="N148" s="186" t="s">
        <v>39</v>
      </c>
      <c r="O148" s="60"/>
      <c r="P148" s="187" t="n">
        <f aca="false">O148*H148</f>
        <v>0</v>
      </c>
      <c r="Q148" s="187" t="n">
        <v>0</v>
      </c>
      <c r="R148" s="187" t="n">
        <f aca="false">Q148*H148</f>
        <v>0</v>
      </c>
      <c r="S148" s="187" t="n">
        <v>0</v>
      </c>
      <c r="T148" s="188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89" t="s">
        <v>126</v>
      </c>
      <c r="AT148" s="189" t="s">
        <v>121</v>
      </c>
      <c r="AU148" s="189" t="s">
        <v>81</v>
      </c>
      <c r="AY148" s="3" t="s">
        <v>118</v>
      </c>
      <c r="BE148" s="190" t="n">
        <f aca="false">IF(N148="základní",J148,0)</f>
        <v>0</v>
      </c>
      <c r="BF148" s="190" t="n">
        <f aca="false">IF(N148="snížená",J148,0)</f>
        <v>0</v>
      </c>
      <c r="BG148" s="190" t="n">
        <f aca="false">IF(N148="zákl. přenesená",J148,0)</f>
        <v>0</v>
      </c>
      <c r="BH148" s="190" t="n">
        <f aca="false">IF(N148="sníž. přenesená",J148,0)</f>
        <v>0</v>
      </c>
      <c r="BI148" s="190" t="n">
        <f aca="false">IF(N148="nulová",J148,0)</f>
        <v>0</v>
      </c>
      <c r="BJ148" s="3" t="s">
        <v>79</v>
      </c>
      <c r="BK148" s="190" t="n">
        <f aca="false">ROUND(I148*H148,2)</f>
        <v>0</v>
      </c>
      <c r="BL148" s="3" t="s">
        <v>126</v>
      </c>
      <c r="BM148" s="189" t="s">
        <v>166</v>
      </c>
    </row>
    <row r="149" s="191" customFormat="true" ht="12.8" hidden="false" customHeight="false" outlineLevel="0" collapsed="false">
      <c r="B149" s="192"/>
      <c r="D149" s="193" t="s">
        <v>128</v>
      </c>
      <c r="E149" s="194"/>
      <c r="F149" s="195" t="s">
        <v>79</v>
      </c>
      <c r="H149" s="196" t="n">
        <v>1</v>
      </c>
      <c r="I149" s="197"/>
      <c r="L149" s="192"/>
      <c r="M149" s="198"/>
      <c r="N149" s="199"/>
      <c r="O149" s="199"/>
      <c r="P149" s="199"/>
      <c r="Q149" s="199"/>
      <c r="R149" s="199"/>
      <c r="S149" s="199"/>
      <c r="T149" s="200"/>
      <c r="AT149" s="194" t="s">
        <v>128</v>
      </c>
      <c r="AU149" s="194" t="s">
        <v>81</v>
      </c>
      <c r="AV149" s="191" t="s">
        <v>81</v>
      </c>
      <c r="AW149" s="191" t="s">
        <v>31</v>
      </c>
      <c r="AX149" s="191" t="s">
        <v>79</v>
      </c>
      <c r="AY149" s="194" t="s">
        <v>118</v>
      </c>
    </row>
    <row r="150" s="163" customFormat="true" ht="22.8" hidden="false" customHeight="true" outlineLevel="0" collapsed="false">
      <c r="B150" s="164"/>
      <c r="D150" s="165" t="s">
        <v>73</v>
      </c>
      <c r="E150" s="175" t="s">
        <v>163</v>
      </c>
      <c r="F150" s="175" t="s">
        <v>167</v>
      </c>
      <c r="I150" s="167"/>
      <c r="J150" s="176" t="n">
        <f aca="false">BK150</f>
        <v>0</v>
      </c>
      <c r="L150" s="164"/>
      <c r="M150" s="169"/>
      <c r="N150" s="170"/>
      <c r="O150" s="170"/>
      <c r="P150" s="171" t="n">
        <f aca="false">SUM(P151:P164)</f>
        <v>0</v>
      </c>
      <c r="Q150" s="170"/>
      <c r="R150" s="171" t="n">
        <f aca="false">SUM(R151:R164)</f>
        <v>0.0397025</v>
      </c>
      <c r="S150" s="170"/>
      <c r="T150" s="172" t="n">
        <f aca="false">SUM(T151:T164)</f>
        <v>0.72455</v>
      </c>
      <c r="AR150" s="165" t="s">
        <v>79</v>
      </c>
      <c r="AT150" s="173" t="s">
        <v>73</v>
      </c>
      <c r="AU150" s="173" t="s">
        <v>79</v>
      </c>
      <c r="AY150" s="165" t="s">
        <v>118</v>
      </c>
      <c r="BK150" s="174" t="n">
        <f aca="false">SUM(BK151:BK164)</f>
        <v>0</v>
      </c>
    </row>
    <row r="151" s="27" customFormat="true" ht="21.75" hidden="false" customHeight="true" outlineLevel="0" collapsed="false">
      <c r="A151" s="22"/>
      <c r="B151" s="177"/>
      <c r="C151" s="178" t="s">
        <v>168</v>
      </c>
      <c r="D151" s="178" t="s">
        <v>121</v>
      </c>
      <c r="E151" s="179" t="s">
        <v>169</v>
      </c>
      <c r="F151" s="180" t="s">
        <v>170</v>
      </c>
      <c r="G151" s="181" t="s">
        <v>124</v>
      </c>
      <c r="H151" s="182" t="n">
        <v>10.05</v>
      </c>
      <c r="I151" s="183"/>
      <c r="J151" s="184" t="n">
        <f aca="false">ROUND(I151*H151,2)</f>
        <v>0</v>
      </c>
      <c r="K151" s="219" t="s">
        <v>125</v>
      </c>
      <c r="L151" s="23"/>
      <c r="M151" s="185"/>
      <c r="N151" s="186" t="s">
        <v>39</v>
      </c>
      <c r="O151" s="60"/>
      <c r="P151" s="187" t="n">
        <f aca="false">O151*H151</f>
        <v>0</v>
      </c>
      <c r="Q151" s="187" t="n">
        <v>0.00013</v>
      </c>
      <c r="R151" s="187" t="n">
        <f aca="false">Q151*H151</f>
        <v>0.0013065</v>
      </c>
      <c r="S151" s="187" t="n">
        <v>0</v>
      </c>
      <c r="T151" s="188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89" t="s">
        <v>126</v>
      </c>
      <c r="AT151" s="189" t="s">
        <v>121</v>
      </c>
      <c r="AU151" s="189" t="s">
        <v>81</v>
      </c>
      <c r="AY151" s="3" t="s">
        <v>118</v>
      </c>
      <c r="BE151" s="190" t="n">
        <f aca="false">IF(N151="základní",J151,0)</f>
        <v>0</v>
      </c>
      <c r="BF151" s="190" t="n">
        <f aca="false">IF(N151="snížená",J151,0)</f>
        <v>0</v>
      </c>
      <c r="BG151" s="190" t="n">
        <f aca="false">IF(N151="zákl. přenesená",J151,0)</f>
        <v>0</v>
      </c>
      <c r="BH151" s="190" t="n">
        <f aca="false">IF(N151="sníž. přenesená",J151,0)</f>
        <v>0</v>
      </c>
      <c r="BI151" s="190" t="n">
        <f aca="false">IF(N151="nulová",J151,0)</f>
        <v>0</v>
      </c>
      <c r="BJ151" s="3" t="s">
        <v>79</v>
      </c>
      <c r="BK151" s="190" t="n">
        <f aca="false">ROUND(I151*H151,2)</f>
        <v>0</v>
      </c>
      <c r="BL151" s="3" t="s">
        <v>126</v>
      </c>
      <c r="BM151" s="189" t="s">
        <v>171</v>
      </c>
    </row>
    <row r="152" s="191" customFormat="true" ht="12.8" hidden="false" customHeight="false" outlineLevel="0" collapsed="false">
      <c r="B152" s="192"/>
      <c r="D152" s="193" t="s">
        <v>128</v>
      </c>
      <c r="E152" s="194"/>
      <c r="F152" s="195" t="s">
        <v>172</v>
      </c>
      <c r="H152" s="196" t="n">
        <v>10.05</v>
      </c>
      <c r="I152" s="197"/>
      <c r="L152" s="192"/>
      <c r="M152" s="198"/>
      <c r="N152" s="199"/>
      <c r="O152" s="199"/>
      <c r="P152" s="199"/>
      <c r="Q152" s="199"/>
      <c r="R152" s="199"/>
      <c r="S152" s="199"/>
      <c r="T152" s="200"/>
      <c r="AT152" s="194" t="s">
        <v>128</v>
      </c>
      <c r="AU152" s="194" t="s">
        <v>81</v>
      </c>
      <c r="AV152" s="191" t="s">
        <v>81</v>
      </c>
      <c r="AW152" s="191" t="s">
        <v>31</v>
      </c>
      <c r="AX152" s="191" t="s">
        <v>79</v>
      </c>
      <c r="AY152" s="194" t="s">
        <v>118</v>
      </c>
    </row>
    <row r="153" s="27" customFormat="true" ht="21.75" hidden="false" customHeight="true" outlineLevel="0" collapsed="false">
      <c r="A153" s="22"/>
      <c r="B153" s="177"/>
      <c r="C153" s="178" t="s">
        <v>173</v>
      </c>
      <c r="D153" s="178" t="s">
        <v>121</v>
      </c>
      <c r="E153" s="179" t="s">
        <v>174</v>
      </c>
      <c r="F153" s="180" t="s">
        <v>175</v>
      </c>
      <c r="G153" s="181" t="s">
        <v>124</v>
      </c>
      <c r="H153" s="182" t="n">
        <v>131.1</v>
      </c>
      <c r="I153" s="183"/>
      <c r="J153" s="184" t="n">
        <f aca="false">ROUND(I153*H153,2)</f>
        <v>0</v>
      </c>
      <c r="K153" s="180" t="s">
        <v>125</v>
      </c>
      <c r="L153" s="23"/>
      <c r="M153" s="185"/>
      <c r="N153" s="186" t="s">
        <v>39</v>
      </c>
      <c r="O153" s="60"/>
      <c r="P153" s="187" t="n">
        <f aca="false">O153*H153</f>
        <v>0</v>
      </c>
      <c r="Q153" s="187" t="n">
        <v>0.00021</v>
      </c>
      <c r="R153" s="187" t="n">
        <f aca="false">Q153*H153</f>
        <v>0.027531</v>
      </c>
      <c r="S153" s="187" t="n">
        <v>0</v>
      </c>
      <c r="T153" s="188" t="n">
        <f aca="false">S153*H153</f>
        <v>0</v>
      </c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R153" s="189" t="s">
        <v>126</v>
      </c>
      <c r="AT153" s="189" t="s">
        <v>121</v>
      </c>
      <c r="AU153" s="189" t="s">
        <v>81</v>
      </c>
      <c r="AY153" s="3" t="s">
        <v>118</v>
      </c>
      <c r="BE153" s="190" t="n">
        <f aca="false">IF(N153="základní",J153,0)</f>
        <v>0</v>
      </c>
      <c r="BF153" s="190" t="n">
        <f aca="false">IF(N153="snížená",J153,0)</f>
        <v>0</v>
      </c>
      <c r="BG153" s="190" t="n">
        <f aca="false">IF(N153="zákl. přenesená",J153,0)</f>
        <v>0</v>
      </c>
      <c r="BH153" s="190" t="n">
        <f aca="false">IF(N153="sníž. přenesená",J153,0)</f>
        <v>0</v>
      </c>
      <c r="BI153" s="190" t="n">
        <f aca="false">IF(N153="nulová",J153,0)</f>
        <v>0</v>
      </c>
      <c r="BJ153" s="3" t="s">
        <v>79</v>
      </c>
      <c r="BK153" s="190" t="n">
        <f aca="false">ROUND(I153*H153,2)</f>
        <v>0</v>
      </c>
      <c r="BL153" s="3" t="s">
        <v>126</v>
      </c>
      <c r="BM153" s="189" t="s">
        <v>176</v>
      </c>
    </row>
    <row r="154" s="191" customFormat="true" ht="12.8" hidden="false" customHeight="false" outlineLevel="0" collapsed="false">
      <c r="B154" s="192"/>
      <c r="D154" s="193" t="s">
        <v>128</v>
      </c>
      <c r="E154" s="194"/>
      <c r="F154" s="195" t="s">
        <v>177</v>
      </c>
      <c r="H154" s="196" t="n">
        <v>20.1</v>
      </c>
      <c r="I154" s="197"/>
      <c r="L154" s="192"/>
      <c r="M154" s="198"/>
      <c r="N154" s="199"/>
      <c r="O154" s="199"/>
      <c r="P154" s="199"/>
      <c r="Q154" s="199"/>
      <c r="R154" s="199"/>
      <c r="S154" s="199"/>
      <c r="T154" s="200"/>
      <c r="AT154" s="194" t="s">
        <v>128</v>
      </c>
      <c r="AU154" s="194" t="s">
        <v>81</v>
      </c>
      <c r="AV154" s="191" t="s">
        <v>81</v>
      </c>
      <c r="AW154" s="191" t="s">
        <v>31</v>
      </c>
      <c r="AX154" s="191" t="s">
        <v>74</v>
      </c>
      <c r="AY154" s="194" t="s">
        <v>118</v>
      </c>
    </row>
    <row r="155" s="191" customFormat="true" ht="12.8" hidden="false" customHeight="false" outlineLevel="0" collapsed="false">
      <c r="B155" s="192"/>
      <c r="D155" s="193" t="s">
        <v>128</v>
      </c>
      <c r="E155" s="194"/>
      <c r="F155" s="195" t="s">
        <v>178</v>
      </c>
      <c r="H155" s="196" t="n">
        <v>90</v>
      </c>
      <c r="I155" s="197"/>
      <c r="L155" s="192"/>
      <c r="M155" s="198"/>
      <c r="N155" s="199"/>
      <c r="O155" s="199"/>
      <c r="P155" s="199"/>
      <c r="Q155" s="199"/>
      <c r="R155" s="199"/>
      <c r="S155" s="199"/>
      <c r="T155" s="200"/>
      <c r="AT155" s="194" t="s">
        <v>128</v>
      </c>
      <c r="AU155" s="194" t="s">
        <v>81</v>
      </c>
      <c r="AV155" s="191" t="s">
        <v>81</v>
      </c>
      <c r="AW155" s="191" t="s">
        <v>31</v>
      </c>
      <c r="AX155" s="191" t="s">
        <v>74</v>
      </c>
      <c r="AY155" s="194" t="s">
        <v>118</v>
      </c>
    </row>
    <row r="156" s="191" customFormat="true" ht="12.8" hidden="false" customHeight="false" outlineLevel="0" collapsed="false">
      <c r="B156" s="192"/>
      <c r="D156" s="193" t="s">
        <v>128</v>
      </c>
      <c r="E156" s="194"/>
      <c r="F156" s="195" t="s">
        <v>179</v>
      </c>
      <c r="H156" s="196" t="n">
        <v>21</v>
      </c>
      <c r="I156" s="197"/>
      <c r="L156" s="192"/>
      <c r="M156" s="198"/>
      <c r="N156" s="199"/>
      <c r="O156" s="199"/>
      <c r="P156" s="199"/>
      <c r="Q156" s="199"/>
      <c r="R156" s="199"/>
      <c r="S156" s="199"/>
      <c r="T156" s="200"/>
      <c r="AT156" s="194" t="s">
        <v>128</v>
      </c>
      <c r="AU156" s="194" t="s">
        <v>81</v>
      </c>
      <c r="AV156" s="191" t="s">
        <v>81</v>
      </c>
      <c r="AW156" s="191" t="s">
        <v>31</v>
      </c>
      <c r="AX156" s="191" t="s">
        <v>74</v>
      </c>
      <c r="AY156" s="194" t="s">
        <v>118</v>
      </c>
    </row>
    <row r="157" s="210" customFormat="true" ht="12.8" hidden="false" customHeight="false" outlineLevel="0" collapsed="false">
      <c r="B157" s="211"/>
      <c r="D157" s="193" t="s">
        <v>128</v>
      </c>
      <c r="E157" s="212"/>
      <c r="F157" s="213" t="s">
        <v>154</v>
      </c>
      <c r="H157" s="214" t="n">
        <v>131.1</v>
      </c>
      <c r="I157" s="215"/>
      <c r="L157" s="211"/>
      <c r="M157" s="216"/>
      <c r="N157" s="217"/>
      <c r="O157" s="217"/>
      <c r="P157" s="217"/>
      <c r="Q157" s="217"/>
      <c r="R157" s="217"/>
      <c r="S157" s="217"/>
      <c r="T157" s="218"/>
      <c r="AT157" s="212" t="s">
        <v>128</v>
      </c>
      <c r="AU157" s="212" t="s">
        <v>81</v>
      </c>
      <c r="AV157" s="210" t="s">
        <v>126</v>
      </c>
      <c r="AW157" s="210" t="s">
        <v>31</v>
      </c>
      <c r="AX157" s="210" t="s">
        <v>79</v>
      </c>
      <c r="AY157" s="212" t="s">
        <v>118</v>
      </c>
    </row>
    <row r="158" s="27" customFormat="true" ht="21.75" hidden="false" customHeight="true" outlineLevel="0" collapsed="false">
      <c r="A158" s="22"/>
      <c r="B158" s="177"/>
      <c r="C158" s="178" t="s">
        <v>180</v>
      </c>
      <c r="D158" s="178" t="s">
        <v>121</v>
      </c>
      <c r="E158" s="179" t="s">
        <v>181</v>
      </c>
      <c r="F158" s="180" t="s">
        <v>182</v>
      </c>
      <c r="G158" s="181" t="s">
        <v>124</v>
      </c>
      <c r="H158" s="182" t="n">
        <v>25</v>
      </c>
      <c r="I158" s="183"/>
      <c r="J158" s="184" t="n">
        <f aca="false">ROUND(I158*H158,2)</f>
        <v>0</v>
      </c>
      <c r="K158" s="180"/>
      <c r="L158" s="23"/>
      <c r="M158" s="185"/>
      <c r="N158" s="186" t="s">
        <v>39</v>
      </c>
      <c r="O158" s="60"/>
      <c r="P158" s="187" t="n">
        <f aca="false">O158*H158</f>
        <v>0</v>
      </c>
      <c r="Q158" s="187" t="n">
        <v>0.00013</v>
      </c>
      <c r="R158" s="187" t="n">
        <f aca="false">Q158*H158</f>
        <v>0.00325</v>
      </c>
      <c r="S158" s="187" t="n">
        <v>0</v>
      </c>
      <c r="T158" s="188" t="n">
        <f aca="false">S158*H158</f>
        <v>0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89" t="s">
        <v>126</v>
      </c>
      <c r="AT158" s="189" t="s">
        <v>121</v>
      </c>
      <c r="AU158" s="189" t="s">
        <v>81</v>
      </c>
      <c r="AY158" s="3" t="s">
        <v>118</v>
      </c>
      <c r="BE158" s="190" t="n">
        <f aca="false">IF(N158="základní",J158,0)</f>
        <v>0</v>
      </c>
      <c r="BF158" s="190" t="n">
        <f aca="false">IF(N158="snížená",J158,0)</f>
        <v>0</v>
      </c>
      <c r="BG158" s="190" t="n">
        <f aca="false">IF(N158="zákl. přenesená",J158,0)</f>
        <v>0</v>
      </c>
      <c r="BH158" s="190" t="n">
        <f aca="false">IF(N158="sníž. přenesená",J158,0)</f>
        <v>0</v>
      </c>
      <c r="BI158" s="190" t="n">
        <f aca="false">IF(N158="nulová",J158,0)</f>
        <v>0</v>
      </c>
      <c r="BJ158" s="3" t="s">
        <v>79</v>
      </c>
      <c r="BK158" s="190" t="n">
        <f aca="false">ROUND(I158*H158,2)</f>
        <v>0</v>
      </c>
      <c r="BL158" s="3" t="s">
        <v>126</v>
      </c>
      <c r="BM158" s="189" t="s">
        <v>183</v>
      </c>
    </row>
    <row r="159" s="191" customFormat="true" ht="12.8" hidden="false" customHeight="false" outlineLevel="0" collapsed="false">
      <c r="B159" s="192"/>
      <c r="D159" s="193" t="s">
        <v>128</v>
      </c>
      <c r="E159" s="194"/>
      <c r="F159" s="195" t="s">
        <v>184</v>
      </c>
      <c r="H159" s="196" t="n">
        <v>25</v>
      </c>
      <c r="I159" s="197"/>
      <c r="L159" s="192"/>
      <c r="M159" s="198"/>
      <c r="N159" s="199"/>
      <c r="O159" s="199"/>
      <c r="P159" s="199"/>
      <c r="Q159" s="199"/>
      <c r="R159" s="199"/>
      <c r="S159" s="199"/>
      <c r="T159" s="200"/>
      <c r="AT159" s="194" t="s">
        <v>128</v>
      </c>
      <c r="AU159" s="194" t="s">
        <v>81</v>
      </c>
      <c r="AV159" s="191" t="s">
        <v>81</v>
      </c>
      <c r="AW159" s="191" t="s">
        <v>31</v>
      </c>
      <c r="AX159" s="191" t="s">
        <v>79</v>
      </c>
      <c r="AY159" s="194" t="s">
        <v>118</v>
      </c>
    </row>
    <row r="160" s="27" customFormat="true" ht="21.75" hidden="false" customHeight="true" outlineLevel="0" collapsed="false">
      <c r="A160" s="22"/>
      <c r="B160" s="177"/>
      <c r="C160" s="178" t="s">
        <v>185</v>
      </c>
      <c r="D160" s="178" t="s">
        <v>121</v>
      </c>
      <c r="E160" s="179" t="s">
        <v>186</v>
      </c>
      <c r="F160" s="180" t="s">
        <v>187</v>
      </c>
      <c r="G160" s="181" t="s">
        <v>124</v>
      </c>
      <c r="H160" s="182" t="n">
        <v>190.375</v>
      </c>
      <c r="I160" s="183"/>
      <c r="J160" s="184" t="n">
        <f aca="false">ROUND(I160*H160,2)</f>
        <v>0</v>
      </c>
      <c r="K160" s="180" t="s">
        <v>125</v>
      </c>
      <c r="L160" s="23"/>
      <c r="M160" s="185"/>
      <c r="N160" s="186" t="s">
        <v>39</v>
      </c>
      <c r="O160" s="60"/>
      <c r="P160" s="187" t="n">
        <f aca="false">O160*H160</f>
        <v>0</v>
      </c>
      <c r="Q160" s="187" t="n">
        <v>4E-005</v>
      </c>
      <c r="R160" s="187" t="n">
        <f aca="false">Q160*H160</f>
        <v>0.007615</v>
      </c>
      <c r="S160" s="187" t="n">
        <v>0</v>
      </c>
      <c r="T160" s="188" t="n">
        <f aca="false">S160*H160</f>
        <v>0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89" t="s">
        <v>126</v>
      </c>
      <c r="AT160" s="189" t="s">
        <v>121</v>
      </c>
      <c r="AU160" s="189" t="s">
        <v>81</v>
      </c>
      <c r="AY160" s="3" t="s">
        <v>118</v>
      </c>
      <c r="BE160" s="190" t="n">
        <f aca="false">IF(N160="základní",J160,0)</f>
        <v>0</v>
      </c>
      <c r="BF160" s="190" t="n">
        <f aca="false">IF(N160="snížená",J160,0)</f>
        <v>0</v>
      </c>
      <c r="BG160" s="190" t="n">
        <f aca="false">IF(N160="zákl. přenesená",J160,0)</f>
        <v>0</v>
      </c>
      <c r="BH160" s="190" t="n">
        <f aca="false">IF(N160="sníž. přenesená",J160,0)</f>
        <v>0</v>
      </c>
      <c r="BI160" s="190" t="n">
        <f aca="false">IF(N160="nulová",J160,0)</f>
        <v>0</v>
      </c>
      <c r="BJ160" s="3" t="s">
        <v>79</v>
      </c>
      <c r="BK160" s="190" t="n">
        <f aca="false">ROUND(I160*H160,2)</f>
        <v>0</v>
      </c>
      <c r="BL160" s="3" t="s">
        <v>126</v>
      </c>
      <c r="BM160" s="189" t="s">
        <v>188</v>
      </c>
    </row>
    <row r="161" s="191" customFormat="true" ht="12.8" hidden="false" customHeight="false" outlineLevel="0" collapsed="false">
      <c r="B161" s="192"/>
      <c r="D161" s="193" t="s">
        <v>128</v>
      </c>
      <c r="E161" s="194"/>
      <c r="F161" s="195" t="s">
        <v>189</v>
      </c>
      <c r="H161" s="196" t="n">
        <v>190.375</v>
      </c>
      <c r="I161" s="197"/>
      <c r="L161" s="192"/>
      <c r="M161" s="198"/>
      <c r="N161" s="199"/>
      <c r="O161" s="199"/>
      <c r="P161" s="199"/>
      <c r="Q161" s="199"/>
      <c r="R161" s="199"/>
      <c r="S161" s="199"/>
      <c r="T161" s="200"/>
      <c r="AT161" s="194" t="s">
        <v>128</v>
      </c>
      <c r="AU161" s="194" t="s">
        <v>81</v>
      </c>
      <c r="AV161" s="191" t="s">
        <v>81</v>
      </c>
      <c r="AW161" s="191" t="s">
        <v>31</v>
      </c>
      <c r="AX161" s="191" t="s">
        <v>79</v>
      </c>
      <c r="AY161" s="194" t="s">
        <v>118</v>
      </c>
    </row>
    <row r="162" s="27" customFormat="true" ht="21.75" hidden="false" customHeight="true" outlineLevel="0" collapsed="false">
      <c r="A162" s="22"/>
      <c r="B162" s="177"/>
      <c r="C162" s="178" t="s">
        <v>190</v>
      </c>
      <c r="D162" s="178" t="s">
        <v>121</v>
      </c>
      <c r="E162" s="179" t="s">
        <v>191</v>
      </c>
      <c r="F162" s="180" t="s">
        <v>192</v>
      </c>
      <c r="G162" s="181" t="s">
        <v>193</v>
      </c>
      <c r="H162" s="182" t="n">
        <v>1</v>
      </c>
      <c r="I162" s="183"/>
      <c r="J162" s="184" t="n">
        <f aca="false">ROUND(I162*H162,2)</f>
        <v>0</v>
      </c>
      <c r="K162" s="180"/>
      <c r="L162" s="23"/>
      <c r="M162" s="185"/>
      <c r="N162" s="186" t="s">
        <v>39</v>
      </c>
      <c r="O162" s="60"/>
      <c r="P162" s="187" t="n">
        <f aca="false">O162*H162</f>
        <v>0</v>
      </c>
      <c r="Q162" s="187" t="n">
        <v>0</v>
      </c>
      <c r="R162" s="187" t="n">
        <f aca="false">Q162*H162</f>
        <v>0</v>
      </c>
      <c r="S162" s="187" t="n">
        <v>0.088</v>
      </c>
      <c r="T162" s="188" t="n">
        <f aca="false">S162*H162</f>
        <v>0.088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89" t="s">
        <v>126</v>
      </c>
      <c r="AT162" s="189" t="s">
        <v>121</v>
      </c>
      <c r="AU162" s="189" t="s">
        <v>81</v>
      </c>
      <c r="AY162" s="3" t="s">
        <v>118</v>
      </c>
      <c r="BE162" s="190" t="n">
        <f aca="false">IF(N162="základní",J162,0)</f>
        <v>0</v>
      </c>
      <c r="BF162" s="190" t="n">
        <f aca="false">IF(N162="snížená",J162,0)</f>
        <v>0</v>
      </c>
      <c r="BG162" s="190" t="n">
        <f aca="false">IF(N162="zákl. přenesená",J162,0)</f>
        <v>0</v>
      </c>
      <c r="BH162" s="190" t="n">
        <f aca="false">IF(N162="sníž. přenesená",J162,0)</f>
        <v>0</v>
      </c>
      <c r="BI162" s="190" t="n">
        <f aca="false">IF(N162="nulová",J162,0)</f>
        <v>0</v>
      </c>
      <c r="BJ162" s="3" t="s">
        <v>79</v>
      </c>
      <c r="BK162" s="190" t="n">
        <f aca="false">ROUND(I162*H162,2)</f>
        <v>0</v>
      </c>
      <c r="BL162" s="3" t="s">
        <v>126</v>
      </c>
      <c r="BM162" s="189" t="s">
        <v>194</v>
      </c>
    </row>
    <row r="163" s="27" customFormat="true" ht="33" hidden="false" customHeight="true" outlineLevel="0" collapsed="false">
      <c r="A163" s="22"/>
      <c r="B163" s="177"/>
      <c r="C163" s="178" t="s">
        <v>7</v>
      </c>
      <c r="D163" s="178" t="s">
        <v>121</v>
      </c>
      <c r="E163" s="179" t="s">
        <v>195</v>
      </c>
      <c r="F163" s="180" t="s">
        <v>196</v>
      </c>
      <c r="G163" s="181" t="s">
        <v>124</v>
      </c>
      <c r="H163" s="182" t="n">
        <v>31.83</v>
      </c>
      <c r="I163" s="183"/>
      <c r="J163" s="184" t="n">
        <f aca="false">ROUND(I163*H163,2)</f>
        <v>0</v>
      </c>
      <c r="K163" s="180" t="s">
        <v>125</v>
      </c>
      <c r="L163" s="23"/>
      <c r="M163" s="185"/>
      <c r="N163" s="186" t="s">
        <v>39</v>
      </c>
      <c r="O163" s="60"/>
      <c r="P163" s="187" t="n">
        <f aca="false">O163*H163</f>
        <v>0</v>
      </c>
      <c r="Q163" s="187" t="n">
        <v>0</v>
      </c>
      <c r="R163" s="187" t="n">
        <f aca="false">Q163*H163</f>
        <v>0</v>
      </c>
      <c r="S163" s="187" t="n">
        <v>0.01</v>
      </c>
      <c r="T163" s="188" t="n">
        <f aca="false">S163*H163</f>
        <v>0.3183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89" t="s">
        <v>126</v>
      </c>
      <c r="AT163" s="189" t="s">
        <v>121</v>
      </c>
      <c r="AU163" s="189" t="s">
        <v>81</v>
      </c>
      <c r="AY163" s="3" t="s">
        <v>118</v>
      </c>
      <c r="BE163" s="190" t="n">
        <f aca="false">IF(N163="základní",J163,0)</f>
        <v>0</v>
      </c>
      <c r="BF163" s="190" t="n">
        <f aca="false">IF(N163="snížená",J163,0)</f>
        <v>0</v>
      </c>
      <c r="BG163" s="190" t="n">
        <f aca="false">IF(N163="zákl. přenesená",J163,0)</f>
        <v>0</v>
      </c>
      <c r="BH163" s="190" t="n">
        <f aca="false">IF(N163="sníž. přenesená",J163,0)</f>
        <v>0</v>
      </c>
      <c r="BI163" s="190" t="n">
        <f aca="false">IF(N163="nulová",J163,0)</f>
        <v>0</v>
      </c>
      <c r="BJ163" s="3" t="s">
        <v>79</v>
      </c>
      <c r="BK163" s="190" t="n">
        <f aca="false">ROUND(I163*H163,2)</f>
        <v>0</v>
      </c>
      <c r="BL163" s="3" t="s">
        <v>126</v>
      </c>
      <c r="BM163" s="189" t="s">
        <v>197</v>
      </c>
    </row>
    <row r="164" s="27" customFormat="true" ht="33" hidden="false" customHeight="true" outlineLevel="0" collapsed="false">
      <c r="A164" s="22"/>
      <c r="B164" s="177"/>
      <c r="C164" s="178" t="s">
        <v>198</v>
      </c>
      <c r="D164" s="178" t="s">
        <v>121</v>
      </c>
      <c r="E164" s="179" t="s">
        <v>199</v>
      </c>
      <c r="F164" s="180" t="s">
        <v>200</v>
      </c>
      <c r="G164" s="181" t="s">
        <v>124</v>
      </c>
      <c r="H164" s="182" t="n">
        <v>31.825</v>
      </c>
      <c r="I164" s="183"/>
      <c r="J164" s="184" t="n">
        <f aca="false">ROUND(I164*H164,2)</f>
        <v>0</v>
      </c>
      <c r="K164" s="180" t="s">
        <v>125</v>
      </c>
      <c r="L164" s="23"/>
      <c r="M164" s="185"/>
      <c r="N164" s="186" t="s">
        <v>39</v>
      </c>
      <c r="O164" s="60"/>
      <c r="P164" s="187" t="n">
        <f aca="false">O164*H164</f>
        <v>0</v>
      </c>
      <c r="Q164" s="187" t="n">
        <v>0</v>
      </c>
      <c r="R164" s="187" t="n">
        <f aca="false">Q164*H164</f>
        <v>0</v>
      </c>
      <c r="S164" s="187" t="n">
        <v>0.01</v>
      </c>
      <c r="T164" s="188" t="n">
        <f aca="false">S164*H164</f>
        <v>0.31825</v>
      </c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R164" s="189" t="s">
        <v>126</v>
      </c>
      <c r="AT164" s="189" t="s">
        <v>121</v>
      </c>
      <c r="AU164" s="189" t="s">
        <v>81</v>
      </c>
      <c r="AY164" s="3" t="s">
        <v>118</v>
      </c>
      <c r="BE164" s="190" t="n">
        <f aca="false">IF(N164="základní",J164,0)</f>
        <v>0</v>
      </c>
      <c r="BF164" s="190" t="n">
        <f aca="false">IF(N164="snížená",J164,0)</f>
        <v>0</v>
      </c>
      <c r="BG164" s="190" t="n">
        <f aca="false">IF(N164="zákl. přenesená",J164,0)</f>
        <v>0</v>
      </c>
      <c r="BH164" s="190" t="n">
        <f aca="false">IF(N164="sníž. přenesená",J164,0)</f>
        <v>0</v>
      </c>
      <c r="BI164" s="190" t="n">
        <f aca="false">IF(N164="nulová",J164,0)</f>
        <v>0</v>
      </c>
      <c r="BJ164" s="3" t="s">
        <v>79</v>
      </c>
      <c r="BK164" s="190" t="n">
        <f aca="false">ROUND(I164*H164,2)</f>
        <v>0</v>
      </c>
      <c r="BL164" s="3" t="s">
        <v>126</v>
      </c>
      <c r="BM164" s="189" t="s">
        <v>201</v>
      </c>
    </row>
    <row r="165" s="163" customFormat="true" ht="22.8" hidden="false" customHeight="true" outlineLevel="0" collapsed="false">
      <c r="B165" s="164"/>
      <c r="D165" s="165" t="s">
        <v>73</v>
      </c>
      <c r="E165" s="175" t="s">
        <v>202</v>
      </c>
      <c r="F165" s="175" t="s">
        <v>203</v>
      </c>
      <c r="I165" s="167"/>
      <c r="J165" s="176" t="n">
        <f aca="false">BK165</f>
        <v>0</v>
      </c>
      <c r="L165" s="164"/>
      <c r="M165" s="169"/>
      <c r="N165" s="170"/>
      <c r="O165" s="170"/>
      <c r="P165" s="171" t="n">
        <f aca="false">SUM(P166:P170)</f>
        <v>0</v>
      </c>
      <c r="Q165" s="170"/>
      <c r="R165" s="171" t="n">
        <f aca="false">SUM(R166:R170)</f>
        <v>0</v>
      </c>
      <c r="S165" s="170"/>
      <c r="T165" s="172" t="n">
        <f aca="false">SUM(T166:T170)</f>
        <v>0</v>
      </c>
      <c r="AR165" s="165" t="s">
        <v>79</v>
      </c>
      <c r="AT165" s="173" t="s">
        <v>73</v>
      </c>
      <c r="AU165" s="173" t="s">
        <v>79</v>
      </c>
      <c r="AY165" s="165" t="s">
        <v>118</v>
      </c>
      <c r="BK165" s="174" t="n">
        <f aca="false">SUM(BK166:BK170)</f>
        <v>0</v>
      </c>
    </row>
    <row r="166" s="27" customFormat="true" ht="21.75" hidden="false" customHeight="true" outlineLevel="0" collapsed="false">
      <c r="A166" s="22"/>
      <c r="B166" s="177"/>
      <c r="C166" s="178" t="s">
        <v>204</v>
      </c>
      <c r="D166" s="178" t="s">
        <v>121</v>
      </c>
      <c r="E166" s="179" t="s">
        <v>205</v>
      </c>
      <c r="F166" s="180" t="s">
        <v>206</v>
      </c>
      <c r="G166" s="181" t="s">
        <v>207</v>
      </c>
      <c r="H166" s="182" t="n">
        <v>1.03</v>
      </c>
      <c r="I166" s="183"/>
      <c r="J166" s="184" t="n">
        <f aca="false">ROUND(I166*H166,2)</f>
        <v>0</v>
      </c>
      <c r="K166" s="180" t="s">
        <v>125</v>
      </c>
      <c r="L166" s="23"/>
      <c r="M166" s="185"/>
      <c r="N166" s="186" t="s">
        <v>39</v>
      </c>
      <c r="O166" s="60"/>
      <c r="P166" s="187" t="n">
        <f aca="false">O166*H166</f>
        <v>0</v>
      </c>
      <c r="Q166" s="187" t="n">
        <v>0</v>
      </c>
      <c r="R166" s="187" t="n">
        <f aca="false">Q166*H166</f>
        <v>0</v>
      </c>
      <c r="S166" s="187" t="n">
        <v>0</v>
      </c>
      <c r="T166" s="188" t="n">
        <f aca="false">S166*H166</f>
        <v>0</v>
      </c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R166" s="189" t="s">
        <v>126</v>
      </c>
      <c r="AT166" s="189" t="s">
        <v>121</v>
      </c>
      <c r="AU166" s="189" t="s">
        <v>81</v>
      </c>
      <c r="AY166" s="3" t="s">
        <v>118</v>
      </c>
      <c r="BE166" s="190" t="n">
        <f aca="false">IF(N166="základní",J166,0)</f>
        <v>0</v>
      </c>
      <c r="BF166" s="190" t="n">
        <f aca="false">IF(N166="snížená",J166,0)</f>
        <v>0</v>
      </c>
      <c r="BG166" s="190" t="n">
        <f aca="false">IF(N166="zákl. přenesená",J166,0)</f>
        <v>0</v>
      </c>
      <c r="BH166" s="190" t="n">
        <f aca="false">IF(N166="sníž. přenesená",J166,0)</f>
        <v>0</v>
      </c>
      <c r="BI166" s="190" t="n">
        <f aca="false">IF(N166="nulová",J166,0)</f>
        <v>0</v>
      </c>
      <c r="BJ166" s="3" t="s">
        <v>79</v>
      </c>
      <c r="BK166" s="190" t="n">
        <f aca="false">ROUND(I166*H166,2)</f>
        <v>0</v>
      </c>
      <c r="BL166" s="3" t="s">
        <v>126</v>
      </c>
      <c r="BM166" s="189" t="s">
        <v>208</v>
      </c>
    </row>
    <row r="167" s="27" customFormat="true" ht="21.75" hidden="false" customHeight="true" outlineLevel="0" collapsed="false">
      <c r="A167" s="22"/>
      <c r="B167" s="177"/>
      <c r="C167" s="178" t="s">
        <v>209</v>
      </c>
      <c r="D167" s="178" t="s">
        <v>121</v>
      </c>
      <c r="E167" s="179" t="s">
        <v>210</v>
      </c>
      <c r="F167" s="180" t="s">
        <v>211</v>
      </c>
      <c r="G167" s="181" t="s">
        <v>207</v>
      </c>
      <c r="H167" s="182" t="n">
        <v>1.03</v>
      </c>
      <c r="I167" s="183"/>
      <c r="J167" s="184" t="n">
        <f aca="false">ROUND(I167*H167,2)</f>
        <v>0</v>
      </c>
      <c r="K167" s="180" t="s">
        <v>125</v>
      </c>
      <c r="L167" s="23"/>
      <c r="M167" s="185"/>
      <c r="N167" s="186" t="s">
        <v>39</v>
      </c>
      <c r="O167" s="60"/>
      <c r="P167" s="187" t="n">
        <f aca="false">O167*H167</f>
        <v>0</v>
      </c>
      <c r="Q167" s="187" t="n">
        <v>0</v>
      </c>
      <c r="R167" s="187" t="n">
        <f aca="false">Q167*H167</f>
        <v>0</v>
      </c>
      <c r="S167" s="187" t="n">
        <v>0</v>
      </c>
      <c r="T167" s="188" t="n">
        <f aca="false">S167*H167</f>
        <v>0</v>
      </c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R167" s="189" t="s">
        <v>126</v>
      </c>
      <c r="AT167" s="189" t="s">
        <v>121</v>
      </c>
      <c r="AU167" s="189" t="s">
        <v>81</v>
      </c>
      <c r="AY167" s="3" t="s">
        <v>118</v>
      </c>
      <c r="BE167" s="190" t="n">
        <f aca="false">IF(N167="základní",J167,0)</f>
        <v>0</v>
      </c>
      <c r="BF167" s="190" t="n">
        <f aca="false">IF(N167="snížená",J167,0)</f>
        <v>0</v>
      </c>
      <c r="BG167" s="190" t="n">
        <f aca="false">IF(N167="zákl. přenesená",J167,0)</f>
        <v>0</v>
      </c>
      <c r="BH167" s="190" t="n">
        <f aca="false">IF(N167="sníž. přenesená",J167,0)</f>
        <v>0</v>
      </c>
      <c r="BI167" s="190" t="n">
        <f aca="false">IF(N167="nulová",J167,0)</f>
        <v>0</v>
      </c>
      <c r="BJ167" s="3" t="s">
        <v>79</v>
      </c>
      <c r="BK167" s="190" t="n">
        <f aca="false">ROUND(I167*H167,2)</f>
        <v>0</v>
      </c>
      <c r="BL167" s="3" t="s">
        <v>126</v>
      </c>
      <c r="BM167" s="189" t="s">
        <v>212</v>
      </c>
    </row>
    <row r="168" s="27" customFormat="true" ht="21.75" hidden="false" customHeight="true" outlineLevel="0" collapsed="false">
      <c r="A168" s="22"/>
      <c r="B168" s="177"/>
      <c r="C168" s="178" t="s">
        <v>213</v>
      </c>
      <c r="D168" s="178" t="s">
        <v>121</v>
      </c>
      <c r="E168" s="179" t="s">
        <v>214</v>
      </c>
      <c r="F168" s="180" t="s">
        <v>215</v>
      </c>
      <c r="G168" s="181" t="s">
        <v>207</v>
      </c>
      <c r="H168" s="182" t="n">
        <v>24.72</v>
      </c>
      <c r="I168" s="183"/>
      <c r="J168" s="184" t="n">
        <f aca="false">ROUND(I168*H168,2)</f>
        <v>0</v>
      </c>
      <c r="K168" s="180" t="s">
        <v>125</v>
      </c>
      <c r="L168" s="23"/>
      <c r="M168" s="185"/>
      <c r="N168" s="186" t="s">
        <v>39</v>
      </c>
      <c r="O168" s="60"/>
      <c r="P168" s="187" t="n">
        <f aca="false">O168*H168</f>
        <v>0</v>
      </c>
      <c r="Q168" s="187" t="n">
        <v>0</v>
      </c>
      <c r="R168" s="187" t="n">
        <f aca="false">Q168*H168</f>
        <v>0</v>
      </c>
      <c r="S168" s="187" t="n">
        <v>0</v>
      </c>
      <c r="T168" s="188" t="n">
        <f aca="false">S168*H168</f>
        <v>0</v>
      </c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R168" s="189" t="s">
        <v>126</v>
      </c>
      <c r="AT168" s="189" t="s">
        <v>121</v>
      </c>
      <c r="AU168" s="189" t="s">
        <v>81</v>
      </c>
      <c r="AY168" s="3" t="s">
        <v>118</v>
      </c>
      <c r="BE168" s="190" t="n">
        <f aca="false">IF(N168="základní",J168,0)</f>
        <v>0</v>
      </c>
      <c r="BF168" s="190" t="n">
        <f aca="false">IF(N168="snížená",J168,0)</f>
        <v>0</v>
      </c>
      <c r="BG168" s="190" t="n">
        <f aca="false">IF(N168="zákl. přenesená",J168,0)</f>
        <v>0</v>
      </c>
      <c r="BH168" s="190" t="n">
        <f aca="false">IF(N168="sníž. přenesená",J168,0)</f>
        <v>0</v>
      </c>
      <c r="BI168" s="190" t="n">
        <f aca="false">IF(N168="nulová",J168,0)</f>
        <v>0</v>
      </c>
      <c r="BJ168" s="3" t="s">
        <v>79</v>
      </c>
      <c r="BK168" s="190" t="n">
        <f aca="false">ROUND(I168*H168,2)</f>
        <v>0</v>
      </c>
      <c r="BL168" s="3" t="s">
        <v>126</v>
      </c>
      <c r="BM168" s="189" t="s">
        <v>216</v>
      </c>
    </row>
    <row r="169" s="191" customFormat="true" ht="12.8" hidden="false" customHeight="false" outlineLevel="0" collapsed="false">
      <c r="B169" s="192"/>
      <c r="D169" s="193" t="s">
        <v>128</v>
      </c>
      <c r="F169" s="195" t="s">
        <v>217</v>
      </c>
      <c r="H169" s="196" t="n">
        <v>24.72</v>
      </c>
      <c r="I169" s="197"/>
      <c r="L169" s="192"/>
      <c r="M169" s="198"/>
      <c r="N169" s="199"/>
      <c r="O169" s="199"/>
      <c r="P169" s="199"/>
      <c r="Q169" s="199"/>
      <c r="R169" s="199"/>
      <c r="S169" s="199"/>
      <c r="T169" s="200"/>
      <c r="AT169" s="194" t="s">
        <v>128</v>
      </c>
      <c r="AU169" s="194" t="s">
        <v>81</v>
      </c>
      <c r="AV169" s="191" t="s">
        <v>81</v>
      </c>
      <c r="AW169" s="191" t="s">
        <v>2</v>
      </c>
      <c r="AX169" s="191" t="s">
        <v>79</v>
      </c>
      <c r="AY169" s="194" t="s">
        <v>118</v>
      </c>
    </row>
    <row r="170" s="27" customFormat="true" ht="21.75" hidden="false" customHeight="true" outlineLevel="0" collapsed="false">
      <c r="A170" s="22"/>
      <c r="B170" s="177"/>
      <c r="C170" s="178" t="s">
        <v>218</v>
      </c>
      <c r="D170" s="178" t="s">
        <v>121</v>
      </c>
      <c r="E170" s="179" t="s">
        <v>219</v>
      </c>
      <c r="F170" s="180" t="s">
        <v>220</v>
      </c>
      <c r="G170" s="181" t="s">
        <v>207</v>
      </c>
      <c r="H170" s="182" t="n">
        <v>1.03</v>
      </c>
      <c r="I170" s="183"/>
      <c r="J170" s="184" t="n">
        <f aca="false">ROUND(I170*H170,2)</f>
        <v>0</v>
      </c>
      <c r="K170" s="180" t="s">
        <v>125</v>
      </c>
      <c r="L170" s="23"/>
      <c r="M170" s="185"/>
      <c r="N170" s="186" t="s">
        <v>39</v>
      </c>
      <c r="O170" s="60"/>
      <c r="P170" s="187" t="n">
        <f aca="false">O170*H170</f>
        <v>0</v>
      </c>
      <c r="Q170" s="187" t="n">
        <v>0</v>
      </c>
      <c r="R170" s="187" t="n">
        <f aca="false">Q170*H170</f>
        <v>0</v>
      </c>
      <c r="S170" s="187" t="n">
        <v>0</v>
      </c>
      <c r="T170" s="188" t="n">
        <f aca="false">S170*H170</f>
        <v>0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89" t="s">
        <v>126</v>
      </c>
      <c r="AT170" s="189" t="s">
        <v>121</v>
      </c>
      <c r="AU170" s="189" t="s">
        <v>81</v>
      </c>
      <c r="AY170" s="3" t="s">
        <v>118</v>
      </c>
      <c r="BE170" s="190" t="n">
        <f aca="false">IF(N170="základní",J170,0)</f>
        <v>0</v>
      </c>
      <c r="BF170" s="190" t="n">
        <f aca="false">IF(N170="snížená",J170,0)</f>
        <v>0</v>
      </c>
      <c r="BG170" s="190" t="n">
        <f aca="false">IF(N170="zákl. přenesená",J170,0)</f>
        <v>0</v>
      </c>
      <c r="BH170" s="190" t="n">
        <f aca="false">IF(N170="sníž. přenesená",J170,0)</f>
        <v>0</v>
      </c>
      <c r="BI170" s="190" t="n">
        <f aca="false">IF(N170="nulová",J170,0)</f>
        <v>0</v>
      </c>
      <c r="BJ170" s="3" t="s">
        <v>79</v>
      </c>
      <c r="BK170" s="190" t="n">
        <f aca="false">ROUND(I170*H170,2)</f>
        <v>0</v>
      </c>
      <c r="BL170" s="3" t="s">
        <v>126</v>
      </c>
      <c r="BM170" s="189" t="s">
        <v>221</v>
      </c>
    </row>
    <row r="171" s="163" customFormat="true" ht="22.8" hidden="false" customHeight="true" outlineLevel="0" collapsed="false">
      <c r="B171" s="164"/>
      <c r="D171" s="165" t="s">
        <v>73</v>
      </c>
      <c r="E171" s="175" t="s">
        <v>222</v>
      </c>
      <c r="F171" s="175" t="s">
        <v>223</v>
      </c>
      <c r="I171" s="167"/>
      <c r="J171" s="176" t="n">
        <f aca="false">BK171</f>
        <v>0</v>
      </c>
      <c r="L171" s="164"/>
      <c r="M171" s="169"/>
      <c r="N171" s="170"/>
      <c r="O171" s="170"/>
      <c r="P171" s="171" t="n">
        <f aca="false">P172</f>
        <v>0</v>
      </c>
      <c r="Q171" s="170"/>
      <c r="R171" s="171" t="n">
        <f aca="false">R172</f>
        <v>0</v>
      </c>
      <c r="S171" s="170"/>
      <c r="T171" s="172" t="n">
        <f aca="false">T172</f>
        <v>0</v>
      </c>
      <c r="AR171" s="165" t="s">
        <v>79</v>
      </c>
      <c r="AT171" s="173" t="s">
        <v>73</v>
      </c>
      <c r="AU171" s="173" t="s">
        <v>79</v>
      </c>
      <c r="AY171" s="165" t="s">
        <v>118</v>
      </c>
      <c r="BK171" s="174" t="n">
        <f aca="false">BK172</f>
        <v>0</v>
      </c>
    </row>
    <row r="172" s="27" customFormat="true" ht="16.5" hidden="false" customHeight="true" outlineLevel="0" collapsed="false">
      <c r="A172" s="22"/>
      <c r="B172" s="177"/>
      <c r="C172" s="178" t="s">
        <v>6</v>
      </c>
      <c r="D172" s="178" t="s">
        <v>121</v>
      </c>
      <c r="E172" s="179" t="s">
        <v>224</v>
      </c>
      <c r="F172" s="180" t="s">
        <v>225</v>
      </c>
      <c r="G172" s="181" t="s">
        <v>207</v>
      </c>
      <c r="H172" s="182" t="n">
        <v>2.681</v>
      </c>
      <c r="I172" s="183"/>
      <c r="J172" s="184" t="n">
        <f aca="false">ROUND(I172*H172,2)</f>
        <v>0</v>
      </c>
      <c r="K172" s="180" t="s">
        <v>125</v>
      </c>
      <c r="L172" s="23"/>
      <c r="M172" s="185"/>
      <c r="N172" s="186" t="s">
        <v>39</v>
      </c>
      <c r="O172" s="60"/>
      <c r="P172" s="187" t="n">
        <f aca="false">O172*H172</f>
        <v>0</v>
      </c>
      <c r="Q172" s="187" t="n">
        <v>0</v>
      </c>
      <c r="R172" s="187" t="n">
        <f aca="false">Q172*H172</f>
        <v>0</v>
      </c>
      <c r="S172" s="187" t="n">
        <v>0</v>
      </c>
      <c r="T172" s="188" t="n">
        <f aca="false">S172*H172</f>
        <v>0</v>
      </c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R172" s="189" t="s">
        <v>126</v>
      </c>
      <c r="AT172" s="189" t="s">
        <v>121</v>
      </c>
      <c r="AU172" s="189" t="s">
        <v>81</v>
      </c>
      <c r="AY172" s="3" t="s">
        <v>118</v>
      </c>
      <c r="BE172" s="190" t="n">
        <f aca="false">IF(N172="základní",J172,0)</f>
        <v>0</v>
      </c>
      <c r="BF172" s="190" t="n">
        <f aca="false">IF(N172="snížená",J172,0)</f>
        <v>0</v>
      </c>
      <c r="BG172" s="190" t="n">
        <f aca="false">IF(N172="zákl. přenesená",J172,0)</f>
        <v>0</v>
      </c>
      <c r="BH172" s="190" t="n">
        <f aca="false">IF(N172="sníž. přenesená",J172,0)</f>
        <v>0</v>
      </c>
      <c r="BI172" s="190" t="n">
        <f aca="false">IF(N172="nulová",J172,0)</f>
        <v>0</v>
      </c>
      <c r="BJ172" s="3" t="s">
        <v>79</v>
      </c>
      <c r="BK172" s="190" t="n">
        <f aca="false">ROUND(I172*H172,2)</f>
        <v>0</v>
      </c>
      <c r="BL172" s="3" t="s">
        <v>126</v>
      </c>
      <c r="BM172" s="189" t="s">
        <v>226</v>
      </c>
    </row>
    <row r="173" s="163" customFormat="true" ht="25.9" hidden="false" customHeight="true" outlineLevel="0" collapsed="false">
      <c r="B173" s="164"/>
      <c r="D173" s="165" t="s">
        <v>73</v>
      </c>
      <c r="E173" s="166" t="s">
        <v>227</v>
      </c>
      <c r="F173" s="166" t="s">
        <v>228</v>
      </c>
      <c r="I173" s="167"/>
      <c r="J173" s="168" t="n">
        <f aca="false">BK173</f>
        <v>0</v>
      </c>
      <c r="L173" s="164"/>
      <c r="M173" s="169"/>
      <c r="N173" s="170"/>
      <c r="O173" s="170"/>
      <c r="P173" s="171" t="n">
        <f aca="false">P174+P178+P196+P201+P220</f>
        <v>0</v>
      </c>
      <c r="Q173" s="170"/>
      <c r="R173" s="171" t="n">
        <f aca="false">R174+R178+R196+R201+R220</f>
        <v>1.42969545</v>
      </c>
      <c r="S173" s="170"/>
      <c r="T173" s="172" t="n">
        <f aca="false">T174+T178+T196+T201+T220</f>
        <v>0.30520225</v>
      </c>
      <c r="AR173" s="165" t="s">
        <v>81</v>
      </c>
      <c r="AT173" s="173" t="s">
        <v>73</v>
      </c>
      <c r="AU173" s="173" t="s">
        <v>74</v>
      </c>
      <c r="AY173" s="165" t="s">
        <v>118</v>
      </c>
      <c r="BK173" s="174" t="n">
        <f aca="false">BK174+BK178+BK196+BK201+BK220</f>
        <v>0</v>
      </c>
    </row>
    <row r="174" s="163" customFormat="true" ht="22.8" hidden="false" customHeight="true" outlineLevel="0" collapsed="false">
      <c r="B174" s="164"/>
      <c r="D174" s="165" t="s">
        <v>73</v>
      </c>
      <c r="E174" s="175" t="s">
        <v>229</v>
      </c>
      <c r="F174" s="175" t="s">
        <v>230</v>
      </c>
      <c r="I174" s="167"/>
      <c r="J174" s="176" t="n">
        <f aca="false">BK174</f>
        <v>0</v>
      </c>
      <c r="L174" s="164"/>
      <c r="M174" s="169"/>
      <c r="N174" s="170"/>
      <c r="O174" s="170"/>
      <c r="P174" s="171" t="n">
        <f aca="false">SUM(P175:P177)</f>
        <v>0</v>
      </c>
      <c r="Q174" s="170"/>
      <c r="R174" s="171" t="n">
        <f aca="false">SUM(R175:R177)</f>
        <v>0.0138</v>
      </c>
      <c r="S174" s="170"/>
      <c r="T174" s="172" t="n">
        <f aca="false">SUM(T175:T177)</f>
        <v>0</v>
      </c>
      <c r="AR174" s="165" t="s">
        <v>81</v>
      </c>
      <c r="AT174" s="173" t="s">
        <v>73</v>
      </c>
      <c r="AU174" s="173" t="s">
        <v>79</v>
      </c>
      <c r="AY174" s="165" t="s">
        <v>118</v>
      </c>
      <c r="BK174" s="174" t="n">
        <f aca="false">SUM(BK175:BK177)</f>
        <v>0</v>
      </c>
    </row>
    <row r="175" s="27" customFormat="true" ht="21.75" hidden="false" customHeight="true" outlineLevel="0" collapsed="false">
      <c r="A175" s="22"/>
      <c r="B175" s="177"/>
      <c r="C175" s="178" t="s">
        <v>231</v>
      </c>
      <c r="D175" s="178" t="s">
        <v>121</v>
      </c>
      <c r="E175" s="179" t="s">
        <v>232</v>
      </c>
      <c r="F175" s="180" t="s">
        <v>233</v>
      </c>
      <c r="G175" s="181" t="s">
        <v>193</v>
      </c>
      <c r="H175" s="182" t="n">
        <v>1</v>
      </c>
      <c r="I175" s="183"/>
      <c r="J175" s="184" t="n">
        <f aca="false">ROUND(I175*H175,2)</f>
        <v>0</v>
      </c>
      <c r="K175" s="180" t="s">
        <v>125</v>
      </c>
      <c r="L175" s="180"/>
      <c r="M175" s="185"/>
      <c r="N175" s="186" t="s">
        <v>39</v>
      </c>
      <c r="O175" s="60"/>
      <c r="P175" s="187" t="n">
        <f aca="false">O175*H175</f>
        <v>0</v>
      </c>
      <c r="Q175" s="187" t="n">
        <v>0</v>
      </c>
      <c r="R175" s="187" t="n">
        <f aca="false">Q175*H175</f>
        <v>0</v>
      </c>
      <c r="S175" s="187" t="n">
        <v>0</v>
      </c>
      <c r="T175" s="188" t="n">
        <f aca="false">S175*H175</f>
        <v>0</v>
      </c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R175" s="189" t="s">
        <v>198</v>
      </c>
      <c r="AT175" s="189" t="s">
        <v>121</v>
      </c>
      <c r="AU175" s="189" t="s">
        <v>81</v>
      </c>
      <c r="AY175" s="3" t="s">
        <v>118</v>
      </c>
      <c r="BE175" s="190" t="n">
        <f aca="false">IF(N175="základní",J175,0)</f>
        <v>0</v>
      </c>
      <c r="BF175" s="190" t="n">
        <f aca="false">IF(N175="snížená",J175,0)</f>
        <v>0</v>
      </c>
      <c r="BG175" s="190" t="n">
        <f aca="false">IF(N175="zákl. přenesená",J175,0)</f>
        <v>0</v>
      </c>
      <c r="BH175" s="190" t="n">
        <f aca="false">IF(N175="sníž. přenesená",J175,0)</f>
        <v>0</v>
      </c>
      <c r="BI175" s="190" t="n">
        <f aca="false">IF(N175="nulová",J175,0)</f>
        <v>0</v>
      </c>
      <c r="BJ175" s="3" t="s">
        <v>79</v>
      </c>
      <c r="BK175" s="190" t="n">
        <f aca="false">ROUND(I175*H175,2)</f>
        <v>0</v>
      </c>
      <c r="BL175" s="3" t="s">
        <v>198</v>
      </c>
      <c r="BM175" s="189" t="s">
        <v>234</v>
      </c>
    </row>
    <row r="176" s="27" customFormat="true" ht="21.75" hidden="false" customHeight="true" outlineLevel="0" collapsed="false">
      <c r="A176" s="22"/>
      <c r="B176" s="177"/>
      <c r="C176" s="220" t="s">
        <v>235</v>
      </c>
      <c r="D176" s="220" t="s">
        <v>236</v>
      </c>
      <c r="E176" s="221" t="s">
        <v>237</v>
      </c>
      <c r="F176" s="222" t="s">
        <v>238</v>
      </c>
      <c r="G176" s="223" t="s">
        <v>193</v>
      </c>
      <c r="H176" s="224" t="n">
        <v>1</v>
      </c>
      <c r="I176" s="225"/>
      <c r="J176" s="226" t="n">
        <f aca="false">ROUND(I176*H176,2)</f>
        <v>0</v>
      </c>
      <c r="K176" s="180" t="s">
        <v>125</v>
      </c>
      <c r="L176" s="227"/>
      <c r="M176" s="228"/>
      <c r="N176" s="229" t="s">
        <v>39</v>
      </c>
      <c r="O176" s="60"/>
      <c r="P176" s="187" t="n">
        <f aca="false">O176*H176</f>
        <v>0</v>
      </c>
      <c r="Q176" s="187" t="n">
        <v>0.0138</v>
      </c>
      <c r="R176" s="187" t="n">
        <f aca="false">Q176*H176</f>
        <v>0.0138</v>
      </c>
      <c r="S176" s="187" t="n">
        <v>0</v>
      </c>
      <c r="T176" s="188" t="n">
        <f aca="false">S176*H176</f>
        <v>0</v>
      </c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R176" s="189" t="s">
        <v>239</v>
      </c>
      <c r="AT176" s="189" t="s">
        <v>236</v>
      </c>
      <c r="AU176" s="189" t="s">
        <v>81</v>
      </c>
      <c r="AY176" s="3" t="s">
        <v>118</v>
      </c>
      <c r="BE176" s="190" t="n">
        <f aca="false">IF(N176="základní",J176,0)</f>
        <v>0</v>
      </c>
      <c r="BF176" s="190" t="n">
        <f aca="false">IF(N176="snížená",J176,0)</f>
        <v>0</v>
      </c>
      <c r="BG176" s="190" t="n">
        <f aca="false">IF(N176="zákl. přenesená",J176,0)</f>
        <v>0</v>
      </c>
      <c r="BH176" s="190" t="n">
        <f aca="false">IF(N176="sníž. přenesená",J176,0)</f>
        <v>0</v>
      </c>
      <c r="BI176" s="190" t="n">
        <f aca="false">IF(N176="nulová",J176,0)</f>
        <v>0</v>
      </c>
      <c r="BJ176" s="3" t="s">
        <v>79</v>
      </c>
      <c r="BK176" s="190" t="n">
        <f aca="false">ROUND(I176*H176,2)</f>
        <v>0</v>
      </c>
      <c r="BL176" s="3" t="s">
        <v>198</v>
      </c>
      <c r="BM176" s="189" t="s">
        <v>240</v>
      </c>
    </row>
    <row r="177" s="27" customFormat="true" ht="21.75" hidden="false" customHeight="true" outlineLevel="0" collapsed="false">
      <c r="A177" s="22"/>
      <c r="B177" s="177"/>
      <c r="C177" s="178" t="s">
        <v>241</v>
      </c>
      <c r="D177" s="178" t="s">
        <v>121</v>
      </c>
      <c r="E177" s="179" t="s">
        <v>242</v>
      </c>
      <c r="F177" s="180" t="s">
        <v>243</v>
      </c>
      <c r="G177" s="181" t="s">
        <v>244</v>
      </c>
      <c r="H177" s="230"/>
      <c r="I177" s="183"/>
      <c r="J177" s="184" t="n">
        <f aca="false">ROUND(I177*H177,2)</f>
        <v>0</v>
      </c>
      <c r="K177" s="180" t="s">
        <v>125</v>
      </c>
      <c r="L177" s="23"/>
      <c r="M177" s="185"/>
      <c r="N177" s="186" t="s">
        <v>39</v>
      </c>
      <c r="O177" s="60"/>
      <c r="P177" s="187" t="n">
        <f aca="false">O177*H177</f>
        <v>0</v>
      </c>
      <c r="Q177" s="187" t="n">
        <v>0</v>
      </c>
      <c r="R177" s="187" t="n">
        <f aca="false">Q177*H177</f>
        <v>0</v>
      </c>
      <c r="S177" s="187" t="n">
        <v>0</v>
      </c>
      <c r="T177" s="188" t="n">
        <f aca="false">S177*H177</f>
        <v>0</v>
      </c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R177" s="189" t="s">
        <v>198</v>
      </c>
      <c r="AT177" s="189" t="s">
        <v>121</v>
      </c>
      <c r="AU177" s="189" t="s">
        <v>81</v>
      </c>
      <c r="AY177" s="3" t="s">
        <v>118</v>
      </c>
      <c r="BE177" s="190" t="n">
        <f aca="false">IF(N177="základní",J177,0)</f>
        <v>0</v>
      </c>
      <c r="BF177" s="190" t="n">
        <f aca="false">IF(N177="snížená",J177,0)</f>
        <v>0</v>
      </c>
      <c r="BG177" s="190" t="n">
        <f aca="false">IF(N177="zákl. přenesená",J177,0)</f>
        <v>0</v>
      </c>
      <c r="BH177" s="190" t="n">
        <f aca="false">IF(N177="sníž. přenesená",J177,0)</f>
        <v>0</v>
      </c>
      <c r="BI177" s="190" t="n">
        <f aca="false">IF(N177="nulová",J177,0)</f>
        <v>0</v>
      </c>
      <c r="BJ177" s="3" t="s">
        <v>79</v>
      </c>
      <c r="BK177" s="190" t="n">
        <f aca="false">ROUND(I177*H177,2)</f>
        <v>0</v>
      </c>
      <c r="BL177" s="3" t="s">
        <v>198</v>
      </c>
      <c r="BM177" s="189" t="s">
        <v>245</v>
      </c>
    </row>
    <row r="178" s="163" customFormat="true" ht="22.8" hidden="false" customHeight="true" outlineLevel="0" collapsed="false">
      <c r="B178" s="164"/>
      <c r="D178" s="165" t="s">
        <v>73</v>
      </c>
      <c r="E178" s="175" t="s">
        <v>246</v>
      </c>
      <c r="F178" s="175" t="s">
        <v>247</v>
      </c>
      <c r="I178" s="167"/>
      <c r="J178" s="176" t="n">
        <f aca="false">BK178</f>
        <v>0</v>
      </c>
      <c r="L178" s="164"/>
      <c r="M178" s="169"/>
      <c r="N178" s="170"/>
      <c r="O178" s="170"/>
      <c r="P178" s="171" t="n">
        <f aca="false">SUM(P179:P195)</f>
        <v>0</v>
      </c>
      <c r="Q178" s="170"/>
      <c r="R178" s="171" t="n">
        <f aca="false">SUM(R179:R195)</f>
        <v>0.0817597</v>
      </c>
      <c r="S178" s="170"/>
      <c r="T178" s="172" t="n">
        <f aca="false">SUM(T179:T195)</f>
        <v>0</v>
      </c>
      <c r="AR178" s="165" t="s">
        <v>81</v>
      </c>
      <c r="AT178" s="173" t="s">
        <v>73</v>
      </c>
      <c r="AU178" s="173" t="s">
        <v>79</v>
      </c>
      <c r="AY178" s="165" t="s">
        <v>118</v>
      </c>
      <c r="BK178" s="174" t="n">
        <f aca="false">SUM(BK179:BK195)</f>
        <v>0</v>
      </c>
    </row>
    <row r="179" s="27" customFormat="true" ht="16.5" hidden="false" customHeight="true" outlineLevel="0" collapsed="false">
      <c r="A179" s="22"/>
      <c r="B179" s="177"/>
      <c r="C179" s="178" t="s">
        <v>248</v>
      </c>
      <c r="D179" s="178" t="s">
        <v>121</v>
      </c>
      <c r="E179" s="179" t="s">
        <v>249</v>
      </c>
      <c r="F179" s="180" t="s">
        <v>250</v>
      </c>
      <c r="G179" s="181" t="s">
        <v>251</v>
      </c>
      <c r="H179" s="182" t="n">
        <v>4</v>
      </c>
      <c r="I179" s="183"/>
      <c r="J179" s="184" t="n">
        <f aca="false">ROUND(I179*H179,2)</f>
        <v>0</v>
      </c>
      <c r="K179" s="180"/>
      <c r="L179" s="23"/>
      <c r="M179" s="185"/>
      <c r="N179" s="186" t="s">
        <v>39</v>
      </c>
      <c r="O179" s="60"/>
      <c r="P179" s="187" t="n">
        <f aca="false">O179*H179</f>
        <v>0</v>
      </c>
      <c r="Q179" s="187" t="n">
        <v>0.00058</v>
      </c>
      <c r="R179" s="187" t="n">
        <f aca="false">Q179*H179</f>
        <v>0.00232</v>
      </c>
      <c r="S179" s="187" t="n">
        <v>0</v>
      </c>
      <c r="T179" s="188" t="n">
        <f aca="false">S179*H179</f>
        <v>0</v>
      </c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R179" s="189" t="s">
        <v>198</v>
      </c>
      <c r="AT179" s="189" t="s">
        <v>121</v>
      </c>
      <c r="AU179" s="189" t="s">
        <v>81</v>
      </c>
      <c r="AY179" s="3" t="s">
        <v>118</v>
      </c>
      <c r="BE179" s="190" t="n">
        <f aca="false">IF(N179="základní",J179,0)</f>
        <v>0</v>
      </c>
      <c r="BF179" s="190" t="n">
        <f aca="false">IF(N179="snížená",J179,0)</f>
        <v>0</v>
      </c>
      <c r="BG179" s="190" t="n">
        <f aca="false">IF(N179="zákl. přenesená",J179,0)</f>
        <v>0</v>
      </c>
      <c r="BH179" s="190" t="n">
        <f aca="false">IF(N179="sníž. přenesená",J179,0)</f>
        <v>0</v>
      </c>
      <c r="BI179" s="190" t="n">
        <f aca="false">IF(N179="nulová",J179,0)</f>
        <v>0</v>
      </c>
      <c r="BJ179" s="3" t="s">
        <v>79</v>
      </c>
      <c r="BK179" s="190" t="n">
        <f aca="false">ROUND(I179*H179,2)</f>
        <v>0</v>
      </c>
      <c r="BL179" s="3" t="s">
        <v>198</v>
      </c>
      <c r="BM179" s="189" t="s">
        <v>252</v>
      </c>
    </row>
    <row r="180" s="191" customFormat="true" ht="12.8" hidden="false" customHeight="false" outlineLevel="0" collapsed="false">
      <c r="B180" s="192"/>
      <c r="D180" s="193" t="s">
        <v>128</v>
      </c>
      <c r="E180" s="194"/>
      <c r="F180" s="195" t="s">
        <v>253</v>
      </c>
      <c r="H180" s="196" t="n">
        <v>4</v>
      </c>
      <c r="I180" s="197"/>
      <c r="L180" s="192"/>
      <c r="M180" s="198"/>
      <c r="N180" s="199"/>
      <c r="O180" s="199"/>
      <c r="P180" s="199"/>
      <c r="Q180" s="199"/>
      <c r="R180" s="199"/>
      <c r="S180" s="199"/>
      <c r="T180" s="200"/>
      <c r="AT180" s="194" t="s">
        <v>128</v>
      </c>
      <c r="AU180" s="194" t="s">
        <v>81</v>
      </c>
      <c r="AV180" s="191" t="s">
        <v>81</v>
      </c>
      <c r="AW180" s="191" t="s">
        <v>31</v>
      </c>
      <c r="AX180" s="191" t="s">
        <v>79</v>
      </c>
      <c r="AY180" s="194" t="s">
        <v>118</v>
      </c>
    </row>
    <row r="181" s="27" customFormat="true" ht="21.75" hidden="false" customHeight="true" outlineLevel="0" collapsed="false">
      <c r="A181" s="22"/>
      <c r="B181" s="177"/>
      <c r="C181" s="178" t="s">
        <v>254</v>
      </c>
      <c r="D181" s="178" t="s">
        <v>121</v>
      </c>
      <c r="E181" s="179" t="s">
        <v>255</v>
      </c>
      <c r="F181" s="180" t="s">
        <v>256</v>
      </c>
      <c r="G181" s="181" t="s">
        <v>140</v>
      </c>
      <c r="H181" s="182" t="n">
        <v>1</v>
      </c>
      <c r="I181" s="183"/>
      <c r="J181" s="184" t="n">
        <f aca="false">ROUND(I181*H181,2)</f>
        <v>0</v>
      </c>
      <c r="K181" s="180"/>
      <c r="L181" s="23"/>
      <c r="M181" s="185"/>
      <c r="N181" s="186" t="s">
        <v>39</v>
      </c>
      <c r="O181" s="60"/>
      <c r="P181" s="187" t="n">
        <f aca="false">O181*H181</f>
        <v>0</v>
      </c>
      <c r="Q181" s="187" t="n">
        <v>0.00058</v>
      </c>
      <c r="R181" s="187" t="n">
        <f aca="false">Q181*H181</f>
        <v>0.00058</v>
      </c>
      <c r="S181" s="187" t="n">
        <v>0</v>
      </c>
      <c r="T181" s="188" t="n">
        <f aca="false">S181*H181</f>
        <v>0</v>
      </c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R181" s="189" t="s">
        <v>198</v>
      </c>
      <c r="AT181" s="189" t="s">
        <v>121</v>
      </c>
      <c r="AU181" s="189" t="s">
        <v>81</v>
      </c>
      <c r="AY181" s="3" t="s">
        <v>118</v>
      </c>
      <c r="BE181" s="190" t="n">
        <f aca="false">IF(N181="základní",J181,0)</f>
        <v>0</v>
      </c>
      <c r="BF181" s="190" t="n">
        <f aca="false">IF(N181="snížená",J181,0)</f>
        <v>0</v>
      </c>
      <c r="BG181" s="190" t="n">
        <f aca="false">IF(N181="zákl. přenesená",J181,0)</f>
        <v>0</v>
      </c>
      <c r="BH181" s="190" t="n">
        <f aca="false">IF(N181="sníž. přenesená",J181,0)</f>
        <v>0</v>
      </c>
      <c r="BI181" s="190" t="n">
        <f aca="false">IF(N181="nulová",J181,0)</f>
        <v>0</v>
      </c>
      <c r="BJ181" s="3" t="s">
        <v>79</v>
      </c>
      <c r="BK181" s="190" t="n">
        <f aca="false">ROUND(I181*H181,2)</f>
        <v>0</v>
      </c>
      <c r="BL181" s="3" t="s">
        <v>198</v>
      </c>
      <c r="BM181" s="189" t="s">
        <v>257</v>
      </c>
    </row>
    <row r="182" s="191" customFormat="true" ht="12.8" hidden="false" customHeight="false" outlineLevel="0" collapsed="false">
      <c r="B182" s="192"/>
      <c r="D182" s="193" t="s">
        <v>128</v>
      </c>
      <c r="E182" s="194"/>
      <c r="F182" s="195" t="s">
        <v>79</v>
      </c>
      <c r="H182" s="196" t="n">
        <v>1</v>
      </c>
      <c r="I182" s="197"/>
      <c r="L182" s="192"/>
      <c r="M182" s="198"/>
      <c r="N182" s="199"/>
      <c r="O182" s="199"/>
      <c r="P182" s="199"/>
      <c r="Q182" s="199"/>
      <c r="R182" s="199"/>
      <c r="S182" s="199"/>
      <c r="T182" s="200"/>
      <c r="AT182" s="194" t="s">
        <v>128</v>
      </c>
      <c r="AU182" s="194" t="s">
        <v>81</v>
      </c>
      <c r="AV182" s="191" t="s">
        <v>81</v>
      </c>
      <c r="AW182" s="191" t="s">
        <v>31</v>
      </c>
      <c r="AX182" s="191" t="s">
        <v>79</v>
      </c>
      <c r="AY182" s="194" t="s">
        <v>118</v>
      </c>
    </row>
    <row r="183" s="27" customFormat="true" ht="21.75" hidden="false" customHeight="true" outlineLevel="0" collapsed="false">
      <c r="A183" s="22"/>
      <c r="B183" s="177"/>
      <c r="C183" s="178" t="s">
        <v>258</v>
      </c>
      <c r="D183" s="178" t="s">
        <v>121</v>
      </c>
      <c r="E183" s="179" t="s">
        <v>259</v>
      </c>
      <c r="F183" s="180" t="s">
        <v>260</v>
      </c>
      <c r="G183" s="181" t="s">
        <v>124</v>
      </c>
      <c r="H183" s="182" t="n">
        <v>73.36</v>
      </c>
      <c r="I183" s="183"/>
      <c r="J183" s="184" t="n">
        <f aca="false">ROUND(I183*H183,2)</f>
        <v>0</v>
      </c>
      <c r="K183" s="180"/>
      <c r="L183" s="23"/>
      <c r="M183" s="185"/>
      <c r="N183" s="186" t="s">
        <v>39</v>
      </c>
      <c r="O183" s="60"/>
      <c r="P183" s="187" t="n">
        <f aca="false">O183*H183</f>
        <v>0</v>
      </c>
      <c r="Q183" s="187" t="n">
        <v>0.00058</v>
      </c>
      <c r="R183" s="187" t="n">
        <f aca="false">Q183*H183</f>
        <v>0.0425488</v>
      </c>
      <c r="S183" s="187" t="n">
        <v>0</v>
      </c>
      <c r="T183" s="188" t="n">
        <f aca="false">S183*H183</f>
        <v>0</v>
      </c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R183" s="189" t="s">
        <v>198</v>
      </c>
      <c r="AT183" s="189" t="s">
        <v>121</v>
      </c>
      <c r="AU183" s="189" t="s">
        <v>81</v>
      </c>
      <c r="AY183" s="3" t="s">
        <v>118</v>
      </c>
      <c r="BE183" s="190" t="n">
        <f aca="false">IF(N183="základní",J183,0)</f>
        <v>0</v>
      </c>
      <c r="BF183" s="190" t="n">
        <f aca="false">IF(N183="snížená",J183,0)</f>
        <v>0</v>
      </c>
      <c r="BG183" s="190" t="n">
        <f aca="false">IF(N183="zákl. přenesená",J183,0)</f>
        <v>0</v>
      </c>
      <c r="BH183" s="190" t="n">
        <f aca="false">IF(N183="sníž. přenesená",J183,0)</f>
        <v>0</v>
      </c>
      <c r="BI183" s="190" t="n">
        <f aca="false">IF(N183="nulová",J183,0)</f>
        <v>0</v>
      </c>
      <c r="BJ183" s="3" t="s">
        <v>79</v>
      </c>
      <c r="BK183" s="190" t="n">
        <f aca="false">ROUND(I183*H183,2)</f>
        <v>0</v>
      </c>
      <c r="BL183" s="3" t="s">
        <v>198</v>
      </c>
      <c r="BM183" s="189" t="s">
        <v>261</v>
      </c>
    </row>
    <row r="184" s="191" customFormat="true" ht="12.8" hidden="false" customHeight="false" outlineLevel="0" collapsed="false">
      <c r="B184" s="192"/>
      <c r="D184" s="193" t="s">
        <v>128</v>
      </c>
      <c r="E184" s="194"/>
      <c r="F184" s="195" t="s">
        <v>262</v>
      </c>
      <c r="H184" s="196" t="n">
        <v>21.55</v>
      </c>
      <c r="I184" s="197"/>
      <c r="L184" s="192"/>
      <c r="M184" s="198"/>
      <c r="N184" s="199"/>
      <c r="O184" s="199"/>
      <c r="P184" s="199"/>
      <c r="Q184" s="199"/>
      <c r="R184" s="199"/>
      <c r="S184" s="199"/>
      <c r="T184" s="200"/>
      <c r="AT184" s="194" t="s">
        <v>128</v>
      </c>
      <c r="AU184" s="194" t="s">
        <v>81</v>
      </c>
      <c r="AV184" s="191" t="s">
        <v>81</v>
      </c>
      <c r="AW184" s="191" t="s">
        <v>31</v>
      </c>
      <c r="AX184" s="191" t="s">
        <v>74</v>
      </c>
      <c r="AY184" s="194" t="s">
        <v>118</v>
      </c>
    </row>
    <row r="185" s="191" customFormat="true" ht="12.8" hidden="false" customHeight="false" outlineLevel="0" collapsed="false">
      <c r="B185" s="192"/>
      <c r="D185" s="193" t="s">
        <v>128</v>
      </c>
      <c r="E185" s="194"/>
      <c r="F185" s="195" t="s">
        <v>263</v>
      </c>
      <c r="H185" s="196" t="n">
        <v>21.55</v>
      </c>
      <c r="I185" s="197"/>
      <c r="L185" s="192"/>
      <c r="M185" s="198"/>
      <c r="N185" s="199"/>
      <c r="O185" s="199"/>
      <c r="P185" s="199"/>
      <c r="Q185" s="199"/>
      <c r="R185" s="199"/>
      <c r="S185" s="199"/>
      <c r="T185" s="200"/>
      <c r="AT185" s="194" t="s">
        <v>128</v>
      </c>
      <c r="AU185" s="194" t="s">
        <v>81</v>
      </c>
      <c r="AV185" s="191" t="s">
        <v>81</v>
      </c>
      <c r="AW185" s="191" t="s">
        <v>31</v>
      </c>
      <c r="AX185" s="191" t="s">
        <v>74</v>
      </c>
      <c r="AY185" s="194" t="s">
        <v>118</v>
      </c>
    </row>
    <row r="186" s="191" customFormat="true" ht="12.8" hidden="false" customHeight="false" outlineLevel="0" collapsed="false">
      <c r="B186" s="192"/>
      <c r="D186" s="193" t="s">
        <v>128</v>
      </c>
      <c r="E186" s="194"/>
      <c r="F186" s="195" t="s">
        <v>264</v>
      </c>
      <c r="H186" s="196" t="n">
        <v>21.55</v>
      </c>
      <c r="I186" s="197"/>
      <c r="L186" s="192"/>
      <c r="M186" s="198"/>
      <c r="N186" s="199"/>
      <c r="O186" s="199"/>
      <c r="P186" s="199"/>
      <c r="Q186" s="199"/>
      <c r="R186" s="199"/>
      <c r="S186" s="199"/>
      <c r="T186" s="200"/>
      <c r="AT186" s="194" t="s">
        <v>128</v>
      </c>
      <c r="AU186" s="194" t="s">
        <v>81</v>
      </c>
      <c r="AV186" s="191" t="s">
        <v>81</v>
      </c>
      <c r="AW186" s="191" t="s">
        <v>31</v>
      </c>
      <c r="AX186" s="191" t="s">
        <v>74</v>
      </c>
      <c r="AY186" s="194" t="s">
        <v>118</v>
      </c>
    </row>
    <row r="187" s="191" customFormat="true" ht="12.8" hidden="false" customHeight="false" outlineLevel="0" collapsed="false">
      <c r="B187" s="192"/>
      <c r="D187" s="193" t="s">
        <v>128</v>
      </c>
      <c r="E187" s="194"/>
      <c r="F187" s="195" t="s">
        <v>265</v>
      </c>
      <c r="H187" s="196" t="n">
        <v>8.71</v>
      </c>
      <c r="I187" s="197"/>
      <c r="L187" s="192"/>
      <c r="M187" s="198"/>
      <c r="N187" s="199"/>
      <c r="O187" s="199"/>
      <c r="P187" s="199"/>
      <c r="Q187" s="199"/>
      <c r="R187" s="199"/>
      <c r="S187" s="199"/>
      <c r="T187" s="200"/>
      <c r="AT187" s="194" t="s">
        <v>128</v>
      </c>
      <c r="AU187" s="194" t="s">
        <v>81</v>
      </c>
      <c r="AV187" s="191" t="s">
        <v>81</v>
      </c>
      <c r="AW187" s="191" t="s">
        <v>31</v>
      </c>
      <c r="AX187" s="191" t="s">
        <v>74</v>
      </c>
      <c r="AY187" s="194" t="s">
        <v>118</v>
      </c>
    </row>
    <row r="188" s="210" customFormat="true" ht="12.8" hidden="false" customHeight="false" outlineLevel="0" collapsed="false">
      <c r="B188" s="211"/>
      <c r="D188" s="193" t="s">
        <v>128</v>
      </c>
      <c r="E188" s="212"/>
      <c r="F188" s="213" t="s">
        <v>154</v>
      </c>
      <c r="H188" s="214" t="n">
        <v>73.36</v>
      </c>
      <c r="I188" s="215"/>
      <c r="L188" s="211"/>
      <c r="M188" s="216"/>
      <c r="N188" s="217"/>
      <c r="O188" s="217"/>
      <c r="P188" s="217"/>
      <c r="Q188" s="217"/>
      <c r="R188" s="217"/>
      <c r="S188" s="217"/>
      <c r="T188" s="218"/>
      <c r="AT188" s="212" t="s">
        <v>128</v>
      </c>
      <c r="AU188" s="212" t="s">
        <v>81</v>
      </c>
      <c r="AV188" s="210" t="s">
        <v>126</v>
      </c>
      <c r="AW188" s="210" t="s">
        <v>31</v>
      </c>
      <c r="AX188" s="210" t="s">
        <v>79</v>
      </c>
      <c r="AY188" s="212" t="s">
        <v>118</v>
      </c>
    </row>
    <row r="189" s="27" customFormat="true" ht="16.5" hidden="false" customHeight="true" outlineLevel="0" collapsed="false">
      <c r="A189" s="22"/>
      <c r="B189" s="177"/>
      <c r="C189" s="178" t="s">
        <v>266</v>
      </c>
      <c r="D189" s="178" t="s">
        <v>121</v>
      </c>
      <c r="E189" s="179" t="s">
        <v>267</v>
      </c>
      <c r="F189" s="180" t="s">
        <v>268</v>
      </c>
      <c r="G189" s="181" t="s">
        <v>124</v>
      </c>
      <c r="H189" s="182" t="n">
        <v>62.605</v>
      </c>
      <c r="I189" s="183"/>
      <c r="J189" s="184" t="n">
        <f aca="false">ROUND(I189*H189,2)</f>
        <v>0</v>
      </c>
      <c r="K189" s="180"/>
      <c r="L189" s="23"/>
      <c r="M189" s="185"/>
      <c r="N189" s="186" t="s">
        <v>39</v>
      </c>
      <c r="O189" s="60"/>
      <c r="P189" s="187" t="n">
        <f aca="false">O189*H189</f>
        <v>0</v>
      </c>
      <c r="Q189" s="187" t="n">
        <v>0.00058</v>
      </c>
      <c r="R189" s="187" t="n">
        <f aca="false">Q189*H189</f>
        <v>0.0363109</v>
      </c>
      <c r="S189" s="187" t="n">
        <v>0</v>
      </c>
      <c r="T189" s="188" t="n">
        <f aca="false">S189*H189</f>
        <v>0</v>
      </c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R189" s="189" t="s">
        <v>198</v>
      </c>
      <c r="AT189" s="189" t="s">
        <v>121</v>
      </c>
      <c r="AU189" s="189" t="s">
        <v>81</v>
      </c>
      <c r="AY189" s="3" t="s">
        <v>118</v>
      </c>
      <c r="BE189" s="190" t="n">
        <f aca="false">IF(N189="základní",J189,0)</f>
        <v>0</v>
      </c>
      <c r="BF189" s="190" t="n">
        <f aca="false">IF(N189="snížená",J189,0)</f>
        <v>0</v>
      </c>
      <c r="BG189" s="190" t="n">
        <f aca="false">IF(N189="zákl. přenesená",J189,0)</f>
        <v>0</v>
      </c>
      <c r="BH189" s="190" t="n">
        <f aca="false">IF(N189="sníž. přenesená",J189,0)</f>
        <v>0</v>
      </c>
      <c r="BI189" s="190" t="n">
        <f aca="false">IF(N189="nulová",J189,0)</f>
        <v>0</v>
      </c>
      <c r="BJ189" s="3" t="s">
        <v>79</v>
      </c>
      <c r="BK189" s="190" t="n">
        <f aca="false">ROUND(I189*H189,2)</f>
        <v>0</v>
      </c>
      <c r="BL189" s="3" t="s">
        <v>198</v>
      </c>
      <c r="BM189" s="189" t="s">
        <v>269</v>
      </c>
    </row>
    <row r="190" s="191" customFormat="true" ht="12.8" hidden="false" customHeight="false" outlineLevel="0" collapsed="false">
      <c r="B190" s="192"/>
      <c r="D190" s="193" t="s">
        <v>128</v>
      </c>
      <c r="E190" s="194"/>
      <c r="F190" s="195" t="s">
        <v>270</v>
      </c>
      <c r="H190" s="196" t="n">
        <v>50.52</v>
      </c>
      <c r="I190" s="197"/>
      <c r="L190" s="192"/>
      <c r="M190" s="198"/>
      <c r="N190" s="199"/>
      <c r="O190" s="199"/>
      <c r="P190" s="199"/>
      <c r="Q190" s="199"/>
      <c r="R190" s="199"/>
      <c r="S190" s="199"/>
      <c r="T190" s="200"/>
      <c r="AT190" s="194" t="s">
        <v>128</v>
      </c>
      <c r="AU190" s="194" t="s">
        <v>81</v>
      </c>
      <c r="AV190" s="191" t="s">
        <v>81</v>
      </c>
      <c r="AW190" s="191" t="s">
        <v>31</v>
      </c>
      <c r="AX190" s="191" t="s">
        <v>74</v>
      </c>
      <c r="AY190" s="194" t="s">
        <v>118</v>
      </c>
    </row>
    <row r="191" s="191" customFormat="true" ht="12.8" hidden="false" customHeight="false" outlineLevel="0" collapsed="false">
      <c r="B191" s="192"/>
      <c r="D191" s="193" t="s">
        <v>128</v>
      </c>
      <c r="E191" s="194"/>
      <c r="F191" s="195" t="s">
        <v>271</v>
      </c>
      <c r="H191" s="196" t="n">
        <v>12.085</v>
      </c>
      <c r="I191" s="197"/>
      <c r="L191" s="192"/>
      <c r="M191" s="198"/>
      <c r="N191" s="199"/>
      <c r="O191" s="199"/>
      <c r="P191" s="199"/>
      <c r="Q191" s="199"/>
      <c r="R191" s="199"/>
      <c r="S191" s="199"/>
      <c r="T191" s="200"/>
      <c r="AT191" s="194" t="s">
        <v>128</v>
      </c>
      <c r="AU191" s="194" t="s">
        <v>81</v>
      </c>
      <c r="AV191" s="191" t="s">
        <v>81</v>
      </c>
      <c r="AW191" s="191" t="s">
        <v>31</v>
      </c>
      <c r="AX191" s="191" t="s">
        <v>74</v>
      </c>
      <c r="AY191" s="194" t="s">
        <v>118</v>
      </c>
    </row>
    <row r="192" s="210" customFormat="true" ht="12.8" hidden="false" customHeight="false" outlineLevel="0" collapsed="false">
      <c r="B192" s="211"/>
      <c r="D192" s="193" t="s">
        <v>128</v>
      </c>
      <c r="E192" s="212"/>
      <c r="F192" s="213" t="s">
        <v>154</v>
      </c>
      <c r="H192" s="214" t="n">
        <v>62.605</v>
      </c>
      <c r="I192" s="215"/>
      <c r="L192" s="211"/>
      <c r="M192" s="216"/>
      <c r="N192" s="217"/>
      <c r="O192" s="217"/>
      <c r="P192" s="217"/>
      <c r="Q192" s="217"/>
      <c r="R192" s="217"/>
      <c r="S192" s="217"/>
      <c r="T192" s="218"/>
      <c r="AT192" s="212" t="s">
        <v>128</v>
      </c>
      <c r="AU192" s="212" t="s">
        <v>81</v>
      </c>
      <c r="AV192" s="210" t="s">
        <v>126</v>
      </c>
      <c r="AW192" s="210" t="s">
        <v>31</v>
      </c>
      <c r="AX192" s="210" t="s">
        <v>79</v>
      </c>
      <c r="AY192" s="212" t="s">
        <v>118</v>
      </c>
    </row>
    <row r="193" s="27" customFormat="true" ht="33" hidden="false" customHeight="true" outlineLevel="0" collapsed="false">
      <c r="A193" s="22"/>
      <c r="B193" s="177"/>
      <c r="C193" s="178" t="s">
        <v>272</v>
      </c>
      <c r="D193" s="178" t="s">
        <v>121</v>
      </c>
      <c r="E193" s="179" t="s">
        <v>273</v>
      </c>
      <c r="F193" s="180" t="s">
        <v>274</v>
      </c>
      <c r="G193" s="181" t="s">
        <v>251</v>
      </c>
      <c r="H193" s="182" t="n">
        <v>157.5</v>
      </c>
      <c r="I193" s="183"/>
      <c r="J193" s="184" t="n">
        <f aca="false">ROUND(I193*H193,2)</f>
        <v>0</v>
      </c>
      <c r="K193" s="180"/>
      <c r="L193" s="23"/>
      <c r="M193" s="185"/>
      <c r="N193" s="186" t="s">
        <v>39</v>
      </c>
      <c r="O193" s="60"/>
      <c r="P193" s="187" t="n">
        <f aca="false">O193*H193</f>
        <v>0</v>
      </c>
      <c r="Q193" s="187" t="n">
        <v>0</v>
      </c>
      <c r="R193" s="187" t="n">
        <f aca="false">Q193*H193</f>
        <v>0</v>
      </c>
      <c r="S193" s="187" t="n">
        <v>0</v>
      </c>
      <c r="T193" s="188" t="n">
        <f aca="false">S193*H193</f>
        <v>0</v>
      </c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R193" s="189" t="s">
        <v>198</v>
      </c>
      <c r="AT193" s="189" t="s">
        <v>121</v>
      </c>
      <c r="AU193" s="189" t="s">
        <v>81</v>
      </c>
      <c r="AY193" s="3" t="s">
        <v>118</v>
      </c>
      <c r="BE193" s="190" t="n">
        <f aca="false">IF(N193="základní",J193,0)</f>
        <v>0</v>
      </c>
      <c r="BF193" s="190" t="n">
        <f aca="false">IF(N193="snížená",J193,0)</f>
        <v>0</v>
      </c>
      <c r="BG193" s="190" t="n">
        <f aca="false">IF(N193="zákl. přenesená",J193,0)</f>
        <v>0</v>
      </c>
      <c r="BH193" s="190" t="n">
        <f aca="false">IF(N193="sníž. přenesená",J193,0)</f>
        <v>0</v>
      </c>
      <c r="BI193" s="190" t="n">
        <f aca="false">IF(N193="nulová",J193,0)</f>
        <v>0</v>
      </c>
      <c r="BJ193" s="3" t="s">
        <v>79</v>
      </c>
      <c r="BK193" s="190" t="n">
        <f aca="false">ROUND(I193*H193,2)</f>
        <v>0</v>
      </c>
      <c r="BL193" s="3" t="s">
        <v>198</v>
      </c>
      <c r="BM193" s="189" t="s">
        <v>275</v>
      </c>
    </row>
    <row r="194" s="191" customFormat="true" ht="12.8" hidden="false" customHeight="false" outlineLevel="0" collapsed="false">
      <c r="B194" s="192"/>
      <c r="D194" s="193" t="s">
        <v>128</v>
      </c>
      <c r="E194" s="194"/>
      <c r="F194" s="195" t="s">
        <v>276</v>
      </c>
      <c r="H194" s="196" t="n">
        <v>157.5</v>
      </c>
      <c r="I194" s="197"/>
      <c r="L194" s="192"/>
      <c r="M194" s="198"/>
      <c r="N194" s="199"/>
      <c r="O194" s="199"/>
      <c r="P194" s="199"/>
      <c r="Q194" s="199"/>
      <c r="R194" s="199"/>
      <c r="S194" s="199"/>
      <c r="T194" s="200"/>
      <c r="AT194" s="194" t="s">
        <v>128</v>
      </c>
      <c r="AU194" s="194" t="s">
        <v>81</v>
      </c>
      <c r="AV194" s="191" t="s">
        <v>81</v>
      </c>
      <c r="AW194" s="191" t="s">
        <v>31</v>
      </c>
      <c r="AX194" s="191" t="s">
        <v>79</v>
      </c>
      <c r="AY194" s="194" t="s">
        <v>118</v>
      </c>
    </row>
    <row r="195" s="27" customFormat="true" ht="21.75" hidden="false" customHeight="true" outlineLevel="0" collapsed="false">
      <c r="A195" s="22"/>
      <c r="B195" s="177"/>
      <c r="C195" s="178" t="s">
        <v>277</v>
      </c>
      <c r="D195" s="178" t="s">
        <v>121</v>
      </c>
      <c r="E195" s="179" t="s">
        <v>278</v>
      </c>
      <c r="F195" s="180" t="s">
        <v>279</v>
      </c>
      <c r="G195" s="181" t="s">
        <v>244</v>
      </c>
      <c r="H195" s="230"/>
      <c r="I195" s="183"/>
      <c r="J195" s="184" t="n">
        <f aca="false">ROUND(I195*H195,2)</f>
        <v>0</v>
      </c>
      <c r="K195" s="180" t="s">
        <v>125</v>
      </c>
      <c r="L195" s="23"/>
      <c r="M195" s="185"/>
      <c r="N195" s="186" t="s">
        <v>39</v>
      </c>
      <c r="O195" s="60"/>
      <c r="P195" s="187" t="n">
        <f aca="false">O195*H195</f>
        <v>0</v>
      </c>
      <c r="Q195" s="187" t="n">
        <v>0</v>
      </c>
      <c r="R195" s="187" t="n">
        <f aca="false">Q195*H195</f>
        <v>0</v>
      </c>
      <c r="S195" s="187" t="n">
        <v>0</v>
      </c>
      <c r="T195" s="188" t="n">
        <f aca="false">S195*H195</f>
        <v>0</v>
      </c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R195" s="189" t="s">
        <v>198</v>
      </c>
      <c r="AT195" s="189" t="s">
        <v>121</v>
      </c>
      <c r="AU195" s="189" t="s">
        <v>81</v>
      </c>
      <c r="AY195" s="3" t="s">
        <v>118</v>
      </c>
      <c r="BE195" s="190" t="n">
        <f aca="false">IF(N195="základní",J195,0)</f>
        <v>0</v>
      </c>
      <c r="BF195" s="190" t="n">
        <f aca="false">IF(N195="snížená",J195,0)</f>
        <v>0</v>
      </c>
      <c r="BG195" s="190" t="n">
        <f aca="false">IF(N195="zákl. přenesená",J195,0)</f>
        <v>0</v>
      </c>
      <c r="BH195" s="190" t="n">
        <f aca="false">IF(N195="sníž. přenesená",J195,0)</f>
        <v>0</v>
      </c>
      <c r="BI195" s="190" t="n">
        <f aca="false">IF(N195="nulová",J195,0)</f>
        <v>0</v>
      </c>
      <c r="BJ195" s="3" t="s">
        <v>79</v>
      </c>
      <c r="BK195" s="190" t="n">
        <f aca="false">ROUND(I195*H195,2)</f>
        <v>0</v>
      </c>
      <c r="BL195" s="3" t="s">
        <v>198</v>
      </c>
      <c r="BM195" s="189" t="s">
        <v>280</v>
      </c>
    </row>
    <row r="196" s="163" customFormat="true" ht="22.8" hidden="false" customHeight="true" outlineLevel="0" collapsed="false">
      <c r="B196" s="164"/>
      <c r="D196" s="165" t="s">
        <v>73</v>
      </c>
      <c r="E196" s="175" t="s">
        <v>281</v>
      </c>
      <c r="F196" s="175" t="s">
        <v>282</v>
      </c>
      <c r="I196" s="167"/>
      <c r="J196" s="176" t="n">
        <f aca="false">BK196</f>
        <v>0</v>
      </c>
      <c r="L196" s="164"/>
      <c r="M196" s="169"/>
      <c r="N196" s="170"/>
      <c r="O196" s="170"/>
      <c r="P196" s="171" t="n">
        <f aca="false">SUM(P197:P200)</f>
        <v>0</v>
      </c>
      <c r="Q196" s="170"/>
      <c r="R196" s="171" t="n">
        <f aca="false">SUM(R197:R200)</f>
        <v>0.00014</v>
      </c>
      <c r="S196" s="170"/>
      <c r="T196" s="172" t="n">
        <f aca="false">SUM(T197:T200)</f>
        <v>0.0042</v>
      </c>
      <c r="AR196" s="165" t="s">
        <v>81</v>
      </c>
      <c r="AT196" s="173" t="s">
        <v>73</v>
      </c>
      <c r="AU196" s="173" t="s">
        <v>79</v>
      </c>
      <c r="AY196" s="165" t="s">
        <v>118</v>
      </c>
      <c r="BK196" s="174" t="n">
        <f aca="false">SUM(BK197:BK200)</f>
        <v>0</v>
      </c>
    </row>
    <row r="197" s="27" customFormat="true" ht="21.75" hidden="false" customHeight="true" outlineLevel="0" collapsed="false">
      <c r="A197" s="22"/>
      <c r="B197" s="177"/>
      <c r="C197" s="178" t="s">
        <v>283</v>
      </c>
      <c r="D197" s="178" t="s">
        <v>121</v>
      </c>
      <c r="E197" s="179" t="s">
        <v>284</v>
      </c>
      <c r="F197" s="180" t="s">
        <v>285</v>
      </c>
      <c r="G197" s="181" t="s">
        <v>251</v>
      </c>
      <c r="H197" s="182" t="n">
        <v>14</v>
      </c>
      <c r="I197" s="183"/>
      <c r="J197" s="184" t="n">
        <f aca="false">ROUND(I197*H197,2)</f>
        <v>0</v>
      </c>
      <c r="K197" s="180" t="s">
        <v>125</v>
      </c>
      <c r="L197" s="23"/>
      <c r="M197" s="185"/>
      <c r="N197" s="186" t="s">
        <v>39</v>
      </c>
      <c r="O197" s="60"/>
      <c r="P197" s="187" t="n">
        <f aca="false">O197*H197</f>
        <v>0</v>
      </c>
      <c r="Q197" s="187" t="n">
        <v>0</v>
      </c>
      <c r="R197" s="187" t="n">
        <f aca="false">Q197*H197</f>
        <v>0</v>
      </c>
      <c r="S197" s="187" t="n">
        <v>0.0003</v>
      </c>
      <c r="T197" s="188" t="n">
        <f aca="false">S197*H197</f>
        <v>0.0042</v>
      </c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R197" s="189" t="s">
        <v>198</v>
      </c>
      <c r="AT197" s="189" t="s">
        <v>121</v>
      </c>
      <c r="AU197" s="189" t="s">
        <v>81</v>
      </c>
      <c r="AY197" s="3" t="s">
        <v>118</v>
      </c>
      <c r="BE197" s="190" t="n">
        <f aca="false">IF(N197="základní",J197,0)</f>
        <v>0</v>
      </c>
      <c r="BF197" s="190" t="n">
        <f aca="false">IF(N197="snížená",J197,0)</f>
        <v>0</v>
      </c>
      <c r="BG197" s="190" t="n">
        <f aca="false">IF(N197="zákl. přenesená",J197,0)</f>
        <v>0</v>
      </c>
      <c r="BH197" s="190" t="n">
        <f aca="false">IF(N197="sníž. přenesená",J197,0)</f>
        <v>0</v>
      </c>
      <c r="BI197" s="190" t="n">
        <f aca="false">IF(N197="nulová",J197,0)</f>
        <v>0</v>
      </c>
      <c r="BJ197" s="3" t="s">
        <v>79</v>
      </c>
      <c r="BK197" s="190" t="n">
        <f aca="false">ROUND(I197*H197,2)</f>
        <v>0</v>
      </c>
      <c r="BL197" s="3" t="s">
        <v>198</v>
      </c>
      <c r="BM197" s="189" t="s">
        <v>286</v>
      </c>
    </row>
    <row r="198" s="191" customFormat="true" ht="12.8" hidden="false" customHeight="false" outlineLevel="0" collapsed="false">
      <c r="B198" s="192"/>
      <c r="D198" s="193" t="s">
        <v>128</v>
      </c>
      <c r="E198" s="194"/>
      <c r="F198" s="195" t="s">
        <v>287</v>
      </c>
      <c r="H198" s="196" t="n">
        <v>14</v>
      </c>
      <c r="I198" s="197"/>
      <c r="L198" s="192"/>
      <c r="M198" s="198"/>
      <c r="N198" s="199"/>
      <c r="O198" s="199"/>
      <c r="P198" s="199"/>
      <c r="Q198" s="199"/>
      <c r="R198" s="199"/>
      <c r="S198" s="199"/>
      <c r="T198" s="200"/>
      <c r="AT198" s="194" t="s">
        <v>128</v>
      </c>
      <c r="AU198" s="194" t="s">
        <v>81</v>
      </c>
      <c r="AV198" s="191" t="s">
        <v>81</v>
      </c>
      <c r="AW198" s="191" t="s">
        <v>31</v>
      </c>
      <c r="AX198" s="191" t="s">
        <v>79</v>
      </c>
      <c r="AY198" s="194" t="s">
        <v>118</v>
      </c>
    </row>
    <row r="199" s="27" customFormat="true" ht="16.5" hidden="false" customHeight="true" outlineLevel="0" collapsed="false">
      <c r="A199" s="22"/>
      <c r="B199" s="177"/>
      <c r="C199" s="178" t="s">
        <v>239</v>
      </c>
      <c r="D199" s="178" t="s">
        <v>121</v>
      </c>
      <c r="E199" s="179" t="s">
        <v>288</v>
      </c>
      <c r="F199" s="180" t="s">
        <v>289</v>
      </c>
      <c r="G199" s="181" t="s">
        <v>251</v>
      </c>
      <c r="H199" s="182" t="n">
        <v>14</v>
      </c>
      <c r="I199" s="183"/>
      <c r="J199" s="184" t="n">
        <f aca="false">ROUND(I199*H199,2)</f>
        <v>0</v>
      </c>
      <c r="K199" s="180"/>
      <c r="L199" s="23"/>
      <c r="M199" s="185"/>
      <c r="N199" s="186" t="s">
        <v>39</v>
      </c>
      <c r="O199" s="60"/>
      <c r="P199" s="187" t="n">
        <f aca="false">O199*H199</f>
        <v>0</v>
      </c>
      <c r="Q199" s="187" t="n">
        <v>1E-005</v>
      </c>
      <c r="R199" s="187" t="n">
        <f aca="false">Q199*H199</f>
        <v>0.00014</v>
      </c>
      <c r="S199" s="187" t="n">
        <v>0</v>
      </c>
      <c r="T199" s="188" t="n">
        <f aca="false">S199*H199</f>
        <v>0</v>
      </c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R199" s="189" t="s">
        <v>198</v>
      </c>
      <c r="AT199" s="189" t="s">
        <v>121</v>
      </c>
      <c r="AU199" s="189" t="s">
        <v>81</v>
      </c>
      <c r="AY199" s="3" t="s">
        <v>118</v>
      </c>
      <c r="BE199" s="190" t="n">
        <f aca="false">IF(N199="základní",J199,0)</f>
        <v>0</v>
      </c>
      <c r="BF199" s="190" t="n">
        <f aca="false">IF(N199="snížená",J199,0)</f>
        <v>0</v>
      </c>
      <c r="BG199" s="190" t="n">
        <f aca="false">IF(N199="zákl. přenesená",J199,0)</f>
        <v>0</v>
      </c>
      <c r="BH199" s="190" t="n">
        <f aca="false">IF(N199="sníž. přenesená",J199,0)</f>
        <v>0</v>
      </c>
      <c r="BI199" s="190" t="n">
        <f aca="false">IF(N199="nulová",J199,0)</f>
        <v>0</v>
      </c>
      <c r="BJ199" s="3" t="s">
        <v>79</v>
      </c>
      <c r="BK199" s="190" t="n">
        <f aca="false">ROUND(I199*H199,2)</f>
        <v>0</v>
      </c>
      <c r="BL199" s="3" t="s">
        <v>198</v>
      </c>
      <c r="BM199" s="189" t="s">
        <v>290</v>
      </c>
    </row>
    <row r="200" s="27" customFormat="true" ht="21.75" hidden="false" customHeight="true" outlineLevel="0" collapsed="false">
      <c r="A200" s="22"/>
      <c r="B200" s="177"/>
      <c r="C200" s="178" t="s">
        <v>291</v>
      </c>
      <c r="D200" s="178" t="s">
        <v>121</v>
      </c>
      <c r="E200" s="179" t="s">
        <v>292</v>
      </c>
      <c r="F200" s="180" t="s">
        <v>293</v>
      </c>
      <c r="G200" s="181" t="s">
        <v>244</v>
      </c>
      <c r="H200" s="230"/>
      <c r="I200" s="183"/>
      <c r="J200" s="184" t="n">
        <f aca="false">ROUND(I200*H200,2)</f>
        <v>0</v>
      </c>
      <c r="K200" s="180" t="s">
        <v>125</v>
      </c>
      <c r="L200" s="23"/>
      <c r="M200" s="185"/>
      <c r="N200" s="186" t="s">
        <v>39</v>
      </c>
      <c r="O200" s="60"/>
      <c r="P200" s="187" t="n">
        <f aca="false">O200*H200</f>
        <v>0</v>
      </c>
      <c r="Q200" s="187" t="n">
        <v>0</v>
      </c>
      <c r="R200" s="187" t="n">
        <f aca="false">Q200*H200</f>
        <v>0</v>
      </c>
      <c r="S200" s="187" t="n">
        <v>0</v>
      </c>
      <c r="T200" s="188" t="n">
        <f aca="false">S200*H200</f>
        <v>0</v>
      </c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R200" s="189" t="s">
        <v>198</v>
      </c>
      <c r="AT200" s="189" t="s">
        <v>121</v>
      </c>
      <c r="AU200" s="189" t="s">
        <v>81</v>
      </c>
      <c r="AY200" s="3" t="s">
        <v>118</v>
      </c>
      <c r="BE200" s="190" t="n">
        <f aca="false">IF(N200="základní",J200,0)</f>
        <v>0</v>
      </c>
      <c r="BF200" s="190" t="n">
        <f aca="false">IF(N200="snížená",J200,0)</f>
        <v>0</v>
      </c>
      <c r="BG200" s="190" t="n">
        <f aca="false">IF(N200="zákl. přenesená",J200,0)</f>
        <v>0</v>
      </c>
      <c r="BH200" s="190" t="n">
        <f aca="false">IF(N200="sníž. přenesená",J200,0)</f>
        <v>0</v>
      </c>
      <c r="BI200" s="190" t="n">
        <f aca="false">IF(N200="nulová",J200,0)</f>
        <v>0</v>
      </c>
      <c r="BJ200" s="3" t="s">
        <v>79</v>
      </c>
      <c r="BK200" s="190" t="n">
        <f aca="false">ROUND(I200*H200,2)</f>
        <v>0</v>
      </c>
      <c r="BL200" s="3" t="s">
        <v>198</v>
      </c>
      <c r="BM200" s="189" t="s">
        <v>294</v>
      </c>
    </row>
    <row r="201" s="163" customFormat="true" ht="22.8" hidden="false" customHeight="true" outlineLevel="0" collapsed="false">
      <c r="B201" s="164"/>
      <c r="D201" s="165" t="s">
        <v>73</v>
      </c>
      <c r="E201" s="175" t="s">
        <v>295</v>
      </c>
      <c r="F201" s="175" t="s">
        <v>296</v>
      </c>
      <c r="I201" s="167"/>
      <c r="J201" s="176" t="n">
        <f aca="false">BK201</f>
        <v>0</v>
      </c>
      <c r="L201" s="164"/>
      <c r="M201" s="169"/>
      <c r="N201" s="170"/>
      <c r="O201" s="170"/>
      <c r="P201" s="171" t="n">
        <f aca="false">SUM(P202:P219)</f>
        <v>0</v>
      </c>
      <c r="Q201" s="170"/>
      <c r="R201" s="171" t="n">
        <f aca="false">SUM(R202:R219)</f>
        <v>0.070668</v>
      </c>
      <c r="S201" s="170"/>
      <c r="T201" s="172" t="n">
        <f aca="false">SUM(T202:T219)</f>
        <v>0</v>
      </c>
      <c r="AR201" s="165" t="s">
        <v>81</v>
      </c>
      <c r="AT201" s="173" t="s">
        <v>73</v>
      </c>
      <c r="AU201" s="173" t="s">
        <v>79</v>
      </c>
      <c r="AY201" s="165" t="s">
        <v>118</v>
      </c>
      <c r="BK201" s="174" t="n">
        <f aca="false">SUM(BK202:BK219)</f>
        <v>0</v>
      </c>
    </row>
    <row r="202" s="27" customFormat="true" ht="21.75" hidden="false" customHeight="true" outlineLevel="0" collapsed="false">
      <c r="A202" s="22"/>
      <c r="B202" s="177"/>
      <c r="C202" s="178" t="s">
        <v>297</v>
      </c>
      <c r="D202" s="178" t="s">
        <v>121</v>
      </c>
      <c r="E202" s="179" t="s">
        <v>298</v>
      </c>
      <c r="F202" s="180" t="s">
        <v>299</v>
      </c>
      <c r="G202" s="181" t="s">
        <v>124</v>
      </c>
      <c r="H202" s="182" t="n">
        <v>6.6</v>
      </c>
      <c r="I202" s="183"/>
      <c r="J202" s="184" t="n">
        <f aca="false">ROUND(I202*H202,2)</f>
        <v>0</v>
      </c>
      <c r="K202" s="180" t="s">
        <v>125</v>
      </c>
      <c r="L202" s="23"/>
      <c r="M202" s="185"/>
      <c r="N202" s="186" t="s">
        <v>39</v>
      </c>
      <c r="O202" s="60"/>
      <c r="P202" s="187" t="n">
        <f aca="false">O202*H202</f>
        <v>0</v>
      </c>
      <c r="Q202" s="187" t="n">
        <v>6E-005</v>
      </c>
      <c r="R202" s="187" t="n">
        <f aca="false">Q202*H202</f>
        <v>0.000396</v>
      </c>
      <c r="S202" s="187" t="n">
        <v>0</v>
      </c>
      <c r="T202" s="188" t="n">
        <f aca="false">S202*H202</f>
        <v>0</v>
      </c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R202" s="189" t="s">
        <v>198</v>
      </c>
      <c r="AT202" s="189" t="s">
        <v>121</v>
      </c>
      <c r="AU202" s="189" t="s">
        <v>81</v>
      </c>
      <c r="AY202" s="3" t="s">
        <v>118</v>
      </c>
      <c r="BE202" s="190" t="n">
        <f aca="false">IF(N202="základní",J202,0)</f>
        <v>0</v>
      </c>
      <c r="BF202" s="190" t="n">
        <f aca="false">IF(N202="snížená",J202,0)</f>
        <v>0</v>
      </c>
      <c r="BG202" s="190" t="n">
        <f aca="false">IF(N202="zákl. přenesená",J202,0)</f>
        <v>0</v>
      </c>
      <c r="BH202" s="190" t="n">
        <f aca="false">IF(N202="sníž. přenesená",J202,0)</f>
        <v>0</v>
      </c>
      <c r="BI202" s="190" t="n">
        <f aca="false">IF(N202="nulová",J202,0)</f>
        <v>0</v>
      </c>
      <c r="BJ202" s="3" t="s">
        <v>79</v>
      </c>
      <c r="BK202" s="190" t="n">
        <f aca="false">ROUND(I202*H202,2)</f>
        <v>0</v>
      </c>
      <c r="BL202" s="3" t="s">
        <v>198</v>
      </c>
      <c r="BM202" s="189" t="s">
        <v>300</v>
      </c>
    </row>
    <row r="203" s="191" customFormat="true" ht="12.8" hidden="false" customHeight="false" outlineLevel="0" collapsed="false">
      <c r="B203" s="192"/>
      <c r="D203" s="193" t="s">
        <v>128</v>
      </c>
      <c r="E203" s="194"/>
      <c r="F203" s="195" t="s">
        <v>301</v>
      </c>
      <c r="H203" s="196" t="n">
        <v>6.6</v>
      </c>
      <c r="I203" s="197"/>
      <c r="L203" s="192"/>
      <c r="M203" s="198"/>
      <c r="N203" s="199"/>
      <c r="O203" s="199"/>
      <c r="P203" s="199"/>
      <c r="Q203" s="199"/>
      <c r="R203" s="199"/>
      <c r="S203" s="199"/>
      <c r="T203" s="200"/>
      <c r="AT203" s="194" t="s">
        <v>128</v>
      </c>
      <c r="AU203" s="194" t="s">
        <v>81</v>
      </c>
      <c r="AV203" s="191" t="s">
        <v>81</v>
      </c>
      <c r="AW203" s="191" t="s">
        <v>31</v>
      </c>
      <c r="AX203" s="191" t="s">
        <v>79</v>
      </c>
      <c r="AY203" s="194" t="s">
        <v>118</v>
      </c>
    </row>
    <row r="204" s="27" customFormat="true" ht="21.75" hidden="false" customHeight="true" outlineLevel="0" collapsed="false">
      <c r="A204" s="22"/>
      <c r="B204" s="177"/>
      <c r="C204" s="178" t="s">
        <v>302</v>
      </c>
      <c r="D204" s="178" t="s">
        <v>121</v>
      </c>
      <c r="E204" s="179" t="s">
        <v>303</v>
      </c>
      <c r="F204" s="180" t="s">
        <v>304</v>
      </c>
      <c r="G204" s="181" t="s">
        <v>124</v>
      </c>
      <c r="H204" s="182" t="n">
        <v>6.6</v>
      </c>
      <c r="I204" s="183"/>
      <c r="J204" s="184" t="n">
        <f aca="false">ROUND(I204*H204,2)</f>
        <v>0</v>
      </c>
      <c r="K204" s="180" t="s">
        <v>125</v>
      </c>
      <c r="L204" s="23"/>
      <c r="M204" s="185"/>
      <c r="N204" s="186" t="s">
        <v>39</v>
      </c>
      <c r="O204" s="60"/>
      <c r="P204" s="187" t="n">
        <f aca="false">O204*H204</f>
        <v>0</v>
      </c>
      <c r="Q204" s="187" t="n">
        <v>0.00013</v>
      </c>
      <c r="R204" s="187" t="n">
        <f aca="false">Q204*H204</f>
        <v>0.000858</v>
      </c>
      <c r="S204" s="187" t="n">
        <v>0</v>
      </c>
      <c r="T204" s="188" t="n">
        <f aca="false">S204*H204</f>
        <v>0</v>
      </c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R204" s="189" t="s">
        <v>198</v>
      </c>
      <c r="AT204" s="189" t="s">
        <v>121</v>
      </c>
      <c r="AU204" s="189" t="s">
        <v>81</v>
      </c>
      <c r="AY204" s="3" t="s">
        <v>118</v>
      </c>
      <c r="BE204" s="190" t="n">
        <f aca="false">IF(N204="základní",J204,0)</f>
        <v>0</v>
      </c>
      <c r="BF204" s="190" t="n">
        <f aca="false">IF(N204="snížená",J204,0)</f>
        <v>0</v>
      </c>
      <c r="BG204" s="190" t="n">
        <f aca="false">IF(N204="zákl. přenesená",J204,0)</f>
        <v>0</v>
      </c>
      <c r="BH204" s="190" t="n">
        <f aca="false">IF(N204="sníž. přenesená",J204,0)</f>
        <v>0</v>
      </c>
      <c r="BI204" s="190" t="n">
        <f aca="false">IF(N204="nulová",J204,0)</f>
        <v>0</v>
      </c>
      <c r="BJ204" s="3" t="s">
        <v>79</v>
      </c>
      <c r="BK204" s="190" t="n">
        <f aca="false">ROUND(I204*H204,2)</f>
        <v>0</v>
      </c>
      <c r="BL204" s="3" t="s">
        <v>198</v>
      </c>
      <c r="BM204" s="189" t="s">
        <v>305</v>
      </c>
    </row>
    <row r="205" s="27" customFormat="true" ht="21.75" hidden="false" customHeight="true" outlineLevel="0" collapsed="false">
      <c r="A205" s="22"/>
      <c r="B205" s="177"/>
      <c r="C205" s="178" t="s">
        <v>306</v>
      </c>
      <c r="D205" s="178" t="s">
        <v>121</v>
      </c>
      <c r="E205" s="179" t="s">
        <v>307</v>
      </c>
      <c r="F205" s="180" t="s">
        <v>308</v>
      </c>
      <c r="G205" s="181" t="s">
        <v>124</v>
      </c>
      <c r="H205" s="182" t="n">
        <v>6.6</v>
      </c>
      <c r="I205" s="183"/>
      <c r="J205" s="184" t="n">
        <f aca="false">ROUND(I205*H205,2)</f>
        <v>0</v>
      </c>
      <c r="K205" s="180" t="s">
        <v>125</v>
      </c>
      <c r="L205" s="23"/>
      <c r="M205" s="185"/>
      <c r="N205" s="186" t="s">
        <v>39</v>
      </c>
      <c r="O205" s="60"/>
      <c r="P205" s="187" t="n">
        <f aca="false">O205*H205</f>
        <v>0</v>
      </c>
      <c r="Q205" s="187" t="n">
        <v>0.00012</v>
      </c>
      <c r="R205" s="187" t="n">
        <f aca="false">Q205*H205</f>
        <v>0.000792</v>
      </c>
      <c r="S205" s="187" t="n">
        <v>0</v>
      </c>
      <c r="T205" s="188" t="n">
        <f aca="false">S205*H205</f>
        <v>0</v>
      </c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R205" s="189" t="s">
        <v>198</v>
      </c>
      <c r="AT205" s="189" t="s">
        <v>121</v>
      </c>
      <c r="AU205" s="189" t="s">
        <v>81</v>
      </c>
      <c r="AY205" s="3" t="s">
        <v>118</v>
      </c>
      <c r="BE205" s="190" t="n">
        <f aca="false">IF(N205="základní",J205,0)</f>
        <v>0</v>
      </c>
      <c r="BF205" s="190" t="n">
        <f aca="false">IF(N205="snížená",J205,0)</f>
        <v>0</v>
      </c>
      <c r="BG205" s="190" t="n">
        <f aca="false">IF(N205="zákl. přenesená",J205,0)</f>
        <v>0</v>
      </c>
      <c r="BH205" s="190" t="n">
        <f aca="false">IF(N205="sníž. přenesená",J205,0)</f>
        <v>0</v>
      </c>
      <c r="BI205" s="190" t="n">
        <f aca="false">IF(N205="nulová",J205,0)</f>
        <v>0</v>
      </c>
      <c r="BJ205" s="3" t="s">
        <v>79</v>
      </c>
      <c r="BK205" s="190" t="n">
        <f aca="false">ROUND(I205*H205,2)</f>
        <v>0</v>
      </c>
      <c r="BL205" s="3" t="s">
        <v>198</v>
      </c>
      <c r="BM205" s="189" t="s">
        <v>309</v>
      </c>
    </row>
    <row r="206" s="27" customFormat="true" ht="21.75" hidden="false" customHeight="true" outlineLevel="0" collapsed="false">
      <c r="A206" s="22"/>
      <c r="B206" s="177"/>
      <c r="C206" s="178" t="s">
        <v>310</v>
      </c>
      <c r="D206" s="178" t="s">
        <v>121</v>
      </c>
      <c r="E206" s="179" t="s">
        <v>311</v>
      </c>
      <c r="F206" s="180" t="s">
        <v>312</v>
      </c>
      <c r="G206" s="181" t="s">
        <v>124</v>
      </c>
      <c r="H206" s="182" t="n">
        <v>6.6</v>
      </c>
      <c r="I206" s="183"/>
      <c r="J206" s="184" t="n">
        <f aca="false">ROUND(I206*H206,2)</f>
        <v>0</v>
      </c>
      <c r="K206" s="180" t="s">
        <v>125</v>
      </c>
      <c r="L206" s="23"/>
      <c r="M206" s="185"/>
      <c r="N206" s="186" t="s">
        <v>39</v>
      </c>
      <c r="O206" s="60"/>
      <c r="P206" s="187" t="n">
        <f aca="false">O206*H206</f>
        <v>0</v>
      </c>
      <c r="Q206" s="187" t="n">
        <v>0.00032</v>
      </c>
      <c r="R206" s="187" t="n">
        <f aca="false">Q206*H206</f>
        <v>0.002112</v>
      </c>
      <c r="S206" s="187" t="n">
        <v>0</v>
      </c>
      <c r="T206" s="188" t="n">
        <f aca="false">S206*H206</f>
        <v>0</v>
      </c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R206" s="189" t="s">
        <v>198</v>
      </c>
      <c r="AT206" s="189" t="s">
        <v>121</v>
      </c>
      <c r="AU206" s="189" t="s">
        <v>81</v>
      </c>
      <c r="AY206" s="3" t="s">
        <v>118</v>
      </c>
      <c r="BE206" s="190" t="n">
        <f aca="false">IF(N206="základní",J206,0)</f>
        <v>0</v>
      </c>
      <c r="BF206" s="190" t="n">
        <f aca="false">IF(N206="snížená",J206,0)</f>
        <v>0</v>
      </c>
      <c r="BG206" s="190" t="n">
        <f aca="false">IF(N206="zákl. přenesená",J206,0)</f>
        <v>0</v>
      </c>
      <c r="BH206" s="190" t="n">
        <f aca="false">IF(N206="sníž. přenesená",J206,0)</f>
        <v>0</v>
      </c>
      <c r="BI206" s="190" t="n">
        <f aca="false">IF(N206="nulová",J206,0)</f>
        <v>0</v>
      </c>
      <c r="BJ206" s="3" t="s">
        <v>79</v>
      </c>
      <c r="BK206" s="190" t="n">
        <f aca="false">ROUND(I206*H206,2)</f>
        <v>0</v>
      </c>
      <c r="BL206" s="3" t="s">
        <v>198</v>
      </c>
      <c r="BM206" s="189" t="s">
        <v>313</v>
      </c>
    </row>
    <row r="207" s="27" customFormat="true" ht="21.75" hidden="false" customHeight="true" outlineLevel="0" collapsed="false">
      <c r="A207" s="22"/>
      <c r="B207" s="177"/>
      <c r="C207" s="178" t="s">
        <v>314</v>
      </c>
      <c r="D207" s="178" t="s">
        <v>121</v>
      </c>
      <c r="E207" s="179" t="s">
        <v>315</v>
      </c>
      <c r="F207" s="180" t="s">
        <v>316</v>
      </c>
      <c r="G207" s="181" t="s">
        <v>124</v>
      </c>
      <c r="H207" s="182" t="n">
        <v>90.7</v>
      </c>
      <c r="I207" s="183"/>
      <c r="J207" s="184" t="n">
        <f aca="false">ROUND(I207*H207,2)</f>
        <v>0</v>
      </c>
      <c r="K207" s="180" t="s">
        <v>125</v>
      </c>
      <c r="L207" s="23"/>
      <c r="M207" s="185"/>
      <c r="N207" s="186" t="s">
        <v>39</v>
      </c>
      <c r="O207" s="60"/>
      <c r="P207" s="187" t="n">
        <f aca="false">O207*H207</f>
        <v>0</v>
      </c>
      <c r="Q207" s="187" t="n">
        <v>6E-005</v>
      </c>
      <c r="R207" s="187" t="n">
        <f aca="false">Q207*H207</f>
        <v>0.005442</v>
      </c>
      <c r="S207" s="187" t="n">
        <v>0</v>
      </c>
      <c r="T207" s="188" t="n">
        <f aca="false">S207*H207</f>
        <v>0</v>
      </c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R207" s="189" t="s">
        <v>198</v>
      </c>
      <c r="AT207" s="189" t="s">
        <v>121</v>
      </c>
      <c r="AU207" s="189" t="s">
        <v>81</v>
      </c>
      <c r="AY207" s="3" t="s">
        <v>118</v>
      </c>
      <c r="BE207" s="190" t="n">
        <f aca="false">IF(N207="základní",J207,0)</f>
        <v>0</v>
      </c>
      <c r="BF207" s="190" t="n">
        <f aca="false">IF(N207="snížená",J207,0)</f>
        <v>0</v>
      </c>
      <c r="BG207" s="190" t="n">
        <f aca="false">IF(N207="zákl. přenesená",J207,0)</f>
        <v>0</v>
      </c>
      <c r="BH207" s="190" t="n">
        <f aca="false">IF(N207="sníž. přenesená",J207,0)</f>
        <v>0</v>
      </c>
      <c r="BI207" s="190" t="n">
        <f aca="false">IF(N207="nulová",J207,0)</f>
        <v>0</v>
      </c>
      <c r="BJ207" s="3" t="s">
        <v>79</v>
      </c>
      <c r="BK207" s="190" t="n">
        <f aca="false">ROUND(I207*H207,2)</f>
        <v>0</v>
      </c>
      <c r="BL207" s="3" t="s">
        <v>198</v>
      </c>
      <c r="BM207" s="189" t="s">
        <v>317</v>
      </c>
    </row>
    <row r="208" s="191" customFormat="true" ht="12.8" hidden="false" customHeight="false" outlineLevel="0" collapsed="false">
      <c r="B208" s="192"/>
      <c r="D208" s="193" t="s">
        <v>128</v>
      </c>
      <c r="E208" s="194"/>
      <c r="F208" s="195" t="s">
        <v>318</v>
      </c>
      <c r="H208" s="196" t="n">
        <v>19.25</v>
      </c>
      <c r="I208" s="197"/>
      <c r="L208" s="192"/>
      <c r="M208" s="198"/>
      <c r="N208" s="199"/>
      <c r="O208" s="199"/>
      <c r="P208" s="199"/>
      <c r="Q208" s="199"/>
      <c r="R208" s="199"/>
      <c r="S208" s="199"/>
      <c r="T208" s="200"/>
      <c r="AT208" s="194" t="s">
        <v>128</v>
      </c>
      <c r="AU208" s="194" t="s">
        <v>81</v>
      </c>
      <c r="AV208" s="191" t="s">
        <v>81</v>
      </c>
      <c r="AW208" s="191" t="s">
        <v>31</v>
      </c>
      <c r="AX208" s="191" t="s">
        <v>74</v>
      </c>
      <c r="AY208" s="194" t="s">
        <v>118</v>
      </c>
    </row>
    <row r="209" s="191" customFormat="true" ht="12.8" hidden="false" customHeight="false" outlineLevel="0" collapsed="false">
      <c r="B209" s="192"/>
      <c r="D209" s="193" t="s">
        <v>128</v>
      </c>
      <c r="E209" s="194"/>
      <c r="F209" s="195" t="s">
        <v>319</v>
      </c>
      <c r="H209" s="196" t="n">
        <v>57.8</v>
      </c>
      <c r="I209" s="197"/>
      <c r="L209" s="192"/>
      <c r="M209" s="198"/>
      <c r="N209" s="199"/>
      <c r="O209" s="199"/>
      <c r="P209" s="199"/>
      <c r="Q209" s="199"/>
      <c r="R209" s="199"/>
      <c r="S209" s="199"/>
      <c r="T209" s="200"/>
      <c r="AT209" s="194" t="s">
        <v>128</v>
      </c>
      <c r="AU209" s="194" t="s">
        <v>81</v>
      </c>
      <c r="AV209" s="191" t="s">
        <v>81</v>
      </c>
      <c r="AW209" s="191" t="s">
        <v>31</v>
      </c>
      <c r="AX209" s="191" t="s">
        <v>74</v>
      </c>
      <c r="AY209" s="194" t="s">
        <v>118</v>
      </c>
    </row>
    <row r="210" s="191" customFormat="true" ht="12.8" hidden="false" customHeight="false" outlineLevel="0" collapsed="false">
      <c r="B210" s="192"/>
      <c r="D210" s="193" t="s">
        <v>128</v>
      </c>
      <c r="E210" s="194"/>
      <c r="F210" s="195" t="s">
        <v>320</v>
      </c>
      <c r="H210" s="196" t="n">
        <v>12.5</v>
      </c>
      <c r="I210" s="197"/>
      <c r="L210" s="192"/>
      <c r="M210" s="198"/>
      <c r="N210" s="199"/>
      <c r="O210" s="199"/>
      <c r="P210" s="199"/>
      <c r="Q210" s="199"/>
      <c r="R210" s="199"/>
      <c r="S210" s="199"/>
      <c r="T210" s="200"/>
      <c r="AT210" s="194" t="s">
        <v>128</v>
      </c>
      <c r="AU210" s="194" t="s">
        <v>81</v>
      </c>
      <c r="AV210" s="191" t="s">
        <v>81</v>
      </c>
      <c r="AW210" s="191" t="s">
        <v>31</v>
      </c>
      <c r="AX210" s="191" t="s">
        <v>74</v>
      </c>
      <c r="AY210" s="194" t="s">
        <v>118</v>
      </c>
    </row>
    <row r="211" s="191" customFormat="true" ht="12.8" hidden="false" customHeight="false" outlineLevel="0" collapsed="false">
      <c r="B211" s="192"/>
      <c r="D211" s="193" t="s">
        <v>128</v>
      </c>
      <c r="E211" s="194"/>
      <c r="F211" s="195" t="s">
        <v>321</v>
      </c>
      <c r="H211" s="196" t="n">
        <v>1.15</v>
      </c>
      <c r="I211" s="197"/>
      <c r="L211" s="192"/>
      <c r="M211" s="198"/>
      <c r="N211" s="199"/>
      <c r="O211" s="199"/>
      <c r="P211" s="199"/>
      <c r="Q211" s="199"/>
      <c r="R211" s="199"/>
      <c r="S211" s="199"/>
      <c r="T211" s="200"/>
      <c r="AT211" s="194" t="s">
        <v>128</v>
      </c>
      <c r="AU211" s="194" t="s">
        <v>81</v>
      </c>
      <c r="AV211" s="191" t="s">
        <v>81</v>
      </c>
      <c r="AW211" s="191" t="s">
        <v>31</v>
      </c>
      <c r="AX211" s="191" t="s">
        <v>74</v>
      </c>
      <c r="AY211" s="194" t="s">
        <v>118</v>
      </c>
    </row>
    <row r="212" s="210" customFormat="true" ht="12.8" hidden="false" customHeight="false" outlineLevel="0" collapsed="false">
      <c r="B212" s="211"/>
      <c r="D212" s="193" t="s">
        <v>128</v>
      </c>
      <c r="E212" s="212"/>
      <c r="F212" s="213" t="s">
        <v>154</v>
      </c>
      <c r="H212" s="214" t="n">
        <v>90.7</v>
      </c>
      <c r="I212" s="215"/>
      <c r="L212" s="211"/>
      <c r="M212" s="216"/>
      <c r="N212" s="217"/>
      <c r="O212" s="217"/>
      <c r="P212" s="217"/>
      <c r="Q212" s="217"/>
      <c r="R212" s="217"/>
      <c r="S212" s="217"/>
      <c r="T212" s="218"/>
      <c r="AT212" s="212" t="s">
        <v>128</v>
      </c>
      <c r="AU212" s="212" t="s">
        <v>81</v>
      </c>
      <c r="AV212" s="210" t="s">
        <v>126</v>
      </c>
      <c r="AW212" s="210" t="s">
        <v>31</v>
      </c>
      <c r="AX212" s="210" t="s">
        <v>79</v>
      </c>
      <c r="AY212" s="212" t="s">
        <v>118</v>
      </c>
    </row>
    <row r="213" s="27" customFormat="true" ht="21.75" hidden="false" customHeight="true" outlineLevel="0" collapsed="false">
      <c r="A213" s="22"/>
      <c r="B213" s="177"/>
      <c r="C213" s="178" t="s">
        <v>322</v>
      </c>
      <c r="D213" s="178" t="s">
        <v>121</v>
      </c>
      <c r="E213" s="179" t="s">
        <v>323</v>
      </c>
      <c r="F213" s="180" t="s">
        <v>324</v>
      </c>
      <c r="G213" s="181" t="s">
        <v>124</v>
      </c>
      <c r="H213" s="182" t="n">
        <v>90.7</v>
      </c>
      <c r="I213" s="183"/>
      <c r="J213" s="184" t="n">
        <f aca="false">ROUND(I213*H213,2)</f>
        <v>0</v>
      </c>
      <c r="K213" s="180" t="s">
        <v>125</v>
      </c>
      <c r="L213" s="23"/>
      <c r="M213" s="185"/>
      <c r="N213" s="186" t="s">
        <v>39</v>
      </c>
      <c r="O213" s="60"/>
      <c r="P213" s="187" t="n">
        <f aca="false">O213*H213</f>
        <v>0</v>
      </c>
      <c r="Q213" s="187" t="n">
        <v>0.00017</v>
      </c>
      <c r="R213" s="187" t="n">
        <f aca="false">Q213*H213</f>
        <v>0.015419</v>
      </c>
      <c r="S213" s="187" t="n">
        <v>0</v>
      </c>
      <c r="T213" s="188" t="n">
        <f aca="false">S213*H213</f>
        <v>0</v>
      </c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R213" s="189" t="s">
        <v>198</v>
      </c>
      <c r="AT213" s="189" t="s">
        <v>121</v>
      </c>
      <c r="AU213" s="189" t="s">
        <v>81</v>
      </c>
      <c r="AY213" s="3" t="s">
        <v>118</v>
      </c>
      <c r="BE213" s="190" t="n">
        <f aca="false">IF(N213="základní",J213,0)</f>
        <v>0</v>
      </c>
      <c r="BF213" s="190" t="n">
        <f aca="false">IF(N213="snížená",J213,0)</f>
        <v>0</v>
      </c>
      <c r="BG213" s="190" t="n">
        <f aca="false">IF(N213="zákl. přenesená",J213,0)</f>
        <v>0</v>
      </c>
      <c r="BH213" s="190" t="n">
        <f aca="false">IF(N213="sníž. přenesená",J213,0)</f>
        <v>0</v>
      </c>
      <c r="BI213" s="190" t="n">
        <f aca="false">IF(N213="nulová",J213,0)</f>
        <v>0</v>
      </c>
      <c r="BJ213" s="3" t="s">
        <v>79</v>
      </c>
      <c r="BK213" s="190" t="n">
        <f aca="false">ROUND(I213*H213,2)</f>
        <v>0</v>
      </c>
      <c r="BL213" s="3" t="s">
        <v>198</v>
      </c>
      <c r="BM213" s="189" t="s">
        <v>325</v>
      </c>
    </row>
    <row r="214" s="27" customFormat="true" ht="21.75" hidden="false" customHeight="true" outlineLevel="0" collapsed="false">
      <c r="A214" s="22"/>
      <c r="B214" s="177"/>
      <c r="C214" s="178" t="s">
        <v>326</v>
      </c>
      <c r="D214" s="178" t="s">
        <v>121</v>
      </c>
      <c r="E214" s="179" t="s">
        <v>327</v>
      </c>
      <c r="F214" s="180" t="s">
        <v>328</v>
      </c>
      <c r="G214" s="181" t="s">
        <v>124</v>
      </c>
      <c r="H214" s="182" t="n">
        <v>90.7</v>
      </c>
      <c r="I214" s="183"/>
      <c r="J214" s="184" t="n">
        <f aca="false">ROUND(I214*H214,2)</f>
        <v>0</v>
      </c>
      <c r="K214" s="180" t="s">
        <v>125</v>
      </c>
      <c r="L214" s="23"/>
      <c r="M214" s="185"/>
      <c r="N214" s="186" t="s">
        <v>39</v>
      </c>
      <c r="O214" s="60"/>
      <c r="P214" s="187" t="n">
        <f aca="false">O214*H214</f>
        <v>0</v>
      </c>
      <c r="Q214" s="187" t="n">
        <v>0.00012</v>
      </c>
      <c r="R214" s="187" t="n">
        <f aca="false">Q214*H214</f>
        <v>0.010884</v>
      </c>
      <c r="S214" s="187" t="n">
        <v>0</v>
      </c>
      <c r="T214" s="188" t="n">
        <f aca="false">S214*H214</f>
        <v>0</v>
      </c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R214" s="189" t="s">
        <v>198</v>
      </c>
      <c r="AT214" s="189" t="s">
        <v>121</v>
      </c>
      <c r="AU214" s="189" t="s">
        <v>81</v>
      </c>
      <c r="AY214" s="3" t="s">
        <v>118</v>
      </c>
      <c r="BE214" s="190" t="n">
        <f aca="false">IF(N214="základní",J214,0)</f>
        <v>0</v>
      </c>
      <c r="BF214" s="190" t="n">
        <f aca="false">IF(N214="snížená",J214,0)</f>
        <v>0</v>
      </c>
      <c r="BG214" s="190" t="n">
        <f aca="false">IF(N214="zákl. přenesená",J214,0)</f>
        <v>0</v>
      </c>
      <c r="BH214" s="190" t="n">
        <f aca="false">IF(N214="sníž. přenesená",J214,0)</f>
        <v>0</v>
      </c>
      <c r="BI214" s="190" t="n">
        <f aca="false">IF(N214="nulová",J214,0)</f>
        <v>0</v>
      </c>
      <c r="BJ214" s="3" t="s">
        <v>79</v>
      </c>
      <c r="BK214" s="190" t="n">
        <f aca="false">ROUND(I214*H214,2)</f>
        <v>0</v>
      </c>
      <c r="BL214" s="3" t="s">
        <v>198</v>
      </c>
      <c r="BM214" s="189" t="s">
        <v>329</v>
      </c>
    </row>
    <row r="215" s="27" customFormat="true" ht="21.75" hidden="false" customHeight="true" outlineLevel="0" collapsed="false">
      <c r="A215" s="22"/>
      <c r="B215" s="177"/>
      <c r="C215" s="178" t="s">
        <v>330</v>
      </c>
      <c r="D215" s="178" t="s">
        <v>121</v>
      </c>
      <c r="E215" s="179" t="s">
        <v>331</v>
      </c>
      <c r="F215" s="180" t="s">
        <v>332</v>
      </c>
      <c r="G215" s="181" t="s">
        <v>124</v>
      </c>
      <c r="H215" s="182" t="n">
        <v>90.7</v>
      </c>
      <c r="I215" s="183"/>
      <c r="J215" s="184" t="n">
        <f aca="false">ROUND(I215*H215,2)</f>
        <v>0</v>
      </c>
      <c r="K215" s="180" t="s">
        <v>125</v>
      </c>
      <c r="L215" s="23"/>
      <c r="M215" s="185"/>
      <c r="N215" s="186" t="s">
        <v>39</v>
      </c>
      <c r="O215" s="60"/>
      <c r="P215" s="187" t="n">
        <f aca="false">O215*H215</f>
        <v>0</v>
      </c>
      <c r="Q215" s="187" t="n">
        <v>0.00012</v>
      </c>
      <c r="R215" s="187" t="n">
        <f aca="false">Q215*H215</f>
        <v>0.010884</v>
      </c>
      <c r="S215" s="187" t="n">
        <v>0</v>
      </c>
      <c r="T215" s="188" t="n">
        <f aca="false">S215*H215</f>
        <v>0</v>
      </c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R215" s="189" t="s">
        <v>198</v>
      </c>
      <c r="AT215" s="189" t="s">
        <v>121</v>
      </c>
      <c r="AU215" s="189" t="s">
        <v>81</v>
      </c>
      <c r="AY215" s="3" t="s">
        <v>118</v>
      </c>
      <c r="BE215" s="190" t="n">
        <f aca="false">IF(N215="základní",J215,0)</f>
        <v>0</v>
      </c>
      <c r="BF215" s="190" t="n">
        <f aca="false">IF(N215="snížená",J215,0)</f>
        <v>0</v>
      </c>
      <c r="BG215" s="190" t="n">
        <f aca="false">IF(N215="zákl. přenesená",J215,0)</f>
        <v>0</v>
      </c>
      <c r="BH215" s="190" t="n">
        <f aca="false">IF(N215="sníž. přenesená",J215,0)</f>
        <v>0</v>
      </c>
      <c r="BI215" s="190" t="n">
        <f aca="false">IF(N215="nulová",J215,0)</f>
        <v>0</v>
      </c>
      <c r="BJ215" s="3" t="s">
        <v>79</v>
      </c>
      <c r="BK215" s="190" t="n">
        <f aca="false">ROUND(I215*H215,2)</f>
        <v>0</v>
      </c>
      <c r="BL215" s="3" t="s">
        <v>198</v>
      </c>
      <c r="BM215" s="189" t="s">
        <v>333</v>
      </c>
    </row>
    <row r="216" s="27" customFormat="true" ht="21.75" hidden="false" customHeight="true" outlineLevel="0" collapsed="false">
      <c r="A216" s="22"/>
      <c r="B216" s="177"/>
      <c r="C216" s="178" t="s">
        <v>334</v>
      </c>
      <c r="D216" s="178" t="s">
        <v>121</v>
      </c>
      <c r="E216" s="179" t="s">
        <v>335</v>
      </c>
      <c r="F216" s="180" t="s">
        <v>336</v>
      </c>
      <c r="G216" s="181" t="s">
        <v>124</v>
      </c>
      <c r="H216" s="182" t="n">
        <v>90.7</v>
      </c>
      <c r="I216" s="183"/>
      <c r="J216" s="184" t="n">
        <f aca="false">ROUND(I216*H216,2)</f>
        <v>0</v>
      </c>
      <c r="K216" s="180" t="s">
        <v>125</v>
      </c>
      <c r="L216" s="23"/>
      <c r="M216" s="185"/>
      <c r="N216" s="186" t="s">
        <v>39</v>
      </c>
      <c r="O216" s="60"/>
      <c r="P216" s="187" t="n">
        <f aca="false">O216*H216</f>
        <v>0</v>
      </c>
      <c r="Q216" s="187" t="n">
        <v>3E-005</v>
      </c>
      <c r="R216" s="187" t="n">
        <f aca="false">Q216*H216</f>
        <v>0.002721</v>
      </c>
      <c r="S216" s="187" t="n">
        <v>0</v>
      </c>
      <c r="T216" s="188" t="n">
        <f aca="false">S216*H216</f>
        <v>0</v>
      </c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R216" s="189" t="s">
        <v>198</v>
      </c>
      <c r="AT216" s="189" t="s">
        <v>121</v>
      </c>
      <c r="AU216" s="189" t="s">
        <v>81</v>
      </c>
      <c r="AY216" s="3" t="s">
        <v>118</v>
      </c>
      <c r="BE216" s="190" t="n">
        <f aca="false">IF(N216="základní",J216,0)</f>
        <v>0</v>
      </c>
      <c r="BF216" s="190" t="n">
        <f aca="false">IF(N216="snížená",J216,0)</f>
        <v>0</v>
      </c>
      <c r="BG216" s="190" t="n">
        <f aca="false">IF(N216="zákl. přenesená",J216,0)</f>
        <v>0</v>
      </c>
      <c r="BH216" s="190" t="n">
        <f aca="false">IF(N216="sníž. přenesená",J216,0)</f>
        <v>0</v>
      </c>
      <c r="BI216" s="190" t="n">
        <f aca="false">IF(N216="nulová",J216,0)</f>
        <v>0</v>
      </c>
      <c r="BJ216" s="3" t="s">
        <v>79</v>
      </c>
      <c r="BK216" s="190" t="n">
        <f aca="false">ROUND(I216*H216,2)</f>
        <v>0</v>
      </c>
      <c r="BL216" s="3" t="s">
        <v>198</v>
      </c>
      <c r="BM216" s="189" t="s">
        <v>337</v>
      </c>
    </row>
    <row r="217" s="27" customFormat="true" ht="33" hidden="false" customHeight="true" outlineLevel="0" collapsed="false">
      <c r="A217" s="22"/>
      <c r="B217" s="177"/>
      <c r="C217" s="178" t="s">
        <v>338</v>
      </c>
      <c r="D217" s="178" t="s">
        <v>121</v>
      </c>
      <c r="E217" s="179" t="s">
        <v>339</v>
      </c>
      <c r="F217" s="180" t="s">
        <v>340</v>
      </c>
      <c r="G217" s="181" t="s">
        <v>140</v>
      </c>
      <c r="H217" s="182" t="n">
        <v>1</v>
      </c>
      <c r="I217" s="183"/>
      <c r="J217" s="184" t="n">
        <f aca="false">ROUND(I217*H217,2)</f>
        <v>0</v>
      </c>
      <c r="K217" s="180" t="s">
        <v>125</v>
      </c>
      <c r="L217" s="23"/>
      <c r="M217" s="185"/>
      <c r="N217" s="186" t="s">
        <v>39</v>
      </c>
      <c r="O217" s="60"/>
      <c r="P217" s="187" t="n">
        <f aca="false">O217*H217</f>
        <v>0</v>
      </c>
      <c r="Q217" s="187" t="n">
        <v>0.02116</v>
      </c>
      <c r="R217" s="187" t="n">
        <f aca="false">Q217*H217</f>
        <v>0.02116</v>
      </c>
      <c r="S217" s="187" t="n">
        <v>0</v>
      </c>
      <c r="T217" s="188" t="n">
        <f aca="false">S217*H217</f>
        <v>0</v>
      </c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R217" s="189" t="s">
        <v>198</v>
      </c>
      <c r="AT217" s="189" t="s">
        <v>121</v>
      </c>
      <c r="AU217" s="189" t="s">
        <v>81</v>
      </c>
      <c r="AY217" s="3" t="s">
        <v>118</v>
      </c>
      <c r="BE217" s="190" t="n">
        <f aca="false">IF(N217="základní",J217,0)</f>
        <v>0</v>
      </c>
      <c r="BF217" s="190" t="n">
        <f aca="false">IF(N217="snížená",J217,0)</f>
        <v>0</v>
      </c>
      <c r="BG217" s="190" t="n">
        <f aca="false">IF(N217="zákl. přenesená",J217,0)</f>
        <v>0</v>
      </c>
      <c r="BH217" s="190" t="n">
        <f aca="false">IF(N217="sníž. přenesená",J217,0)</f>
        <v>0</v>
      </c>
      <c r="BI217" s="190" t="n">
        <f aca="false">IF(N217="nulová",J217,0)</f>
        <v>0</v>
      </c>
      <c r="BJ217" s="3" t="s">
        <v>79</v>
      </c>
      <c r="BK217" s="190" t="n">
        <f aca="false">ROUND(I217*H217,2)</f>
        <v>0</v>
      </c>
      <c r="BL217" s="3" t="s">
        <v>198</v>
      </c>
      <c r="BM217" s="189" t="s">
        <v>341</v>
      </c>
    </row>
    <row r="218" s="191" customFormat="true" ht="12.8" hidden="false" customHeight="false" outlineLevel="0" collapsed="false">
      <c r="B218" s="192"/>
      <c r="D218" s="193" t="s">
        <v>128</v>
      </c>
      <c r="E218" s="194"/>
      <c r="F218" s="195" t="s">
        <v>79</v>
      </c>
      <c r="H218" s="196" t="n">
        <v>1</v>
      </c>
      <c r="I218" s="197"/>
      <c r="L218" s="192"/>
      <c r="M218" s="198"/>
      <c r="N218" s="199"/>
      <c r="O218" s="199"/>
      <c r="P218" s="199"/>
      <c r="Q218" s="199"/>
      <c r="R218" s="199"/>
      <c r="S218" s="199"/>
      <c r="T218" s="200"/>
      <c r="AT218" s="194" t="s">
        <v>128</v>
      </c>
      <c r="AU218" s="194" t="s">
        <v>81</v>
      </c>
      <c r="AV218" s="191" t="s">
        <v>81</v>
      </c>
      <c r="AW218" s="191" t="s">
        <v>31</v>
      </c>
      <c r="AX218" s="191" t="s">
        <v>79</v>
      </c>
      <c r="AY218" s="194" t="s">
        <v>118</v>
      </c>
    </row>
    <row r="219" s="27" customFormat="true" ht="16.5" hidden="false" customHeight="true" outlineLevel="0" collapsed="false">
      <c r="A219" s="22"/>
      <c r="B219" s="177"/>
      <c r="C219" s="178" t="s">
        <v>342</v>
      </c>
      <c r="D219" s="178" t="s">
        <v>121</v>
      </c>
      <c r="E219" s="179" t="s">
        <v>343</v>
      </c>
      <c r="F219" s="180" t="s">
        <v>344</v>
      </c>
      <c r="G219" s="181" t="s">
        <v>193</v>
      </c>
      <c r="H219" s="182" t="n">
        <v>4</v>
      </c>
      <c r="I219" s="183"/>
      <c r="J219" s="184" t="n">
        <f aca="false">ROUND(I219*H219,2)</f>
        <v>0</v>
      </c>
      <c r="K219" s="180"/>
      <c r="L219" s="23"/>
      <c r="M219" s="185"/>
      <c r="N219" s="186" t="s">
        <v>39</v>
      </c>
      <c r="O219" s="60"/>
      <c r="P219" s="187" t="n">
        <f aca="false">O219*H219</f>
        <v>0</v>
      </c>
      <c r="Q219" s="187" t="n">
        <v>0</v>
      </c>
      <c r="R219" s="187" t="n">
        <f aca="false">Q219*H219</f>
        <v>0</v>
      </c>
      <c r="S219" s="187" t="n">
        <v>0</v>
      </c>
      <c r="T219" s="188" t="n">
        <f aca="false">S219*H219</f>
        <v>0</v>
      </c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R219" s="189" t="s">
        <v>198</v>
      </c>
      <c r="AT219" s="189" t="s">
        <v>121</v>
      </c>
      <c r="AU219" s="189" t="s">
        <v>81</v>
      </c>
      <c r="AY219" s="3" t="s">
        <v>118</v>
      </c>
      <c r="BE219" s="190" t="n">
        <f aca="false">IF(N219="základní",J219,0)</f>
        <v>0</v>
      </c>
      <c r="BF219" s="190" t="n">
        <f aca="false">IF(N219="snížená",J219,0)</f>
        <v>0</v>
      </c>
      <c r="BG219" s="190" t="n">
        <f aca="false">IF(N219="zákl. přenesená",J219,0)</f>
        <v>0</v>
      </c>
      <c r="BH219" s="190" t="n">
        <f aca="false">IF(N219="sníž. přenesená",J219,0)</f>
        <v>0</v>
      </c>
      <c r="BI219" s="190" t="n">
        <f aca="false">IF(N219="nulová",J219,0)</f>
        <v>0</v>
      </c>
      <c r="BJ219" s="3" t="s">
        <v>79</v>
      </c>
      <c r="BK219" s="190" t="n">
        <f aca="false">ROUND(I219*H219,2)</f>
        <v>0</v>
      </c>
      <c r="BL219" s="3" t="s">
        <v>198</v>
      </c>
      <c r="BM219" s="189" t="s">
        <v>345</v>
      </c>
    </row>
    <row r="220" s="163" customFormat="true" ht="22.8" hidden="false" customHeight="true" outlineLevel="0" collapsed="false">
      <c r="B220" s="164"/>
      <c r="D220" s="165" t="s">
        <v>73</v>
      </c>
      <c r="E220" s="175" t="s">
        <v>346</v>
      </c>
      <c r="F220" s="175" t="s">
        <v>347</v>
      </c>
      <c r="I220" s="167"/>
      <c r="J220" s="176" t="n">
        <f aca="false">BK220</f>
        <v>0</v>
      </c>
      <c r="L220" s="164"/>
      <c r="M220" s="169"/>
      <c r="N220" s="170"/>
      <c r="O220" s="170"/>
      <c r="P220" s="171" t="n">
        <f aca="false">SUM(P221:P234)</f>
        <v>0</v>
      </c>
      <c r="Q220" s="170"/>
      <c r="R220" s="171" t="n">
        <f aca="false">SUM(R221:R234)</f>
        <v>1.26332775</v>
      </c>
      <c r="S220" s="170"/>
      <c r="T220" s="172" t="n">
        <f aca="false">SUM(T221:T234)</f>
        <v>0.30100225</v>
      </c>
      <c r="AR220" s="165" t="s">
        <v>81</v>
      </c>
      <c r="AT220" s="173" t="s">
        <v>73</v>
      </c>
      <c r="AU220" s="173" t="s">
        <v>79</v>
      </c>
      <c r="AY220" s="165" t="s">
        <v>118</v>
      </c>
      <c r="BK220" s="174" t="n">
        <f aca="false">SUM(BK221:BK234)</f>
        <v>0</v>
      </c>
    </row>
    <row r="221" s="27" customFormat="true" ht="21.75" hidden="false" customHeight="true" outlineLevel="0" collapsed="false">
      <c r="A221" s="22"/>
      <c r="B221" s="177"/>
      <c r="C221" s="178" t="s">
        <v>348</v>
      </c>
      <c r="D221" s="178" t="s">
        <v>121</v>
      </c>
      <c r="E221" s="179" t="s">
        <v>349</v>
      </c>
      <c r="F221" s="180" t="s">
        <v>350</v>
      </c>
      <c r="G221" s="181" t="s">
        <v>124</v>
      </c>
      <c r="H221" s="182" t="n">
        <v>970.975</v>
      </c>
      <c r="I221" s="183"/>
      <c r="J221" s="184" t="n">
        <f aca="false">ROUND(I221*H221,2)</f>
        <v>0</v>
      </c>
      <c r="K221" s="180" t="s">
        <v>125</v>
      </c>
      <c r="L221" s="23"/>
      <c r="M221" s="185"/>
      <c r="N221" s="186" t="s">
        <v>39</v>
      </c>
      <c r="O221" s="60"/>
      <c r="P221" s="187" t="n">
        <f aca="false">O221*H221</f>
        <v>0</v>
      </c>
      <c r="Q221" s="187" t="n">
        <v>0.001</v>
      </c>
      <c r="R221" s="187" t="n">
        <f aca="false">Q221*H221</f>
        <v>0.970975</v>
      </c>
      <c r="S221" s="187" t="n">
        <v>0.00031</v>
      </c>
      <c r="T221" s="188" t="n">
        <f aca="false">S221*H221</f>
        <v>0.30100225</v>
      </c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R221" s="189" t="s">
        <v>198</v>
      </c>
      <c r="AT221" s="189" t="s">
        <v>121</v>
      </c>
      <c r="AU221" s="189" t="s">
        <v>81</v>
      </c>
      <c r="AY221" s="3" t="s">
        <v>118</v>
      </c>
      <c r="BE221" s="190" t="n">
        <f aca="false">IF(N221="základní",J221,0)</f>
        <v>0</v>
      </c>
      <c r="BF221" s="190" t="n">
        <f aca="false">IF(N221="snížená",J221,0)</f>
        <v>0</v>
      </c>
      <c r="BG221" s="190" t="n">
        <f aca="false">IF(N221="zákl. přenesená",J221,0)</f>
        <v>0</v>
      </c>
      <c r="BH221" s="190" t="n">
        <f aca="false">IF(N221="sníž. přenesená",J221,0)</f>
        <v>0</v>
      </c>
      <c r="BI221" s="190" t="n">
        <f aca="false">IF(N221="nulová",J221,0)</f>
        <v>0</v>
      </c>
      <c r="BJ221" s="3" t="s">
        <v>79</v>
      </c>
      <c r="BK221" s="190" t="n">
        <f aca="false">ROUND(I221*H221,2)</f>
        <v>0</v>
      </c>
      <c r="BL221" s="3" t="s">
        <v>198</v>
      </c>
      <c r="BM221" s="189" t="s">
        <v>351</v>
      </c>
    </row>
    <row r="222" s="191" customFormat="true" ht="12.8" hidden="false" customHeight="false" outlineLevel="0" collapsed="false">
      <c r="B222" s="192"/>
      <c r="D222" s="193" t="s">
        <v>128</v>
      </c>
      <c r="E222" s="194"/>
      <c r="F222" s="195" t="s">
        <v>352</v>
      </c>
      <c r="H222" s="196" t="n">
        <v>146.76</v>
      </c>
      <c r="I222" s="197"/>
      <c r="L222" s="192"/>
      <c r="M222" s="198"/>
      <c r="N222" s="199"/>
      <c r="O222" s="199"/>
      <c r="P222" s="199"/>
      <c r="Q222" s="199"/>
      <c r="R222" s="199"/>
      <c r="S222" s="199"/>
      <c r="T222" s="200"/>
      <c r="AT222" s="194" t="s">
        <v>128</v>
      </c>
      <c r="AU222" s="194" t="s">
        <v>81</v>
      </c>
      <c r="AV222" s="191" t="s">
        <v>81</v>
      </c>
      <c r="AW222" s="191" t="s">
        <v>31</v>
      </c>
      <c r="AX222" s="191" t="s">
        <v>74</v>
      </c>
      <c r="AY222" s="194" t="s">
        <v>118</v>
      </c>
    </row>
    <row r="223" s="191" customFormat="true" ht="12.8" hidden="false" customHeight="false" outlineLevel="0" collapsed="false">
      <c r="B223" s="192"/>
      <c r="D223" s="193" t="s">
        <v>128</v>
      </c>
      <c r="E223" s="194"/>
      <c r="F223" s="195" t="s">
        <v>353</v>
      </c>
      <c r="H223" s="196" t="n">
        <v>474.155</v>
      </c>
      <c r="I223" s="197"/>
      <c r="L223" s="192"/>
      <c r="M223" s="198"/>
      <c r="N223" s="199"/>
      <c r="O223" s="199"/>
      <c r="P223" s="199"/>
      <c r="Q223" s="199"/>
      <c r="R223" s="199"/>
      <c r="S223" s="199"/>
      <c r="T223" s="200"/>
      <c r="AT223" s="194" t="s">
        <v>128</v>
      </c>
      <c r="AU223" s="194" t="s">
        <v>81</v>
      </c>
      <c r="AV223" s="191" t="s">
        <v>81</v>
      </c>
      <c r="AW223" s="191" t="s">
        <v>31</v>
      </c>
      <c r="AX223" s="191" t="s">
        <v>74</v>
      </c>
      <c r="AY223" s="194" t="s">
        <v>118</v>
      </c>
    </row>
    <row r="224" s="191" customFormat="true" ht="12.8" hidden="false" customHeight="false" outlineLevel="0" collapsed="false">
      <c r="B224" s="192"/>
      <c r="D224" s="193" t="s">
        <v>128</v>
      </c>
      <c r="E224" s="194"/>
      <c r="F224" s="195" t="s">
        <v>354</v>
      </c>
      <c r="H224" s="196" t="n">
        <v>163.41</v>
      </c>
      <c r="I224" s="197"/>
      <c r="L224" s="192"/>
      <c r="M224" s="198"/>
      <c r="N224" s="199"/>
      <c r="O224" s="199"/>
      <c r="P224" s="199"/>
      <c r="Q224" s="199"/>
      <c r="R224" s="199"/>
      <c r="S224" s="199"/>
      <c r="T224" s="200"/>
      <c r="AT224" s="194" t="s">
        <v>128</v>
      </c>
      <c r="AU224" s="194" t="s">
        <v>81</v>
      </c>
      <c r="AV224" s="191" t="s">
        <v>81</v>
      </c>
      <c r="AW224" s="191" t="s">
        <v>31</v>
      </c>
      <c r="AX224" s="191" t="s">
        <v>74</v>
      </c>
      <c r="AY224" s="194" t="s">
        <v>118</v>
      </c>
    </row>
    <row r="225" s="201" customFormat="true" ht="12.8" hidden="false" customHeight="false" outlineLevel="0" collapsed="false">
      <c r="B225" s="202"/>
      <c r="D225" s="193" t="s">
        <v>128</v>
      </c>
      <c r="E225" s="203"/>
      <c r="F225" s="204" t="s">
        <v>148</v>
      </c>
      <c r="H225" s="205" t="n">
        <v>784.325</v>
      </c>
      <c r="I225" s="206"/>
      <c r="L225" s="202"/>
      <c r="M225" s="207"/>
      <c r="N225" s="208"/>
      <c r="O225" s="208"/>
      <c r="P225" s="208"/>
      <c r="Q225" s="208"/>
      <c r="R225" s="208"/>
      <c r="S225" s="208"/>
      <c r="T225" s="209"/>
      <c r="AT225" s="203" t="s">
        <v>128</v>
      </c>
      <c r="AU225" s="203" t="s">
        <v>81</v>
      </c>
      <c r="AV225" s="201" t="s">
        <v>133</v>
      </c>
      <c r="AW225" s="201" t="s">
        <v>31</v>
      </c>
      <c r="AX225" s="201" t="s">
        <v>74</v>
      </c>
      <c r="AY225" s="203" t="s">
        <v>118</v>
      </c>
    </row>
    <row r="226" s="191" customFormat="true" ht="12.8" hidden="false" customHeight="false" outlineLevel="0" collapsed="false">
      <c r="B226" s="192"/>
      <c r="D226" s="193" t="s">
        <v>128</v>
      </c>
      <c r="E226" s="194"/>
      <c r="F226" s="195" t="s">
        <v>355</v>
      </c>
      <c r="H226" s="196" t="n">
        <v>186.65</v>
      </c>
      <c r="I226" s="197"/>
      <c r="L226" s="192"/>
      <c r="M226" s="198"/>
      <c r="N226" s="199"/>
      <c r="O226" s="199"/>
      <c r="P226" s="199"/>
      <c r="Q226" s="199"/>
      <c r="R226" s="199"/>
      <c r="S226" s="199"/>
      <c r="T226" s="200"/>
      <c r="AT226" s="194" t="s">
        <v>128</v>
      </c>
      <c r="AU226" s="194" t="s">
        <v>81</v>
      </c>
      <c r="AV226" s="191" t="s">
        <v>81</v>
      </c>
      <c r="AW226" s="191" t="s">
        <v>31</v>
      </c>
      <c r="AX226" s="191" t="s">
        <v>74</v>
      </c>
      <c r="AY226" s="194" t="s">
        <v>118</v>
      </c>
    </row>
    <row r="227" s="210" customFormat="true" ht="12.8" hidden="false" customHeight="false" outlineLevel="0" collapsed="false">
      <c r="B227" s="211"/>
      <c r="D227" s="193" t="s">
        <v>128</v>
      </c>
      <c r="E227" s="212"/>
      <c r="F227" s="213" t="s">
        <v>154</v>
      </c>
      <c r="H227" s="214" t="n">
        <v>970.975</v>
      </c>
      <c r="I227" s="215"/>
      <c r="L227" s="211"/>
      <c r="M227" s="216"/>
      <c r="N227" s="217"/>
      <c r="O227" s="217"/>
      <c r="P227" s="217"/>
      <c r="Q227" s="217"/>
      <c r="R227" s="217"/>
      <c r="S227" s="217"/>
      <c r="T227" s="218"/>
      <c r="AT227" s="212" t="s">
        <v>128</v>
      </c>
      <c r="AU227" s="212" t="s">
        <v>81</v>
      </c>
      <c r="AV227" s="210" t="s">
        <v>126</v>
      </c>
      <c r="AW227" s="210" t="s">
        <v>31</v>
      </c>
      <c r="AX227" s="210" t="s">
        <v>79</v>
      </c>
      <c r="AY227" s="212" t="s">
        <v>118</v>
      </c>
    </row>
    <row r="228" s="27" customFormat="true" ht="21.75" hidden="false" customHeight="true" outlineLevel="0" collapsed="false">
      <c r="A228" s="22"/>
      <c r="B228" s="177"/>
      <c r="C228" s="178" t="s">
        <v>356</v>
      </c>
      <c r="D228" s="178" t="s">
        <v>121</v>
      </c>
      <c r="E228" s="179" t="s">
        <v>357</v>
      </c>
      <c r="F228" s="180" t="s">
        <v>358</v>
      </c>
      <c r="G228" s="181" t="s">
        <v>124</v>
      </c>
      <c r="H228" s="182" t="n">
        <v>970.975</v>
      </c>
      <c r="I228" s="183"/>
      <c r="J228" s="184" t="n">
        <f aca="false">ROUND(I228*H228,2)</f>
        <v>0</v>
      </c>
      <c r="K228" s="180" t="s">
        <v>125</v>
      </c>
      <c r="L228" s="23"/>
      <c r="M228" s="185"/>
      <c r="N228" s="186" t="s">
        <v>39</v>
      </c>
      <c r="O228" s="60"/>
      <c r="P228" s="187" t="n">
        <f aca="false">O228*H228</f>
        <v>0</v>
      </c>
      <c r="Q228" s="187" t="n">
        <v>0</v>
      </c>
      <c r="R228" s="187" t="n">
        <f aca="false">Q228*H228</f>
        <v>0</v>
      </c>
      <c r="S228" s="187" t="n">
        <v>0</v>
      </c>
      <c r="T228" s="188" t="n">
        <f aca="false">S228*H228</f>
        <v>0</v>
      </c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R228" s="189" t="s">
        <v>198</v>
      </c>
      <c r="AT228" s="189" t="s">
        <v>121</v>
      </c>
      <c r="AU228" s="189" t="s">
        <v>81</v>
      </c>
      <c r="AY228" s="3" t="s">
        <v>118</v>
      </c>
      <c r="BE228" s="190" t="n">
        <f aca="false">IF(N228="základní",J228,0)</f>
        <v>0</v>
      </c>
      <c r="BF228" s="190" t="n">
        <f aca="false">IF(N228="snížená",J228,0)</f>
        <v>0</v>
      </c>
      <c r="BG228" s="190" t="n">
        <f aca="false">IF(N228="zákl. přenesená",J228,0)</f>
        <v>0</v>
      </c>
      <c r="BH228" s="190" t="n">
        <f aca="false">IF(N228="sníž. přenesená",J228,0)</f>
        <v>0</v>
      </c>
      <c r="BI228" s="190" t="n">
        <f aca="false">IF(N228="nulová",J228,0)</f>
        <v>0</v>
      </c>
      <c r="BJ228" s="3" t="s">
        <v>79</v>
      </c>
      <c r="BK228" s="190" t="n">
        <f aca="false">ROUND(I228*H228,2)</f>
        <v>0</v>
      </c>
      <c r="BL228" s="3" t="s">
        <v>198</v>
      </c>
      <c r="BM228" s="189" t="s">
        <v>359</v>
      </c>
    </row>
    <row r="229" s="27" customFormat="true" ht="21.75" hidden="false" customHeight="true" outlineLevel="0" collapsed="false">
      <c r="A229" s="22"/>
      <c r="B229" s="177"/>
      <c r="C229" s="178" t="s">
        <v>360</v>
      </c>
      <c r="D229" s="178" t="s">
        <v>121</v>
      </c>
      <c r="E229" s="179" t="s">
        <v>361</v>
      </c>
      <c r="F229" s="180" t="s">
        <v>362</v>
      </c>
      <c r="G229" s="181" t="s">
        <v>124</v>
      </c>
      <c r="H229" s="182" t="n">
        <v>5</v>
      </c>
      <c r="I229" s="183"/>
      <c r="J229" s="184" t="n">
        <f aca="false">ROUND(I229*H229,2)</f>
        <v>0</v>
      </c>
      <c r="K229" s="180" t="s">
        <v>125</v>
      </c>
      <c r="L229" s="23"/>
      <c r="M229" s="185"/>
      <c r="N229" s="186" t="s">
        <v>39</v>
      </c>
      <c r="O229" s="60"/>
      <c r="P229" s="187" t="n">
        <f aca="false">O229*H229</f>
        <v>0</v>
      </c>
      <c r="Q229" s="187" t="n">
        <v>0.00029</v>
      </c>
      <c r="R229" s="187" t="n">
        <f aca="false">Q229*H229</f>
        <v>0.00145</v>
      </c>
      <c r="S229" s="187" t="n">
        <v>0</v>
      </c>
      <c r="T229" s="188" t="n">
        <f aca="false">S229*H229</f>
        <v>0</v>
      </c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R229" s="189" t="s">
        <v>198</v>
      </c>
      <c r="AT229" s="189" t="s">
        <v>121</v>
      </c>
      <c r="AU229" s="189" t="s">
        <v>81</v>
      </c>
      <c r="AY229" s="3" t="s">
        <v>118</v>
      </c>
      <c r="BE229" s="190" t="n">
        <f aca="false">IF(N229="základní",J229,0)</f>
        <v>0</v>
      </c>
      <c r="BF229" s="190" t="n">
        <f aca="false">IF(N229="snížená",J229,0)</f>
        <v>0</v>
      </c>
      <c r="BG229" s="190" t="n">
        <f aca="false">IF(N229="zákl. přenesená",J229,0)</f>
        <v>0</v>
      </c>
      <c r="BH229" s="190" t="n">
        <f aca="false">IF(N229="sníž. přenesená",J229,0)</f>
        <v>0</v>
      </c>
      <c r="BI229" s="190" t="n">
        <f aca="false">IF(N229="nulová",J229,0)</f>
        <v>0</v>
      </c>
      <c r="BJ229" s="3" t="s">
        <v>79</v>
      </c>
      <c r="BK229" s="190" t="n">
        <f aca="false">ROUND(I229*H229,2)</f>
        <v>0</v>
      </c>
      <c r="BL229" s="3" t="s">
        <v>198</v>
      </c>
      <c r="BM229" s="189" t="s">
        <v>363</v>
      </c>
    </row>
    <row r="230" s="191" customFormat="true" ht="12.8" hidden="false" customHeight="false" outlineLevel="0" collapsed="false">
      <c r="B230" s="192"/>
      <c r="D230" s="193" t="s">
        <v>128</v>
      </c>
      <c r="E230" s="194"/>
      <c r="F230" s="195" t="s">
        <v>364</v>
      </c>
      <c r="H230" s="196" t="n">
        <v>5</v>
      </c>
      <c r="I230" s="197"/>
      <c r="L230" s="192"/>
      <c r="M230" s="198"/>
      <c r="N230" s="199"/>
      <c r="O230" s="199"/>
      <c r="P230" s="199"/>
      <c r="Q230" s="199"/>
      <c r="R230" s="199"/>
      <c r="S230" s="199"/>
      <c r="T230" s="200"/>
      <c r="AT230" s="194" t="s">
        <v>128</v>
      </c>
      <c r="AU230" s="194" t="s">
        <v>81</v>
      </c>
      <c r="AV230" s="191" t="s">
        <v>81</v>
      </c>
      <c r="AW230" s="191" t="s">
        <v>31</v>
      </c>
      <c r="AX230" s="191" t="s">
        <v>79</v>
      </c>
      <c r="AY230" s="194" t="s">
        <v>118</v>
      </c>
    </row>
    <row r="231" s="27" customFormat="true" ht="21.75" hidden="false" customHeight="true" outlineLevel="0" collapsed="false">
      <c r="A231" s="22"/>
      <c r="B231" s="177"/>
      <c r="C231" s="178" t="s">
        <v>365</v>
      </c>
      <c r="D231" s="178" t="s">
        <v>121</v>
      </c>
      <c r="E231" s="179" t="s">
        <v>366</v>
      </c>
      <c r="F231" s="180" t="s">
        <v>367</v>
      </c>
      <c r="G231" s="181" t="s">
        <v>251</v>
      </c>
      <c r="H231" s="182" t="n">
        <v>11.5</v>
      </c>
      <c r="I231" s="183"/>
      <c r="J231" s="184" t="n">
        <f aca="false">ROUND(I231*H231,2)</f>
        <v>0</v>
      </c>
      <c r="K231" s="180" t="s">
        <v>125</v>
      </c>
      <c r="L231" s="23"/>
      <c r="M231" s="185"/>
      <c r="N231" s="186" t="s">
        <v>39</v>
      </c>
      <c r="O231" s="60"/>
      <c r="P231" s="187" t="n">
        <f aca="false">O231*H231</f>
        <v>0</v>
      </c>
      <c r="Q231" s="187" t="n">
        <v>8E-005</v>
      </c>
      <c r="R231" s="187" t="n">
        <f aca="false">Q231*H231</f>
        <v>0.00092</v>
      </c>
      <c r="S231" s="187" t="n">
        <v>0</v>
      </c>
      <c r="T231" s="188" t="n">
        <f aca="false">S231*H231</f>
        <v>0</v>
      </c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R231" s="189" t="s">
        <v>198</v>
      </c>
      <c r="AT231" s="189" t="s">
        <v>121</v>
      </c>
      <c r="AU231" s="189" t="s">
        <v>81</v>
      </c>
      <c r="AY231" s="3" t="s">
        <v>118</v>
      </c>
      <c r="BE231" s="190" t="n">
        <f aca="false">IF(N231="základní",J231,0)</f>
        <v>0</v>
      </c>
      <c r="BF231" s="190" t="n">
        <f aca="false">IF(N231="snížená",J231,0)</f>
        <v>0</v>
      </c>
      <c r="BG231" s="190" t="n">
        <f aca="false">IF(N231="zákl. přenesená",J231,0)</f>
        <v>0</v>
      </c>
      <c r="BH231" s="190" t="n">
        <f aca="false">IF(N231="sníž. přenesená",J231,0)</f>
        <v>0</v>
      </c>
      <c r="BI231" s="190" t="n">
        <f aca="false">IF(N231="nulová",J231,0)</f>
        <v>0</v>
      </c>
      <c r="BJ231" s="3" t="s">
        <v>79</v>
      </c>
      <c r="BK231" s="190" t="n">
        <f aca="false">ROUND(I231*H231,2)</f>
        <v>0</v>
      </c>
      <c r="BL231" s="3" t="s">
        <v>198</v>
      </c>
      <c r="BM231" s="189" t="s">
        <v>368</v>
      </c>
    </row>
    <row r="232" s="191" customFormat="true" ht="12.8" hidden="false" customHeight="false" outlineLevel="0" collapsed="false">
      <c r="B232" s="192"/>
      <c r="D232" s="193" t="s">
        <v>128</v>
      </c>
      <c r="E232" s="194"/>
      <c r="F232" s="195" t="s">
        <v>369</v>
      </c>
      <c r="H232" s="196" t="n">
        <v>11.5</v>
      </c>
      <c r="I232" s="197"/>
      <c r="L232" s="192"/>
      <c r="M232" s="198"/>
      <c r="N232" s="199"/>
      <c r="O232" s="199"/>
      <c r="P232" s="199"/>
      <c r="Q232" s="199"/>
      <c r="R232" s="199"/>
      <c r="S232" s="199"/>
      <c r="T232" s="200"/>
      <c r="AT232" s="194" t="s">
        <v>128</v>
      </c>
      <c r="AU232" s="194" t="s">
        <v>81</v>
      </c>
      <c r="AV232" s="191" t="s">
        <v>81</v>
      </c>
      <c r="AW232" s="191" t="s">
        <v>31</v>
      </c>
      <c r="AX232" s="191" t="s">
        <v>79</v>
      </c>
      <c r="AY232" s="194" t="s">
        <v>118</v>
      </c>
    </row>
    <row r="233" s="27" customFormat="true" ht="21.75" hidden="false" customHeight="true" outlineLevel="0" collapsed="false">
      <c r="A233" s="22"/>
      <c r="B233" s="177"/>
      <c r="C233" s="178" t="s">
        <v>370</v>
      </c>
      <c r="D233" s="178" t="s">
        <v>121</v>
      </c>
      <c r="E233" s="179" t="s">
        <v>371</v>
      </c>
      <c r="F233" s="180" t="s">
        <v>372</v>
      </c>
      <c r="G233" s="181" t="s">
        <v>193</v>
      </c>
      <c r="H233" s="182" t="n">
        <v>7</v>
      </c>
      <c r="I233" s="183"/>
      <c r="J233" s="184" t="n">
        <f aca="false">ROUND(I233*H233,2)</f>
        <v>0</v>
      </c>
      <c r="K233" s="180" t="s">
        <v>125</v>
      </c>
      <c r="L233" s="23"/>
      <c r="M233" s="185"/>
      <c r="N233" s="186" t="s">
        <v>39</v>
      </c>
      <c r="O233" s="60"/>
      <c r="P233" s="187" t="n">
        <f aca="false">O233*H233</f>
        <v>0</v>
      </c>
      <c r="Q233" s="187" t="n">
        <v>0.0012</v>
      </c>
      <c r="R233" s="187" t="n">
        <f aca="false">Q233*H233</f>
        <v>0.0084</v>
      </c>
      <c r="S233" s="187" t="n">
        <v>0</v>
      </c>
      <c r="T233" s="188" t="n">
        <f aca="false">S233*H233</f>
        <v>0</v>
      </c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R233" s="189" t="s">
        <v>198</v>
      </c>
      <c r="AT233" s="189" t="s">
        <v>121</v>
      </c>
      <c r="AU233" s="189" t="s">
        <v>81</v>
      </c>
      <c r="AY233" s="3" t="s">
        <v>118</v>
      </c>
      <c r="BE233" s="190" t="n">
        <f aca="false">IF(N233="základní",J233,0)</f>
        <v>0</v>
      </c>
      <c r="BF233" s="190" t="n">
        <f aca="false">IF(N233="snížená",J233,0)</f>
        <v>0</v>
      </c>
      <c r="BG233" s="190" t="n">
        <f aca="false">IF(N233="zákl. přenesená",J233,0)</f>
        <v>0</v>
      </c>
      <c r="BH233" s="190" t="n">
        <f aca="false">IF(N233="sníž. přenesená",J233,0)</f>
        <v>0</v>
      </c>
      <c r="BI233" s="190" t="n">
        <f aca="false">IF(N233="nulová",J233,0)</f>
        <v>0</v>
      </c>
      <c r="BJ233" s="3" t="s">
        <v>79</v>
      </c>
      <c r="BK233" s="190" t="n">
        <f aca="false">ROUND(I233*H233,2)</f>
        <v>0</v>
      </c>
      <c r="BL233" s="3" t="s">
        <v>198</v>
      </c>
      <c r="BM233" s="189" t="s">
        <v>373</v>
      </c>
    </row>
    <row r="234" s="27" customFormat="true" ht="21.75" hidden="false" customHeight="true" outlineLevel="0" collapsed="false">
      <c r="A234" s="22"/>
      <c r="B234" s="177"/>
      <c r="C234" s="178" t="s">
        <v>374</v>
      </c>
      <c r="D234" s="178" t="s">
        <v>121</v>
      </c>
      <c r="E234" s="179" t="s">
        <v>375</v>
      </c>
      <c r="F234" s="180" t="s">
        <v>376</v>
      </c>
      <c r="G234" s="181" t="s">
        <v>124</v>
      </c>
      <c r="H234" s="182" t="n">
        <v>970.975</v>
      </c>
      <c r="I234" s="183"/>
      <c r="J234" s="184" t="n">
        <f aca="false">ROUND(I234*H234,2)</f>
        <v>0</v>
      </c>
      <c r="K234" s="180" t="s">
        <v>125</v>
      </c>
      <c r="L234" s="23"/>
      <c r="M234" s="185"/>
      <c r="N234" s="186" t="s">
        <v>39</v>
      </c>
      <c r="O234" s="60"/>
      <c r="P234" s="187" t="n">
        <f aca="false">O234*H234</f>
        <v>0</v>
      </c>
      <c r="Q234" s="187" t="n">
        <v>0.00029</v>
      </c>
      <c r="R234" s="187" t="n">
        <f aca="false">Q234*H234</f>
        <v>0.28158275</v>
      </c>
      <c r="S234" s="187" t="n">
        <v>0</v>
      </c>
      <c r="T234" s="188" t="n">
        <f aca="false">S234*H234</f>
        <v>0</v>
      </c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R234" s="189" t="s">
        <v>198</v>
      </c>
      <c r="AT234" s="189" t="s">
        <v>121</v>
      </c>
      <c r="AU234" s="189" t="s">
        <v>81</v>
      </c>
      <c r="AY234" s="3" t="s">
        <v>118</v>
      </c>
      <c r="BE234" s="190" t="n">
        <f aca="false">IF(N234="základní",J234,0)</f>
        <v>0</v>
      </c>
      <c r="BF234" s="190" t="n">
        <f aca="false">IF(N234="snížená",J234,0)</f>
        <v>0</v>
      </c>
      <c r="BG234" s="190" t="n">
        <f aca="false">IF(N234="zákl. přenesená",J234,0)</f>
        <v>0</v>
      </c>
      <c r="BH234" s="190" t="n">
        <f aca="false">IF(N234="sníž. přenesená",J234,0)</f>
        <v>0</v>
      </c>
      <c r="BI234" s="190" t="n">
        <f aca="false">IF(N234="nulová",J234,0)</f>
        <v>0</v>
      </c>
      <c r="BJ234" s="3" t="s">
        <v>79</v>
      </c>
      <c r="BK234" s="190" t="n">
        <f aca="false">ROUND(I234*H234,2)</f>
        <v>0</v>
      </c>
      <c r="BL234" s="3" t="s">
        <v>198</v>
      </c>
      <c r="BM234" s="189" t="s">
        <v>377</v>
      </c>
    </row>
    <row r="235" s="163" customFormat="true" ht="25.9" hidden="false" customHeight="true" outlineLevel="0" collapsed="false">
      <c r="B235" s="164"/>
      <c r="D235" s="165" t="s">
        <v>73</v>
      </c>
      <c r="E235" s="166" t="s">
        <v>378</v>
      </c>
      <c r="F235" s="166" t="s">
        <v>379</v>
      </c>
      <c r="I235" s="167"/>
      <c r="J235" s="168" t="n">
        <f aca="false">BK235</f>
        <v>0</v>
      </c>
      <c r="L235" s="164"/>
      <c r="M235" s="169"/>
      <c r="N235" s="170"/>
      <c r="O235" s="170"/>
      <c r="P235" s="171" t="n">
        <f aca="false">P236+P238+P240</f>
        <v>0</v>
      </c>
      <c r="Q235" s="170"/>
      <c r="R235" s="171" t="n">
        <f aca="false">R236+R238+R240</f>
        <v>0</v>
      </c>
      <c r="S235" s="170"/>
      <c r="T235" s="172" t="n">
        <f aca="false">T236+T238+T240</f>
        <v>0</v>
      </c>
      <c r="AR235" s="165" t="s">
        <v>142</v>
      </c>
      <c r="AT235" s="173" t="s">
        <v>73</v>
      </c>
      <c r="AU235" s="173" t="s">
        <v>74</v>
      </c>
      <c r="AY235" s="165" t="s">
        <v>118</v>
      </c>
      <c r="BK235" s="174" t="n">
        <f aca="false">BK236+BK238+BK240</f>
        <v>0</v>
      </c>
    </row>
    <row r="236" s="163" customFormat="true" ht="22.8" hidden="false" customHeight="true" outlineLevel="0" collapsed="false">
      <c r="B236" s="164"/>
      <c r="D236" s="165" t="s">
        <v>73</v>
      </c>
      <c r="E236" s="175" t="s">
        <v>380</v>
      </c>
      <c r="F236" s="175" t="s">
        <v>381</v>
      </c>
      <c r="I236" s="167"/>
      <c r="J236" s="176" t="n">
        <f aca="false">BK236</f>
        <v>0</v>
      </c>
      <c r="L236" s="164"/>
      <c r="M236" s="169"/>
      <c r="N236" s="170"/>
      <c r="O236" s="170"/>
      <c r="P236" s="171" t="n">
        <f aca="false">P237</f>
        <v>0</v>
      </c>
      <c r="Q236" s="170"/>
      <c r="R236" s="171" t="n">
        <f aca="false">R237</f>
        <v>0</v>
      </c>
      <c r="S236" s="170"/>
      <c r="T236" s="172" t="n">
        <f aca="false">T237</f>
        <v>0</v>
      </c>
      <c r="AR236" s="165" t="s">
        <v>142</v>
      </c>
      <c r="AT236" s="173" t="s">
        <v>73</v>
      </c>
      <c r="AU236" s="173" t="s">
        <v>79</v>
      </c>
      <c r="AY236" s="165" t="s">
        <v>118</v>
      </c>
      <c r="BK236" s="174" t="n">
        <f aca="false">BK237</f>
        <v>0</v>
      </c>
    </row>
    <row r="237" s="27" customFormat="true" ht="16.5" hidden="false" customHeight="true" outlineLevel="0" collapsed="false">
      <c r="A237" s="22"/>
      <c r="B237" s="177"/>
      <c r="C237" s="178" t="s">
        <v>382</v>
      </c>
      <c r="D237" s="178" t="s">
        <v>121</v>
      </c>
      <c r="E237" s="179" t="s">
        <v>383</v>
      </c>
      <c r="F237" s="180" t="s">
        <v>384</v>
      </c>
      <c r="G237" s="181" t="s">
        <v>140</v>
      </c>
      <c r="H237" s="182" t="n">
        <v>1</v>
      </c>
      <c r="I237" s="183"/>
      <c r="J237" s="184" t="n">
        <f aca="false">ROUND(I237*H237,2)</f>
        <v>0</v>
      </c>
      <c r="K237" s="180" t="s">
        <v>125</v>
      </c>
      <c r="L237" s="23"/>
      <c r="M237" s="185"/>
      <c r="N237" s="186" t="s">
        <v>39</v>
      </c>
      <c r="O237" s="60"/>
      <c r="P237" s="187" t="n">
        <f aca="false">O237*H237</f>
        <v>0</v>
      </c>
      <c r="Q237" s="187" t="n">
        <v>0</v>
      </c>
      <c r="R237" s="187" t="n">
        <f aca="false">Q237*H237</f>
        <v>0</v>
      </c>
      <c r="S237" s="187" t="n">
        <v>0</v>
      </c>
      <c r="T237" s="188" t="n">
        <f aca="false">S237*H237</f>
        <v>0</v>
      </c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R237" s="189" t="s">
        <v>385</v>
      </c>
      <c r="AT237" s="189" t="s">
        <v>121</v>
      </c>
      <c r="AU237" s="189" t="s">
        <v>81</v>
      </c>
      <c r="AY237" s="3" t="s">
        <v>118</v>
      </c>
      <c r="BE237" s="190" t="n">
        <f aca="false">IF(N237="základní",J237,0)</f>
        <v>0</v>
      </c>
      <c r="BF237" s="190" t="n">
        <f aca="false">IF(N237="snížená",J237,0)</f>
        <v>0</v>
      </c>
      <c r="BG237" s="190" t="n">
        <f aca="false">IF(N237="zákl. přenesená",J237,0)</f>
        <v>0</v>
      </c>
      <c r="BH237" s="190" t="n">
        <f aca="false">IF(N237="sníž. přenesená",J237,0)</f>
        <v>0</v>
      </c>
      <c r="BI237" s="190" t="n">
        <f aca="false">IF(N237="nulová",J237,0)</f>
        <v>0</v>
      </c>
      <c r="BJ237" s="3" t="s">
        <v>79</v>
      </c>
      <c r="BK237" s="190" t="n">
        <f aca="false">ROUND(I237*H237,2)</f>
        <v>0</v>
      </c>
      <c r="BL237" s="3" t="s">
        <v>385</v>
      </c>
      <c r="BM237" s="189" t="s">
        <v>386</v>
      </c>
    </row>
    <row r="238" s="163" customFormat="true" ht="22.8" hidden="false" customHeight="true" outlineLevel="0" collapsed="false">
      <c r="B238" s="164"/>
      <c r="D238" s="165" t="s">
        <v>73</v>
      </c>
      <c r="E238" s="175" t="s">
        <v>387</v>
      </c>
      <c r="F238" s="175" t="s">
        <v>388</v>
      </c>
      <c r="I238" s="167"/>
      <c r="J238" s="176" t="n">
        <f aca="false">BK238</f>
        <v>0</v>
      </c>
      <c r="L238" s="164"/>
      <c r="M238" s="169"/>
      <c r="N238" s="170"/>
      <c r="O238" s="170"/>
      <c r="P238" s="171" t="n">
        <f aca="false">P239</f>
        <v>0</v>
      </c>
      <c r="Q238" s="170"/>
      <c r="R238" s="171" t="n">
        <f aca="false">R239</f>
        <v>0</v>
      </c>
      <c r="S238" s="170"/>
      <c r="T238" s="172" t="n">
        <f aca="false">T239</f>
        <v>0</v>
      </c>
      <c r="AR238" s="165" t="s">
        <v>142</v>
      </c>
      <c r="AT238" s="173" t="s">
        <v>73</v>
      </c>
      <c r="AU238" s="173" t="s">
        <v>79</v>
      </c>
      <c r="AY238" s="165" t="s">
        <v>118</v>
      </c>
      <c r="BK238" s="174" t="n">
        <f aca="false">BK239</f>
        <v>0</v>
      </c>
    </row>
    <row r="239" s="27" customFormat="true" ht="16.5" hidden="false" customHeight="true" outlineLevel="0" collapsed="false">
      <c r="A239" s="22"/>
      <c r="B239" s="177"/>
      <c r="C239" s="178" t="s">
        <v>389</v>
      </c>
      <c r="D239" s="178" t="s">
        <v>121</v>
      </c>
      <c r="E239" s="179" t="s">
        <v>390</v>
      </c>
      <c r="F239" s="180" t="s">
        <v>391</v>
      </c>
      <c r="G239" s="181" t="s">
        <v>140</v>
      </c>
      <c r="H239" s="182" t="n">
        <v>1</v>
      </c>
      <c r="I239" s="183"/>
      <c r="J239" s="184" t="n">
        <f aca="false">ROUND(I239*H239,2)</f>
        <v>0</v>
      </c>
      <c r="K239" s="180" t="s">
        <v>125</v>
      </c>
      <c r="L239" s="23"/>
      <c r="M239" s="185"/>
      <c r="N239" s="186" t="s">
        <v>39</v>
      </c>
      <c r="O239" s="60"/>
      <c r="P239" s="187" t="n">
        <f aca="false">O239*H239</f>
        <v>0</v>
      </c>
      <c r="Q239" s="187" t="n">
        <v>0</v>
      </c>
      <c r="R239" s="187" t="n">
        <f aca="false">Q239*H239</f>
        <v>0</v>
      </c>
      <c r="S239" s="187" t="n">
        <v>0</v>
      </c>
      <c r="T239" s="188" t="n">
        <f aca="false">S239*H239</f>
        <v>0</v>
      </c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R239" s="189" t="s">
        <v>385</v>
      </c>
      <c r="AT239" s="189" t="s">
        <v>121</v>
      </c>
      <c r="AU239" s="189" t="s">
        <v>81</v>
      </c>
      <c r="AY239" s="3" t="s">
        <v>118</v>
      </c>
      <c r="BE239" s="190" t="n">
        <f aca="false">IF(N239="základní",J239,0)</f>
        <v>0</v>
      </c>
      <c r="BF239" s="190" t="n">
        <f aca="false">IF(N239="snížená",J239,0)</f>
        <v>0</v>
      </c>
      <c r="BG239" s="190" t="n">
        <f aca="false">IF(N239="zákl. přenesená",J239,0)</f>
        <v>0</v>
      </c>
      <c r="BH239" s="190" t="n">
        <f aca="false">IF(N239="sníž. přenesená",J239,0)</f>
        <v>0</v>
      </c>
      <c r="BI239" s="190" t="n">
        <f aca="false">IF(N239="nulová",J239,0)</f>
        <v>0</v>
      </c>
      <c r="BJ239" s="3" t="s">
        <v>79</v>
      </c>
      <c r="BK239" s="190" t="n">
        <f aca="false">ROUND(I239*H239,2)</f>
        <v>0</v>
      </c>
      <c r="BL239" s="3" t="s">
        <v>385</v>
      </c>
      <c r="BM239" s="189" t="s">
        <v>392</v>
      </c>
    </row>
    <row r="240" s="163" customFormat="true" ht="22.8" hidden="false" customHeight="true" outlineLevel="0" collapsed="false">
      <c r="B240" s="164"/>
      <c r="D240" s="165" t="s">
        <v>73</v>
      </c>
      <c r="E240" s="175" t="s">
        <v>393</v>
      </c>
      <c r="F240" s="175" t="s">
        <v>394</v>
      </c>
      <c r="I240" s="167"/>
      <c r="J240" s="176" t="n">
        <f aca="false">BK240</f>
        <v>0</v>
      </c>
      <c r="L240" s="164"/>
      <c r="M240" s="169"/>
      <c r="N240" s="170"/>
      <c r="O240" s="170"/>
      <c r="P240" s="171" t="n">
        <f aca="false">P241</f>
        <v>0</v>
      </c>
      <c r="Q240" s="170"/>
      <c r="R240" s="171" t="n">
        <f aca="false">R241</f>
        <v>0</v>
      </c>
      <c r="S240" s="170"/>
      <c r="T240" s="172" t="n">
        <f aca="false">T241</f>
        <v>0</v>
      </c>
      <c r="AR240" s="165" t="s">
        <v>142</v>
      </c>
      <c r="AT240" s="173" t="s">
        <v>73</v>
      </c>
      <c r="AU240" s="173" t="s">
        <v>79</v>
      </c>
      <c r="AY240" s="165" t="s">
        <v>118</v>
      </c>
      <c r="BK240" s="174" t="n">
        <f aca="false">BK241</f>
        <v>0</v>
      </c>
    </row>
    <row r="241" s="27" customFormat="true" ht="16.5" hidden="false" customHeight="true" outlineLevel="0" collapsed="false">
      <c r="A241" s="22"/>
      <c r="B241" s="177"/>
      <c r="C241" s="178" t="s">
        <v>395</v>
      </c>
      <c r="D241" s="178" t="s">
        <v>121</v>
      </c>
      <c r="E241" s="179" t="s">
        <v>396</v>
      </c>
      <c r="F241" s="180" t="s">
        <v>397</v>
      </c>
      <c r="G241" s="181" t="s">
        <v>140</v>
      </c>
      <c r="H241" s="182" t="n">
        <v>1</v>
      </c>
      <c r="I241" s="183"/>
      <c r="J241" s="184" t="n">
        <f aca="false">ROUND(I241*H241,2)</f>
        <v>0</v>
      </c>
      <c r="K241" s="180" t="s">
        <v>125</v>
      </c>
      <c r="L241" s="23"/>
      <c r="M241" s="231"/>
      <c r="N241" s="232" t="s">
        <v>39</v>
      </c>
      <c r="O241" s="233"/>
      <c r="P241" s="234" t="n">
        <f aca="false">O241*H241</f>
        <v>0</v>
      </c>
      <c r="Q241" s="234" t="n">
        <v>0</v>
      </c>
      <c r="R241" s="234" t="n">
        <f aca="false">Q241*H241</f>
        <v>0</v>
      </c>
      <c r="S241" s="234" t="n">
        <v>0</v>
      </c>
      <c r="T241" s="235" t="n">
        <f aca="false">S241*H241</f>
        <v>0</v>
      </c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R241" s="189" t="s">
        <v>385</v>
      </c>
      <c r="AT241" s="189" t="s">
        <v>121</v>
      </c>
      <c r="AU241" s="189" t="s">
        <v>81</v>
      </c>
      <c r="AY241" s="3" t="s">
        <v>118</v>
      </c>
      <c r="BE241" s="190" t="n">
        <f aca="false">IF(N241="základní",J241,0)</f>
        <v>0</v>
      </c>
      <c r="BF241" s="190" t="n">
        <f aca="false">IF(N241="snížená",J241,0)</f>
        <v>0</v>
      </c>
      <c r="BG241" s="190" t="n">
        <f aca="false">IF(N241="zákl. přenesená",J241,0)</f>
        <v>0</v>
      </c>
      <c r="BH241" s="190" t="n">
        <f aca="false">IF(N241="sníž. přenesená",J241,0)</f>
        <v>0</v>
      </c>
      <c r="BI241" s="190" t="n">
        <f aca="false">IF(N241="nulová",J241,0)</f>
        <v>0</v>
      </c>
      <c r="BJ241" s="3" t="s">
        <v>79</v>
      </c>
      <c r="BK241" s="190" t="n">
        <f aca="false">ROUND(I241*H241,2)</f>
        <v>0</v>
      </c>
      <c r="BL241" s="3" t="s">
        <v>385</v>
      </c>
      <c r="BM241" s="189" t="s">
        <v>398</v>
      </c>
    </row>
    <row r="242" s="27" customFormat="true" ht="6.95" hidden="false" customHeight="true" outlineLevel="0" collapsed="false">
      <c r="A242" s="22"/>
      <c r="B242" s="44"/>
      <c r="C242" s="45"/>
      <c r="D242" s="45"/>
      <c r="E242" s="45"/>
      <c r="F242" s="45"/>
      <c r="G242" s="45"/>
      <c r="H242" s="45"/>
      <c r="I242" s="132"/>
      <c r="J242" s="45"/>
      <c r="K242" s="45"/>
      <c r="L242" s="23"/>
      <c r="M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</row>
  </sheetData>
  <autoFilter ref="C126:K241"/>
  <mergeCells count="6">
    <mergeCell ref="L2:V2"/>
    <mergeCell ref="E7:H7"/>
    <mergeCell ref="E16:H16"/>
    <mergeCell ref="E25:H25"/>
    <mergeCell ref="E85:H85"/>
    <mergeCell ref="E119:H119"/>
  </mergeCell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2020-09-07T19:20:24Z</dcterms:created>
  <dc:creator>Eva-TOSH\Eva</dc:creator>
  <dc:description/>
  <dc:language>cs-CZ</dc:language>
  <cp:lastModifiedBy/>
  <dcterms:modified xsi:type="dcterms:W3CDTF">2020-09-07T21:28:22Z</dcterms:modified>
  <cp:revision>1</cp:revision>
  <dc:subject/>
  <dc:title/>
</cp:coreProperties>
</file>