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kumenty\Výběrová řízení nová\Kounicova 67\2021\"/>
    </mc:Choice>
  </mc:AlternateContent>
  <xr:revisionPtr revIDLastSave="0" documentId="13_ncr:11_{EAE7752E-4617-4067-A5E9-31BCEB04903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507_2021_01 507_2021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'507_2021_01 507_2021_01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'507_2021_01 507_2021_01 Pol'!$A$1:$X$104</definedName>
    <definedName name="_xlnm.Print_Area" localSheetId="1">Stavba!$A$1:$J$54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3" i="1" l="1"/>
  <c r="I52" i="1"/>
  <c r="I51" i="1"/>
  <c r="I50" i="1"/>
  <c r="G42" i="1"/>
  <c r="F42" i="1"/>
  <c r="G41" i="1"/>
  <c r="F41" i="1"/>
  <c r="G39" i="1"/>
  <c r="F39" i="1"/>
  <c r="G103" i="12"/>
  <c r="G8" i="12"/>
  <c r="O8" i="12"/>
  <c r="G9" i="12"/>
  <c r="M9" i="12" s="1"/>
  <c r="M8" i="12" s="1"/>
  <c r="I9" i="12"/>
  <c r="I8" i="12" s="1"/>
  <c r="K9" i="12"/>
  <c r="K8" i="12" s="1"/>
  <c r="O9" i="12"/>
  <c r="Q9" i="12"/>
  <c r="Q8" i="12" s="1"/>
  <c r="V9" i="12"/>
  <c r="V8" i="12" s="1"/>
  <c r="G16" i="12"/>
  <c r="I16" i="12"/>
  <c r="K16" i="12"/>
  <c r="M16" i="12"/>
  <c r="O16" i="12"/>
  <c r="Q16" i="12"/>
  <c r="V16" i="12"/>
  <c r="G21" i="12"/>
  <c r="G20" i="12" s="1"/>
  <c r="I21" i="12"/>
  <c r="I20" i="12" s="1"/>
  <c r="K21" i="12"/>
  <c r="K20" i="12" s="1"/>
  <c r="O21" i="12"/>
  <c r="O20" i="12" s="1"/>
  <c r="Q21" i="12"/>
  <c r="Q20" i="12" s="1"/>
  <c r="V21" i="12"/>
  <c r="V20" i="12" s="1"/>
  <c r="G24" i="12"/>
  <c r="I24" i="12"/>
  <c r="I23" i="12" s="1"/>
  <c r="K24" i="12"/>
  <c r="K23" i="12" s="1"/>
  <c r="M24" i="12"/>
  <c r="O24" i="12"/>
  <c r="Q24" i="12"/>
  <c r="Q23" i="12" s="1"/>
  <c r="V24" i="12"/>
  <c r="V23" i="12" s="1"/>
  <c r="G32" i="12"/>
  <c r="I32" i="12"/>
  <c r="K32" i="12"/>
  <c r="M32" i="12"/>
  <c r="O32" i="12"/>
  <c r="Q32" i="12"/>
  <c r="V32" i="12"/>
  <c r="G40" i="12"/>
  <c r="G23" i="12" s="1"/>
  <c r="I40" i="12"/>
  <c r="K40" i="12"/>
  <c r="M40" i="12"/>
  <c r="O40" i="12"/>
  <c r="O23" i="12" s="1"/>
  <c r="Q40" i="12"/>
  <c r="V40" i="12"/>
  <c r="G43" i="12"/>
  <c r="M43" i="12" s="1"/>
  <c r="I43" i="12"/>
  <c r="K43" i="12"/>
  <c r="O43" i="12"/>
  <c r="Q43" i="12"/>
  <c r="V43" i="12"/>
  <c r="G50" i="12"/>
  <c r="I50" i="12"/>
  <c r="K50" i="12"/>
  <c r="M50" i="12"/>
  <c r="O50" i="12"/>
  <c r="Q50" i="12"/>
  <c r="V50" i="12"/>
  <c r="G57" i="12"/>
  <c r="I57" i="12"/>
  <c r="K57" i="12"/>
  <c r="M57" i="12"/>
  <c r="O57" i="12"/>
  <c r="Q57" i="12"/>
  <c r="V57" i="12"/>
  <c r="G59" i="12"/>
  <c r="I59" i="12"/>
  <c r="K59" i="12"/>
  <c r="M59" i="12"/>
  <c r="O59" i="12"/>
  <c r="Q59" i="12"/>
  <c r="V59" i="12"/>
  <c r="G61" i="12"/>
  <c r="M61" i="12" s="1"/>
  <c r="I61" i="12"/>
  <c r="K61" i="12"/>
  <c r="O61" i="12"/>
  <c r="Q61" i="12"/>
  <c r="V61" i="12"/>
  <c r="G63" i="12"/>
  <c r="I63" i="12"/>
  <c r="K63" i="12"/>
  <c r="M63" i="12"/>
  <c r="O63" i="12"/>
  <c r="Q63" i="12"/>
  <c r="V63" i="12"/>
  <c r="G70" i="12"/>
  <c r="I70" i="12"/>
  <c r="K70" i="12"/>
  <c r="M70" i="12"/>
  <c r="O70" i="12"/>
  <c r="Q70" i="12"/>
  <c r="V70" i="12"/>
  <c r="G77" i="12"/>
  <c r="I77" i="12"/>
  <c r="K77" i="12"/>
  <c r="M77" i="12"/>
  <c r="O77" i="12"/>
  <c r="Q77" i="12"/>
  <c r="V77" i="12"/>
  <c r="G80" i="12"/>
  <c r="M80" i="12" s="1"/>
  <c r="I80" i="12"/>
  <c r="K80" i="12"/>
  <c r="O80" i="12"/>
  <c r="Q80" i="12"/>
  <c r="V80" i="12"/>
  <c r="G83" i="12"/>
  <c r="I83" i="12"/>
  <c r="K83" i="12"/>
  <c r="M83" i="12"/>
  <c r="O83" i="12"/>
  <c r="Q83" i="12"/>
  <c r="V83" i="12"/>
  <c r="G86" i="12"/>
  <c r="I86" i="12"/>
  <c r="K86" i="12"/>
  <c r="M86" i="12"/>
  <c r="O86" i="12"/>
  <c r="Q86" i="12"/>
  <c r="V86" i="12"/>
  <c r="G90" i="12"/>
  <c r="M90" i="12" s="1"/>
  <c r="I90" i="12"/>
  <c r="I89" i="12" s="1"/>
  <c r="K90" i="12"/>
  <c r="K89" i="12" s="1"/>
  <c r="O90" i="12"/>
  <c r="Q90" i="12"/>
  <c r="Q89" i="12" s="1"/>
  <c r="V90" i="12"/>
  <c r="V89" i="12" s="1"/>
  <c r="G92" i="12"/>
  <c r="I92" i="12"/>
  <c r="K92" i="12"/>
  <c r="M92" i="12"/>
  <c r="O92" i="12"/>
  <c r="Q92" i="12"/>
  <c r="V92" i="12"/>
  <c r="G94" i="12"/>
  <c r="I94" i="12"/>
  <c r="K94" i="12"/>
  <c r="M94" i="12"/>
  <c r="O94" i="12"/>
  <c r="Q94" i="12"/>
  <c r="V94" i="12"/>
  <c r="G96" i="12"/>
  <c r="G89" i="12" s="1"/>
  <c r="I96" i="12"/>
  <c r="K96" i="12"/>
  <c r="O96" i="12"/>
  <c r="O89" i="12" s="1"/>
  <c r="Q96" i="12"/>
  <c r="V96" i="12"/>
  <c r="G98" i="12"/>
  <c r="M98" i="12" s="1"/>
  <c r="I98" i="12"/>
  <c r="K98" i="12"/>
  <c r="O98" i="12"/>
  <c r="Q98" i="12"/>
  <c r="V98" i="12"/>
  <c r="G100" i="12"/>
  <c r="I100" i="12"/>
  <c r="K100" i="12"/>
  <c r="M100" i="12"/>
  <c r="O100" i="12"/>
  <c r="Q100" i="12"/>
  <c r="V100" i="12"/>
  <c r="AE103" i="12"/>
  <c r="I20" i="1"/>
  <c r="I19" i="1"/>
  <c r="I18" i="1"/>
  <c r="I17" i="1"/>
  <c r="I16" i="1"/>
  <c r="I54" i="1"/>
  <c r="J53" i="1" s="1"/>
  <c r="F43" i="1"/>
  <c r="G43" i="1"/>
  <c r="G25" i="1" s="1"/>
  <c r="A25" i="1" s="1"/>
  <c r="H42" i="1"/>
  <c r="I42" i="1" s="1"/>
  <c r="H41" i="1"/>
  <c r="I41" i="1" s="1"/>
  <c r="H40" i="1"/>
  <c r="H39" i="1"/>
  <c r="I39" i="1" s="1"/>
  <c r="I43" i="1" s="1"/>
  <c r="J51" i="1" l="1"/>
  <c r="J50" i="1"/>
  <c r="J52" i="1"/>
  <c r="G26" i="1"/>
  <c r="A26" i="1"/>
  <c r="G28" i="1"/>
  <c r="G23" i="1"/>
  <c r="M23" i="12"/>
  <c r="M96" i="12"/>
  <c r="M89" i="12" s="1"/>
  <c r="M21" i="12"/>
  <c r="M20" i="12" s="1"/>
  <c r="AF103" i="12"/>
  <c r="J42" i="1"/>
  <c r="J41" i="1"/>
  <c r="J39" i="1"/>
  <c r="J43" i="1" s="1"/>
  <c r="H43" i="1"/>
  <c r="I21" i="1"/>
  <c r="J28" i="1"/>
  <c r="J26" i="1"/>
  <c r="G38" i="1"/>
  <c r="F38" i="1"/>
  <c r="J23" i="1"/>
  <c r="J24" i="1"/>
  <c r="J25" i="1"/>
  <c r="J27" i="1"/>
  <c r="E24" i="1"/>
  <c r="E26" i="1"/>
  <c r="J54" i="1" l="1"/>
  <c r="A23" i="1"/>
  <c r="A24" i="1" l="1"/>
  <c r="G24" i="1"/>
  <c r="A27" i="1" s="1"/>
  <c r="A29" i="1" l="1"/>
  <c r="G29" i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Marečková Anna</author>
  </authors>
  <commentList>
    <comment ref="S6" authorId="0" shapeId="0" xr:uid="{695B6089-0BD2-47F8-BD38-92A94FE733E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52DA268-8001-4D9C-ABFA-0556ACCF1BEC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<sst xmlns="http://schemas.openxmlformats.org/spreadsheetml/2006/main" count="447" uniqueCount="191">
  <si>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</si>
  <si>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</si>
  <si>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</si>
  <si>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</si>
  <si>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</si>
  <si>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</si>
  <si>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</si>
  <si>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</si>
  <si>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</si>
  <si>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</si>
  <si>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</si>
  <si>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</si>
  <si>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</si>
  <si>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</si>
  <si>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</si>
  <si>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</si>
  <si>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</si>
  <si>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</si>
  <si>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</si>
  <si>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</si>
  <si>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</si>
  <si>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</si>
  <si>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</si>
  <si>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</si>
  <si>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</si>
  <si>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</si>
  <si>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</si>
  <si>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</si>
  <si>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</si>
  <si>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</si>
  <si>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</si>
  <si>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</si>
  <si>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</si>
  <si>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</si>
  <si>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</si>
  <si>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</si>
  <si>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</si>
  <si>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</si>
  <si>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</si>
  <si>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</si>
  <si>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</si>
  <si>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</si>
  <si>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</si>
  <si>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507/2021/01</t>
  </si>
  <si>
    <t>Kounicova 67 oprava povrchů schodiště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</si>
  <si>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</si>
  <si>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</si>
  <si>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</si>
  <si>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</si>
  <si>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</si>
  <si>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</si>
  <si>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</si>
  <si>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</si>
  <si>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</si>
  <si>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</si>
  <si>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</si>
  <si>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63</t>
  </si>
  <si>
    <t>Podlahy a podlahové konstrukce</t>
  </si>
  <si>
    <t>95</t>
  </si>
  <si>
    <t>Dokončovací konstrukce na pozemních stavbách</t>
  </si>
  <si>
    <t>776</t>
  </si>
  <si>
    <t>Podlahy povlakové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</si>
  <si>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</si>
  <si>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</si>
  <si>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</si>
  <si>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</si>
  <si>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</si>
  <si>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</si>
  <si>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</si>
  <si>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</si>
  <si>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</si>
  <si>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</si>
  <si>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</si>
  <si>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</si>
  <si>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</si>
  <si>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</si>
  <si>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</si>
  <si>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</si>
  <si>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</si>
  <si>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</si>
  <si>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</si>
  <si>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</si>
  <si>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</si>
  <si>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</si>
  <si>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</si>
  <si>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</si>
  <si>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</si>
  <si>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</si>
  <si>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</si>
  <si>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</si>
  <si>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</si>
  <si>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</si>
  <si>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</si>
  <si>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</si>
  <si>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</si>
  <si>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631311121R00</t>
  </si>
  <si>
    <t>Doplnění mazanin betonem prostým o ploše jednotlivě do 1 m2 tloušťky do 80 mm</t>
  </si>
  <si>
    <t>m3</t>
  </si>
  <si>
    <t>801-4</t>
  </si>
  <si>
    <t>RTS 21/ I</t>
  </si>
  <si>
    <t>RTS 20/ II</t>
  </si>
  <si>
    <t>Práce</t>
  </si>
  <si>
    <t>POL1_</t>
  </si>
  <si>
    <t>prostým betonem (s dodáním hmot) bez potěru,</t>
  </si>
  <si>
    <t>SPI</t>
  </si>
  <si>
    <t xml:space="preserve">doplnění hran schodišťových stupňů : </t>
  </si>
  <si>
    <t>VV</t>
  </si>
  <si>
    <t xml:space="preserve">plocha schodiště  66,458 m2 : </t>
  </si>
  <si>
    <t xml:space="preserve">předpoklad opravy 20 % : </t>
  </si>
  <si>
    <t>66,4580*0,1*1,5*0,2</t>
  </si>
  <si>
    <t>SPU</t>
  </si>
  <si>
    <t>631663111R00</t>
  </si>
  <si>
    <t xml:space="preserve">Oprava trhlin a výtluků v podlahách epoxidovým tmelem,  </t>
  </si>
  <si>
    <t>m</t>
  </si>
  <si>
    <t>předpokládaný rozsah 20% : 173,6*0,2</t>
  </si>
  <si>
    <t xml:space="preserve">celková délka stupňů 173,60 bm : </t>
  </si>
  <si>
    <t>952902110R00</t>
  </si>
  <si>
    <t>Čištění budov zametáním v místnostech, chodbách, na schodišti a na půdě</t>
  </si>
  <si>
    <t>m2</t>
  </si>
  <si>
    <t>776101101R00</t>
  </si>
  <si>
    <t>Přípravné práce vysávání povlakových podlah průmyslovým vysavačem</t>
  </si>
  <si>
    <t>800-775</t>
  </si>
  <si>
    <t>položky neobsahují žádný materiál</t>
  </si>
  <si>
    <t>1,NP : (0,1615+0,29)*13*2*1,6+0,9*1,7</t>
  </si>
  <si>
    <t>2.NP : (0,15+0,3)*11*2*1,5+2,1*1,5</t>
  </si>
  <si>
    <t>3.NP : (0,15+0,3)*11*2*1,5+2,1*1,5</t>
  </si>
  <si>
    <t>4.NP : (0,15+0,3)*11*2*1,5+2,1*1,5</t>
  </si>
  <si>
    <t>5.NP : (0,15+0,3)*11*2*1,5+2,1*1,5</t>
  </si>
  <si>
    <t>776101115R00</t>
  </si>
  <si>
    <t>Přípravné práce vyrovnání podkladů samonivelační hmotou</t>
  </si>
  <si>
    <t>1.NP : 0,29*1,7*13*2+1,6*0,9</t>
  </si>
  <si>
    <t>2.NP : 0,3*1,5*11*2+2,1*1,5</t>
  </si>
  <si>
    <t>3.NP : 0,3*1,5*11*2+2,1*1,5</t>
  </si>
  <si>
    <t>4.NP : 0,3*1,5*11*2+2,1*1,5</t>
  </si>
  <si>
    <t>5.NP : 0,3*1,5*11*2+2,1*1,5</t>
  </si>
  <si>
    <t>776101121R00</t>
  </si>
  <si>
    <t>Přípravné práce penetrace podkladu</t>
  </si>
  <si>
    <t>776200820RT1</t>
  </si>
  <si>
    <t>Demontáž povlakových podlah ze schodišťových stupňů lepených, s podložkou, z ploch přes 10 m2</t>
  </si>
  <si>
    <t>1.NP : 1,6*13*2</t>
  </si>
  <si>
    <t>2.NP : 1,5*11*2</t>
  </si>
  <si>
    <t>3.NP : 1,5*11*2</t>
  </si>
  <si>
    <t>4.NP : 1,5*11*2</t>
  </si>
  <si>
    <t>5.NP : 1,5*11*2</t>
  </si>
  <si>
    <t>776200830R00</t>
  </si>
  <si>
    <t xml:space="preserve">Demontáž povlakových podlah ze schodišťových stupňů odstranění hran scodišťových stupňů a uložení na hromady,  ,  </t>
  </si>
  <si>
    <t>776210300RU2</t>
  </si>
  <si>
    <t>Lepení podlah pryžových na schodišťových stupních včetně dodávky materiálu_x000D_
 doplňkové práce_x000D_
 lepení hran na stupně</t>
  </si>
  <si>
    <t>776220110RU2</t>
  </si>
  <si>
    <t>Lepení podlah z plastů (PVC) na schodišťových stupních rovných, včetně podlahoviny, tloušťky 2,0 mm</t>
  </si>
  <si>
    <t>776220200RU2</t>
  </si>
  <si>
    <t>Lepení podlah z plastů (PVC) na schodišťových stupních podstupnice, včetně podlahoviny, tloušťky 2,0 mm</t>
  </si>
  <si>
    <t>776511810RT3</t>
  </si>
  <si>
    <t>Odstranění povlakových podlah z nášlapné plochy lepených, bez podložky, z ploch do 10 m2</t>
  </si>
  <si>
    <t>1.NP mezipodesta : 1,6*0,9</t>
  </si>
  <si>
    <t>2.NP mezipodesta : 1,5*2,1</t>
  </si>
  <si>
    <t>3.NP mezipodesta : 1,5*2,1</t>
  </si>
  <si>
    <t>4.NP mezipodesta : 1,5*2,1</t>
  </si>
  <si>
    <t>5.NP mezipodesta : 1,5*2,1</t>
  </si>
  <si>
    <t>776521100RU2</t>
  </si>
  <si>
    <t>Lepení povlakových podlah z plastů  Lepení povlakových podlah z plastů - pásy z PVC, montáž včetně dodávky podlahoviny, tl. 2,0 mm</t>
  </si>
  <si>
    <t>998776103R00</t>
  </si>
  <si>
    <t>Přesun hmot pro podlahy povlakové v objektech výšky do 24 m</t>
  </si>
  <si>
    <t>t</t>
  </si>
  <si>
    <t>Přesun hmot</t>
  </si>
  <si>
    <t>POL7_</t>
  </si>
  <si>
    <t>vodorovně do 50 m</t>
  </si>
  <si>
    <t>998776193R00</t>
  </si>
  <si>
    <t>Přesun hmot pro podlahy povlakové příplatek k ceně za zvětšený přesun přes vymezenou největší dopravní vzdálenost_x000D_
 do 500 m</t>
  </si>
  <si>
    <t>998776194R00</t>
  </si>
  <si>
    <t>Přesun hmot pro podlahy povlakové příplatek k ceně za zvětšený přesun přes vymezenou největší dopravní vzdálenost_x000D_
 do 1000 m</t>
  </si>
  <si>
    <t>998776199R00</t>
  </si>
  <si>
    <t>Přesun hmot pro podlahy povlakové příplatek k ceně za zvětšený přesun přes vymezenou největší dopravní vzdálenost_x000D_
 za každých dalších i započatých 1000 m přes 1000 m</t>
  </si>
  <si>
    <t>979082213R00</t>
  </si>
  <si>
    <t>Vodorovná doprava suti po suchu bez naložení, ale se složením a hrubým urovnáním na vzdálenost do 1 km</t>
  </si>
  <si>
    <t>822-1</t>
  </si>
  <si>
    <t>Přesun suti</t>
  </si>
  <si>
    <t>POL8_</t>
  </si>
  <si>
    <t>979082219R00</t>
  </si>
  <si>
    <t>Vodorovná doprava suti po suchu příplatek k ceně za každý další i započatý 1 km přes 1 km</t>
  </si>
  <si>
    <t>979011211R00</t>
  </si>
  <si>
    <t>Svislá doprava suti a vybouraných hmot nošením za prvé podlaží nad základním podlažím</t>
  </si>
  <si>
    <t>801-3</t>
  </si>
  <si>
    <t>979011219R00</t>
  </si>
  <si>
    <t>Svislá doprava suti a vybouraných hmot nošením příplatek zakaždé další podlaží nad prvním základním podlažím</t>
  </si>
  <si>
    <t>979082111R00</t>
  </si>
  <si>
    <t>Vnitrostaveništní doprava suti a vybouraných hmot do 10 m</t>
  </si>
  <si>
    <t>979990181R00</t>
  </si>
  <si>
    <t>Poplatek za skládku PVC podlahová krytina, skupina 17 02 03 z Katalogu odpadů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</si>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</sst>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1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tabSelected="1"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D6RWWSiSuKhC1wSHF5dkaQW4kLE+FRP5Inz6gX7Z6361CP4FQJX9JTJ8NLecT5bSJZrFbhVP7HBNuq94lhpa9Q==" saltValue="1yrm2reryVE7HVb15sSFA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57"/>
  <sheetViews>
    <sheetView showGridLines="0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4366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SUMIF(F50:F53,A16,I50:I53)+SUMIF(F50:F53,"PSU",I50:I53)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SUMIF(F50:F53,A17,I50:I53)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SUMIF(F50:F53,A18,I50:I53)</f>
        <v>0</v>
      </c>
      <c r="J18" s="85"/>
    </row>
    <row r="19" spans="1:10" ht="23.25" customHeight="1" x14ac:dyDescent="0.2">
      <c r="A19" s="196" t="s">
        <v>65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SUMIF(F50:F53,A19,I50:I53)</f>
        <v>0</v>
      </c>
      <c r="J19" s="85"/>
    </row>
    <row r="20" spans="1:10" ht="23.25" customHeight="1" x14ac:dyDescent="0.2">
      <c r="A20" s="196" t="s">
        <v>66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SUMIF(F50:F53,A20,I50:I53)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'507_2021_01 507_2021_01 Pol'!AE103</f>
        <v>0</v>
      </c>
      <c r="G39" s="150">
        <f>'507_2021_01 507_2021_01 Pol'!AF103</f>
        <v>0</v>
      </c>
      <c r="H39" s="151">
        <f>(F39*SazbaDPH1/100)+(G39*SazbaDPH2/100)</f>
        <v>0</v>
      </c>
      <c r="I39" s="151">
        <f>F39+G39+H39</f>
        <v>0</v>
      </c>
      <c r="J39" s="152" t="str">
        <f>IF(_xlfn.SINGLE(CenaCelkemVypocet)=0,"",I39/_xlfn.SINGLE(CenaCelkemVypocet)*100)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/>
      <c r="J40" s="157"/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'507_2021_01 507_2021_01 Pol'!AE103</f>
        <v>0</v>
      </c>
      <c r="G41" s="156">
        <f>'507_2021_01 507_2021_01 Pol'!AF103</f>
        <v>0</v>
      </c>
      <c r="H41" s="156">
        <f>(F41*SazbaDPH1/100)+(G41*SazbaDPH2/100)</f>
        <v>0</v>
      </c>
      <c r="I41" s="156">
        <f>F41+G41+H41</f>
        <v>0</v>
      </c>
      <c r="J41" s="157" t="str">
        <f>IF(_xlfn.SINGLE(CenaCelkemVypocet)=0,"",I41/_xlfn.SINGLE(CenaCelkemVypocet)*100)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'507_2021_01 507_2021_01 Pol'!AE103</f>
        <v>0</v>
      </c>
      <c r="G42" s="151">
        <f>'507_2021_01 507_2021_01 Pol'!AF103</f>
        <v>0</v>
      </c>
      <c r="H42" s="151">
        <f>(F42*SazbaDPH1/100)+(G42*SazbaDPH2/100)</f>
        <v>0</v>
      </c>
      <c r="I42" s="151">
        <f>F42+G42+H42</f>
        <v>0</v>
      </c>
      <c r="J42" s="152" t="str">
        <f>IF(_xlfn.SINGLE(CenaCelkemVypocet)=0,"",I42/_xlfn.SINGLE(CenaCelkemVypocet)*100)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'507_2021_01 507_2021_01 Pol'!G8</f>
        <v>0</v>
      </c>
      <c r="J50" s="190" t="str">
        <f>IF(I54=0,"",I50/I54*100)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'507_2021_01 507_2021_01 Pol'!G20</f>
        <v>0</v>
      </c>
      <c r="J51" s="190" t="str">
        <f>IF(I54=0,"",I51/I54*100)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25</v>
      </c>
      <c r="G52" s="193"/>
      <c r="H52" s="193"/>
      <c r="I52" s="193">
        <f>'507_2021_01 507_2021_01 Pol'!G23</f>
        <v>0</v>
      </c>
      <c r="J52" s="190" t="str">
        <f>IF(I54=0,"",I52/I54*100)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64</v>
      </c>
      <c r="G53" s="193"/>
      <c r="H53" s="193"/>
      <c r="I53" s="193">
        <f>'507_2021_01 507_2021_01 Pol'!G89</f>
        <v>0</v>
      </c>
      <c r="J53" s="190" t="str">
        <f>IF(I54=0,"",I53/I54*100)</f>
        <v/>
      </c>
    </row>
    <row r="54" spans="1:10" ht="25.5" customHeight="1" x14ac:dyDescent="0.2">
      <c r="A54" s="180"/>
      <c r="B54" s="187" t="s">
        <v>1</v>
      </c>
      <c r="C54" s="188"/>
      <c r="D54" s="189"/>
      <c r="E54" s="189"/>
      <c r="F54" s="194"/>
      <c r="G54" s="195"/>
      <c r="H54" s="195"/>
      <c r="I54" s="195">
        <f>SUM(I50:I53)</f>
        <v>0</v>
      </c>
      <c r="J54" s="191">
        <f>SUM(J50:J53)</f>
        <v>0</v>
      </c>
    </row>
    <row r="55" spans="1:10" x14ac:dyDescent="0.2">
      <c r="F55" s="135"/>
      <c r="G55" s="135"/>
      <c r="H55" s="135"/>
      <c r="I55" s="135"/>
      <c r="J55" s="136"/>
    </row>
    <row r="56" spans="1:10" x14ac:dyDescent="0.2">
      <c r="F56" s="135"/>
      <c r="G56" s="135"/>
      <c r="H56" s="135"/>
      <c r="I56" s="135"/>
      <c r="J56" s="136"/>
    </row>
    <row r="57" spans="1:10" x14ac:dyDescent="0.2">
      <c r="F57" s="135"/>
      <c r="G57" s="135"/>
      <c r="H57" s="135"/>
      <c r="I57" s="135"/>
      <c r="J57" s="136"/>
    </row>
  </sheetData>
  <sheetProtection algorithmName="SHA-512" hashValue="8LEBbPF2PYB8Wgd3exyhtc04bjXYu7vxVBW0yWQGdllCp5a6PEbmGBM8B5JWtxVkpAtN5P4Ki7Zqqjxh2FEq3Q==" saltValue="9VD73tD6u0qI9jRCoxYAp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0">
    <mergeCell ref="C50:E50"/>
    <mergeCell ref="C51:E51"/>
    <mergeCell ref="C52:E52"/>
    <mergeCell ref="C53:E53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algorithmName="SHA-512" hashValue="baRLdNHXH+P9aWYN4lC3VPNlLkivQl9hm+1CI3++PhgEDFT9q8N5giesOWC43kOQShT8GQhvqv1Zh8leSl46Mw==" saltValue="XX0Zwug+M6flQEE7jMDVC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1832-ADFD-4B20-8AFA-DF4206056152}">
  <sheetPr>
    <outlinePr summaryBelow="0"/>
  </sheetPr>
  <dimension ref="A1:BH5000"/>
  <sheetViews>
    <sheetView workbookViewId="0">
      <pane ySplit="7" topLeftCell="A74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67</v>
      </c>
      <c r="B1" s="197"/>
      <c r="C1" s="197"/>
      <c r="D1" s="197"/>
      <c r="E1" s="197"/>
      <c r="F1" s="197"/>
      <c r="G1" s="197"/>
      <c r="AG1" t="s">
        <v>68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69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69</v>
      </c>
      <c r="AG3" t="s">
        <v>70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71</v>
      </c>
    </row>
    <row r="5" spans="1:60" x14ac:dyDescent="0.2">
      <c r="D5" s="10"/>
    </row>
    <row r="6" spans="1:60" ht="38.25" x14ac:dyDescent="0.2">
      <c r="A6" s="208" t="s">
        <v>72</v>
      </c>
      <c r="B6" s="210" t="s">
        <v>73</v>
      </c>
      <c r="C6" s="210" t="s">
        <v>74</v>
      </c>
      <c r="D6" s="209" t="s">
        <v>75</v>
      </c>
      <c r="E6" s="208" t="s">
        <v>76</v>
      </c>
      <c r="F6" s="207" t="s">
        <v>77</v>
      </c>
      <c r="G6" s="208" t="s">
        <v>29</v>
      </c>
      <c r="H6" s="211" t="s">
        <v>30</v>
      </c>
      <c r="I6" s="211" t="s">
        <v>78</v>
      </c>
      <c r="J6" s="211" t="s">
        <v>31</v>
      </c>
      <c r="K6" s="211" t="s">
        <v>79</v>
      </c>
      <c r="L6" s="211" t="s">
        <v>80</v>
      </c>
      <c r="M6" s="211" t="s">
        <v>81</v>
      </c>
      <c r="N6" s="211" t="s">
        <v>82</v>
      </c>
      <c r="O6" s="211" t="s">
        <v>83</v>
      </c>
      <c r="P6" s="211" t="s">
        <v>84</v>
      </c>
      <c r="Q6" s="211" t="s">
        <v>85</v>
      </c>
      <c r="R6" s="211" t="s">
        <v>86</v>
      </c>
      <c r="S6" s="211" t="s">
        <v>87</v>
      </c>
      <c r="T6" s="211" t="s">
        <v>88</v>
      </c>
      <c r="U6" s="211" t="s">
        <v>89</v>
      </c>
      <c r="V6" s="211" t="s">
        <v>90</v>
      </c>
      <c r="W6" s="211" t="s">
        <v>91</v>
      </c>
      <c r="X6" s="211" t="s">
        <v>92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5" t="s">
        <v>93</v>
      </c>
      <c r="B8" s="226" t="s">
        <v>56</v>
      </c>
      <c r="C8" s="242" t="s">
        <v>57</v>
      </c>
      <c r="D8" s="227"/>
      <c r="E8" s="228"/>
      <c r="F8" s="229"/>
      <c r="G8" s="229">
        <f>SUMIF(AG9:AG19,"&lt;&gt;NOR",G9:G19)</f>
        <v>0</v>
      </c>
      <c r="H8" s="229"/>
      <c r="I8" s="229">
        <f>SUM(I9:I19)</f>
        <v>0</v>
      </c>
      <c r="J8" s="229"/>
      <c r="K8" s="229">
        <f>SUM(K9:K19)</f>
        <v>0</v>
      </c>
      <c r="L8" s="229"/>
      <c r="M8" s="229">
        <f>SUM(M9:M19)</f>
        <v>0</v>
      </c>
      <c r="N8" s="229"/>
      <c r="O8" s="229">
        <f>SUM(O9:O19)</f>
        <v>5.08</v>
      </c>
      <c r="P8" s="229"/>
      <c r="Q8" s="229">
        <f>SUM(Q9:Q19)</f>
        <v>0</v>
      </c>
      <c r="R8" s="229"/>
      <c r="S8" s="229"/>
      <c r="T8" s="230"/>
      <c r="U8" s="224"/>
      <c r="V8" s="224">
        <f>SUM(V9:V19)</f>
        <v>11.719999999999999</v>
      </c>
      <c r="W8" s="224"/>
      <c r="X8" s="224"/>
      <c r="AG8" t="s">
        <v>94</v>
      </c>
    </row>
    <row r="9" spans="1:60" outlineLevel="1" x14ac:dyDescent="0.2">
      <c r="A9" s="231">
        <v>1</v>
      </c>
      <c r="B9" s="232" t="s">
        <v>95</v>
      </c>
      <c r="C9" s="243" t="s">
        <v>96</v>
      </c>
      <c r="D9" s="233" t="s">
        <v>97</v>
      </c>
      <c r="E9" s="234">
        <v>1.9937400000000001</v>
      </c>
      <c r="F9" s="235"/>
      <c r="G9" s="236">
        <f>ROUND(E9*F9,2)</f>
        <v>0</v>
      </c>
      <c r="H9" s="235"/>
      <c r="I9" s="236">
        <f>ROUND(E9*H9,2)</f>
        <v>0</v>
      </c>
      <c r="J9" s="235"/>
      <c r="K9" s="236">
        <f>ROUND(E9*J9,2)</f>
        <v>0</v>
      </c>
      <c r="L9" s="236">
        <v>21</v>
      </c>
      <c r="M9" s="236">
        <f>G9*(1+L9/100)</f>
        <v>0</v>
      </c>
      <c r="N9" s="236">
        <v>2.5</v>
      </c>
      <c r="O9" s="236">
        <f>ROUND(E9*N9,2)</f>
        <v>4.9800000000000004</v>
      </c>
      <c r="P9" s="236">
        <v>0</v>
      </c>
      <c r="Q9" s="236">
        <f>ROUND(E9*P9,2)</f>
        <v>0</v>
      </c>
      <c r="R9" s="236" t="s">
        <v>98</v>
      </c>
      <c r="S9" s="236" t="s">
        <v>99</v>
      </c>
      <c r="T9" s="237" t="s">
        <v>100</v>
      </c>
      <c r="U9" s="221">
        <v>4.66</v>
      </c>
      <c r="V9" s="221">
        <f>ROUND(E9*U9,2)</f>
        <v>9.2899999999999991</v>
      </c>
      <c r="W9" s="221"/>
      <c r="X9" s="221" t="s">
        <v>101</v>
      </c>
      <c r="Y9" s="212"/>
      <c r="Z9" s="212"/>
      <c r="AA9" s="212"/>
      <c r="AB9" s="212"/>
      <c r="AC9" s="212"/>
      <c r="AD9" s="212"/>
      <c r="AE9" s="212"/>
      <c r="AF9" s="212"/>
      <c r="AG9" s="212" t="s">
        <v>102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4" t="s">
        <v>103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2"/>
      <c r="Z10" s="212"/>
      <c r="AA10" s="212"/>
      <c r="AB10" s="212"/>
      <c r="AC10" s="212"/>
      <c r="AD10" s="212"/>
      <c r="AE10" s="212"/>
      <c r="AF10" s="212"/>
      <c r="AG10" s="212" t="s">
        <v>104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45" t="s">
        <v>105</v>
      </c>
      <c r="D11" s="222"/>
      <c r="E11" s="223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2"/>
      <c r="Z11" s="212"/>
      <c r="AA11" s="212"/>
      <c r="AB11" s="212"/>
      <c r="AC11" s="212"/>
      <c r="AD11" s="212"/>
      <c r="AE11" s="212"/>
      <c r="AF11" s="212"/>
      <c r="AG11" s="212" t="s">
        <v>106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45" t="s">
        <v>107</v>
      </c>
      <c r="D12" s="222"/>
      <c r="E12" s="223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2"/>
      <c r="Z12" s="212"/>
      <c r="AA12" s="212"/>
      <c r="AB12" s="212"/>
      <c r="AC12" s="212"/>
      <c r="AD12" s="212"/>
      <c r="AE12" s="212"/>
      <c r="AF12" s="212"/>
      <c r="AG12" s="212" t="s">
        <v>106</v>
      </c>
      <c r="AH12" s="212">
        <v>0</v>
      </c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19"/>
      <c r="B13" s="220"/>
      <c r="C13" s="245" t="s">
        <v>108</v>
      </c>
      <c r="D13" s="222"/>
      <c r="E13" s="223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2"/>
      <c r="Z13" s="212"/>
      <c r="AA13" s="212"/>
      <c r="AB13" s="212"/>
      <c r="AC13" s="212"/>
      <c r="AD13" s="212"/>
      <c r="AE13" s="212"/>
      <c r="AF13" s="212"/>
      <c r="AG13" s="212" t="s">
        <v>106</v>
      </c>
      <c r="AH13" s="212">
        <v>0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45" t="s">
        <v>109</v>
      </c>
      <c r="D14" s="222"/>
      <c r="E14" s="223">
        <v>1.9937400000000001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2"/>
      <c r="Z14" s="212"/>
      <c r="AA14" s="212"/>
      <c r="AB14" s="212"/>
      <c r="AC14" s="212"/>
      <c r="AD14" s="212"/>
      <c r="AE14" s="212"/>
      <c r="AF14" s="212"/>
      <c r="AG14" s="212" t="s">
        <v>106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46"/>
      <c r="D15" s="239"/>
      <c r="E15" s="239"/>
      <c r="F15" s="239"/>
      <c r="G15" s="239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2"/>
      <c r="Z15" s="212"/>
      <c r="AA15" s="212"/>
      <c r="AB15" s="212"/>
      <c r="AC15" s="212"/>
      <c r="AD15" s="212"/>
      <c r="AE15" s="212"/>
      <c r="AF15" s="212"/>
      <c r="AG15" s="212" t="s">
        <v>110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31">
        <v>2</v>
      </c>
      <c r="B16" s="232" t="s">
        <v>111</v>
      </c>
      <c r="C16" s="243" t="s">
        <v>112</v>
      </c>
      <c r="D16" s="233" t="s">
        <v>113</v>
      </c>
      <c r="E16" s="234">
        <v>34.72</v>
      </c>
      <c r="F16" s="235"/>
      <c r="G16" s="236">
        <f>ROUND(E16*F16,2)</f>
        <v>0</v>
      </c>
      <c r="H16" s="235"/>
      <c r="I16" s="236">
        <f>ROUND(E16*H16,2)</f>
        <v>0</v>
      </c>
      <c r="J16" s="235"/>
      <c r="K16" s="236">
        <f>ROUND(E16*J16,2)</f>
        <v>0</v>
      </c>
      <c r="L16" s="236">
        <v>21</v>
      </c>
      <c r="M16" s="236">
        <f>G16*(1+L16/100)</f>
        <v>0</v>
      </c>
      <c r="N16" s="236">
        <v>3.0000000000000001E-3</v>
      </c>
      <c r="O16" s="236">
        <f>ROUND(E16*N16,2)</f>
        <v>0.1</v>
      </c>
      <c r="P16" s="236">
        <v>0</v>
      </c>
      <c r="Q16" s="236">
        <f>ROUND(E16*P16,2)</f>
        <v>0</v>
      </c>
      <c r="R16" s="236" t="s">
        <v>98</v>
      </c>
      <c r="S16" s="236" t="s">
        <v>99</v>
      </c>
      <c r="T16" s="237" t="s">
        <v>100</v>
      </c>
      <c r="U16" s="221">
        <v>7.0000000000000007E-2</v>
      </c>
      <c r="V16" s="221">
        <f>ROUND(E16*U16,2)</f>
        <v>2.4300000000000002</v>
      </c>
      <c r="W16" s="221"/>
      <c r="X16" s="221" t="s">
        <v>101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102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45" t="s">
        <v>114</v>
      </c>
      <c r="D17" s="222"/>
      <c r="E17" s="223">
        <v>34.72</v>
      </c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2"/>
      <c r="Z17" s="212"/>
      <c r="AA17" s="212"/>
      <c r="AB17" s="212"/>
      <c r="AC17" s="212"/>
      <c r="AD17" s="212"/>
      <c r="AE17" s="212"/>
      <c r="AF17" s="212"/>
      <c r="AG17" s="212" t="s">
        <v>106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5" t="s">
        <v>115</v>
      </c>
      <c r="D18" s="222"/>
      <c r="E18" s="223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2"/>
      <c r="Z18" s="212"/>
      <c r="AA18" s="212"/>
      <c r="AB18" s="212"/>
      <c r="AC18" s="212"/>
      <c r="AD18" s="212"/>
      <c r="AE18" s="212"/>
      <c r="AF18" s="212"/>
      <c r="AG18" s="212" t="s">
        <v>106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46"/>
      <c r="D19" s="239"/>
      <c r="E19" s="239"/>
      <c r="F19" s="239"/>
      <c r="G19" s="239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2"/>
      <c r="Z19" s="212"/>
      <c r="AA19" s="212"/>
      <c r="AB19" s="212"/>
      <c r="AC19" s="212"/>
      <c r="AD19" s="212"/>
      <c r="AE19" s="212"/>
      <c r="AF19" s="212"/>
      <c r="AG19" s="212" t="s">
        <v>110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x14ac:dyDescent="0.2">
      <c r="A20" s="225" t="s">
        <v>93</v>
      </c>
      <c r="B20" s="226" t="s">
        <v>58</v>
      </c>
      <c r="C20" s="242" t="s">
        <v>59</v>
      </c>
      <c r="D20" s="227"/>
      <c r="E20" s="228"/>
      <c r="F20" s="229"/>
      <c r="G20" s="229">
        <f>SUMIF(AG21:AG22,"&lt;&gt;NOR",G21:G22)</f>
        <v>0</v>
      </c>
      <c r="H20" s="229"/>
      <c r="I20" s="229">
        <f>SUM(I21:I22)</f>
        <v>0</v>
      </c>
      <c r="J20" s="229"/>
      <c r="K20" s="229">
        <f>SUM(K21:K22)</f>
        <v>0</v>
      </c>
      <c r="L20" s="229"/>
      <c r="M20" s="229">
        <f>SUM(M21:M22)</f>
        <v>0</v>
      </c>
      <c r="N20" s="229"/>
      <c r="O20" s="229">
        <f>SUM(O21:O22)</f>
        <v>0</v>
      </c>
      <c r="P20" s="229"/>
      <c r="Q20" s="229">
        <f>SUM(Q21:Q22)</f>
        <v>0</v>
      </c>
      <c r="R20" s="229"/>
      <c r="S20" s="229"/>
      <c r="T20" s="230"/>
      <c r="U20" s="224"/>
      <c r="V20" s="224">
        <f>SUM(V21:V22)</f>
        <v>4</v>
      </c>
      <c r="W20" s="224"/>
      <c r="X20" s="224"/>
      <c r="AG20" t="s">
        <v>94</v>
      </c>
    </row>
    <row r="21" spans="1:60" outlineLevel="1" x14ac:dyDescent="0.2">
      <c r="A21" s="231">
        <v>3</v>
      </c>
      <c r="B21" s="232" t="s">
        <v>116</v>
      </c>
      <c r="C21" s="243" t="s">
        <v>117</v>
      </c>
      <c r="D21" s="233" t="s">
        <v>118</v>
      </c>
      <c r="E21" s="234">
        <v>200</v>
      </c>
      <c r="F21" s="235"/>
      <c r="G21" s="236">
        <f>ROUND(E21*F21,2)</f>
        <v>0</v>
      </c>
      <c r="H21" s="235"/>
      <c r="I21" s="236">
        <f>ROUND(E21*H21,2)</f>
        <v>0</v>
      </c>
      <c r="J21" s="235"/>
      <c r="K21" s="236">
        <f>ROUND(E21*J21,2)</f>
        <v>0</v>
      </c>
      <c r="L21" s="236">
        <v>21</v>
      </c>
      <c r="M21" s="236">
        <f>G21*(1+L21/100)</f>
        <v>0</v>
      </c>
      <c r="N21" s="236">
        <v>0</v>
      </c>
      <c r="O21" s="236">
        <f>ROUND(E21*N21,2)</f>
        <v>0</v>
      </c>
      <c r="P21" s="236">
        <v>0</v>
      </c>
      <c r="Q21" s="236">
        <f>ROUND(E21*P21,2)</f>
        <v>0</v>
      </c>
      <c r="R21" s="236" t="s">
        <v>98</v>
      </c>
      <c r="S21" s="236" t="s">
        <v>99</v>
      </c>
      <c r="T21" s="237" t="s">
        <v>100</v>
      </c>
      <c r="U21" s="221">
        <v>0.02</v>
      </c>
      <c r="V21" s="221">
        <f>ROUND(E21*U21,2)</f>
        <v>4</v>
      </c>
      <c r="W21" s="221"/>
      <c r="X21" s="221" t="s">
        <v>101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102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47"/>
      <c r="D22" s="240"/>
      <c r="E22" s="240"/>
      <c r="F22" s="240"/>
      <c r="G22" s="240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2"/>
      <c r="Z22" s="212"/>
      <c r="AA22" s="212"/>
      <c r="AB22" s="212"/>
      <c r="AC22" s="212"/>
      <c r="AD22" s="212"/>
      <c r="AE22" s="212"/>
      <c r="AF22" s="212"/>
      <c r="AG22" s="212" t="s">
        <v>110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x14ac:dyDescent="0.2">
      <c r="A23" s="225" t="s">
        <v>93</v>
      </c>
      <c r="B23" s="226" t="s">
        <v>60</v>
      </c>
      <c r="C23" s="242" t="s">
        <v>61</v>
      </c>
      <c r="D23" s="227"/>
      <c r="E23" s="228"/>
      <c r="F23" s="229"/>
      <c r="G23" s="229">
        <f>SUMIF(AG24:AG88,"&lt;&gt;NOR",G24:G88)</f>
        <v>0</v>
      </c>
      <c r="H23" s="229"/>
      <c r="I23" s="229">
        <f>SUM(I24:I88)</f>
        <v>0</v>
      </c>
      <c r="J23" s="229"/>
      <c r="K23" s="229">
        <f>SUM(K24:K88)</f>
        <v>0</v>
      </c>
      <c r="L23" s="229"/>
      <c r="M23" s="229">
        <f>SUM(M24:M88)</f>
        <v>0</v>
      </c>
      <c r="N23" s="229"/>
      <c r="O23" s="229">
        <f>SUM(O24:O88)</f>
        <v>0.47</v>
      </c>
      <c r="P23" s="229"/>
      <c r="Q23" s="229">
        <f>SUM(Q24:Q88)</f>
        <v>0.15000000000000002</v>
      </c>
      <c r="R23" s="229"/>
      <c r="S23" s="229"/>
      <c r="T23" s="230"/>
      <c r="U23" s="224"/>
      <c r="V23" s="224">
        <f>SUM(V24:V88)</f>
        <v>218.56000000000003</v>
      </c>
      <c r="W23" s="224"/>
      <c r="X23" s="224"/>
      <c r="AG23" t="s">
        <v>94</v>
      </c>
    </row>
    <row r="24" spans="1:60" outlineLevel="1" x14ac:dyDescent="0.2">
      <c r="A24" s="231">
        <v>4</v>
      </c>
      <c r="B24" s="232" t="s">
        <v>119</v>
      </c>
      <c r="C24" s="243" t="s">
        <v>120</v>
      </c>
      <c r="D24" s="233" t="s">
        <v>118</v>
      </c>
      <c r="E24" s="234">
        <v>92.312399999999997</v>
      </c>
      <c r="F24" s="235"/>
      <c r="G24" s="236">
        <f>ROUND(E24*F24,2)</f>
        <v>0</v>
      </c>
      <c r="H24" s="235"/>
      <c r="I24" s="236">
        <f>ROUND(E24*H24,2)</f>
        <v>0</v>
      </c>
      <c r="J24" s="235"/>
      <c r="K24" s="236">
        <f>ROUND(E24*J24,2)</f>
        <v>0</v>
      </c>
      <c r="L24" s="236">
        <v>21</v>
      </c>
      <c r="M24" s="236">
        <f>G24*(1+L24/100)</f>
        <v>0</v>
      </c>
      <c r="N24" s="236">
        <v>0</v>
      </c>
      <c r="O24" s="236">
        <f>ROUND(E24*N24,2)</f>
        <v>0</v>
      </c>
      <c r="P24" s="236">
        <v>0</v>
      </c>
      <c r="Q24" s="236">
        <f>ROUND(E24*P24,2)</f>
        <v>0</v>
      </c>
      <c r="R24" s="236" t="s">
        <v>121</v>
      </c>
      <c r="S24" s="236" t="s">
        <v>99</v>
      </c>
      <c r="T24" s="237" t="s">
        <v>100</v>
      </c>
      <c r="U24" s="221">
        <v>0.02</v>
      </c>
      <c r="V24" s="221">
        <f>ROUND(E24*U24,2)</f>
        <v>1.85</v>
      </c>
      <c r="W24" s="221"/>
      <c r="X24" s="221" t="s">
        <v>101</v>
      </c>
      <c r="Y24" s="212"/>
      <c r="Z24" s="212"/>
      <c r="AA24" s="212"/>
      <c r="AB24" s="212"/>
      <c r="AC24" s="212"/>
      <c r="AD24" s="212"/>
      <c r="AE24" s="212"/>
      <c r="AF24" s="212"/>
      <c r="AG24" s="212" t="s">
        <v>102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44" t="s">
        <v>122</v>
      </c>
      <c r="D25" s="238"/>
      <c r="E25" s="238"/>
      <c r="F25" s="238"/>
      <c r="G25" s="238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2"/>
      <c r="Z25" s="212"/>
      <c r="AA25" s="212"/>
      <c r="AB25" s="212"/>
      <c r="AC25" s="212"/>
      <c r="AD25" s="212"/>
      <c r="AE25" s="212"/>
      <c r="AF25" s="212"/>
      <c r="AG25" s="212" t="s">
        <v>104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45" t="s">
        <v>123</v>
      </c>
      <c r="D26" s="222"/>
      <c r="E26" s="223">
        <v>20.3124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2"/>
      <c r="Z26" s="212"/>
      <c r="AA26" s="212"/>
      <c r="AB26" s="212"/>
      <c r="AC26" s="212"/>
      <c r="AD26" s="212"/>
      <c r="AE26" s="212"/>
      <c r="AF26" s="212"/>
      <c r="AG26" s="212" t="s">
        <v>106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45" t="s">
        <v>124</v>
      </c>
      <c r="D27" s="222"/>
      <c r="E27" s="223">
        <v>18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2"/>
      <c r="Z27" s="212"/>
      <c r="AA27" s="212"/>
      <c r="AB27" s="212"/>
      <c r="AC27" s="212"/>
      <c r="AD27" s="212"/>
      <c r="AE27" s="212"/>
      <c r="AF27" s="212"/>
      <c r="AG27" s="212" t="s">
        <v>106</v>
      </c>
      <c r="AH27" s="212">
        <v>0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45" t="s">
        <v>125</v>
      </c>
      <c r="D28" s="222"/>
      <c r="E28" s="223">
        <v>18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2"/>
      <c r="Z28" s="212"/>
      <c r="AA28" s="212"/>
      <c r="AB28" s="212"/>
      <c r="AC28" s="212"/>
      <c r="AD28" s="212"/>
      <c r="AE28" s="212"/>
      <c r="AF28" s="212"/>
      <c r="AG28" s="212" t="s">
        <v>106</v>
      </c>
      <c r="AH28" s="212">
        <v>0</v>
      </c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45" t="s">
        <v>126</v>
      </c>
      <c r="D29" s="222"/>
      <c r="E29" s="223">
        <v>18</v>
      </c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2"/>
      <c r="Z29" s="212"/>
      <c r="AA29" s="212"/>
      <c r="AB29" s="212"/>
      <c r="AC29" s="212"/>
      <c r="AD29" s="212"/>
      <c r="AE29" s="212"/>
      <c r="AF29" s="212"/>
      <c r="AG29" s="212" t="s">
        <v>106</v>
      </c>
      <c r="AH29" s="212">
        <v>0</v>
      </c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45" t="s">
        <v>127</v>
      </c>
      <c r="D30" s="222"/>
      <c r="E30" s="223">
        <v>18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2"/>
      <c r="Z30" s="212"/>
      <c r="AA30" s="212"/>
      <c r="AB30" s="212"/>
      <c r="AC30" s="212"/>
      <c r="AD30" s="212"/>
      <c r="AE30" s="212"/>
      <c r="AF30" s="212"/>
      <c r="AG30" s="212" t="s">
        <v>106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46"/>
      <c r="D31" s="239"/>
      <c r="E31" s="239"/>
      <c r="F31" s="239"/>
      <c r="G31" s="239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2"/>
      <c r="Z31" s="212"/>
      <c r="AA31" s="212"/>
      <c r="AB31" s="212"/>
      <c r="AC31" s="212"/>
      <c r="AD31" s="212"/>
      <c r="AE31" s="212"/>
      <c r="AF31" s="212"/>
      <c r="AG31" s="212" t="s">
        <v>110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31">
        <v>5</v>
      </c>
      <c r="B32" s="232" t="s">
        <v>128</v>
      </c>
      <c r="C32" s="243" t="s">
        <v>129</v>
      </c>
      <c r="D32" s="233" t="s">
        <v>118</v>
      </c>
      <c r="E32" s="234">
        <v>66.457999999999998</v>
      </c>
      <c r="F32" s="235"/>
      <c r="G32" s="236">
        <f>ROUND(E32*F32,2)</f>
        <v>0</v>
      </c>
      <c r="H32" s="235"/>
      <c r="I32" s="236">
        <f>ROUND(E32*H32,2)</f>
        <v>0</v>
      </c>
      <c r="J32" s="235"/>
      <c r="K32" s="236">
        <f>ROUND(E32*J32,2)</f>
        <v>0</v>
      </c>
      <c r="L32" s="236">
        <v>21</v>
      </c>
      <c r="M32" s="236">
        <f>G32*(1+L32/100)</f>
        <v>0</v>
      </c>
      <c r="N32" s="236">
        <v>0</v>
      </c>
      <c r="O32" s="236">
        <f>ROUND(E32*N32,2)</f>
        <v>0</v>
      </c>
      <c r="P32" s="236">
        <v>0</v>
      </c>
      <c r="Q32" s="236">
        <f>ROUND(E32*P32,2)</f>
        <v>0</v>
      </c>
      <c r="R32" s="236" t="s">
        <v>121</v>
      </c>
      <c r="S32" s="236" t="s">
        <v>99</v>
      </c>
      <c r="T32" s="237" t="s">
        <v>100</v>
      </c>
      <c r="U32" s="221">
        <v>0.15</v>
      </c>
      <c r="V32" s="221">
        <f>ROUND(E32*U32,2)</f>
        <v>9.9700000000000006</v>
      </c>
      <c r="W32" s="221"/>
      <c r="X32" s="221" t="s">
        <v>101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102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44" t="s">
        <v>122</v>
      </c>
      <c r="D33" s="238"/>
      <c r="E33" s="238"/>
      <c r="F33" s="238"/>
      <c r="G33" s="238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2"/>
      <c r="Z33" s="212"/>
      <c r="AA33" s="212"/>
      <c r="AB33" s="212"/>
      <c r="AC33" s="212"/>
      <c r="AD33" s="212"/>
      <c r="AE33" s="212"/>
      <c r="AF33" s="212"/>
      <c r="AG33" s="212" t="s">
        <v>104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45" t="s">
        <v>130</v>
      </c>
      <c r="D34" s="222"/>
      <c r="E34" s="223">
        <v>14.257999999999999</v>
      </c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2"/>
      <c r="Z34" s="212"/>
      <c r="AA34" s="212"/>
      <c r="AB34" s="212"/>
      <c r="AC34" s="212"/>
      <c r="AD34" s="212"/>
      <c r="AE34" s="212"/>
      <c r="AF34" s="212"/>
      <c r="AG34" s="212" t="s">
        <v>106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45" t="s">
        <v>131</v>
      </c>
      <c r="D35" s="222"/>
      <c r="E35" s="223">
        <v>13.05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2"/>
      <c r="Z35" s="212"/>
      <c r="AA35" s="212"/>
      <c r="AB35" s="212"/>
      <c r="AC35" s="212"/>
      <c r="AD35" s="212"/>
      <c r="AE35" s="212"/>
      <c r="AF35" s="212"/>
      <c r="AG35" s="212" t="s">
        <v>106</v>
      </c>
      <c r="AH35" s="212">
        <v>0</v>
      </c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45" t="s">
        <v>132</v>
      </c>
      <c r="D36" s="222"/>
      <c r="E36" s="223">
        <v>13.05</v>
      </c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2"/>
      <c r="Z36" s="212"/>
      <c r="AA36" s="212"/>
      <c r="AB36" s="212"/>
      <c r="AC36" s="212"/>
      <c r="AD36" s="212"/>
      <c r="AE36" s="212"/>
      <c r="AF36" s="212"/>
      <c r="AG36" s="212" t="s">
        <v>106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45" t="s">
        <v>133</v>
      </c>
      <c r="D37" s="222"/>
      <c r="E37" s="223">
        <v>13.05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2"/>
      <c r="Z37" s="212"/>
      <c r="AA37" s="212"/>
      <c r="AB37" s="212"/>
      <c r="AC37" s="212"/>
      <c r="AD37" s="212"/>
      <c r="AE37" s="212"/>
      <c r="AF37" s="212"/>
      <c r="AG37" s="212" t="s">
        <v>106</v>
      </c>
      <c r="AH37" s="212">
        <v>0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45" t="s">
        <v>134</v>
      </c>
      <c r="D38" s="222"/>
      <c r="E38" s="223">
        <v>13.05</v>
      </c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2"/>
      <c r="Z38" s="212"/>
      <c r="AA38" s="212"/>
      <c r="AB38" s="212"/>
      <c r="AC38" s="212"/>
      <c r="AD38" s="212"/>
      <c r="AE38" s="212"/>
      <c r="AF38" s="212"/>
      <c r="AG38" s="212" t="s">
        <v>106</v>
      </c>
      <c r="AH38" s="212">
        <v>0</v>
      </c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/>
      <c r="B39" s="220"/>
      <c r="C39" s="246"/>
      <c r="D39" s="239"/>
      <c r="E39" s="239"/>
      <c r="F39" s="239"/>
      <c r="G39" s="239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2"/>
      <c r="Z39" s="212"/>
      <c r="AA39" s="212"/>
      <c r="AB39" s="212"/>
      <c r="AC39" s="212"/>
      <c r="AD39" s="212"/>
      <c r="AE39" s="212"/>
      <c r="AF39" s="212"/>
      <c r="AG39" s="212" t="s">
        <v>110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31">
        <v>6</v>
      </c>
      <c r="B40" s="232" t="s">
        <v>135</v>
      </c>
      <c r="C40" s="243" t="s">
        <v>136</v>
      </c>
      <c r="D40" s="233" t="s">
        <v>118</v>
      </c>
      <c r="E40" s="234">
        <v>92.312399999999997</v>
      </c>
      <c r="F40" s="235"/>
      <c r="G40" s="236">
        <f>ROUND(E40*F40,2)</f>
        <v>0</v>
      </c>
      <c r="H40" s="235"/>
      <c r="I40" s="236">
        <f>ROUND(E40*H40,2)</f>
        <v>0</v>
      </c>
      <c r="J40" s="235"/>
      <c r="K40" s="236">
        <f>ROUND(E40*J40,2)</f>
        <v>0</v>
      </c>
      <c r="L40" s="236">
        <v>21</v>
      </c>
      <c r="M40" s="236">
        <f>G40*(1+L40/100)</f>
        <v>0</v>
      </c>
      <c r="N40" s="236">
        <v>0</v>
      </c>
      <c r="O40" s="236">
        <f>ROUND(E40*N40,2)</f>
        <v>0</v>
      </c>
      <c r="P40" s="236">
        <v>0</v>
      </c>
      <c r="Q40" s="236">
        <f>ROUND(E40*P40,2)</f>
        <v>0</v>
      </c>
      <c r="R40" s="236" t="s">
        <v>121</v>
      </c>
      <c r="S40" s="236" t="s">
        <v>99</v>
      </c>
      <c r="T40" s="237" t="s">
        <v>100</v>
      </c>
      <c r="U40" s="221">
        <v>0.05</v>
      </c>
      <c r="V40" s="221">
        <f>ROUND(E40*U40,2)</f>
        <v>4.62</v>
      </c>
      <c r="W40" s="221"/>
      <c r="X40" s="221" t="s">
        <v>101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102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44" t="s">
        <v>122</v>
      </c>
      <c r="D41" s="238"/>
      <c r="E41" s="238"/>
      <c r="F41" s="238"/>
      <c r="G41" s="238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2"/>
      <c r="Z41" s="212"/>
      <c r="AA41" s="212"/>
      <c r="AB41" s="212"/>
      <c r="AC41" s="212"/>
      <c r="AD41" s="212"/>
      <c r="AE41" s="212"/>
      <c r="AF41" s="212"/>
      <c r="AG41" s="212" t="s">
        <v>104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46"/>
      <c r="D42" s="239"/>
      <c r="E42" s="239"/>
      <c r="F42" s="239"/>
      <c r="G42" s="239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2"/>
      <c r="Z42" s="212"/>
      <c r="AA42" s="212"/>
      <c r="AB42" s="212"/>
      <c r="AC42" s="212"/>
      <c r="AD42" s="212"/>
      <c r="AE42" s="212"/>
      <c r="AF42" s="212"/>
      <c r="AG42" s="212" t="s">
        <v>110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ht="22.5" outlineLevel="1" x14ac:dyDescent="0.2">
      <c r="A43" s="231">
        <v>7</v>
      </c>
      <c r="B43" s="232" t="s">
        <v>137</v>
      </c>
      <c r="C43" s="243" t="s">
        <v>138</v>
      </c>
      <c r="D43" s="233" t="s">
        <v>113</v>
      </c>
      <c r="E43" s="234">
        <v>173.6</v>
      </c>
      <c r="F43" s="235"/>
      <c r="G43" s="236">
        <f>ROUND(E43*F43,2)</f>
        <v>0</v>
      </c>
      <c r="H43" s="235"/>
      <c r="I43" s="236">
        <f>ROUND(E43*H43,2)</f>
        <v>0</v>
      </c>
      <c r="J43" s="235"/>
      <c r="K43" s="236">
        <f>ROUND(E43*J43,2)</f>
        <v>0</v>
      </c>
      <c r="L43" s="236">
        <v>21</v>
      </c>
      <c r="M43" s="236">
        <f>G43*(1+L43/100)</f>
        <v>0</v>
      </c>
      <c r="N43" s="236">
        <v>0</v>
      </c>
      <c r="O43" s="236">
        <f>ROUND(E43*N43,2)</f>
        <v>0</v>
      </c>
      <c r="P43" s="236">
        <v>5.0000000000000001E-4</v>
      </c>
      <c r="Q43" s="236">
        <f>ROUND(E43*P43,2)</f>
        <v>0.09</v>
      </c>
      <c r="R43" s="236" t="s">
        <v>121</v>
      </c>
      <c r="S43" s="236" t="s">
        <v>99</v>
      </c>
      <c r="T43" s="237" t="s">
        <v>100</v>
      </c>
      <c r="U43" s="221">
        <v>0.11</v>
      </c>
      <c r="V43" s="221">
        <f>ROUND(E43*U43,2)</f>
        <v>19.100000000000001</v>
      </c>
      <c r="W43" s="221"/>
      <c r="X43" s="221" t="s">
        <v>101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102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45" t="s">
        <v>139</v>
      </c>
      <c r="D44" s="222"/>
      <c r="E44" s="223">
        <v>41.6</v>
      </c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2"/>
      <c r="Z44" s="212"/>
      <c r="AA44" s="212"/>
      <c r="AB44" s="212"/>
      <c r="AC44" s="212"/>
      <c r="AD44" s="212"/>
      <c r="AE44" s="212"/>
      <c r="AF44" s="212"/>
      <c r="AG44" s="212" t="s">
        <v>106</v>
      </c>
      <c r="AH44" s="212">
        <v>0</v>
      </c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45" t="s">
        <v>140</v>
      </c>
      <c r="D45" s="222"/>
      <c r="E45" s="223">
        <v>33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2"/>
      <c r="Z45" s="212"/>
      <c r="AA45" s="212"/>
      <c r="AB45" s="212"/>
      <c r="AC45" s="212"/>
      <c r="AD45" s="212"/>
      <c r="AE45" s="212"/>
      <c r="AF45" s="212"/>
      <c r="AG45" s="212" t="s">
        <v>106</v>
      </c>
      <c r="AH45" s="212">
        <v>0</v>
      </c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45" t="s">
        <v>141</v>
      </c>
      <c r="D46" s="222"/>
      <c r="E46" s="223">
        <v>33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2"/>
      <c r="Z46" s="212"/>
      <c r="AA46" s="212"/>
      <c r="AB46" s="212"/>
      <c r="AC46" s="212"/>
      <c r="AD46" s="212"/>
      <c r="AE46" s="212"/>
      <c r="AF46" s="212"/>
      <c r="AG46" s="212" t="s">
        <v>106</v>
      </c>
      <c r="AH46" s="212">
        <v>0</v>
      </c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45" t="s">
        <v>142</v>
      </c>
      <c r="D47" s="222"/>
      <c r="E47" s="223">
        <v>33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2"/>
      <c r="Z47" s="212"/>
      <c r="AA47" s="212"/>
      <c r="AB47" s="212"/>
      <c r="AC47" s="212"/>
      <c r="AD47" s="212"/>
      <c r="AE47" s="212"/>
      <c r="AF47" s="212"/>
      <c r="AG47" s="212" t="s">
        <v>106</v>
      </c>
      <c r="AH47" s="212">
        <v>0</v>
      </c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45" t="s">
        <v>143</v>
      </c>
      <c r="D48" s="222"/>
      <c r="E48" s="223">
        <v>33</v>
      </c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12"/>
      <c r="Z48" s="212"/>
      <c r="AA48" s="212"/>
      <c r="AB48" s="212"/>
      <c r="AC48" s="212"/>
      <c r="AD48" s="212"/>
      <c r="AE48" s="212"/>
      <c r="AF48" s="212"/>
      <c r="AG48" s="212" t="s">
        <v>106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46"/>
      <c r="D49" s="239"/>
      <c r="E49" s="239"/>
      <c r="F49" s="239"/>
      <c r="G49" s="239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2"/>
      <c r="Z49" s="212"/>
      <c r="AA49" s="212"/>
      <c r="AB49" s="212"/>
      <c r="AC49" s="212"/>
      <c r="AD49" s="212"/>
      <c r="AE49" s="212"/>
      <c r="AF49" s="212"/>
      <c r="AG49" s="212" t="s">
        <v>110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ht="22.5" outlineLevel="1" x14ac:dyDescent="0.2">
      <c r="A50" s="231">
        <v>8</v>
      </c>
      <c r="B50" s="232" t="s">
        <v>144</v>
      </c>
      <c r="C50" s="243" t="s">
        <v>145</v>
      </c>
      <c r="D50" s="233" t="s">
        <v>113</v>
      </c>
      <c r="E50" s="234">
        <v>173.6</v>
      </c>
      <c r="F50" s="235"/>
      <c r="G50" s="236">
        <f>ROUND(E50*F50,2)</f>
        <v>0</v>
      </c>
      <c r="H50" s="235"/>
      <c r="I50" s="236">
        <f>ROUND(E50*H50,2)</f>
        <v>0</v>
      </c>
      <c r="J50" s="235"/>
      <c r="K50" s="236">
        <f>ROUND(E50*J50,2)</f>
        <v>0</v>
      </c>
      <c r="L50" s="236">
        <v>21</v>
      </c>
      <c r="M50" s="236">
        <f>G50*(1+L50/100)</f>
        <v>0</v>
      </c>
      <c r="N50" s="236">
        <v>0</v>
      </c>
      <c r="O50" s="236">
        <f>ROUND(E50*N50,2)</f>
        <v>0</v>
      </c>
      <c r="P50" s="236">
        <v>2.9999999999999997E-4</v>
      </c>
      <c r="Q50" s="236">
        <f>ROUND(E50*P50,2)</f>
        <v>0.05</v>
      </c>
      <c r="R50" s="236" t="s">
        <v>121</v>
      </c>
      <c r="S50" s="236" t="s">
        <v>99</v>
      </c>
      <c r="T50" s="237" t="s">
        <v>100</v>
      </c>
      <c r="U50" s="221">
        <v>0.04</v>
      </c>
      <c r="V50" s="221">
        <f>ROUND(E50*U50,2)</f>
        <v>6.94</v>
      </c>
      <c r="W50" s="221"/>
      <c r="X50" s="221" t="s">
        <v>101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102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45" t="s">
        <v>139</v>
      </c>
      <c r="D51" s="222"/>
      <c r="E51" s="223">
        <v>41.6</v>
      </c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2"/>
      <c r="Z51" s="212"/>
      <c r="AA51" s="212"/>
      <c r="AB51" s="212"/>
      <c r="AC51" s="212"/>
      <c r="AD51" s="212"/>
      <c r="AE51" s="212"/>
      <c r="AF51" s="212"/>
      <c r="AG51" s="212" t="s">
        <v>106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45" t="s">
        <v>140</v>
      </c>
      <c r="D52" s="222"/>
      <c r="E52" s="223">
        <v>33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2"/>
      <c r="Z52" s="212"/>
      <c r="AA52" s="212"/>
      <c r="AB52" s="212"/>
      <c r="AC52" s="212"/>
      <c r="AD52" s="212"/>
      <c r="AE52" s="212"/>
      <c r="AF52" s="212"/>
      <c r="AG52" s="212" t="s">
        <v>106</v>
      </c>
      <c r="AH52" s="212">
        <v>0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45" t="s">
        <v>141</v>
      </c>
      <c r="D53" s="222"/>
      <c r="E53" s="223">
        <v>33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2"/>
      <c r="Z53" s="212"/>
      <c r="AA53" s="212"/>
      <c r="AB53" s="212"/>
      <c r="AC53" s="212"/>
      <c r="AD53" s="212"/>
      <c r="AE53" s="212"/>
      <c r="AF53" s="212"/>
      <c r="AG53" s="212" t="s">
        <v>106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/>
      <c r="B54" s="220"/>
      <c r="C54" s="245" t="s">
        <v>142</v>
      </c>
      <c r="D54" s="222"/>
      <c r="E54" s="223">
        <v>33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2"/>
      <c r="Z54" s="212"/>
      <c r="AA54" s="212"/>
      <c r="AB54" s="212"/>
      <c r="AC54" s="212"/>
      <c r="AD54" s="212"/>
      <c r="AE54" s="212"/>
      <c r="AF54" s="212"/>
      <c r="AG54" s="212" t="s">
        <v>106</v>
      </c>
      <c r="AH54" s="212">
        <v>0</v>
      </c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45" t="s">
        <v>143</v>
      </c>
      <c r="D55" s="222"/>
      <c r="E55" s="223">
        <v>33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2"/>
      <c r="Z55" s="212"/>
      <c r="AA55" s="212"/>
      <c r="AB55" s="212"/>
      <c r="AC55" s="212"/>
      <c r="AD55" s="212"/>
      <c r="AE55" s="212"/>
      <c r="AF55" s="212"/>
      <c r="AG55" s="212" t="s">
        <v>106</v>
      </c>
      <c r="AH55" s="212">
        <v>0</v>
      </c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46"/>
      <c r="D56" s="239"/>
      <c r="E56" s="239"/>
      <c r="F56" s="239"/>
      <c r="G56" s="239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2"/>
      <c r="Z56" s="212"/>
      <c r="AA56" s="212"/>
      <c r="AB56" s="212"/>
      <c r="AC56" s="212"/>
      <c r="AD56" s="212"/>
      <c r="AE56" s="212"/>
      <c r="AF56" s="212"/>
      <c r="AG56" s="212" t="s">
        <v>110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ht="33.75" outlineLevel="1" x14ac:dyDescent="0.2">
      <c r="A57" s="231">
        <v>9</v>
      </c>
      <c r="B57" s="232" t="s">
        <v>146</v>
      </c>
      <c r="C57" s="243" t="s">
        <v>147</v>
      </c>
      <c r="D57" s="233" t="s">
        <v>113</v>
      </c>
      <c r="E57" s="234">
        <v>173.6</v>
      </c>
      <c r="F57" s="235"/>
      <c r="G57" s="236">
        <f>ROUND(E57*F57,2)</f>
        <v>0</v>
      </c>
      <c r="H57" s="235"/>
      <c r="I57" s="236">
        <f>ROUND(E57*H57,2)</f>
        <v>0</v>
      </c>
      <c r="J57" s="235"/>
      <c r="K57" s="236">
        <f>ROUND(E57*J57,2)</f>
        <v>0</v>
      </c>
      <c r="L57" s="236">
        <v>21</v>
      </c>
      <c r="M57" s="236">
        <f>G57*(1+L57/100)</f>
        <v>0</v>
      </c>
      <c r="N57" s="236">
        <v>7.3999999999999999E-4</v>
      </c>
      <c r="O57" s="236">
        <f>ROUND(E57*N57,2)</f>
        <v>0.13</v>
      </c>
      <c r="P57" s="236">
        <v>0</v>
      </c>
      <c r="Q57" s="236">
        <f>ROUND(E57*P57,2)</f>
        <v>0</v>
      </c>
      <c r="R57" s="236" t="s">
        <v>121</v>
      </c>
      <c r="S57" s="236" t="s">
        <v>99</v>
      </c>
      <c r="T57" s="237" t="s">
        <v>100</v>
      </c>
      <c r="U57" s="221">
        <v>0.13</v>
      </c>
      <c r="V57" s="221">
        <f>ROUND(E57*U57,2)</f>
        <v>22.57</v>
      </c>
      <c r="W57" s="221"/>
      <c r="X57" s="221" t="s">
        <v>101</v>
      </c>
      <c r="Y57" s="212"/>
      <c r="Z57" s="212"/>
      <c r="AA57" s="212"/>
      <c r="AB57" s="212"/>
      <c r="AC57" s="212"/>
      <c r="AD57" s="212"/>
      <c r="AE57" s="212"/>
      <c r="AF57" s="212"/>
      <c r="AG57" s="212" t="s">
        <v>102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47"/>
      <c r="D58" s="240"/>
      <c r="E58" s="240"/>
      <c r="F58" s="240"/>
      <c r="G58" s="240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2"/>
      <c r="Z58" s="212"/>
      <c r="AA58" s="212"/>
      <c r="AB58" s="212"/>
      <c r="AC58" s="212"/>
      <c r="AD58" s="212"/>
      <c r="AE58" s="212"/>
      <c r="AF58" s="212"/>
      <c r="AG58" s="212" t="s">
        <v>110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ht="22.5" outlineLevel="1" x14ac:dyDescent="0.2">
      <c r="A59" s="231">
        <v>10</v>
      </c>
      <c r="B59" s="232" t="s">
        <v>148</v>
      </c>
      <c r="C59" s="243" t="s">
        <v>149</v>
      </c>
      <c r="D59" s="233" t="s">
        <v>113</v>
      </c>
      <c r="E59" s="234">
        <v>173.6</v>
      </c>
      <c r="F59" s="235"/>
      <c r="G59" s="236">
        <f>ROUND(E59*F59,2)</f>
        <v>0</v>
      </c>
      <c r="H59" s="235"/>
      <c r="I59" s="236">
        <f>ROUND(E59*H59,2)</f>
        <v>0</v>
      </c>
      <c r="J59" s="235"/>
      <c r="K59" s="236">
        <f>ROUND(E59*J59,2)</f>
        <v>0</v>
      </c>
      <c r="L59" s="236">
        <v>21</v>
      </c>
      <c r="M59" s="236">
        <f>G59*(1+L59/100)</f>
        <v>0</v>
      </c>
      <c r="N59" s="236">
        <v>1.0499999999999999E-3</v>
      </c>
      <c r="O59" s="236">
        <f>ROUND(E59*N59,2)</f>
        <v>0.18</v>
      </c>
      <c r="P59" s="236">
        <v>0</v>
      </c>
      <c r="Q59" s="236">
        <f>ROUND(E59*P59,2)</f>
        <v>0</v>
      </c>
      <c r="R59" s="236" t="s">
        <v>121</v>
      </c>
      <c r="S59" s="236" t="s">
        <v>99</v>
      </c>
      <c r="T59" s="237" t="s">
        <v>100</v>
      </c>
      <c r="U59" s="221">
        <v>0.39</v>
      </c>
      <c r="V59" s="221">
        <f>ROUND(E59*U59,2)</f>
        <v>67.7</v>
      </c>
      <c r="W59" s="221"/>
      <c r="X59" s="221" t="s">
        <v>101</v>
      </c>
      <c r="Y59" s="212"/>
      <c r="Z59" s="212"/>
      <c r="AA59" s="212"/>
      <c r="AB59" s="212"/>
      <c r="AC59" s="212"/>
      <c r="AD59" s="212"/>
      <c r="AE59" s="212"/>
      <c r="AF59" s="212"/>
      <c r="AG59" s="212" t="s">
        <v>102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47"/>
      <c r="D60" s="240"/>
      <c r="E60" s="240"/>
      <c r="F60" s="240"/>
      <c r="G60" s="240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2"/>
      <c r="Z60" s="212"/>
      <c r="AA60" s="212"/>
      <c r="AB60" s="212"/>
      <c r="AC60" s="212"/>
      <c r="AD60" s="212"/>
      <c r="AE60" s="212"/>
      <c r="AF60" s="212"/>
      <c r="AG60" s="212" t="s">
        <v>110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ht="22.5" outlineLevel="1" x14ac:dyDescent="0.2">
      <c r="A61" s="231">
        <v>11</v>
      </c>
      <c r="B61" s="232" t="s">
        <v>150</v>
      </c>
      <c r="C61" s="243" t="s">
        <v>151</v>
      </c>
      <c r="D61" s="233" t="s">
        <v>113</v>
      </c>
      <c r="E61" s="234">
        <v>173.6</v>
      </c>
      <c r="F61" s="235"/>
      <c r="G61" s="236">
        <f>ROUND(E61*F61,2)</f>
        <v>0</v>
      </c>
      <c r="H61" s="235"/>
      <c r="I61" s="236">
        <f>ROUND(E61*H61,2)</f>
        <v>0</v>
      </c>
      <c r="J61" s="235"/>
      <c r="K61" s="236">
        <f>ROUND(E61*J61,2)</f>
        <v>0</v>
      </c>
      <c r="L61" s="236">
        <v>21</v>
      </c>
      <c r="M61" s="236">
        <f>G61*(1+L61/100)</f>
        <v>0</v>
      </c>
      <c r="N61" s="236">
        <v>6.3000000000000003E-4</v>
      </c>
      <c r="O61" s="236">
        <f>ROUND(E61*N61,2)</f>
        <v>0.11</v>
      </c>
      <c r="P61" s="236">
        <v>0</v>
      </c>
      <c r="Q61" s="236">
        <f>ROUND(E61*P61,2)</f>
        <v>0</v>
      </c>
      <c r="R61" s="236" t="s">
        <v>121</v>
      </c>
      <c r="S61" s="236" t="s">
        <v>99</v>
      </c>
      <c r="T61" s="237" t="s">
        <v>100</v>
      </c>
      <c r="U61" s="221">
        <v>0.45</v>
      </c>
      <c r="V61" s="221">
        <f>ROUND(E61*U61,2)</f>
        <v>78.12</v>
      </c>
      <c r="W61" s="221"/>
      <c r="X61" s="221" t="s">
        <v>101</v>
      </c>
      <c r="Y61" s="212"/>
      <c r="Z61" s="212"/>
      <c r="AA61" s="212"/>
      <c r="AB61" s="212"/>
      <c r="AC61" s="212"/>
      <c r="AD61" s="212"/>
      <c r="AE61" s="212"/>
      <c r="AF61" s="212"/>
      <c r="AG61" s="212" t="s">
        <v>102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47"/>
      <c r="D62" s="240"/>
      <c r="E62" s="240"/>
      <c r="F62" s="240"/>
      <c r="G62" s="240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2"/>
      <c r="Z62" s="212"/>
      <c r="AA62" s="212"/>
      <c r="AB62" s="212"/>
      <c r="AC62" s="212"/>
      <c r="AD62" s="212"/>
      <c r="AE62" s="212"/>
      <c r="AF62" s="212"/>
      <c r="AG62" s="212" t="s">
        <v>110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ht="22.5" outlineLevel="1" x14ac:dyDescent="0.2">
      <c r="A63" s="231">
        <v>12</v>
      </c>
      <c r="B63" s="232" t="s">
        <v>152</v>
      </c>
      <c r="C63" s="243" t="s">
        <v>153</v>
      </c>
      <c r="D63" s="233" t="s">
        <v>118</v>
      </c>
      <c r="E63" s="234">
        <v>14.04</v>
      </c>
      <c r="F63" s="235"/>
      <c r="G63" s="236">
        <f>ROUND(E63*F63,2)</f>
        <v>0</v>
      </c>
      <c r="H63" s="235"/>
      <c r="I63" s="236">
        <f>ROUND(E63*H63,2)</f>
        <v>0</v>
      </c>
      <c r="J63" s="235"/>
      <c r="K63" s="236">
        <f>ROUND(E63*J63,2)</f>
        <v>0</v>
      </c>
      <c r="L63" s="236">
        <v>21</v>
      </c>
      <c r="M63" s="236">
        <f>G63*(1+L63/100)</f>
        <v>0</v>
      </c>
      <c r="N63" s="236">
        <v>0</v>
      </c>
      <c r="O63" s="236">
        <f>ROUND(E63*N63,2)</f>
        <v>0</v>
      </c>
      <c r="P63" s="236">
        <v>1E-3</v>
      </c>
      <c r="Q63" s="236">
        <f>ROUND(E63*P63,2)</f>
        <v>0.01</v>
      </c>
      <c r="R63" s="236" t="s">
        <v>121</v>
      </c>
      <c r="S63" s="236" t="s">
        <v>99</v>
      </c>
      <c r="T63" s="237" t="s">
        <v>100</v>
      </c>
      <c r="U63" s="221">
        <v>0.13</v>
      </c>
      <c r="V63" s="221">
        <f>ROUND(E63*U63,2)</f>
        <v>1.83</v>
      </c>
      <c r="W63" s="221"/>
      <c r="X63" s="221" t="s">
        <v>101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102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45" t="s">
        <v>154</v>
      </c>
      <c r="D64" s="222"/>
      <c r="E64" s="223">
        <v>1.44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2"/>
      <c r="Z64" s="212"/>
      <c r="AA64" s="212"/>
      <c r="AB64" s="212"/>
      <c r="AC64" s="212"/>
      <c r="AD64" s="212"/>
      <c r="AE64" s="212"/>
      <c r="AF64" s="212"/>
      <c r="AG64" s="212" t="s">
        <v>106</v>
      </c>
      <c r="AH64" s="212">
        <v>0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45" t="s">
        <v>155</v>
      </c>
      <c r="D65" s="222"/>
      <c r="E65" s="223">
        <v>3.15</v>
      </c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2"/>
      <c r="Z65" s="212"/>
      <c r="AA65" s="212"/>
      <c r="AB65" s="212"/>
      <c r="AC65" s="212"/>
      <c r="AD65" s="212"/>
      <c r="AE65" s="212"/>
      <c r="AF65" s="212"/>
      <c r="AG65" s="212" t="s">
        <v>106</v>
      </c>
      <c r="AH65" s="212">
        <v>0</v>
      </c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45" t="s">
        <v>156</v>
      </c>
      <c r="D66" s="222"/>
      <c r="E66" s="223">
        <v>3.15</v>
      </c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2"/>
      <c r="Z66" s="212"/>
      <c r="AA66" s="212"/>
      <c r="AB66" s="212"/>
      <c r="AC66" s="212"/>
      <c r="AD66" s="212"/>
      <c r="AE66" s="212"/>
      <c r="AF66" s="212"/>
      <c r="AG66" s="212" t="s">
        <v>106</v>
      </c>
      <c r="AH66" s="212">
        <v>0</v>
      </c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5" t="s">
        <v>157</v>
      </c>
      <c r="D67" s="222"/>
      <c r="E67" s="223">
        <v>3.15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2"/>
      <c r="Z67" s="212"/>
      <c r="AA67" s="212"/>
      <c r="AB67" s="212"/>
      <c r="AC67" s="212"/>
      <c r="AD67" s="212"/>
      <c r="AE67" s="212"/>
      <c r="AF67" s="212"/>
      <c r="AG67" s="212" t="s">
        <v>106</v>
      </c>
      <c r="AH67" s="212">
        <v>0</v>
      </c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45" t="s">
        <v>158</v>
      </c>
      <c r="D68" s="222"/>
      <c r="E68" s="223">
        <v>3.15</v>
      </c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2"/>
      <c r="Z68" s="212"/>
      <c r="AA68" s="212"/>
      <c r="AB68" s="212"/>
      <c r="AC68" s="212"/>
      <c r="AD68" s="212"/>
      <c r="AE68" s="212"/>
      <c r="AF68" s="212"/>
      <c r="AG68" s="212" t="s">
        <v>106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46"/>
      <c r="D69" s="239"/>
      <c r="E69" s="239"/>
      <c r="F69" s="239"/>
      <c r="G69" s="239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2"/>
      <c r="Z69" s="212"/>
      <c r="AA69" s="212"/>
      <c r="AB69" s="212"/>
      <c r="AC69" s="212"/>
      <c r="AD69" s="212"/>
      <c r="AE69" s="212"/>
      <c r="AF69" s="212"/>
      <c r="AG69" s="212" t="s">
        <v>110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ht="22.5" outlineLevel="1" x14ac:dyDescent="0.2">
      <c r="A70" s="231">
        <v>13</v>
      </c>
      <c r="B70" s="232" t="s">
        <v>159</v>
      </c>
      <c r="C70" s="243" t="s">
        <v>160</v>
      </c>
      <c r="D70" s="233" t="s">
        <v>118</v>
      </c>
      <c r="E70" s="234">
        <v>14.04</v>
      </c>
      <c r="F70" s="235"/>
      <c r="G70" s="236">
        <f>ROUND(E70*F70,2)</f>
        <v>0</v>
      </c>
      <c r="H70" s="235"/>
      <c r="I70" s="236">
        <f>ROUND(E70*H70,2)</f>
        <v>0</v>
      </c>
      <c r="J70" s="235"/>
      <c r="K70" s="236">
        <f>ROUND(E70*J70,2)</f>
        <v>0</v>
      </c>
      <c r="L70" s="236">
        <v>21</v>
      </c>
      <c r="M70" s="236">
        <f>G70*(1+L70/100)</f>
        <v>0</v>
      </c>
      <c r="N70" s="236">
        <v>3.46E-3</v>
      </c>
      <c r="O70" s="236">
        <f>ROUND(E70*N70,2)</f>
        <v>0.05</v>
      </c>
      <c r="P70" s="236">
        <v>0</v>
      </c>
      <c r="Q70" s="236">
        <f>ROUND(E70*P70,2)</f>
        <v>0</v>
      </c>
      <c r="R70" s="236" t="s">
        <v>121</v>
      </c>
      <c r="S70" s="236" t="s">
        <v>99</v>
      </c>
      <c r="T70" s="237" t="s">
        <v>100</v>
      </c>
      <c r="U70" s="221">
        <v>0.38</v>
      </c>
      <c r="V70" s="221">
        <f>ROUND(E70*U70,2)</f>
        <v>5.34</v>
      </c>
      <c r="W70" s="221"/>
      <c r="X70" s="221" t="s">
        <v>101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102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45" t="s">
        <v>154</v>
      </c>
      <c r="D71" s="222"/>
      <c r="E71" s="223">
        <v>1.44</v>
      </c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2"/>
      <c r="Z71" s="212"/>
      <c r="AA71" s="212"/>
      <c r="AB71" s="212"/>
      <c r="AC71" s="212"/>
      <c r="AD71" s="212"/>
      <c r="AE71" s="212"/>
      <c r="AF71" s="212"/>
      <c r="AG71" s="212" t="s">
        <v>106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45" t="s">
        <v>155</v>
      </c>
      <c r="D72" s="222"/>
      <c r="E72" s="223">
        <v>3.15</v>
      </c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2"/>
      <c r="Z72" s="212"/>
      <c r="AA72" s="212"/>
      <c r="AB72" s="212"/>
      <c r="AC72" s="212"/>
      <c r="AD72" s="212"/>
      <c r="AE72" s="212"/>
      <c r="AF72" s="212"/>
      <c r="AG72" s="212" t="s">
        <v>106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45" t="s">
        <v>156</v>
      </c>
      <c r="D73" s="222"/>
      <c r="E73" s="223">
        <v>3.15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2"/>
      <c r="Z73" s="212"/>
      <c r="AA73" s="212"/>
      <c r="AB73" s="212"/>
      <c r="AC73" s="212"/>
      <c r="AD73" s="212"/>
      <c r="AE73" s="212"/>
      <c r="AF73" s="212"/>
      <c r="AG73" s="212" t="s">
        <v>106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45" t="s">
        <v>157</v>
      </c>
      <c r="D74" s="222"/>
      <c r="E74" s="223">
        <v>3.15</v>
      </c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2"/>
      <c r="Z74" s="212"/>
      <c r="AA74" s="212"/>
      <c r="AB74" s="212"/>
      <c r="AC74" s="212"/>
      <c r="AD74" s="212"/>
      <c r="AE74" s="212"/>
      <c r="AF74" s="212"/>
      <c r="AG74" s="212" t="s">
        <v>106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45" t="s">
        <v>158</v>
      </c>
      <c r="D75" s="222"/>
      <c r="E75" s="223">
        <v>3.15</v>
      </c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2"/>
      <c r="Z75" s="212"/>
      <c r="AA75" s="212"/>
      <c r="AB75" s="212"/>
      <c r="AC75" s="212"/>
      <c r="AD75" s="212"/>
      <c r="AE75" s="212"/>
      <c r="AF75" s="212"/>
      <c r="AG75" s="212" t="s">
        <v>106</v>
      </c>
      <c r="AH75" s="212">
        <v>0</v>
      </c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46"/>
      <c r="D76" s="239"/>
      <c r="E76" s="239"/>
      <c r="F76" s="239"/>
      <c r="G76" s="239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2"/>
      <c r="Z76" s="212"/>
      <c r="AA76" s="212"/>
      <c r="AB76" s="212"/>
      <c r="AC76" s="212"/>
      <c r="AD76" s="212"/>
      <c r="AE76" s="212"/>
      <c r="AF76" s="212"/>
      <c r="AG76" s="212" t="s">
        <v>110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31">
        <v>14</v>
      </c>
      <c r="B77" s="232" t="s">
        <v>161</v>
      </c>
      <c r="C77" s="243" t="s">
        <v>162</v>
      </c>
      <c r="D77" s="233" t="s">
        <v>163</v>
      </c>
      <c r="E77" s="234">
        <v>0.46869</v>
      </c>
      <c r="F77" s="235"/>
      <c r="G77" s="236">
        <f>ROUND(E77*F77,2)</f>
        <v>0</v>
      </c>
      <c r="H77" s="235"/>
      <c r="I77" s="236">
        <f>ROUND(E77*H77,2)</f>
        <v>0</v>
      </c>
      <c r="J77" s="235"/>
      <c r="K77" s="236">
        <f>ROUND(E77*J77,2)</f>
        <v>0</v>
      </c>
      <c r="L77" s="236">
        <v>21</v>
      </c>
      <c r="M77" s="236">
        <f>G77*(1+L77/100)</f>
        <v>0</v>
      </c>
      <c r="N77" s="236">
        <v>0</v>
      </c>
      <c r="O77" s="236">
        <f>ROUND(E77*N77,2)</f>
        <v>0</v>
      </c>
      <c r="P77" s="236">
        <v>0</v>
      </c>
      <c r="Q77" s="236">
        <f>ROUND(E77*P77,2)</f>
        <v>0</v>
      </c>
      <c r="R77" s="236" t="s">
        <v>121</v>
      </c>
      <c r="S77" s="236" t="s">
        <v>99</v>
      </c>
      <c r="T77" s="237" t="s">
        <v>100</v>
      </c>
      <c r="U77" s="221">
        <v>1.1100000000000001</v>
      </c>
      <c r="V77" s="221">
        <f>ROUND(E77*U77,2)</f>
        <v>0.52</v>
      </c>
      <c r="W77" s="221"/>
      <c r="X77" s="221" t="s">
        <v>164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165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44" t="s">
        <v>166</v>
      </c>
      <c r="D78" s="238"/>
      <c r="E78" s="238"/>
      <c r="F78" s="238"/>
      <c r="G78" s="238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2"/>
      <c r="Z78" s="212"/>
      <c r="AA78" s="212"/>
      <c r="AB78" s="212"/>
      <c r="AC78" s="212"/>
      <c r="AD78" s="212"/>
      <c r="AE78" s="212"/>
      <c r="AF78" s="212"/>
      <c r="AG78" s="212" t="s">
        <v>104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46"/>
      <c r="D79" s="239"/>
      <c r="E79" s="239"/>
      <c r="F79" s="239"/>
      <c r="G79" s="239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2"/>
      <c r="Z79" s="212"/>
      <c r="AA79" s="212"/>
      <c r="AB79" s="212"/>
      <c r="AC79" s="212"/>
      <c r="AD79" s="212"/>
      <c r="AE79" s="212"/>
      <c r="AF79" s="212"/>
      <c r="AG79" s="212" t="s">
        <v>110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ht="33.75" outlineLevel="1" x14ac:dyDescent="0.2">
      <c r="A80" s="231">
        <v>15</v>
      </c>
      <c r="B80" s="232" t="s">
        <v>167</v>
      </c>
      <c r="C80" s="243" t="s">
        <v>168</v>
      </c>
      <c r="D80" s="233" t="s">
        <v>163</v>
      </c>
      <c r="E80" s="234">
        <v>0.46869</v>
      </c>
      <c r="F80" s="235"/>
      <c r="G80" s="236">
        <f>ROUND(E80*F80,2)</f>
        <v>0</v>
      </c>
      <c r="H80" s="235"/>
      <c r="I80" s="236">
        <f>ROUND(E80*H80,2)</f>
        <v>0</v>
      </c>
      <c r="J80" s="235"/>
      <c r="K80" s="236">
        <f>ROUND(E80*J80,2)</f>
        <v>0</v>
      </c>
      <c r="L80" s="236">
        <v>21</v>
      </c>
      <c r="M80" s="236">
        <f>G80*(1+L80/100)</f>
        <v>0</v>
      </c>
      <c r="N80" s="236">
        <v>0</v>
      </c>
      <c r="O80" s="236">
        <f>ROUND(E80*N80,2)</f>
        <v>0</v>
      </c>
      <c r="P80" s="236">
        <v>0</v>
      </c>
      <c r="Q80" s="236">
        <f>ROUND(E80*P80,2)</f>
        <v>0</v>
      </c>
      <c r="R80" s="236" t="s">
        <v>121</v>
      </c>
      <c r="S80" s="236" t="s">
        <v>99</v>
      </c>
      <c r="T80" s="237" t="s">
        <v>100</v>
      </c>
      <c r="U80" s="221">
        <v>0</v>
      </c>
      <c r="V80" s="221">
        <f>ROUND(E80*U80,2)</f>
        <v>0</v>
      </c>
      <c r="W80" s="221"/>
      <c r="X80" s="221" t="s">
        <v>164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165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44" t="s">
        <v>166</v>
      </c>
      <c r="D81" s="238"/>
      <c r="E81" s="238"/>
      <c r="F81" s="238"/>
      <c r="G81" s="238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2"/>
      <c r="Z81" s="212"/>
      <c r="AA81" s="212"/>
      <c r="AB81" s="212"/>
      <c r="AC81" s="212"/>
      <c r="AD81" s="212"/>
      <c r="AE81" s="212"/>
      <c r="AF81" s="212"/>
      <c r="AG81" s="212" t="s">
        <v>104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46"/>
      <c r="D82" s="239"/>
      <c r="E82" s="239"/>
      <c r="F82" s="239"/>
      <c r="G82" s="239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2"/>
      <c r="Z82" s="212"/>
      <c r="AA82" s="212"/>
      <c r="AB82" s="212"/>
      <c r="AC82" s="212"/>
      <c r="AD82" s="212"/>
      <c r="AE82" s="212"/>
      <c r="AF82" s="212"/>
      <c r="AG82" s="212" t="s">
        <v>110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ht="33.75" outlineLevel="1" x14ac:dyDescent="0.2">
      <c r="A83" s="231">
        <v>16</v>
      </c>
      <c r="B83" s="232" t="s">
        <v>169</v>
      </c>
      <c r="C83" s="243" t="s">
        <v>170</v>
      </c>
      <c r="D83" s="233" t="s">
        <v>163</v>
      </c>
      <c r="E83" s="234">
        <v>0.46869</v>
      </c>
      <c r="F83" s="235"/>
      <c r="G83" s="236">
        <f>ROUND(E83*F83,2)</f>
        <v>0</v>
      </c>
      <c r="H83" s="235"/>
      <c r="I83" s="236">
        <f>ROUND(E83*H83,2)</f>
        <v>0</v>
      </c>
      <c r="J83" s="235"/>
      <c r="K83" s="236">
        <f>ROUND(E83*J83,2)</f>
        <v>0</v>
      </c>
      <c r="L83" s="236">
        <v>21</v>
      </c>
      <c r="M83" s="236">
        <f>G83*(1+L83/100)</f>
        <v>0</v>
      </c>
      <c r="N83" s="236">
        <v>0</v>
      </c>
      <c r="O83" s="236">
        <f>ROUND(E83*N83,2)</f>
        <v>0</v>
      </c>
      <c r="P83" s="236">
        <v>0</v>
      </c>
      <c r="Q83" s="236">
        <f>ROUND(E83*P83,2)</f>
        <v>0</v>
      </c>
      <c r="R83" s="236" t="s">
        <v>121</v>
      </c>
      <c r="S83" s="236" t="s">
        <v>99</v>
      </c>
      <c r="T83" s="237" t="s">
        <v>100</v>
      </c>
      <c r="U83" s="221">
        <v>0</v>
      </c>
      <c r="V83" s="221">
        <f>ROUND(E83*U83,2)</f>
        <v>0</v>
      </c>
      <c r="W83" s="221"/>
      <c r="X83" s="221" t="s">
        <v>164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165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44" t="s">
        <v>166</v>
      </c>
      <c r="D84" s="238"/>
      <c r="E84" s="238"/>
      <c r="F84" s="238"/>
      <c r="G84" s="238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2"/>
      <c r="Z84" s="212"/>
      <c r="AA84" s="212"/>
      <c r="AB84" s="212"/>
      <c r="AC84" s="212"/>
      <c r="AD84" s="212"/>
      <c r="AE84" s="212"/>
      <c r="AF84" s="212"/>
      <c r="AG84" s="212" t="s">
        <v>104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46"/>
      <c r="D85" s="239"/>
      <c r="E85" s="239"/>
      <c r="F85" s="239"/>
      <c r="G85" s="239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2"/>
      <c r="Z85" s="212"/>
      <c r="AA85" s="212"/>
      <c r="AB85" s="212"/>
      <c r="AC85" s="212"/>
      <c r="AD85" s="212"/>
      <c r="AE85" s="212"/>
      <c r="AF85" s="212"/>
      <c r="AG85" s="212" t="s">
        <v>110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ht="33.75" outlineLevel="1" x14ac:dyDescent="0.2">
      <c r="A86" s="231">
        <v>17</v>
      </c>
      <c r="B86" s="232" t="s">
        <v>171</v>
      </c>
      <c r="C86" s="243" t="s">
        <v>172</v>
      </c>
      <c r="D86" s="233" t="s">
        <v>163</v>
      </c>
      <c r="E86" s="234">
        <v>4.6868999999999996</v>
      </c>
      <c r="F86" s="235"/>
      <c r="G86" s="236">
        <f>ROUND(E86*F86,2)</f>
        <v>0</v>
      </c>
      <c r="H86" s="235"/>
      <c r="I86" s="236">
        <f>ROUND(E86*H86,2)</f>
        <v>0</v>
      </c>
      <c r="J86" s="235"/>
      <c r="K86" s="236">
        <f>ROUND(E86*J86,2)</f>
        <v>0</v>
      </c>
      <c r="L86" s="236">
        <v>21</v>
      </c>
      <c r="M86" s="236">
        <f>G86*(1+L86/100)</f>
        <v>0</v>
      </c>
      <c r="N86" s="236">
        <v>0</v>
      </c>
      <c r="O86" s="236">
        <f>ROUND(E86*N86,2)</f>
        <v>0</v>
      </c>
      <c r="P86" s="236">
        <v>0</v>
      </c>
      <c r="Q86" s="236">
        <f>ROUND(E86*P86,2)</f>
        <v>0</v>
      </c>
      <c r="R86" s="236" t="s">
        <v>121</v>
      </c>
      <c r="S86" s="236" t="s">
        <v>99</v>
      </c>
      <c r="T86" s="237" t="s">
        <v>100</v>
      </c>
      <c r="U86" s="221">
        <v>0</v>
      </c>
      <c r="V86" s="221">
        <f>ROUND(E86*U86,2)</f>
        <v>0</v>
      </c>
      <c r="W86" s="221"/>
      <c r="X86" s="221" t="s">
        <v>164</v>
      </c>
      <c r="Y86" s="212"/>
      <c r="Z86" s="212"/>
      <c r="AA86" s="212"/>
      <c r="AB86" s="212"/>
      <c r="AC86" s="212"/>
      <c r="AD86" s="212"/>
      <c r="AE86" s="212"/>
      <c r="AF86" s="212"/>
      <c r="AG86" s="212" t="s">
        <v>165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44" t="s">
        <v>166</v>
      </c>
      <c r="D87" s="238"/>
      <c r="E87" s="238"/>
      <c r="F87" s="238"/>
      <c r="G87" s="238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2"/>
      <c r="Z87" s="212"/>
      <c r="AA87" s="212"/>
      <c r="AB87" s="212"/>
      <c r="AC87" s="212"/>
      <c r="AD87" s="212"/>
      <c r="AE87" s="212"/>
      <c r="AF87" s="212"/>
      <c r="AG87" s="212" t="s">
        <v>104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46"/>
      <c r="D88" s="239"/>
      <c r="E88" s="239"/>
      <c r="F88" s="239"/>
      <c r="G88" s="239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2"/>
      <c r="Z88" s="212"/>
      <c r="AA88" s="212"/>
      <c r="AB88" s="212"/>
      <c r="AC88" s="212"/>
      <c r="AD88" s="212"/>
      <c r="AE88" s="212"/>
      <c r="AF88" s="212"/>
      <c r="AG88" s="212" t="s">
        <v>110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x14ac:dyDescent="0.2">
      <c r="A89" s="225" t="s">
        <v>93</v>
      </c>
      <c r="B89" s="226" t="s">
        <v>62</v>
      </c>
      <c r="C89" s="242" t="s">
        <v>63</v>
      </c>
      <c r="D89" s="227"/>
      <c r="E89" s="228"/>
      <c r="F89" s="229"/>
      <c r="G89" s="229">
        <f>SUMIF(AG90:AG101,"&lt;&gt;NOR",G90:G101)</f>
        <v>0</v>
      </c>
      <c r="H89" s="229"/>
      <c r="I89" s="229">
        <f>SUM(I90:I101)</f>
        <v>0</v>
      </c>
      <c r="J89" s="229"/>
      <c r="K89" s="229">
        <f>SUM(K90:K101)</f>
        <v>0</v>
      </c>
      <c r="L89" s="229"/>
      <c r="M89" s="229">
        <f>SUM(M90:M101)</f>
        <v>0</v>
      </c>
      <c r="N89" s="229"/>
      <c r="O89" s="229">
        <f>SUM(O90:O101)</f>
        <v>0</v>
      </c>
      <c r="P89" s="229"/>
      <c r="Q89" s="229">
        <f>SUM(Q90:Q101)</f>
        <v>0</v>
      </c>
      <c r="R89" s="229"/>
      <c r="S89" s="229"/>
      <c r="T89" s="230"/>
      <c r="U89" s="224"/>
      <c r="V89" s="224">
        <f>SUM(V90:V101)</f>
        <v>1.1800000000000002</v>
      </c>
      <c r="W89" s="224"/>
      <c r="X89" s="224"/>
      <c r="AG89" t="s">
        <v>94</v>
      </c>
    </row>
    <row r="90" spans="1:60" ht="22.5" outlineLevel="1" x14ac:dyDescent="0.2">
      <c r="A90" s="231">
        <v>18</v>
      </c>
      <c r="B90" s="232" t="s">
        <v>173</v>
      </c>
      <c r="C90" s="243" t="s">
        <v>174</v>
      </c>
      <c r="D90" s="233" t="s">
        <v>163</v>
      </c>
      <c r="E90" s="234">
        <v>0.15292</v>
      </c>
      <c r="F90" s="235"/>
      <c r="G90" s="236">
        <f>ROUND(E90*F90,2)</f>
        <v>0</v>
      </c>
      <c r="H90" s="235"/>
      <c r="I90" s="236">
        <f>ROUND(E90*H90,2)</f>
        <v>0</v>
      </c>
      <c r="J90" s="235"/>
      <c r="K90" s="236">
        <f>ROUND(E90*J90,2)</f>
        <v>0</v>
      </c>
      <c r="L90" s="236">
        <v>21</v>
      </c>
      <c r="M90" s="236">
        <f>G90*(1+L90/100)</f>
        <v>0</v>
      </c>
      <c r="N90" s="236">
        <v>0</v>
      </c>
      <c r="O90" s="236">
        <f>ROUND(E90*N90,2)</f>
        <v>0</v>
      </c>
      <c r="P90" s="236">
        <v>0</v>
      </c>
      <c r="Q90" s="236">
        <f>ROUND(E90*P90,2)</f>
        <v>0</v>
      </c>
      <c r="R90" s="236" t="s">
        <v>175</v>
      </c>
      <c r="S90" s="236" t="s">
        <v>99</v>
      </c>
      <c r="T90" s="237" t="s">
        <v>100</v>
      </c>
      <c r="U90" s="221">
        <v>0.01</v>
      </c>
      <c r="V90" s="221">
        <f>ROUND(E90*U90,2)</f>
        <v>0</v>
      </c>
      <c r="W90" s="221"/>
      <c r="X90" s="221" t="s">
        <v>176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177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47"/>
      <c r="D91" s="240"/>
      <c r="E91" s="240"/>
      <c r="F91" s="240"/>
      <c r="G91" s="240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2"/>
      <c r="Z91" s="212"/>
      <c r="AA91" s="212"/>
      <c r="AB91" s="212"/>
      <c r="AC91" s="212"/>
      <c r="AD91" s="212"/>
      <c r="AE91" s="212"/>
      <c r="AF91" s="212"/>
      <c r="AG91" s="212" t="s">
        <v>110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ht="22.5" outlineLevel="1" x14ac:dyDescent="0.2">
      <c r="A92" s="231">
        <v>19</v>
      </c>
      <c r="B92" s="232" t="s">
        <v>178</v>
      </c>
      <c r="C92" s="243" t="s">
        <v>179</v>
      </c>
      <c r="D92" s="233" t="s">
        <v>163</v>
      </c>
      <c r="E92" s="234">
        <v>1.5291999999999999</v>
      </c>
      <c r="F92" s="235"/>
      <c r="G92" s="236">
        <f>ROUND(E92*F92,2)</f>
        <v>0</v>
      </c>
      <c r="H92" s="235"/>
      <c r="I92" s="236">
        <f>ROUND(E92*H92,2)</f>
        <v>0</v>
      </c>
      <c r="J92" s="235"/>
      <c r="K92" s="236">
        <f>ROUND(E92*J92,2)</f>
        <v>0</v>
      </c>
      <c r="L92" s="236">
        <v>21</v>
      </c>
      <c r="M92" s="236">
        <f>G92*(1+L92/100)</f>
        <v>0</v>
      </c>
      <c r="N92" s="236">
        <v>0</v>
      </c>
      <c r="O92" s="236">
        <f>ROUND(E92*N92,2)</f>
        <v>0</v>
      </c>
      <c r="P92" s="236">
        <v>0</v>
      </c>
      <c r="Q92" s="236">
        <f>ROUND(E92*P92,2)</f>
        <v>0</v>
      </c>
      <c r="R92" s="236" t="s">
        <v>175</v>
      </c>
      <c r="S92" s="236" t="s">
        <v>99</v>
      </c>
      <c r="T92" s="237" t="s">
        <v>100</v>
      </c>
      <c r="U92" s="221">
        <v>0</v>
      </c>
      <c r="V92" s="221">
        <f>ROUND(E92*U92,2)</f>
        <v>0</v>
      </c>
      <c r="W92" s="221"/>
      <c r="X92" s="221" t="s">
        <v>176</v>
      </c>
      <c r="Y92" s="212"/>
      <c r="Z92" s="212"/>
      <c r="AA92" s="212"/>
      <c r="AB92" s="212"/>
      <c r="AC92" s="212"/>
      <c r="AD92" s="212"/>
      <c r="AE92" s="212"/>
      <c r="AF92" s="212"/>
      <c r="AG92" s="212" t="s">
        <v>177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47"/>
      <c r="D93" s="240"/>
      <c r="E93" s="240"/>
      <c r="F93" s="240"/>
      <c r="G93" s="240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2"/>
      <c r="Z93" s="212"/>
      <c r="AA93" s="212"/>
      <c r="AB93" s="212"/>
      <c r="AC93" s="212"/>
      <c r="AD93" s="212"/>
      <c r="AE93" s="212"/>
      <c r="AF93" s="212"/>
      <c r="AG93" s="212" t="s">
        <v>110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ht="22.5" outlineLevel="1" x14ac:dyDescent="0.2">
      <c r="A94" s="231">
        <v>20</v>
      </c>
      <c r="B94" s="232" t="s">
        <v>180</v>
      </c>
      <c r="C94" s="243" t="s">
        <v>181</v>
      </c>
      <c r="D94" s="233" t="s">
        <v>163</v>
      </c>
      <c r="E94" s="234">
        <v>0.15292</v>
      </c>
      <c r="F94" s="235"/>
      <c r="G94" s="236">
        <f>ROUND(E94*F94,2)</f>
        <v>0</v>
      </c>
      <c r="H94" s="235"/>
      <c r="I94" s="236">
        <f>ROUND(E94*H94,2)</f>
        <v>0</v>
      </c>
      <c r="J94" s="235"/>
      <c r="K94" s="236">
        <f>ROUND(E94*J94,2)</f>
        <v>0</v>
      </c>
      <c r="L94" s="236">
        <v>21</v>
      </c>
      <c r="M94" s="236">
        <f>G94*(1+L94/100)</f>
        <v>0</v>
      </c>
      <c r="N94" s="236">
        <v>0</v>
      </c>
      <c r="O94" s="236">
        <f>ROUND(E94*N94,2)</f>
        <v>0</v>
      </c>
      <c r="P94" s="236">
        <v>0</v>
      </c>
      <c r="Q94" s="236">
        <f>ROUND(E94*P94,2)</f>
        <v>0</v>
      </c>
      <c r="R94" s="236" t="s">
        <v>182</v>
      </c>
      <c r="S94" s="236" t="s">
        <v>99</v>
      </c>
      <c r="T94" s="237" t="s">
        <v>100</v>
      </c>
      <c r="U94" s="221">
        <v>2.0099999999999998</v>
      </c>
      <c r="V94" s="221">
        <f>ROUND(E94*U94,2)</f>
        <v>0.31</v>
      </c>
      <c r="W94" s="221"/>
      <c r="X94" s="221" t="s">
        <v>176</v>
      </c>
      <c r="Y94" s="212"/>
      <c r="Z94" s="212"/>
      <c r="AA94" s="212"/>
      <c r="AB94" s="212"/>
      <c r="AC94" s="212"/>
      <c r="AD94" s="212"/>
      <c r="AE94" s="212"/>
      <c r="AF94" s="212"/>
      <c r="AG94" s="212" t="s">
        <v>177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47"/>
      <c r="D95" s="240"/>
      <c r="E95" s="240"/>
      <c r="F95" s="240"/>
      <c r="G95" s="240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2"/>
      <c r="Z95" s="212"/>
      <c r="AA95" s="212"/>
      <c r="AB95" s="212"/>
      <c r="AC95" s="212"/>
      <c r="AD95" s="212"/>
      <c r="AE95" s="212"/>
      <c r="AF95" s="212"/>
      <c r="AG95" s="212" t="s">
        <v>110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ht="22.5" outlineLevel="1" x14ac:dyDescent="0.2">
      <c r="A96" s="231">
        <v>21</v>
      </c>
      <c r="B96" s="232" t="s">
        <v>183</v>
      </c>
      <c r="C96" s="243" t="s">
        <v>184</v>
      </c>
      <c r="D96" s="233" t="s">
        <v>163</v>
      </c>
      <c r="E96" s="234">
        <v>0.76459999999999995</v>
      </c>
      <c r="F96" s="235"/>
      <c r="G96" s="236">
        <f>ROUND(E96*F96,2)</f>
        <v>0</v>
      </c>
      <c r="H96" s="235"/>
      <c r="I96" s="236">
        <f>ROUND(E96*H96,2)</f>
        <v>0</v>
      </c>
      <c r="J96" s="235"/>
      <c r="K96" s="236">
        <f>ROUND(E96*J96,2)</f>
        <v>0</v>
      </c>
      <c r="L96" s="236">
        <v>21</v>
      </c>
      <c r="M96" s="236">
        <f>G96*(1+L96/100)</f>
        <v>0</v>
      </c>
      <c r="N96" s="236">
        <v>0</v>
      </c>
      <c r="O96" s="236">
        <f>ROUND(E96*N96,2)</f>
        <v>0</v>
      </c>
      <c r="P96" s="236">
        <v>0</v>
      </c>
      <c r="Q96" s="236">
        <f>ROUND(E96*P96,2)</f>
        <v>0</v>
      </c>
      <c r="R96" s="236" t="s">
        <v>182</v>
      </c>
      <c r="S96" s="236" t="s">
        <v>99</v>
      </c>
      <c r="T96" s="237" t="s">
        <v>100</v>
      </c>
      <c r="U96" s="221">
        <v>0.96</v>
      </c>
      <c r="V96" s="221">
        <f>ROUND(E96*U96,2)</f>
        <v>0.73</v>
      </c>
      <c r="W96" s="221"/>
      <c r="X96" s="221" t="s">
        <v>176</v>
      </c>
      <c r="Y96" s="212"/>
      <c r="Z96" s="212"/>
      <c r="AA96" s="212"/>
      <c r="AB96" s="212"/>
      <c r="AC96" s="212"/>
      <c r="AD96" s="212"/>
      <c r="AE96" s="212"/>
      <c r="AF96" s="212"/>
      <c r="AG96" s="212" t="s">
        <v>177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47"/>
      <c r="D97" s="240"/>
      <c r="E97" s="240"/>
      <c r="F97" s="240"/>
      <c r="G97" s="240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2"/>
      <c r="Z97" s="212"/>
      <c r="AA97" s="212"/>
      <c r="AB97" s="212"/>
      <c r="AC97" s="212"/>
      <c r="AD97" s="212"/>
      <c r="AE97" s="212"/>
      <c r="AF97" s="212"/>
      <c r="AG97" s="212" t="s">
        <v>110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31">
        <v>22</v>
      </c>
      <c r="B98" s="232" t="s">
        <v>185</v>
      </c>
      <c r="C98" s="243" t="s">
        <v>186</v>
      </c>
      <c r="D98" s="233" t="s">
        <v>163</v>
      </c>
      <c r="E98" s="234">
        <v>0.15292</v>
      </c>
      <c r="F98" s="235"/>
      <c r="G98" s="236">
        <f>ROUND(E98*F98,2)</f>
        <v>0</v>
      </c>
      <c r="H98" s="235"/>
      <c r="I98" s="236">
        <f>ROUND(E98*H98,2)</f>
        <v>0</v>
      </c>
      <c r="J98" s="235"/>
      <c r="K98" s="236">
        <f>ROUND(E98*J98,2)</f>
        <v>0</v>
      </c>
      <c r="L98" s="236">
        <v>21</v>
      </c>
      <c r="M98" s="236">
        <f>G98*(1+L98/100)</f>
        <v>0</v>
      </c>
      <c r="N98" s="236">
        <v>0</v>
      </c>
      <c r="O98" s="236">
        <f>ROUND(E98*N98,2)</f>
        <v>0</v>
      </c>
      <c r="P98" s="236">
        <v>0</v>
      </c>
      <c r="Q98" s="236">
        <f>ROUND(E98*P98,2)</f>
        <v>0</v>
      </c>
      <c r="R98" s="236" t="s">
        <v>182</v>
      </c>
      <c r="S98" s="236" t="s">
        <v>99</v>
      </c>
      <c r="T98" s="237" t="s">
        <v>100</v>
      </c>
      <c r="U98" s="221">
        <v>0.94</v>
      </c>
      <c r="V98" s="221">
        <f>ROUND(E98*U98,2)</f>
        <v>0.14000000000000001</v>
      </c>
      <c r="W98" s="221"/>
      <c r="X98" s="221" t="s">
        <v>176</v>
      </c>
      <c r="Y98" s="212"/>
      <c r="Z98" s="212"/>
      <c r="AA98" s="212"/>
      <c r="AB98" s="212"/>
      <c r="AC98" s="212"/>
      <c r="AD98" s="212"/>
      <c r="AE98" s="212"/>
      <c r="AF98" s="212"/>
      <c r="AG98" s="212" t="s">
        <v>177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47"/>
      <c r="D99" s="240"/>
      <c r="E99" s="240"/>
      <c r="F99" s="240"/>
      <c r="G99" s="240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2"/>
      <c r="Z99" s="212"/>
      <c r="AA99" s="212"/>
      <c r="AB99" s="212"/>
      <c r="AC99" s="212"/>
      <c r="AD99" s="212"/>
      <c r="AE99" s="212"/>
      <c r="AF99" s="212"/>
      <c r="AG99" s="212" t="s">
        <v>110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31">
        <v>23</v>
      </c>
      <c r="B100" s="232" t="s">
        <v>187</v>
      </c>
      <c r="C100" s="243" t="s">
        <v>188</v>
      </c>
      <c r="D100" s="233" t="s">
        <v>163</v>
      </c>
      <c r="E100" s="234">
        <v>0.15292</v>
      </c>
      <c r="F100" s="235"/>
      <c r="G100" s="236">
        <f>ROUND(E100*F100,2)</f>
        <v>0</v>
      </c>
      <c r="H100" s="235"/>
      <c r="I100" s="236">
        <f>ROUND(E100*H100,2)</f>
        <v>0</v>
      </c>
      <c r="J100" s="235"/>
      <c r="K100" s="236">
        <f>ROUND(E100*J100,2)</f>
        <v>0</v>
      </c>
      <c r="L100" s="236">
        <v>21</v>
      </c>
      <c r="M100" s="236">
        <f>G100*(1+L100/100)</f>
        <v>0</v>
      </c>
      <c r="N100" s="236">
        <v>0</v>
      </c>
      <c r="O100" s="236">
        <f>ROUND(E100*N100,2)</f>
        <v>0</v>
      </c>
      <c r="P100" s="236">
        <v>0</v>
      </c>
      <c r="Q100" s="236">
        <f>ROUND(E100*P100,2)</f>
        <v>0</v>
      </c>
      <c r="R100" s="236" t="s">
        <v>182</v>
      </c>
      <c r="S100" s="236" t="s">
        <v>99</v>
      </c>
      <c r="T100" s="237" t="s">
        <v>100</v>
      </c>
      <c r="U100" s="221">
        <v>0</v>
      </c>
      <c r="V100" s="221">
        <f>ROUND(E100*U100,2)</f>
        <v>0</v>
      </c>
      <c r="W100" s="221"/>
      <c r="X100" s="221" t="s">
        <v>176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177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47"/>
      <c r="D101" s="240"/>
      <c r="E101" s="240"/>
      <c r="F101" s="240"/>
      <c r="G101" s="240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110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x14ac:dyDescent="0.2">
      <c r="A102" s="3"/>
      <c r="B102" s="4"/>
      <c r="C102" s="248"/>
      <c r="D102" s="6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AE102">
        <v>15</v>
      </c>
      <c r="AF102">
        <v>21</v>
      </c>
      <c r="AG102" t="s">
        <v>80</v>
      </c>
    </row>
    <row r="103" spans="1:60" x14ac:dyDescent="0.2">
      <c r="A103" s="215"/>
      <c r="B103" s="216" t="s">
        <v>29</v>
      </c>
      <c r="C103" s="249"/>
      <c r="D103" s="217"/>
      <c r="E103" s="218"/>
      <c r="F103" s="218"/>
      <c r="G103" s="241">
        <f>G8+G20+G23+G89</f>
        <v>0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AE103">
        <f>SUMIF(L7:L101,AE102,G7:G101)</f>
        <v>0</v>
      </c>
      <c r="AF103">
        <f>SUMIF(L7:L101,AF102,G7:G101)</f>
        <v>0</v>
      </c>
      <c r="AG103" t="s">
        <v>189</v>
      </c>
    </row>
    <row r="104" spans="1:60" x14ac:dyDescent="0.2">
      <c r="C104" s="250"/>
      <c r="D104" s="10"/>
      <c r="AG104" t="s">
        <v>190</v>
      </c>
    </row>
    <row r="105" spans="1:60" x14ac:dyDescent="0.2">
      <c r="D105" s="10"/>
    </row>
    <row r="106" spans="1:60" x14ac:dyDescent="0.2">
      <c r="D106" s="10"/>
    </row>
    <row r="107" spans="1:60" x14ac:dyDescent="0.2">
      <c r="D107" s="10"/>
    </row>
    <row r="108" spans="1:60" x14ac:dyDescent="0.2">
      <c r="D108" s="10"/>
    </row>
    <row r="109" spans="1:60" x14ac:dyDescent="0.2">
      <c r="D109" s="10"/>
    </row>
    <row r="110" spans="1:60" x14ac:dyDescent="0.2">
      <c r="D110" s="10"/>
    </row>
    <row r="111" spans="1:60" x14ac:dyDescent="0.2">
      <c r="D111" s="10"/>
    </row>
    <row r="112" spans="1:60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+Hbx0BPD8dIbdujeypqSXOOeTXjEHyMkzy1tagQRhLKpaMetlNxF3NTRwEKBnXGY1NjcEauIh3q07zpWxKOnOQ==" saltValue="eLzWsoF9faIGTVNvSTYe6g==" spinCount="100000" sheet="1"/>
  <mergeCells count="35">
    <mergeCell ref="C93:G93"/>
    <mergeCell ref="C95:G95"/>
    <mergeCell ref="C97:G97"/>
    <mergeCell ref="C99:G99"/>
    <mergeCell ref="C101:G101"/>
    <mergeCell ref="C82:G82"/>
    <mergeCell ref="C84:G84"/>
    <mergeCell ref="C85:G85"/>
    <mergeCell ref="C87:G87"/>
    <mergeCell ref="C88:G88"/>
    <mergeCell ref="C91:G91"/>
    <mergeCell ref="C62:G62"/>
    <mergeCell ref="C69:G69"/>
    <mergeCell ref="C76:G76"/>
    <mergeCell ref="C78:G78"/>
    <mergeCell ref="C79:G79"/>
    <mergeCell ref="C81:G81"/>
    <mergeCell ref="C41:G41"/>
    <mergeCell ref="C42:G42"/>
    <mergeCell ref="C49:G49"/>
    <mergeCell ref="C56:G56"/>
    <mergeCell ref="C58:G58"/>
    <mergeCell ref="C60:G60"/>
    <mergeCell ref="C19:G19"/>
    <mergeCell ref="C22:G22"/>
    <mergeCell ref="C25:G25"/>
    <mergeCell ref="C31:G31"/>
    <mergeCell ref="C33:G33"/>
    <mergeCell ref="C39:G39"/>
    <mergeCell ref="A1:G1"/>
    <mergeCell ref="C2:G2"/>
    <mergeCell ref="C3:G3"/>
    <mergeCell ref="C4:G4"/>
    <mergeCell ref="C10:G10"/>
    <mergeCell ref="C15:G1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507_2021_01 507_2021_01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'507_2021_01 507_2021_01 Pol'!Názvy_tisku</vt:lpstr>
      <vt:lpstr>oadresa</vt:lpstr>
      <vt:lpstr>Stavba!Objednatel</vt:lpstr>
      <vt:lpstr>Stavba!Objekt</vt:lpstr>
      <vt:lpstr>'507_2021_01 507_2021_01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2021-03-15T12:32:45Z</dcterms:modified>
</cp:coreProperties>
</file>