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Eva\Desktop\pošta\"/>
    </mc:Choice>
  </mc:AlternateContent>
  <bookViews>
    <workbookView xWindow="0" yWindow="0" windowWidth="0" windowHeight="0"/>
  </bookViews>
  <sheets>
    <sheet name="Rekapitulace stavby" sheetId="1" r:id="rId1"/>
    <sheet name="Socha-J,Nepomuc - Oprava 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'Socha-J,Nepomuc - Oprava ...'!$C$119:$K$142</definedName>
    <definedName name="_xlnm.Print_Area" localSheetId="1">'Socha-J,Nepomuc - Oprava ...'!$C$4:$J$76,'Socha-J,Nepomuc - Oprava ...'!$C$82:$J$103,'Socha-J,Nepomuc - Oprava ...'!$C$109:$K$142</definedName>
    <definedName name="_xlnm.Print_Titles" localSheetId="1">'Socha-J,Nepomuc - Oprava ...'!$119:$119</definedName>
  </definedNames>
  <calcPr/>
</workbook>
</file>

<file path=xl/calcChain.xml><?xml version="1.0" encoding="utf-8"?>
<calcChain xmlns="http://schemas.openxmlformats.org/spreadsheetml/2006/main">
  <c i="2" l="1" r="J35"/>
  <c r="J34"/>
  <c i="1" r="AY95"/>
  <c i="2" r="J33"/>
  <c i="1" r="AX95"/>
  <c i="2" r="BI142"/>
  <c r="BH142"/>
  <c r="BG142"/>
  <c r="BF142"/>
  <c r="T142"/>
  <c r="T141"/>
  <c r="R142"/>
  <c r="R141"/>
  <c r="P142"/>
  <c r="P141"/>
  <c r="BI140"/>
  <c r="BH140"/>
  <c r="BG140"/>
  <c r="BF140"/>
  <c r="T140"/>
  <c r="T139"/>
  <c r="R140"/>
  <c r="R139"/>
  <c r="P140"/>
  <c r="P139"/>
  <c r="BI138"/>
  <c r="BH138"/>
  <c r="BG138"/>
  <c r="BF138"/>
  <c r="T138"/>
  <c r="T137"/>
  <c r="T136"/>
  <c r="R138"/>
  <c r="R137"/>
  <c r="R136"/>
  <c r="P138"/>
  <c r="P137"/>
  <c r="P136"/>
  <c r="BI135"/>
  <c r="BH135"/>
  <c r="BG135"/>
  <c r="BF135"/>
  <c r="T135"/>
  <c r="T134"/>
  <c r="R135"/>
  <c r="R134"/>
  <c r="P135"/>
  <c r="P134"/>
  <c r="BI133"/>
  <c r="BH133"/>
  <c r="BG133"/>
  <c r="BF133"/>
  <c r="T133"/>
  <c r="R133"/>
  <c r="P133"/>
  <c r="BI132"/>
  <c r="BH132"/>
  <c r="BG132"/>
  <c r="BF132"/>
  <c r="T132"/>
  <c r="R132"/>
  <c r="P132"/>
  <c r="BI131"/>
  <c r="BH131"/>
  <c r="BG131"/>
  <c r="BF131"/>
  <c r="T131"/>
  <c r="R131"/>
  <c r="P131"/>
  <c r="BI130"/>
  <c r="BH130"/>
  <c r="BG130"/>
  <c r="BF130"/>
  <c r="T130"/>
  <c r="R130"/>
  <c r="P130"/>
  <c r="BI129"/>
  <c r="BH129"/>
  <c r="BG129"/>
  <c r="BF129"/>
  <c r="T129"/>
  <c r="R129"/>
  <c r="P129"/>
  <c r="BI128"/>
  <c r="BH128"/>
  <c r="BG128"/>
  <c r="BF128"/>
  <c r="T128"/>
  <c r="R128"/>
  <c r="P128"/>
  <c r="BI127"/>
  <c r="BH127"/>
  <c r="BG127"/>
  <c r="BF127"/>
  <c r="T127"/>
  <c r="R127"/>
  <c r="P127"/>
  <c r="BI125"/>
  <c r="BH125"/>
  <c r="BG125"/>
  <c r="BF125"/>
  <c r="T125"/>
  <c r="R125"/>
  <c r="P125"/>
  <c r="BI124"/>
  <c r="BH124"/>
  <c r="BG124"/>
  <c r="BF124"/>
  <c r="T124"/>
  <c r="R124"/>
  <c r="P124"/>
  <c r="BI123"/>
  <c r="BH123"/>
  <c r="BG123"/>
  <c r="BF123"/>
  <c r="T123"/>
  <c r="R123"/>
  <c r="P123"/>
  <c r="J117"/>
  <c r="J116"/>
  <c r="F116"/>
  <c r="F114"/>
  <c r="E112"/>
  <c r="J90"/>
  <c r="J89"/>
  <c r="F89"/>
  <c r="F87"/>
  <c r="E85"/>
  <c r="J16"/>
  <c r="E16"/>
  <c r="F90"/>
  <c r="J15"/>
  <c r="J10"/>
  <c r="J114"/>
  <c i="1" r="L90"/>
  <c r="AM90"/>
  <c r="AM89"/>
  <c r="L89"/>
  <c r="AM87"/>
  <c r="L87"/>
  <c r="L85"/>
  <c r="L84"/>
  <c i="2" r="J138"/>
  <c r="BK135"/>
  <c r="BK130"/>
  <c r="J128"/>
  <c r="BK127"/>
  <c r="J125"/>
  <c r="J142"/>
  <c r="BK138"/>
  <c r="J133"/>
  <c r="BK132"/>
  <c r="J131"/>
  <c r="J127"/>
  <c r="BK124"/>
  <c r="BK123"/>
  <c i="1" r="AS94"/>
  <c i="2" r="BK142"/>
  <c r="BK140"/>
  <c r="BK133"/>
  <c r="J132"/>
  <c r="BK131"/>
  <c r="J130"/>
  <c r="BK129"/>
  <c r="J140"/>
  <c r="J135"/>
  <c r="J129"/>
  <c r="BK128"/>
  <c r="BK125"/>
  <c r="J124"/>
  <c r="J123"/>
  <c l="1" r="P122"/>
  <c r="BK126"/>
  <c r="J126"/>
  <c r="J97"/>
  <c r="T126"/>
  <c r="BK122"/>
  <c r="J122"/>
  <c r="J96"/>
  <c r="T122"/>
  <c r="T121"/>
  <c r="T120"/>
  <c r="R126"/>
  <c r="R122"/>
  <c r="R121"/>
  <c r="R120"/>
  <c r="P126"/>
  <c r="F117"/>
  <c r="BE127"/>
  <c r="BE129"/>
  <c r="BE130"/>
  <c r="BE133"/>
  <c r="BE142"/>
  <c r="J87"/>
  <c r="BE123"/>
  <c r="BE124"/>
  <c r="BE125"/>
  <c r="BE138"/>
  <c r="BE128"/>
  <c r="BE135"/>
  <c r="BE140"/>
  <c r="BK134"/>
  <c r="J134"/>
  <c r="J98"/>
  <c r="BK137"/>
  <c r="BK139"/>
  <c r="J139"/>
  <c r="J101"/>
  <c r="BE131"/>
  <c r="BE132"/>
  <c r="BK141"/>
  <c r="J141"/>
  <c r="J102"/>
  <c r="F34"/>
  <c i="1" r="BC95"/>
  <c r="BC94"/>
  <c r="AY94"/>
  <c i="2" r="J32"/>
  <c i="1" r="AW95"/>
  <c i="2" r="F35"/>
  <c i="1" r="BD95"/>
  <c r="BD94"/>
  <c r="W33"/>
  <c i="2" r="F33"/>
  <c i="1" r="BB95"/>
  <c r="BB94"/>
  <c r="W31"/>
  <c i="2" r="F32"/>
  <c i="1" r="BA95"/>
  <c r="BA94"/>
  <c r="AW94"/>
  <c r="AK30"/>
  <c i="2" l="1" r="BK136"/>
  <c r="J136"/>
  <c r="J99"/>
  <c r="P121"/>
  <c r="P120"/>
  <c i="1" r="AU95"/>
  <c i="2" r="BK121"/>
  <c r="J121"/>
  <c r="J95"/>
  <c r="J137"/>
  <c r="J100"/>
  <c i="1" r="AX94"/>
  <c r="W30"/>
  <c r="W32"/>
  <c i="2" r="F31"/>
  <c i="1" r="AZ95"/>
  <c r="AZ94"/>
  <c r="AV94"/>
  <c r="AK29"/>
  <c r="AU94"/>
  <c i="2" r="J31"/>
  <c i="1" r="AV95"/>
  <c r="AT95"/>
  <c i="2" l="1" r="BK120"/>
  <c r="J120"/>
  <c r="J28"/>
  <c i="1" r="AG95"/>
  <c r="AN95"/>
  <c r="W29"/>
  <c r="AT94"/>
  <c i="2" l="1" r="J94"/>
  <c r="J37"/>
  <c i="1" r="AG94"/>
  <c r="AK26"/>
  <c r="AK35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<sst xmlns="http://schemas.openxmlformats.org/spreadsheetml/2006/main">
  <si>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</si>
  <si>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</si>
  <si>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</si>
  <si>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</si>
  <si>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{8fcca3ad-b7fc-49c1-b05d-64c8134e48ee}</t>
  </si>
  <si>
    <t xml:space="preserve">&gt;&gt;  skryté sloupce  &lt;&lt;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</si>
  <si>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</si>
  <si>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</si>
  <si>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</si>
  <si>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</si>
  <si>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</si>
  <si>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</si>
  <si>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</si>
  <si>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</si>
  <si>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Socha-J,Nepomuc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</si>
  <si>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</si>
  <si>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</si>
  <si>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sochy sv.Jana Nepomuckého</t>
  </si>
  <si>
    <t>KSO:</t>
  </si>
  <si>
    <t>CC-CZ:</t>
  </si>
  <si>
    <t>Místo:</t>
  </si>
  <si>
    <t>Bohunice,Brno</t>
  </si>
  <si>
    <t>Datum:</t>
  </si>
  <si>
    <t>13. 6. 2020</t>
  </si>
  <si>
    <t>Zadavatel:</t>
  </si>
  <si>
    <t>IČ:</t>
  </si>
  <si>
    <t>M.m.Brna,OSM,Husova 3,Brno</t>
  </si>
  <si>
    <t>DIČ:</t>
  </si>
  <si>
    <t>Uchazeč:</t>
  </si>
  <si>
    <t>Vyplň údaj</t>
  </si>
  <si>
    <t>Projektant:</t>
  </si>
  <si>
    <t>R.Volková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</si>
  <si>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</si>
  <si>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</si>
  <si>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</si>
  <si>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</si>
  <si>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</si>
  <si>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</si>
  <si>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</si>
  <si>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</si>
  <si>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</si>
  <si>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</si>
  <si>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</si>
  <si>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</si>
  <si>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</si>
  <si>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</si>
  <si>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</si>
  <si>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</si>
  <si>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</si>
  <si>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</si>
  <si>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</si>
  <si>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</si>
  <si>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</si>
  <si>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</si>
  <si>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</si>
  <si>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</si>
  <si>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</si>
  <si>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</si>
  <si>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</si>
  <si>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</si>
  <si>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</si>
  <si>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</si>
  <si>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</si>
  <si>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</si>
  <si>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</si>
  <si>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</si>
  <si>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</si>
  <si>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</si>
  <si>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</si>
  <si>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</si>
  <si>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</si>
  <si>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</si>
  <si>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</si>
  <si>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</si>
  <si>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</si>
  <si>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</si>
  <si>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</si>
  <si>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</si>
  <si>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</si>
  <si>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</si>
  <si>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</si>
  <si>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</si>
  <si>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</si>
  <si>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</si>
  <si>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</si>
  <si>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</si>
  <si>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</si>
  <si>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</si>
  <si>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</si>
  <si>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</si>
  <si>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Ostatní</t>
  </si>
  <si>
    <t xml:space="preserve">    6 - Úpravy povrchů, podlahy a osazování výplní</t>
  </si>
  <si>
    <t xml:space="preserve">    9 - Lešení, sanace, bourací práce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</si>
  <si>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</si>
  <si>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</si>
  <si>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</si>
  <si>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</si>
  <si>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</si>
  <si>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</si>
  <si>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</si>
  <si>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</si>
  <si>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</si>
  <si>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</si>
  <si>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</si>
  <si>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</si>
  <si>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</si>
  <si>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</si>
  <si>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</si>
  <si>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</si>
  <si>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</si>
  <si>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</si>
  <si>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</si>
  <si>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</si>
  <si>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Ostatní</t>
  </si>
  <si>
    <t>K</t>
  </si>
  <si>
    <t>100-Pc 1</t>
  </si>
  <si>
    <t>Restaurátorská zpráva ve 3 vyhotovení vč.CD</t>
  </si>
  <si>
    <t>sada</t>
  </si>
  <si>
    <t>4</t>
  </si>
  <si>
    <t>-1958575115</t>
  </si>
  <si>
    <t>100-Pc2</t>
  </si>
  <si>
    <t>Fotodokumentace</t>
  </si>
  <si>
    <t>-2145487925</t>
  </si>
  <si>
    <t>3</t>
  </si>
  <si>
    <t>100-Pc3</t>
  </si>
  <si>
    <t>Průzkum zasolení včetně laboratorní analýzy</t>
  </si>
  <si>
    <t>-554438812</t>
  </si>
  <si>
    <t>6</t>
  </si>
  <si>
    <t>Úpravy povrchů, podlahy a osazování výplní</t>
  </si>
  <si>
    <t>620-pc 1</t>
  </si>
  <si>
    <t>Povrch se očistí mikrotryskání hliníkovou struskou,případně PVC granulátem například Silex OH fa Keim</t>
  </si>
  <si>
    <t>2004773792</t>
  </si>
  <si>
    <t>5</t>
  </si>
  <si>
    <t>620-pc 1a</t>
  </si>
  <si>
    <t>Odsolení obkladovými zábaly destilované vody a buničiny</t>
  </si>
  <si>
    <t>-452462790</t>
  </si>
  <si>
    <t xml:space="preserve">620-pc  2</t>
  </si>
  <si>
    <t>Sanace mikroflory např.Algicid Plus fa Keim</t>
  </si>
  <si>
    <t>-1631118065</t>
  </si>
  <si>
    <t>7</t>
  </si>
  <si>
    <t xml:space="preserve">620-pc  3</t>
  </si>
  <si>
    <t>Lokální zpevnění-organokřemičitan -například Silex OH fa Keim</t>
  </si>
  <si>
    <t>2093258048</t>
  </si>
  <si>
    <t>8</t>
  </si>
  <si>
    <t xml:space="preserve">620-pc  4</t>
  </si>
  <si>
    <t>Doplnění detailů-například umělý kámen fa Keim</t>
  </si>
  <si>
    <t>751236820</t>
  </si>
  <si>
    <t>9</t>
  </si>
  <si>
    <t xml:space="preserve">620-pc  5</t>
  </si>
  <si>
    <t>Barevné retuše-minerální pigmenty-například fa Keim</t>
  </si>
  <si>
    <t>358819579</t>
  </si>
  <si>
    <t>10</t>
  </si>
  <si>
    <t xml:space="preserve">620-pc  6</t>
  </si>
  <si>
    <t>Hydrofobizace</t>
  </si>
  <si>
    <t>242616767</t>
  </si>
  <si>
    <t>Lešení, sanace, bourací práce</t>
  </si>
  <si>
    <t>11</t>
  </si>
  <si>
    <t>949-PC 1</t>
  </si>
  <si>
    <t>Lešení a technické zajištění</t>
  </si>
  <si>
    <t>-1237651069</t>
  </si>
  <si>
    <t>VRN</t>
  </si>
  <si>
    <t>Vedlejší rozpočtové náklady</t>
  </si>
  <si>
    <t>VRN3</t>
  </si>
  <si>
    <t>Zařízení staveniště</t>
  </si>
  <si>
    <t>12</t>
  </si>
  <si>
    <t>031002000</t>
  </si>
  <si>
    <t>Zařízení staveniště 1,5%</t>
  </si>
  <si>
    <t>CS ÚRS 2020 01</t>
  </si>
  <si>
    <t>1024</t>
  </si>
  <si>
    <t>-165870482</t>
  </si>
  <si>
    <t>VRN6</t>
  </si>
  <si>
    <t>Územní vlivy</t>
  </si>
  <si>
    <t>13</t>
  </si>
  <si>
    <t>062002000</t>
  </si>
  <si>
    <t>Ztížené dopravní podmínky 3,2%</t>
  </si>
  <si>
    <t>-1720477926</t>
  </si>
  <si>
    <t>VRN7</t>
  </si>
  <si>
    <t>Provozní vlivy</t>
  </si>
  <si>
    <t>14</t>
  </si>
  <si>
    <t>072002000</t>
  </si>
  <si>
    <t>Silniční provoz 1%</t>
  </si>
  <si>
    <t>1207999607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</si>
</sst>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197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4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4" fontId="19" fillId="3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8</v>
      </c>
    </row>
    <row r="4" s="1" customFormat="1" ht="24.96" customHeight="1">
      <c r="B4" s="18"/>
      <c r="D4" s="19" t="s">
        <v>9</v>
      </c>
      <c r="AR4" s="18"/>
      <c r="AS4" s="20" t="s">
        <v>10</v>
      </c>
      <c r="BE4" s="21" t="s">
        <v>11</v>
      </c>
      <c r="BS4" s="15" t="s">
        <v>12</v>
      </c>
    </row>
    <row r="5" s="1" customFormat="1" ht="12" customHeight="1">
      <c r="B5" s="18"/>
      <c r="D5" s="22" t="s">
        <v>13</v>
      </c>
      <c r="K5" s="23" t="s">
        <v>14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15</v>
      </c>
      <c r="BS5" s="15" t="s">
        <v>6</v>
      </c>
    </row>
    <row r="6" s="1" customFormat="1" ht="36.96" customHeight="1">
      <c r="B6" s="18"/>
      <c r="D6" s="25" t="s">
        <v>16</v>
      </c>
      <c r="K6" s="26" t="s">
        <v>17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18</v>
      </c>
      <c r="K7" s="23" t="s">
        <v>1</v>
      </c>
      <c r="AK7" s="28" t="s">
        <v>19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20</v>
      </c>
      <c r="K8" s="23" t="s">
        <v>21</v>
      </c>
      <c r="AK8" s="28" t="s">
        <v>22</v>
      </c>
      <c r="AN8" s="29" t="s">
        <v>23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24</v>
      </c>
      <c r="AK10" s="28" t="s">
        <v>25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26</v>
      </c>
      <c r="AK11" s="28" t="s">
        <v>27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28</v>
      </c>
      <c r="AK13" s="28" t="s">
        <v>25</v>
      </c>
      <c r="AN13" s="30" t="s">
        <v>29</v>
      </c>
      <c r="AR13" s="18"/>
      <c r="BE13" s="27"/>
      <c r="BS13" s="15" t="s">
        <v>6</v>
      </c>
    </row>
    <row r="14">
      <c r="B14" s="18"/>
      <c r="E14" s="30" t="s">
        <v>29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27</v>
      </c>
      <c r="AN14" s="30" t="s">
        <v>29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30</v>
      </c>
      <c r="AK16" s="28" t="s">
        <v>25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31</v>
      </c>
      <c r="AK17" s="28" t="s">
        <v>27</v>
      </c>
      <c r="AN17" s="23" t="s">
        <v>1</v>
      </c>
      <c r="AR17" s="18"/>
      <c r="BE17" s="27"/>
      <c r="BS17" s="15" t="s">
        <v>32</v>
      </c>
    </row>
    <row r="18" s="1" customFormat="1" ht="6.96" customHeight="1">
      <c r="B18" s="18"/>
      <c r="AR18" s="18"/>
      <c r="BE18" s="27"/>
      <c r="BS18" s="15" t="s">
        <v>6</v>
      </c>
    </row>
    <row r="19" s="1" customFormat="1" ht="12" customHeight="1">
      <c r="B19" s="18"/>
      <c r="D19" s="28" t="s">
        <v>33</v>
      </c>
      <c r="AK19" s="28" t="s">
        <v>25</v>
      </c>
      <c r="AN19" s="23" t="s">
        <v>1</v>
      </c>
      <c r="AR19" s="18"/>
      <c r="BE19" s="27"/>
      <c r="BS19" s="15" t="s">
        <v>6</v>
      </c>
    </row>
    <row r="20" s="1" customFormat="1" ht="18.48" customHeight="1">
      <c r="B20" s="18"/>
      <c r="E20" s="23" t="s">
        <v>31</v>
      </c>
      <c r="AK20" s="28" t="s">
        <v>27</v>
      </c>
      <c r="AN20" s="23" t="s">
        <v>1</v>
      </c>
      <c r="AR20" s="18"/>
      <c r="BE20" s="27"/>
      <c r="BS20" s="15" t="s">
        <v>32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34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35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36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37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38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39</v>
      </c>
      <c r="E29" s="3"/>
      <c r="F29" s="28" t="s">
        <v>40</v>
      </c>
      <c r="G29" s="3"/>
      <c r="H29" s="3"/>
      <c r="I29" s="3"/>
      <c r="J29" s="3"/>
      <c r="K29" s="3"/>
      <c r="L29" s="41">
        <v>0.20999999999999999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41</v>
      </c>
      <c r="G30" s="3"/>
      <c r="H30" s="3"/>
      <c r="I30" s="3"/>
      <c r="J30" s="3"/>
      <c r="K30" s="3"/>
      <c r="L30" s="41">
        <v>0.14999999999999999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42</v>
      </c>
      <c r="G31" s="3"/>
      <c r="H31" s="3"/>
      <c r="I31" s="3"/>
      <c r="J31" s="3"/>
      <c r="K31" s="3"/>
      <c r="L31" s="41">
        <v>0.20999999999999999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43</v>
      </c>
      <c r="G32" s="3"/>
      <c r="H32" s="3"/>
      <c r="I32" s="3"/>
      <c r="J32" s="3"/>
      <c r="K32" s="3"/>
      <c r="L32" s="41">
        <v>0.14999999999999999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44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45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46</v>
      </c>
      <c r="U35" s="46"/>
      <c r="V35" s="46"/>
      <c r="W35" s="46"/>
      <c r="X35" s="48" t="s">
        <v>47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48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49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50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51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50</v>
      </c>
      <c r="AI60" s="37"/>
      <c r="AJ60" s="37"/>
      <c r="AK60" s="37"/>
      <c r="AL60" s="37"/>
      <c r="AM60" s="54" t="s">
        <v>51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52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53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50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51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50</v>
      </c>
      <c r="AI75" s="37"/>
      <c r="AJ75" s="37"/>
      <c r="AK75" s="37"/>
      <c r="AL75" s="37"/>
      <c r="AM75" s="54" t="s">
        <v>51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54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13</v>
      </c>
      <c r="D84" s="4"/>
      <c r="E84" s="4"/>
      <c r="F84" s="4"/>
      <c r="G84" s="4"/>
      <c r="H84" s="4"/>
      <c r="I84" s="4"/>
      <c r="J84" s="4"/>
      <c r="K84" s="4"/>
      <c r="L84" s="4" t="str">
        <f>K5</f>
        <v>Socha-J,Nepomuc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16</v>
      </c>
      <c r="D85" s="5"/>
      <c r="E85" s="5"/>
      <c r="F85" s="5"/>
      <c r="G85" s="5"/>
      <c r="H85" s="5"/>
      <c r="I85" s="5"/>
      <c r="J85" s="5"/>
      <c r="K85" s="5"/>
      <c r="L85" s="63" t="str">
        <f>K6</f>
        <v>Oprava sochy sv.Jana Nepomuckého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20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>Bohunice,Brno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22</v>
      </c>
      <c r="AJ87" s="34"/>
      <c r="AK87" s="34"/>
      <c r="AL87" s="34"/>
      <c r="AM87" s="65" t="str">
        <f>IF(AN8= "","",AN8)</f>
        <v>13. 6. 2020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24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>M.m.Brna,OSM,Husova 3,Brno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30</v>
      </c>
      <c r="AJ89" s="34"/>
      <c r="AK89" s="34"/>
      <c r="AL89" s="34"/>
      <c r="AM89" s="66" t="str">
        <f>IF(E17="","",E17)</f>
        <v>R.Volková</v>
      </c>
      <c r="AN89" s="4"/>
      <c r="AO89" s="4"/>
      <c r="AP89" s="4"/>
      <c r="AQ89" s="34"/>
      <c r="AR89" s="35"/>
      <c r="AS89" s="67" t="s">
        <v>55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28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33</v>
      </c>
      <c r="AJ90" s="34"/>
      <c r="AK90" s="34"/>
      <c r="AL90" s="34"/>
      <c r="AM90" s="66" t="str">
        <f>IF(E20="","",E20)</f>
        <v>R.Volková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56</v>
      </c>
      <c r="D92" s="76"/>
      <c r="E92" s="76"/>
      <c r="F92" s="76"/>
      <c r="G92" s="76"/>
      <c r="H92" s="77"/>
      <c r="I92" s="78" t="s">
        <v>57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58</v>
      </c>
      <c r="AH92" s="76"/>
      <c r="AI92" s="76"/>
      <c r="AJ92" s="76"/>
      <c r="AK92" s="76"/>
      <c r="AL92" s="76"/>
      <c r="AM92" s="76"/>
      <c r="AN92" s="78" t="s">
        <v>59</v>
      </c>
      <c r="AO92" s="76"/>
      <c r="AP92" s="80"/>
      <c r="AQ92" s="81" t="s">
        <v>60</v>
      </c>
      <c r="AR92" s="35"/>
      <c r="AS92" s="82" t="s">
        <v>61</v>
      </c>
      <c r="AT92" s="83" t="s">
        <v>62</v>
      </c>
      <c r="AU92" s="83" t="s">
        <v>63</v>
      </c>
      <c r="AV92" s="83" t="s">
        <v>64</v>
      </c>
      <c r="AW92" s="83" t="s">
        <v>65</v>
      </c>
      <c r="AX92" s="83" t="s">
        <v>66</v>
      </c>
      <c r="AY92" s="83" t="s">
        <v>67</v>
      </c>
      <c r="AZ92" s="83" t="s">
        <v>68</v>
      </c>
      <c r="BA92" s="83" t="s">
        <v>69</v>
      </c>
      <c r="BB92" s="83" t="s">
        <v>70</v>
      </c>
      <c r="BC92" s="83" t="s">
        <v>71</v>
      </c>
      <c r="BD92" s="84" t="s">
        <v>72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73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ROUND(AG95,2)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ROUND(AS95,2)</f>
        <v>0</v>
      </c>
      <c r="AT94" s="95">
        <f>ROUND(SUM(AV94:AW94),2)</f>
        <v>0</v>
      </c>
      <c r="AU94" s="96">
        <f>ROUND(AU95,5)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ROUND(AZ95,2)</f>
        <v>0</v>
      </c>
      <c r="BA94" s="95">
        <f>ROUND(BA95,2)</f>
        <v>0</v>
      </c>
      <c r="BB94" s="95">
        <f>ROUND(BB95,2)</f>
        <v>0</v>
      </c>
      <c r="BC94" s="95">
        <f>ROUND(BC95,2)</f>
        <v>0</v>
      </c>
      <c r="BD94" s="97">
        <f>ROUND(BD95,2)</f>
        <v>0</v>
      </c>
      <c r="BE94" s="6"/>
      <c r="BS94" s="98" t="s">
        <v>74</v>
      </c>
      <c r="BT94" s="98" t="s">
        <v>75</v>
      </c>
      <c r="BV94" s="98" t="s">
        <v>76</v>
      </c>
      <c r="BW94" s="98" t="s">
        <v>4</v>
      </c>
      <c r="BX94" s="98" t="s">
        <v>77</v>
      </c>
      <c r="CL94" s="98" t="s">
        <v>1</v>
      </c>
    </row>
    <row r="95" s="7" customFormat="1" ht="37.5" customHeight="1">
      <c r="A95" s="99" t="s">
        <v>78</v>
      </c>
      <c r="B95" s="100"/>
      <c r="C95" s="101"/>
      <c r="D95" s="102" t="s">
        <v>14</v>
      </c>
      <c r="E95" s="102"/>
      <c r="F95" s="102"/>
      <c r="G95" s="102"/>
      <c r="H95" s="102"/>
      <c r="I95" s="103"/>
      <c r="J95" s="102" t="s">
        <v>17</v>
      </c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4">
        <f>'Socha-J,Nepomuc - Oprava ...'!J28</f>
        <v>0</v>
      </c>
      <c r="AH95" s="103"/>
      <c r="AI95" s="103"/>
      <c r="AJ95" s="103"/>
      <c r="AK95" s="103"/>
      <c r="AL95" s="103"/>
      <c r="AM95" s="103"/>
      <c r="AN95" s="104">
        <f>SUM(AG95,AT95)</f>
        <v>0</v>
      </c>
      <c r="AO95" s="103"/>
      <c r="AP95" s="103"/>
      <c r="AQ95" s="105" t="s">
        <v>79</v>
      </c>
      <c r="AR95" s="100"/>
      <c r="AS95" s="106">
        <v>0</v>
      </c>
      <c r="AT95" s="107">
        <f>ROUND(SUM(AV95:AW95),2)</f>
        <v>0</v>
      </c>
      <c r="AU95" s="108">
        <f>'Socha-J,Nepomuc - Oprava ...'!P120</f>
        <v>0</v>
      </c>
      <c r="AV95" s="107">
        <f>'Socha-J,Nepomuc - Oprava ...'!J31</f>
        <v>0</v>
      </c>
      <c r="AW95" s="107">
        <f>'Socha-J,Nepomuc - Oprava ...'!J32</f>
        <v>0</v>
      </c>
      <c r="AX95" s="107">
        <f>'Socha-J,Nepomuc - Oprava ...'!J33</f>
        <v>0</v>
      </c>
      <c r="AY95" s="107">
        <f>'Socha-J,Nepomuc - Oprava ...'!J34</f>
        <v>0</v>
      </c>
      <c r="AZ95" s="107">
        <f>'Socha-J,Nepomuc - Oprava ...'!F31</f>
        <v>0</v>
      </c>
      <c r="BA95" s="107">
        <f>'Socha-J,Nepomuc - Oprava ...'!F32</f>
        <v>0</v>
      </c>
      <c r="BB95" s="107">
        <f>'Socha-J,Nepomuc - Oprava ...'!F33</f>
        <v>0</v>
      </c>
      <c r="BC95" s="107">
        <f>'Socha-J,Nepomuc - Oprava ...'!F34</f>
        <v>0</v>
      </c>
      <c r="BD95" s="109">
        <f>'Socha-J,Nepomuc - Oprava ...'!F35</f>
        <v>0</v>
      </c>
      <c r="BE95" s="7"/>
      <c r="BT95" s="110" t="s">
        <v>80</v>
      </c>
      <c r="BU95" s="110" t="s">
        <v>81</v>
      </c>
      <c r="BV95" s="110" t="s">
        <v>76</v>
      </c>
      <c r="BW95" s="110" t="s">
        <v>4</v>
      </c>
      <c r="BX95" s="110" t="s">
        <v>77</v>
      </c>
      <c r="CL95" s="110" t="s">
        <v>1</v>
      </c>
    </row>
    <row r="96" s="2" customFormat="1" ht="30" customHeight="1">
      <c r="A96" s="34"/>
      <c r="B96" s="35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5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</row>
    <row r="97" s="2" customFormat="1" ht="6.96" customHeight="1">
      <c r="A97" s="34"/>
      <c r="B97" s="56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35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</sheetData>
  <mergeCells count="42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Socha-J,Nepomuc - Oprava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1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11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2"/>
      <c r="J3" s="17"/>
      <c r="K3" s="17"/>
      <c r="L3" s="18"/>
      <c r="AT3" s="15" t="s">
        <v>82</v>
      </c>
    </row>
    <row r="4" s="1" customFormat="1" ht="24.96" customHeight="1">
      <c r="B4" s="18"/>
      <c r="D4" s="19" t="s">
        <v>83</v>
      </c>
      <c r="I4" s="111"/>
      <c r="L4" s="18"/>
      <c r="M4" s="113" t="s">
        <v>10</v>
      </c>
      <c r="AT4" s="15" t="s">
        <v>3</v>
      </c>
    </row>
    <row r="5" s="1" customFormat="1" ht="6.96" customHeight="1">
      <c r="B5" s="18"/>
      <c r="I5" s="111"/>
      <c r="L5" s="18"/>
    </row>
    <row r="6" s="2" customFormat="1" ht="12" customHeight="1">
      <c r="A6" s="34"/>
      <c r="B6" s="35"/>
      <c r="C6" s="34"/>
      <c r="D6" s="28" t="s">
        <v>16</v>
      </c>
      <c r="E6" s="34"/>
      <c r="F6" s="34"/>
      <c r="G6" s="34"/>
      <c r="H6" s="34"/>
      <c r="I6" s="114"/>
      <c r="J6" s="34"/>
      <c r="K6" s="34"/>
      <c r="L6" s="51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</row>
    <row r="7" s="2" customFormat="1" ht="16.5" customHeight="1">
      <c r="A7" s="34"/>
      <c r="B7" s="35"/>
      <c r="C7" s="34"/>
      <c r="D7" s="34"/>
      <c r="E7" s="63" t="s">
        <v>17</v>
      </c>
      <c r="F7" s="34"/>
      <c r="G7" s="34"/>
      <c r="H7" s="34"/>
      <c r="I7" s="114"/>
      <c r="J7" s="34"/>
      <c r="K7" s="34"/>
      <c r="L7" s="51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</row>
    <row r="8" s="2" customFormat="1">
      <c r="A8" s="34"/>
      <c r="B8" s="35"/>
      <c r="C8" s="34"/>
      <c r="D8" s="34"/>
      <c r="E8" s="34"/>
      <c r="F8" s="34"/>
      <c r="G8" s="34"/>
      <c r="H8" s="34"/>
      <c r="I8" s="11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2" customHeight="1">
      <c r="A9" s="34"/>
      <c r="B9" s="35"/>
      <c r="C9" s="34"/>
      <c r="D9" s="28" t="s">
        <v>18</v>
      </c>
      <c r="E9" s="34"/>
      <c r="F9" s="23" t="s">
        <v>1</v>
      </c>
      <c r="G9" s="34"/>
      <c r="H9" s="34"/>
      <c r="I9" s="115" t="s">
        <v>19</v>
      </c>
      <c r="J9" s="23" t="s">
        <v>1</v>
      </c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20</v>
      </c>
      <c r="E10" s="34"/>
      <c r="F10" s="23" t="s">
        <v>21</v>
      </c>
      <c r="G10" s="34"/>
      <c r="H10" s="34"/>
      <c r="I10" s="115" t="s">
        <v>22</v>
      </c>
      <c r="J10" s="65" t="str">
        <f>'Rekapitulace stavby'!AN8</f>
        <v>13. 6. 2020</v>
      </c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0.8" customHeight="1">
      <c r="A11" s="34"/>
      <c r="B11" s="35"/>
      <c r="C11" s="34"/>
      <c r="D11" s="34"/>
      <c r="E11" s="34"/>
      <c r="F11" s="34"/>
      <c r="G11" s="34"/>
      <c r="H11" s="34"/>
      <c r="I11" s="114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24</v>
      </c>
      <c r="E12" s="34"/>
      <c r="F12" s="34"/>
      <c r="G12" s="34"/>
      <c r="H12" s="34"/>
      <c r="I12" s="115" t="s">
        <v>25</v>
      </c>
      <c r="J12" s="23" t="s">
        <v>1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8" customHeight="1">
      <c r="A13" s="34"/>
      <c r="B13" s="35"/>
      <c r="C13" s="34"/>
      <c r="D13" s="34"/>
      <c r="E13" s="23" t="s">
        <v>26</v>
      </c>
      <c r="F13" s="34"/>
      <c r="G13" s="34"/>
      <c r="H13" s="34"/>
      <c r="I13" s="115" t="s">
        <v>27</v>
      </c>
      <c r="J13" s="23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6.96" customHeight="1">
      <c r="A14" s="34"/>
      <c r="B14" s="35"/>
      <c r="C14" s="34"/>
      <c r="D14" s="34"/>
      <c r="E14" s="34"/>
      <c r="F14" s="34"/>
      <c r="G14" s="34"/>
      <c r="H14" s="34"/>
      <c r="I14" s="114"/>
      <c r="J14" s="34"/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2" customHeight="1">
      <c r="A15" s="34"/>
      <c r="B15" s="35"/>
      <c r="C15" s="34"/>
      <c r="D15" s="28" t="s">
        <v>28</v>
      </c>
      <c r="E15" s="34"/>
      <c r="F15" s="34"/>
      <c r="G15" s="34"/>
      <c r="H15" s="34"/>
      <c r="I15" s="115" t="s">
        <v>25</v>
      </c>
      <c r="J15" s="29" t="str">
        <f>'Rekapitulace stavby'!AN13</f>
        <v>Vyplň údaj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8" customHeight="1">
      <c r="A16" s="34"/>
      <c r="B16" s="35"/>
      <c r="C16" s="34"/>
      <c r="D16" s="34"/>
      <c r="E16" s="29" t="str">
        <f>'Rekapitulace stavby'!E14</f>
        <v>Vyplň údaj</v>
      </c>
      <c r="F16" s="23"/>
      <c r="G16" s="23"/>
      <c r="H16" s="23"/>
      <c r="I16" s="115" t="s">
        <v>27</v>
      </c>
      <c r="J16" s="29" t="str">
        <f>'Rekapitulace stavby'!AN14</f>
        <v>Vyplň údaj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6.96" customHeight="1">
      <c r="A17" s="34"/>
      <c r="B17" s="35"/>
      <c r="C17" s="34"/>
      <c r="D17" s="34"/>
      <c r="E17" s="34"/>
      <c r="F17" s="34"/>
      <c r="G17" s="34"/>
      <c r="H17" s="34"/>
      <c r="I17" s="114"/>
      <c r="J17" s="34"/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2" customHeight="1">
      <c r="A18" s="34"/>
      <c r="B18" s="35"/>
      <c r="C18" s="34"/>
      <c r="D18" s="28" t="s">
        <v>30</v>
      </c>
      <c r="E18" s="34"/>
      <c r="F18" s="34"/>
      <c r="G18" s="34"/>
      <c r="H18" s="34"/>
      <c r="I18" s="115" t="s">
        <v>25</v>
      </c>
      <c r="J18" s="23" t="s">
        <v>1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8" customHeight="1">
      <c r="A19" s="34"/>
      <c r="B19" s="35"/>
      <c r="C19" s="34"/>
      <c r="D19" s="34"/>
      <c r="E19" s="23" t="s">
        <v>31</v>
      </c>
      <c r="F19" s="34"/>
      <c r="G19" s="34"/>
      <c r="H19" s="34"/>
      <c r="I19" s="115" t="s">
        <v>27</v>
      </c>
      <c r="J19" s="23" t="s">
        <v>1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6.96" customHeight="1">
      <c r="A20" s="34"/>
      <c r="B20" s="35"/>
      <c r="C20" s="34"/>
      <c r="D20" s="34"/>
      <c r="E20" s="34"/>
      <c r="F20" s="34"/>
      <c r="G20" s="34"/>
      <c r="H20" s="34"/>
      <c r="I20" s="114"/>
      <c r="J20" s="34"/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2" customHeight="1">
      <c r="A21" s="34"/>
      <c r="B21" s="35"/>
      <c r="C21" s="34"/>
      <c r="D21" s="28" t="s">
        <v>33</v>
      </c>
      <c r="E21" s="34"/>
      <c r="F21" s="34"/>
      <c r="G21" s="34"/>
      <c r="H21" s="34"/>
      <c r="I21" s="115" t="s">
        <v>25</v>
      </c>
      <c r="J21" s="23" t="s">
        <v>1</v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8" customHeight="1">
      <c r="A22" s="34"/>
      <c r="B22" s="35"/>
      <c r="C22" s="34"/>
      <c r="D22" s="34"/>
      <c r="E22" s="23" t="s">
        <v>31</v>
      </c>
      <c r="F22" s="34"/>
      <c r="G22" s="34"/>
      <c r="H22" s="34"/>
      <c r="I22" s="115" t="s">
        <v>27</v>
      </c>
      <c r="J22" s="23" t="s">
        <v>1</v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6.96" customHeight="1">
      <c r="A23" s="34"/>
      <c r="B23" s="35"/>
      <c r="C23" s="34"/>
      <c r="D23" s="34"/>
      <c r="E23" s="34"/>
      <c r="F23" s="34"/>
      <c r="G23" s="34"/>
      <c r="H23" s="34"/>
      <c r="I23" s="114"/>
      <c r="J23" s="34"/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2" customHeight="1">
      <c r="A24" s="34"/>
      <c r="B24" s="35"/>
      <c r="C24" s="34"/>
      <c r="D24" s="28" t="s">
        <v>34</v>
      </c>
      <c r="E24" s="34"/>
      <c r="F24" s="34"/>
      <c r="G24" s="34"/>
      <c r="H24" s="34"/>
      <c r="I24" s="114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8" customFormat="1" ht="16.5" customHeight="1">
      <c r="A25" s="116"/>
      <c r="B25" s="117"/>
      <c r="C25" s="116"/>
      <c r="D25" s="116"/>
      <c r="E25" s="32" t="s">
        <v>1</v>
      </c>
      <c r="F25" s="32"/>
      <c r="G25" s="32"/>
      <c r="H25" s="32"/>
      <c r="I25" s="118"/>
      <c r="J25" s="116"/>
      <c r="K25" s="116"/>
      <c r="L25" s="119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</row>
    <row r="26" s="2" customFormat="1" ht="6.96" customHeight="1">
      <c r="A26" s="34"/>
      <c r="B26" s="35"/>
      <c r="C26" s="34"/>
      <c r="D26" s="34"/>
      <c r="E26" s="34"/>
      <c r="F26" s="34"/>
      <c r="G26" s="34"/>
      <c r="H26" s="34"/>
      <c r="I26" s="11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86"/>
      <c r="E27" s="86"/>
      <c r="F27" s="86"/>
      <c r="G27" s="86"/>
      <c r="H27" s="86"/>
      <c r="I27" s="120"/>
      <c r="J27" s="86"/>
      <c r="K27" s="86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25.44" customHeight="1">
      <c r="A28" s="34"/>
      <c r="B28" s="35"/>
      <c r="C28" s="34"/>
      <c r="D28" s="121" t="s">
        <v>35</v>
      </c>
      <c r="E28" s="34"/>
      <c r="F28" s="34"/>
      <c r="G28" s="34"/>
      <c r="H28" s="34"/>
      <c r="I28" s="114"/>
      <c r="J28" s="92">
        <f>ROUND(J120, 2)</f>
        <v>0</v>
      </c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0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34"/>
      <c r="E30" s="34"/>
      <c r="F30" s="39" t="s">
        <v>37</v>
      </c>
      <c r="G30" s="34"/>
      <c r="H30" s="34"/>
      <c r="I30" s="122" t="s">
        <v>36</v>
      </c>
      <c r="J30" s="39" t="s">
        <v>38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23" t="s">
        <v>39</v>
      </c>
      <c r="E31" s="28" t="s">
        <v>40</v>
      </c>
      <c r="F31" s="124">
        <f>ROUND((SUM(BE120:BE142)),  2)</f>
        <v>0</v>
      </c>
      <c r="G31" s="34"/>
      <c r="H31" s="34"/>
      <c r="I31" s="125">
        <v>0.20999999999999999</v>
      </c>
      <c r="J31" s="124">
        <f>ROUND(((SUM(BE120:BE142))*I31),  2)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28" t="s">
        <v>41</v>
      </c>
      <c r="F32" s="124">
        <f>ROUND((SUM(BF120:BF142)),  2)</f>
        <v>0</v>
      </c>
      <c r="G32" s="34"/>
      <c r="H32" s="34"/>
      <c r="I32" s="125">
        <v>0.14999999999999999</v>
      </c>
      <c r="J32" s="124">
        <f>ROUND(((SUM(BF120:BF142))*I32), 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14.4" customHeight="1">
      <c r="A33" s="34"/>
      <c r="B33" s="35"/>
      <c r="C33" s="34"/>
      <c r="D33" s="34"/>
      <c r="E33" s="28" t="s">
        <v>42</v>
      </c>
      <c r="F33" s="124">
        <f>ROUND((SUM(BG120:BG142)),  2)</f>
        <v>0</v>
      </c>
      <c r="G33" s="34"/>
      <c r="H33" s="34"/>
      <c r="I33" s="125">
        <v>0.20999999999999999</v>
      </c>
      <c r="J33" s="124">
        <f>0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35"/>
      <c r="C34" s="34"/>
      <c r="D34" s="34"/>
      <c r="E34" s="28" t="s">
        <v>43</v>
      </c>
      <c r="F34" s="124">
        <f>ROUND((SUM(BH120:BH142)),  2)</f>
        <v>0</v>
      </c>
      <c r="G34" s="34"/>
      <c r="H34" s="34"/>
      <c r="I34" s="125">
        <v>0.14999999999999999</v>
      </c>
      <c r="J34" s="124">
        <f>0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44</v>
      </c>
      <c r="F35" s="124">
        <f>ROUND((SUM(BI120:BI142)),  2)</f>
        <v>0</v>
      </c>
      <c r="G35" s="34"/>
      <c r="H35" s="34"/>
      <c r="I35" s="125">
        <v>0</v>
      </c>
      <c r="J35" s="124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114"/>
      <c r="J36" s="34"/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25.44" customHeight="1">
      <c r="A37" s="34"/>
      <c r="B37" s="35"/>
      <c r="C37" s="126"/>
      <c r="D37" s="127" t="s">
        <v>45</v>
      </c>
      <c r="E37" s="77"/>
      <c r="F37" s="77"/>
      <c r="G37" s="128" t="s">
        <v>46</v>
      </c>
      <c r="H37" s="129" t="s">
        <v>47</v>
      </c>
      <c r="I37" s="130"/>
      <c r="J37" s="131">
        <f>SUM(J28:J35)</f>
        <v>0</v>
      </c>
      <c r="K37" s="132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34"/>
      <c r="F38" s="34"/>
      <c r="G38" s="34"/>
      <c r="H38" s="34"/>
      <c r="I38" s="114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1" customFormat="1" ht="14.4" customHeight="1">
      <c r="B39" s="18"/>
      <c r="I39" s="111"/>
      <c r="L39" s="18"/>
    </row>
    <row r="40" s="1" customFormat="1" ht="14.4" customHeight="1">
      <c r="B40" s="18"/>
      <c r="I40" s="111"/>
      <c r="L40" s="18"/>
    </row>
    <row r="41" s="1" customFormat="1" ht="14.4" customHeight="1">
      <c r="B41" s="18"/>
      <c r="I41" s="111"/>
      <c r="L41" s="18"/>
    </row>
    <row r="42" s="1" customFormat="1" ht="14.4" customHeight="1">
      <c r="B42" s="18"/>
      <c r="I42" s="111"/>
      <c r="L42" s="18"/>
    </row>
    <row r="43" s="1" customFormat="1" ht="14.4" customHeight="1">
      <c r="B43" s="18"/>
      <c r="I43" s="111"/>
      <c r="L43" s="18"/>
    </row>
    <row r="44" s="1" customFormat="1" ht="14.4" customHeight="1">
      <c r="B44" s="18"/>
      <c r="I44" s="111"/>
      <c r="L44" s="18"/>
    </row>
    <row r="45" s="1" customFormat="1" ht="14.4" customHeight="1">
      <c r="B45" s="18"/>
      <c r="I45" s="111"/>
      <c r="L45" s="18"/>
    </row>
    <row r="46" s="1" customFormat="1" ht="14.4" customHeight="1">
      <c r="B46" s="18"/>
      <c r="I46" s="111"/>
      <c r="L46" s="18"/>
    </row>
    <row r="47" s="1" customFormat="1" ht="14.4" customHeight="1">
      <c r="B47" s="18"/>
      <c r="I47" s="111"/>
      <c r="L47" s="18"/>
    </row>
    <row r="48" s="1" customFormat="1" ht="14.4" customHeight="1">
      <c r="B48" s="18"/>
      <c r="I48" s="111"/>
      <c r="L48" s="18"/>
    </row>
    <row r="49" s="1" customFormat="1" ht="14.4" customHeight="1">
      <c r="B49" s="18"/>
      <c r="I49" s="111"/>
      <c r="L49" s="18"/>
    </row>
    <row r="50" s="2" customFormat="1" ht="14.4" customHeight="1">
      <c r="B50" s="51"/>
      <c r="D50" s="52" t="s">
        <v>48</v>
      </c>
      <c r="E50" s="53"/>
      <c r="F50" s="53"/>
      <c r="G50" s="52" t="s">
        <v>49</v>
      </c>
      <c r="H50" s="53"/>
      <c r="I50" s="13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50</v>
      </c>
      <c r="E61" s="37"/>
      <c r="F61" s="134" t="s">
        <v>51</v>
      </c>
      <c r="G61" s="54" t="s">
        <v>50</v>
      </c>
      <c r="H61" s="37"/>
      <c r="I61" s="135"/>
      <c r="J61" s="136" t="s">
        <v>51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52</v>
      </c>
      <c r="E65" s="55"/>
      <c r="F65" s="55"/>
      <c r="G65" s="52" t="s">
        <v>53</v>
      </c>
      <c r="H65" s="55"/>
      <c r="I65" s="137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50</v>
      </c>
      <c r="E76" s="37"/>
      <c r="F76" s="134" t="s">
        <v>51</v>
      </c>
      <c r="G76" s="54" t="s">
        <v>50</v>
      </c>
      <c r="H76" s="37"/>
      <c r="I76" s="135"/>
      <c r="J76" s="136" t="s">
        <v>51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38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3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84</v>
      </c>
      <c r="D82" s="34"/>
      <c r="E82" s="34"/>
      <c r="F82" s="34"/>
      <c r="G82" s="34"/>
      <c r="H82" s="34"/>
      <c r="I82" s="11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1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16</v>
      </c>
      <c r="D84" s="34"/>
      <c r="E84" s="34"/>
      <c r="F84" s="34"/>
      <c r="G84" s="34"/>
      <c r="H84" s="34"/>
      <c r="I84" s="11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63" t="str">
        <f>E7</f>
        <v>Oprava sochy sv.Jana Nepomuckého</v>
      </c>
      <c r="F85" s="34"/>
      <c r="G85" s="34"/>
      <c r="H85" s="34"/>
      <c r="I85" s="11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11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2" customHeight="1">
      <c r="A87" s="34"/>
      <c r="B87" s="35"/>
      <c r="C87" s="28" t="s">
        <v>20</v>
      </c>
      <c r="D87" s="34"/>
      <c r="E87" s="34"/>
      <c r="F87" s="23" t="str">
        <f>F10</f>
        <v>Bohunice,Brno</v>
      </c>
      <c r="G87" s="34"/>
      <c r="H87" s="34"/>
      <c r="I87" s="115" t="s">
        <v>22</v>
      </c>
      <c r="J87" s="65" t="str">
        <f>IF(J10="","",J10)</f>
        <v>13. 6. 2020</v>
      </c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1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5.15" customHeight="1">
      <c r="A89" s="34"/>
      <c r="B89" s="35"/>
      <c r="C89" s="28" t="s">
        <v>24</v>
      </c>
      <c r="D89" s="34"/>
      <c r="E89" s="34"/>
      <c r="F89" s="23" t="str">
        <f>E13</f>
        <v>M.m.Brna,OSM,Husova 3,Brno</v>
      </c>
      <c r="G89" s="34"/>
      <c r="H89" s="34"/>
      <c r="I89" s="115" t="s">
        <v>30</v>
      </c>
      <c r="J89" s="32" t="str">
        <f>E19</f>
        <v>R.Volková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15.15" customHeight="1">
      <c r="A90" s="34"/>
      <c r="B90" s="35"/>
      <c r="C90" s="28" t="s">
        <v>28</v>
      </c>
      <c r="D90" s="34"/>
      <c r="E90" s="34"/>
      <c r="F90" s="23" t="str">
        <f>IF(E16="","",E16)</f>
        <v>Vyplň údaj</v>
      </c>
      <c r="G90" s="34"/>
      <c r="H90" s="34"/>
      <c r="I90" s="115" t="s">
        <v>33</v>
      </c>
      <c r="J90" s="32" t="str">
        <f>E22</f>
        <v>R.Volková</v>
      </c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0.32" customHeight="1">
      <c r="A91" s="34"/>
      <c r="B91" s="35"/>
      <c r="C91" s="34"/>
      <c r="D91" s="34"/>
      <c r="E91" s="34"/>
      <c r="F91" s="34"/>
      <c r="G91" s="34"/>
      <c r="H91" s="34"/>
      <c r="I91" s="114"/>
      <c r="J91" s="34"/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29.28" customHeight="1">
      <c r="A92" s="34"/>
      <c r="B92" s="35"/>
      <c r="C92" s="140" t="s">
        <v>85</v>
      </c>
      <c r="D92" s="126"/>
      <c r="E92" s="126"/>
      <c r="F92" s="126"/>
      <c r="G92" s="126"/>
      <c r="H92" s="126"/>
      <c r="I92" s="141"/>
      <c r="J92" s="142" t="s">
        <v>86</v>
      </c>
      <c r="K92" s="12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1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2.8" customHeight="1">
      <c r="A94" s="34"/>
      <c r="B94" s="35"/>
      <c r="C94" s="143" t="s">
        <v>87</v>
      </c>
      <c r="D94" s="34"/>
      <c r="E94" s="34"/>
      <c r="F94" s="34"/>
      <c r="G94" s="34"/>
      <c r="H94" s="34"/>
      <c r="I94" s="114"/>
      <c r="J94" s="92">
        <f>J120</f>
        <v>0</v>
      </c>
      <c r="K94" s="34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U94" s="15" t="s">
        <v>88</v>
      </c>
    </row>
    <row r="95" s="9" customFormat="1" ht="24.96" customHeight="1">
      <c r="A95" s="9"/>
      <c r="B95" s="144"/>
      <c r="C95" s="9"/>
      <c r="D95" s="145" t="s">
        <v>89</v>
      </c>
      <c r="E95" s="146"/>
      <c r="F95" s="146"/>
      <c r="G95" s="146"/>
      <c r="H95" s="146"/>
      <c r="I95" s="147"/>
      <c r="J95" s="148">
        <f>J121</f>
        <v>0</v>
      </c>
      <c r="K95" s="9"/>
      <c r="L95" s="144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49"/>
      <c r="C96" s="10"/>
      <c r="D96" s="150" t="s">
        <v>90</v>
      </c>
      <c r="E96" s="151"/>
      <c r="F96" s="151"/>
      <c r="G96" s="151"/>
      <c r="H96" s="151"/>
      <c r="I96" s="152"/>
      <c r="J96" s="153">
        <f>J122</f>
        <v>0</v>
      </c>
      <c r="K96" s="10"/>
      <c r="L96" s="149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49"/>
      <c r="C97" s="10"/>
      <c r="D97" s="150" t="s">
        <v>91</v>
      </c>
      <c r="E97" s="151"/>
      <c r="F97" s="151"/>
      <c r="G97" s="151"/>
      <c r="H97" s="151"/>
      <c r="I97" s="152"/>
      <c r="J97" s="153">
        <f>J126</f>
        <v>0</v>
      </c>
      <c r="K97" s="10"/>
      <c r="L97" s="149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49"/>
      <c r="C98" s="10"/>
      <c r="D98" s="150" t="s">
        <v>92</v>
      </c>
      <c r="E98" s="151"/>
      <c r="F98" s="151"/>
      <c r="G98" s="151"/>
      <c r="H98" s="151"/>
      <c r="I98" s="152"/>
      <c r="J98" s="153">
        <f>J134</f>
        <v>0</v>
      </c>
      <c r="K98" s="10"/>
      <c r="L98" s="14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44"/>
      <c r="C99" s="9"/>
      <c r="D99" s="145" t="s">
        <v>93</v>
      </c>
      <c r="E99" s="146"/>
      <c r="F99" s="146"/>
      <c r="G99" s="146"/>
      <c r="H99" s="146"/>
      <c r="I99" s="147"/>
      <c r="J99" s="148">
        <f>J136</f>
        <v>0</v>
      </c>
      <c r="K99" s="9"/>
      <c r="L99" s="144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49"/>
      <c r="C100" s="10"/>
      <c r="D100" s="150" t="s">
        <v>94</v>
      </c>
      <c r="E100" s="151"/>
      <c r="F100" s="151"/>
      <c r="G100" s="151"/>
      <c r="H100" s="151"/>
      <c r="I100" s="152"/>
      <c r="J100" s="153">
        <f>J137</f>
        <v>0</v>
      </c>
      <c r="K100" s="10"/>
      <c r="L100" s="14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49"/>
      <c r="C101" s="10"/>
      <c r="D101" s="150" t="s">
        <v>95</v>
      </c>
      <c r="E101" s="151"/>
      <c r="F101" s="151"/>
      <c r="G101" s="151"/>
      <c r="H101" s="151"/>
      <c r="I101" s="152"/>
      <c r="J101" s="153">
        <f>J139</f>
        <v>0</v>
      </c>
      <c r="K101" s="10"/>
      <c r="L101" s="14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49"/>
      <c r="C102" s="10"/>
      <c r="D102" s="150" t="s">
        <v>96</v>
      </c>
      <c r="E102" s="151"/>
      <c r="F102" s="151"/>
      <c r="G102" s="151"/>
      <c r="H102" s="151"/>
      <c r="I102" s="152"/>
      <c r="J102" s="153">
        <f>J141</f>
        <v>0</v>
      </c>
      <c r="K102" s="10"/>
      <c r="L102" s="14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4"/>
      <c r="B103" s="35"/>
      <c r="C103" s="34"/>
      <c r="D103" s="34"/>
      <c r="E103" s="34"/>
      <c r="F103" s="34"/>
      <c r="G103" s="34"/>
      <c r="H103" s="34"/>
      <c r="I103" s="114"/>
      <c r="J103" s="34"/>
      <c r="K103" s="34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="2" customFormat="1" ht="6.96" customHeight="1">
      <c r="A104" s="34"/>
      <c r="B104" s="56"/>
      <c r="C104" s="57"/>
      <c r="D104" s="57"/>
      <c r="E104" s="57"/>
      <c r="F104" s="57"/>
      <c r="G104" s="57"/>
      <c r="H104" s="57"/>
      <c r="I104" s="138"/>
      <c r="J104" s="57"/>
      <c r="K104" s="57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8" s="2" customFormat="1" ht="6.96" customHeight="1">
      <c r="A108" s="34"/>
      <c r="B108" s="58"/>
      <c r="C108" s="59"/>
      <c r="D108" s="59"/>
      <c r="E108" s="59"/>
      <c r="F108" s="59"/>
      <c r="G108" s="59"/>
      <c r="H108" s="59"/>
      <c r="I108" s="139"/>
      <c r="J108" s="59"/>
      <c r="K108" s="59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24.96" customHeight="1">
      <c r="A109" s="34"/>
      <c r="B109" s="35"/>
      <c r="C109" s="19" t="s">
        <v>97</v>
      </c>
      <c r="D109" s="34"/>
      <c r="E109" s="34"/>
      <c r="F109" s="34"/>
      <c r="G109" s="34"/>
      <c r="H109" s="34"/>
      <c r="I109" s="114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6.96" customHeight="1">
      <c r="A110" s="34"/>
      <c r="B110" s="35"/>
      <c r="C110" s="34"/>
      <c r="D110" s="34"/>
      <c r="E110" s="34"/>
      <c r="F110" s="34"/>
      <c r="G110" s="34"/>
      <c r="H110" s="34"/>
      <c r="I110" s="114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2" customHeight="1">
      <c r="A111" s="34"/>
      <c r="B111" s="35"/>
      <c r="C111" s="28" t="s">
        <v>16</v>
      </c>
      <c r="D111" s="34"/>
      <c r="E111" s="34"/>
      <c r="F111" s="34"/>
      <c r="G111" s="34"/>
      <c r="H111" s="34"/>
      <c r="I111" s="114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6.5" customHeight="1">
      <c r="A112" s="34"/>
      <c r="B112" s="35"/>
      <c r="C112" s="34"/>
      <c r="D112" s="34"/>
      <c r="E112" s="63" t="str">
        <f>E7</f>
        <v>Oprava sochy sv.Jana Nepomuckého</v>
      </c>
      <c r="F112" s="34"/>
      <c r="G112" s="34"/>
      <c r="H112" s="34"/>
      <c r="I112" s="114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35"/>
      <c r="C113" s="34"/>
      <c r="D113" s="34"/>
      <c r="E113" s="34"/>
      <c r="F113" s="34"/>
      <c r="G113" s="34"/>
      <c r="H113" s="34"/>
      <c r="I113" s="114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20</v>
      </c>
      <c r="D114" s="34"/>
      <c r="E114" s="34"/>
      <c r="F114" s="23" t="str">
        <f>F10</f>
        <v>Bohunice,Brno</v>
      </c>
      <c r="G114" s="34"/>
      <c r="H114" s="34"/>
      <c r="I114" s="115" t="s">
        <v>22</v>
      </c>
      <c r="J114" s="65" t="str">
        <f>IF(J10="","",J10)</f>
        <v>13. 6. 2020</v>
      </c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4"/>
      <c r="D115" s="34"/>
      <c r="E115" s="34"/>
      <c r="F115" s="34"/>
      <c r="G115" s="34"/>
      <c r="H115" s="34"/>
      <c r="I115" s="114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5.15" customHeight="1">
      <c r="A116" s="34"/>
      <c r="B116" s="35"/>
      <c r="C116" s="28" t="s">
        <v>24</v>
      </c>
      <c r="D116" s="34"/>
      <c r="E116" s="34"/>
      <c r="F116" s="23" t="str">
        <f>E13</f>
        <v>M.m.Brna,OSM,Husova 3,Brno</v>
      </c>
      <c r="G116" s="34"/>
      <c r="H116" s="34"/>
      <c r="I116" s="115" t="s">
        <v>30</v>
      </c>
      <c r="J116" s="32" t="str">
        <f>E19</f>
        <v>R.Volková</v>
      </c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5.15" customHeight="1">
      <c r="A117" s="34"/>
      <c r="B117" s="35"/>
      <c r="C117" s="28" t="s">
        <v>28</v>
      </c>
      <c r="D117" s="34"/>
      <c r="E117" s="34"/>
      <c r="F117" s="23" t="str">
        <f>IF(E16="","",E16)</f>
        <v>Vyplň údaj</v>
      </c>
      <c r="G117" s="34"/>
      <c r="H117" s="34"/>
      <c r="I117" s="115" t="s">
        <v>33</v>
      </c>
      <c r="J117" s="32" t="str">
        <f>E22</f>
        <v>R.Volková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0.32" customHeight="1">
      <c r="A118" s="34"/>
      <c r="B118" s="35"/>
      <c r="C118" s="34"/>
      <c r="D118" s="34"/>
      <c r="E118" s="34"/>
      <c r="F118" s="34"/>
      <c r="G118" s="34"/>
      <c r="H118" s="34"/>
      <c r="I118" s="114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11" customFormat="1" ht="29.28" customHeight="1">
      <c r="A119" s="154"/>
      <c r="B119" s="155"/>
      <c r="C119" s="156" t="s">
        <v>98</v>
      </c>
      <c r="D119" s="157" t="s">
        <v>60</v>
      </c>
      <c r="E119" s="157" t="s">
        <v>56</v>
      </c>
      <c r="F119" s="157" t="s">
        <v>57</v>
      </c>
      <c r="G119" s="157" t="s">
        <v>99</v>
      </c>
      <c r="H119" s="157" t="s">
        <v>100</v>
      </c>
      <c r="I119" s="158" t="s">
        <v>101</v>
      </c>
      <c r="J119" s="157" t="s">
        <v>86</v>
      </c>
      <c r="K119" s="159" t="s">
        <v>102</v>
      </c>
      <c r="L119" s="160"/>
      <c r="M119" s="82" t="s">
        <v>1</v>
      </c>
      <c r="N119" s="83" t="s">
        <v>39</v>
      </c>
      <c r="O119" s="83" t="s">
        <v>103</v>
      </c>
      <c r="P119" s="83" t="s">
        <v>104</v>
      </c>
      <c r="Q119" s="83" t="s">
        <v>105</v>
      </c>
      <c r="R119" s="83" t="s">
        <v>106</v>
      </c>
      <c r="S119" s="83" t="s">
        <v>107</v>
      </c>
      <c r="T119" s="84" t="s">
        <v>108</v>
      </c>
      <c r="U119" s="154"/>
      <c r="V119" s="154"/>
      <c r="W119" s="154"/>
      <c r="X119" s="154"/>
      <c r="Y119" s="154"/>
      <c r="Z119" s="154"/>
      <c r="AA119" s="154"/>
      <c r="AB119" s="154"/>
      <c r="AC119" s="154"/>
      <c r="AD119" s="154"/>
      <c r="AE119" s="154"/>
    </row>
    <row r="120" s="2" customFormat="1" ht="22.8" customHeight="1">
      <c r="A120" s="34"/>
      <c r="B120" s="35"/>
      <c r="C120" s="89" t="s">
        <v>109</v>
      </c>
      <c r="D120" s="34"/>
      <c r="E120" s="34"/>
      <c r="F120" s="34"/>
      <c r="G120" s="34"/>
      <c r="H120" s="34"/>
      <c r="I120" s="114"/>
      <c r="J120" s="161">
        <f>BK120</f>
        <v>0</v>
      </c>
      <c r="K120" s="34"/>
      <c r="L120" s="35"/>
      <c r="M120" s="85"/>
      <c r="N120" s="69"/>
      <c r="O120" s="86"/>
      <c r="P120" s="162">
        <f>P121+P136</f>
        <v>0</v>
      </c>
      <c r="Q120" s="86"/>
      <c r="R120" s="162">
        <f>R121+R136</f>
        <v>0.027110000000000002</v>
      </c>
      <c r="S120" s="86"/>
      <c r="T120" s="163">
        <f>T121+T136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T120" s="15" t="s">
        <v>74</v>
      </c>
      <c r="AU120" s="15" t="s">
        <v>88</v>
      </c>
      <c r="BK120" s="164">
        <f>BK121+BK136</f>
        <v>0</v>
      </c>
    </row>
    <row r="121" s="12" customFormat="1" ht="25.92" customHeight="1">
      <c r="A121" s="12"/>
      <c r="B121" s="165"/>
      <c r="C121" s="12"/>
      <c r="D121" s="166" t="s">
        <v>74</v>
      </c>
      <c r="E121" s="167" t="s">
        <v>110</v>
      </c>
      <c r="F121" s="167" t="s">
        <v>111</v>
      </c>
      <c r="G121" s="12"/>
      <c r="H121" s="12"/>
      <c r="I121" s="168"/>
      <c r="J121" s="169">
        <f>BK121</f>
        <v>0</v>
      </c>
      <c r="K121" s="12"/>
      <c r="L121" s="165"/>
      <c r="M121" s="170"/>
      <c r="N121" s="171"/>
      <c r="O121" s="171"/>
      <c r="P121" s="172">
        <f>P122+P126+P134</f>
        <v>0</v>
      </c>
      <c r="Q121" s="171"/>
      <c r="R121" s="172">
        <f>R122+R126+R134</f>
        <v>0.027110000000000002</v>
      </c>
      <c r="S121" s="171"/>
      <c r="T121" s="173">
        <f>T122+T126+T134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166" t="s">
        <v>80</v>
      </c>
      <c r="AT121" s="174" t="s">
        <v>74</v>
      </c>
      <c r="AU121" s="174" t="s">
        <v>75</v>
      </c>
      <c r="AY121" s="166" t="s">
        <v>112</v>
      </c>
      <c r="BK121" s="175">
        <f>BK122+BK126+BK134</f>
        <v>0</v>
      </c>
    </row>
    <row r="122" s="12" customFormat="1" ht="22.8" customHeight="1">
      <c r="A122" s="12"/>
      <c r="B122" s="165"/>
      <c r="C122" s="12"/>
      <c r="D122" s="166" t="s">
        <v>74</v>
      </c>
      <c r="E122" s="176" t="s">
        <v>80</v>
      </c>
      <c r="F122" s="176" t="s">
        <v>113</v>
      </c>
      <c r="G122" s="12"/>
      <c r="H122" s="12"/>
      <c r="I122" s="168"/>
      <c r="J122" s="177">
        <f>BK122</f>
        <v>0</v>
      </c>
      <c r="K122" s="12"/>
      <c r="L122" s="165"/>
      <c r="M122" s="170"/>
      <c r="N122" s="171"/>
      <c r="O122" s="171"/>
      <c r="P122" s="172">
        <f>SUM(P123:P125)</f>
        <v>0</v>
      </c>
      <c r="Q122" s="171"/>
      <c r="R122" s="172">
        <f>SUM(R123:R125)</f>
        <v>0.00024000000000000003</v>
      </c>
      <c r="S122" s="171"/>
      <c r="T122" s="173">
        <f>SUM(T123:T125)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66" t="s">
        <v>80</v>
      </c>
      <c r="AT122" s="174" t="s">
        <v>74</v>
      </c>
      <c r="AU122" s="174" t="s">
        <v>80</v>
      </c>
      <c r="AY122" s="166" t="s">
        <v>112</v>
      </c>
      <c r="BK122" s="175">
        <f>SUM(BK123:BK125)</f>
        <v>0</v>
      </c>
    </row>
    <row r="123" s="2" customFormat="1" ht="16.5" customHeight="1">
      <c r="A123" s="34"/>
      <c r="B123" s="178"/>
      <c r="C123" s="179" t="s">
        <v>80</v>
      </c>
      <c r="D123" s="179" t="s">
        <v>114</v>
      </c>
      <c r="E123" s="180" t="s">
        <v>115</v>
      </c>
      <c r="F123" s="181" t="s">
        <v>116</v>
      </c>
      <c r="G123" s="182" t="s">
        <v>117</v>
      </c>
      <c r="H123" s="183">
        <v>1</v>
      </c>
      <c r="I123" s="184"/>
      <c r="J123" s="185">
        <f>ROUND(I123*H123,2)</f>
        <v>0</v>
      </c>
      <c r="K123" s="181" t="s">
        <v>1</v>
      </c>
      <c r="L123" s="35"/>
      <c r="M123" s="186" t="s">
        <v>1</v>
      </c>
      <c r="N123" s="187" t="s">
        <v>40</v>
      </c>
      <c r="O123" s="73"/>
      <c r="P123" s="188">
        <f>O123*H123</f>
        <v>0</v>
      </c>
      <c r="Q123" s="188">
        <v>8.0000000000000007E-05</v>
      </c>
      <c r="R123" s="188">
        <f>Q123*H123</f>
        <v>8.0000000000000007E-05</v>
      </c>
      <c r="S123" s="188">
        <v>0</v>
      </c>
      <c r="T123" s="189">
        <f>S123*H123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190" t="s">
        <v>118</v>
      </c>
      <c r="AT123" s="190" t="s">
        <v>114</v>
      </c>
      <c r="AU123" s="190" t="s">
        <v>82</v>
      </c>
      <c r="AY123" s="15" t="s">
        <v>112</v>
      </c>
      <c r="BE123" s="191">
        <f>IF(N123="základní",J123,0)</f>
        <v>0</v>
      </c>
      <c r="BF123" s="191">
        <f>IF(N123="snížená",J123,0)</f>
        <v>0</v>
      </c>
      <c r="BG123" s="191">
        <f>IF(N123="zákl. přenesená",J123,0)</f>
        <v>0</v>
      </c>
      <c r="BH123" s="191">
        <f>IF(N123="sníž. přenesená",J123,0)</f>
        <v>0</v>
      </c>
      <c r="BI123" s="191">
        <f>IF(N123="nulová",J123,0)</f>
        <v>0</v>
      </c>
      <c r="BJ123" s="15" t="s">
        <v>80</v>
      </c>
      <c r="BK123" s="191">
        <f>ROUND(I123*H123,2)</f>
        <v>0</v>
      </c>
      <c r="BL123" s="15" t="s">
        <v>118</v>
      </c>
      <c r="BM123" s="190" t="s">
        <v>119</v>
      </c>
    </row>
    <row r="124" s="2" customFormat="1" ht="16.5" customHeight="1">
      <c r="A124" s="34"/>
      <c r="B124" s="178"/>
      <c r="C124" s="179" t="s">
        <v>82</v>
      </c>
      <c r="D124" s="179" t="s">
        <v>114</v>
      </c>
      <c r="E124" s="180" t="s">
        <v>120</v>
      </c>
      <c r="F124" s="181" t="s">
        <v>121</v>
      </c>
      <c r="G124" s="182" t="s">
        <v>117</v>
      </c>
      <c r="H124" s="183">
        <v>1</v>
      </c>
      <c r="I124" s="184"/>
      <c r="J124" s="185">
        <f>ROUND(I124*H124,2)</f>
        <v>0</v>
      </c>
      <c r="K124" s="181" t="s">
        <v>1</v>
      </c>
      <c r="L124" s="35"/>
      <c r="M124" s="186" t="s">
        <v>1</v>
      </c>
      <c r="N124" s="187" t="s">
        <v>40</v>
      </c>
      <c r="O124" s="73"/>
      <c r="P124" s="188">
        <f>O124*H124</f>
        <v>0</v>
      </c>
      <c r="Q124" s="188">
        <v>8.0000000000000007E-05</v>
      </c>
      <c r="R124" s="188">
        <f>Q124*H124</f>
        <v>8.0000000000000007E-05</v>
      </c>
      <c r="S124" s="188">
        <v>0</v>
      </c>
      <c r="T124" s="189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0" t="s">
        <v>118</v>
      </c>
      <c r="AT124" s="190" t="s">
        <v>114</v>
      </c>
      <c r="AU124" s="190" t="s">
        <v>82</v>
      </c>
      <c r="AY124" s="15" t="s">
        <v>112</v>
      </c>
      <c r="BE124" s="191">
        <f>IF(N124="základní",J124,0)</f>
        <v>0</v>
      </c>
      <c r="BF124" s="191">
        <f>IF(N124="snížená",J124,0)</f>
        <v>0</v>
      </c>
      <c r="BG124" s="191">
        <f>IF(N124="zákl. přenesená",J124,0)</f>
        <v>0</v>
      </c>
      <c r="BH124" s="191">
        <f>IF(N124="sníž. přenesená",J124,0)</f>
        <v>0</v>
      </c>
      <c r="BI124" s="191">
        <f>IF(N124="nulová",J124,0)</f>
        <v>0</v>
      </c>
      <c r="BJ124" s="15" t="s">
        <v>80</v>
      </c>
      <c r="BK124" s="191">
        <f>ROUND(I124*H124,2)</f>
        <v>0</v>
      </c>
      <c r="BL124" s="15" t="s">
        <v>118</v>
      </c>
      <c r="BM124" s="190" t="s">
        <v>122</v>
      </c>
    </row>
    <row r="125" s="2" customFormat="1" ht="16.5" customHeight="1">
      <c r="A125" s="34"/>
      <c r="B125" s="178"/>
      <c r="C125" s="179" t="s">
        <v>123</v>
      </c>
      <c r="D125" s="179" t="s">
        <v>114</v>
      </c>
      <c r="E125" s="180" t="s">
        <v>124</v>
      </c>
      <c r="F125" s="181" t="s">
        <v>125</v>
      </c>
      <c r="G125" s="182" t="s">
        <v>117</v>
      </c>
      <c r="H125" s="183">
        <v>1</v>
      </c>
      <c r="I125" s="184"/>
      <c r="J125" s="185">
        <f>ROUND(I125*H125,2)</f>
        <v>0</v>
      </c>
      <c r="K125" s="181" t="s">
        <v>1</v>
      </c>
      <c r="L125" s="35"/>
      <c r="M125" s="186" t="s">
        <v>1</v>
      </c>
      <c r="N125" s="187" t="s">
        <v>40</v>
      </c>
      <c r="O125" s="73"/>
      <c r="P125" s="188">
        <f>O125*H125</f>
        <v>0</v>
      </c>
      <c r="Q125" s="188">
        <v>8.0000000000000007E-05</v>
      </c>
      <c r="R125" s="188">
        <f>Q125*H125</f>
        <v>8.0000000000000007E-05</v>
      </c>
      <c r="S125" s="188">
        <v>0</v>
      </c>
      <c r="T125" s="189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0" t="s">
        <v>118</v>
      </c>
      <c r="AT125" s="190" t="s">
        <v>114</v>
      </c>
      <c r="AU125" s="190" t="s">
        <v>82</v>
      </c>
      <c r="AY125" s="15" t="s">
        <v>112</v>
      </c>
      <c r="BE125" s="191">
        <f>IF(N125="základní",J125,0)</f>
        <v>0</v>
      </c>
      <c r="BF125" s="191">
        <f>IF(N125="snížená",J125,0)</f>
        <v>0</v>
      </c>
      <c r="BG125" s="191">
        <f>IF(N125="zákl. přenesená",J125,0)</f>
        <v>0</v>
      </c>
      <c r="BH125" s="191">
        <f>IF(N125="sníž. přenesená",J125,0)</f>
        <v>0</v>
      </c>
      <c r="BI125" s="191">
        <f>IF(N125="nulová",J125,0)</f>
        <v>0</v>
      </c>
      <c r="BJ125" s="15" t="s">
        <v>80</v>
      </c>
      <c r="BK125" s="191">
        <f>ROUND(I125*H125,2)</f>
        <v>0</v>
      </c>
      <c r="BL125" s="15" t="s">
        <v>118</v>
      </c>
      <c r="BM125" s="190" t="s">
        <v>126</v>
      </c>
    </row>
    <row r="126" s="12" customFormat="1" ht="22.8" customHeight="1">
      <c r="A126" s="12"/>
      <c r="B126" s="165"/>
      <c r="C126" s="12"/>
      <c r="D126" s="166" t="s">
        <v>74</v>
      </c>
      <c r="E126" s="176" t="s">
        <v>127</v>
      </c>
      <c r="F126" s="176" t="s">
        <v>128</v>
      </c>
      <c r="G126" s="12"/>
      <c r="H126" s="12"/>
      <c r="I126" s="168"/>
      <c r="J126" s="177">
        <f>BK126</f>
        <v>0</v>
      </c>
      <c r="K126" s="12"/>
      <c r="L126" s="165"/>
      <c r="M126" s="170"/>
      <c r="N126" s="171"/>
      <c r="O126" s="171"/>
      <c r="P126" s="172">
        <f>SUM(P127:P133)</f>
        <v>0</v>
      </c>
      <c r="Q126" s="171"/>
      <c r="R126" s="172">
        <f>SUM(R127:R133)</f>
        <v>0.02674</v>
      </c>
      <c r="S126" s="171"/>
      <c r="T126" s="173">
        <f>SUM(T127:T133)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166" t="s">
        <v>80</v>
      </c>
      <c r="AT126" s="174" t="s">
        <v>74</v>
      </c>
      <c r="AU126" s="174" t="s">
        <v>80</v>
      </c>
      <c r="AY126" s="166" t="s">
        <v>112</v>
      </c>
      <c r="BK126" s="175">
        <f>SUM(BK127:BK133)</f>
        <v>0</v>
      </c>
    </row>
    <row r="127" s="2" customFormat="1" ht="33" customHeight="1">
      <c r="A127" s="34"/>
      <c r="B127" s="178"/>
      <c r="C127" s="179" t="s">
        <v>118</v>
      </c>
      <c r="D127" s="179" t="s">
        <v>114</v>
      </c>
      <c r="E127" s="180" t="s">
        <v>129</v>
      </c>
      <c r="F127" s="181" t="s">
        <v>130</v>
      </c>
      <c r="G127" s="182" t="s">
        <v>117</v>
      </c>
      <c r="H127" s="183">
        <v>1</v>
      </c>
      <c r="I127" s="184"/>
      <c r="J127" s="185">
        <f>ROUND(I127*H127,2)</f>
        <v>0</v>
      </c>
      <c r="K127" s="181" t="s">
        <v>1</v>
      </c>
      <c r="L127" s="35"/>
      <c r="M127" s="186" t="s">
        <v>1</v>
      </c>
      <c r="N127" s="187" t="s">
        <v>40</v>
      </c>
      <c r="O127" s="73"/>
      <c r="P127" s="188">
        <f>O127*H127</f>
        <v>0</v>
      </c>
      <c r="Q127" s="188">
        <v>0.00382</v>
      </c>
      <c r="R127" s="188">
        <f>Q127*H127</f>
        <v>0.00382</v>
      </c>
      <c r="S127" s="188">
        <v>0</v>
      </c>
      <c r="T127" s="189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0" t="s">
        <v>118</v>
      </c>
      <c r="AT127" s="190" t="s">
        <v>114</v>
      </c>
      <c r="AU127" s="190" t="s">
        <v>82</v>
      </c>
      <c r="AY127" s="15" t="s">
        <v>112</v>
      </c>
      <c r="BE127" s="191">
        <f>IF(N127="základní",J127,0)</f>
        <v>0</v>
      </c>
      <c r="BF127" s="191">
        <f>IF(N127="snížená",J127,0)</f>
        <v>0</v>
      </c>
      <c r="BG127" s="191">
        <f>IF(N127="zákl. přenesená",J127,0)</f>
        <v>0</v>
      </c>
      <c r="BH127" s="191">
        <f>IF(N127="sníž. přenesená",J127,0)</f>
        <v>0</v>
      </c>
      <c r="BI127" s="191">
        <f>IF(N127="nulová",J127,0)</f>
        <v>0</v>
      </c>
      <c r="BJ127" s="15" t="s">
        <v>80</v>
      </c>
      <c r="BK127" s="191">
        <f>ROUND(I127*H127,2)</f>
        <v>0</v>
      </c>
      <c r="BL127" s="15" t="s">
        <v>118</v>
      </c>
      <c r="BM127" s="190" t="s">
        <v>131</v>
      </c>
    </row>
    <row r="128" s="2" customFormat="1" ht="21.75" customHeight="1">
      <c r="A128" s="34"/>
      <c r="B128" s="178"/>
      <c r="C128" s="179" t="s">
        <v>132</v>
      </c>
      <c r="D128" s="179" t="s">
        <v>114</v>
      </c>
      <c r="E128" s="180" t="s">
        <v>133</v>
      </c>
      <c r="F128" s="181" t="s">
        <v>134</v>
      </c>
      <c r="G128" s="182" t="s">
        <v>117</v>
      </c>
      <c r="H128" s="183">
        <v>1</v>
      </c>
      <c r="I128" s="184"/>
      <c r="J128" s="185">
        <f>ROUND(I128*H128,2)</f>
        <v>0</v>
      </c>
      <c r="K128" s="181" t="s">
        <v>1</v>
      </c>
      <c r="L128" s="35"/>
      <c r="M128" s="186" t="s">
        <v>1</v>
      </c>
      <c r="N128" s="187" t="s">
        <v>40</v>
      </c>
      <c r="O128" s="73"/>
      <c r="P128" s="188">
        <f>O128*H128</f>
        <v>0</v>
      </c>
      <c r="Q128" s="188">
        <v>0.00382</v>
      </c>
      <c r="R128" s="188">
        <f>Q128*H128</f>
        <v>0.00382</v>
      </c>
      <c r="S128" s="188">
        <v>0</v>
      </c>
      <c r="T128" s="189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0" t="s">
        <v>118</v>
      </c>
      <c r="AT128" s="190" t="s">
        <v>114</v>
      </c>
      <c r="AU128" s="190" t="s">
        <v>82</v>
      </c>
      <c r="AY128" s="15" t="s">
        <v>112</v>
      </c>
      <c r="BE128" s="191">
        <f>IF(N128="základní",J128,0)</f>
        <v>0</v>
      </c>
      <c r="BF128" s="191">
        <f>IF(N128="snížená",J128,0)</f>
        <v>0</v>
      </c>
      <c r="BG128" s="191">
        <f>IF(N128="zákl. přenesená",J128,0)</f>
        <v>0</v>
      </c>
      <c r="BH128" s="191">
        <f>IF(N128="sníž. přenesená",J128,0)</f>
        <v>0</v>
      </c>
      <c r="BI128" s="191">
        <f>IF(N128="nulová",J128,0)</f>
        <v>0</v>
      </c>
      <c r="BJ128" s="15" t="s">
        <v>80</v>
      </c>
      <c r="BK128" s="191">
        <f>ROUND(I128*H128,2)</f>
        <v>0</v>
      </c>
      <c r="BL128" s="15" t="s">
        <v>118</v>
      </c>
      <c r="BM128" s="190" t="s">
        <v>135</v>
      </c>
    </row>
    <row r="129" s="2" customFormat="1" ht="16.5" customHeight="1">
      <c r="A129" s="34"/>
      <c r="B129" s="178"/>
      <c r="C129" s="179" t="s">
        <v>127</v>
      </c>
      <c r="D129" s="179" t="s">
        <v>114</v>
      </c>
      <c r="E129" s="180" t="s">
        <v>136</v>
      </c>
      <c r="F129" s="181" t="s">
        <v>137</v>
      </c>
      <c r="G129" s="182" t="s">
        <v>117</v>
      </c>
      <c r="H129" s="183">
        <v>1</v>
      </c>
      <c r="I129" s="184"/>
      <c r="J129" s="185">
        <f>ROUND(I129*H129,2)</f>
        <v>0</v>
      </c>
      <c r="K129" s="181" t="s">
        <v>1</v>
      </c>
      <c r="L129" s="35"/>
      <c r="M129" s="186" t="s">
        <v>1</v>
      </c>
      <c r="N129" s="187" t="s">
        <v>40</v>
      </c>
      <c r="O129" s="73"/>
      <c r="P129" s="188">
        <f>O129*H129</f>
        <v>0</v>
      </c>
      <c r="Q129" s="188">
        <v>0.00382</v>
      </c>
      <c r="R129" s="188">
        <f>Q129*H129</f>
        <v>0.00382</v>
      </c>
      <c r="S129" s="188">
        <v>0</v>
      </c>
      <c r="T129" s="189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0" t="s">
        <v>118</v>
      </c>
      <c r="AT129" s="190" t="s">
        <v>114</v>
      </c>
      <c r="AU129" s="190" t="s">
        <v>82</v>
      </c>
      <c r="AY129" s="15" t="s">
        <v>112</v>
      </c>
      <c r="BE129" s="191">
        <f>IF(N129="základní",J129,0)</f>
        <v>0</v>
      </c>
      <c r="BF129" s="191">
        <f>IF(N129="snížená",J129,0)</f>
        <v>0</v>
      </c>
      <c r="BG129" s="191">
        <f>IF(N129="zákl. přenesená",J129,0)</f>
        <v>0</v>
      </c>
      <c r="BH129" s="191">
        <f>IF(N129="sníž. přenesená",J129,0)</f>
        <v>0</v>
      </c>
      <c r="BI129" s="191">
        <f>IF(N129="nulová",J129,0)</f>
        <v>0</v>
      </c>
      <c r="BJ129" s="15" t="s">
        <v>80</v>
      </c>
      <c r="BK129" s="191">
        <f>ROUND(I129*H129,2)</f>
        <v>0</v>
      </c>
      <c r="BL129" s="15" t="s">
        <v>118</v>
      </c>
      <c r="BM129" s="190" t="s">
        <v>138</v>
      </c>
    </row>
    <row r="130" s="2" customFormat="1" ht="21.75" customHeight="1">
      <c r="A130" s="34"/>
      <c r="B130" s="178"/>
      <c r="C130" s="179" t="s">
        <v>139</v>
      </c>
      <c r="D130" s="179" t="s">
        <v>114</v>
      </c>
      <c r="E130" s="180" t="s">
        <v>140</v>
      </c>
      <c r="F130" s="181" t="s">
        <v>141</v>
      </c>
      <c r="G130" s="182" t="s">
        <v>117</v>
      </c>
      <c r="H130" s="183">
        <v>1</v>
      </c>
      <c r="I130" s="184"/>
      <c r="J130" s="185">
        <f>ROUND(I130*H130,2)</f>
        <v>0</v>
      </c>
      <c r="K130" s="181" t="s">
        <v>1</v>
      </c>
      <c r="L130" s="35"/>
      <c r="M130" s="186" t="s">
        <v>1</v>
      </c>
      <c r="N130" s="187" t="s">
        <v>40</v>
      </c>
      <c r="O130" s="73"/>
      <c r="P130" s="188">
        <f>O130*H130</f>
        <v>0</v>
      </c>
      <c r="Q130" s="188">
        <v>0.00382</v>
      </c>
      <c r="R130" s="188">
        <f>Q130*H130</f>
        <v>0.00382</v>
      </c>
      <c r="S130" s="188">
        <v>0</v>
      </c>
      <c r="T130" s="189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0" t="s">
        <v>118</v>
      </c>
      <c r="AT130" s="190" t="s">
        <v>114</v>
      </c>
      <c r="AU130" s="190" t="s">
        <v>82</v>
      </c>
      <c r="AY130" s="15" t="s">
        <v>112</v>
      </c>
      <c r="BE130" s="191">
        <f>IF(N130="základní",J130,0)</f>
        <v>0</v>
      </c>
      <c r="BF130" s="191">
        <f>IF(N130="snížená",J130,0)</f>
        <v>0</v>
      </c>
      <c r="BG130" s="191">
        <f>IF(N130="zákl. přenesená",J130,0)</f>
        <v>0</v>
      </c>
      <c r="BH130" s="191">
        <f>IF(N130="sníž. přenesená",J130,0)</f>
        <v>0</v>
      </c>
      <c r="BI130" s="191">
        <f>IF(N130="nulová",J130,0)</f>
        <v>0</v>
      </c>
      <c r="BJ130" s="15" t="s">
        <v>80</v>
      </c>
      <c r="BK130" s="191">
        <f>ROUND(I130*H130,2)</f>
        <v>0</v>
      </c>
      <c r="BL130" s="15" t="s">
        <v>118</v>
      </c>
      <c r="BM130" s="190" t="s">
        <v>142</v>
      </c>
    </row>
    <row r="131" s="2" customFormat="1" ht="16.5" customHeight="1">
      <c r="A131" s="34"/>
      <c r="B131" s="178"/>
      <c r="C131" s="179" t="s">
        <v>143</v>
      </c>
      <c r="D131" s="179" t="s">
        <v>114</v>
      </c>
      <c r="E131" s="180" t="s">
        <v>144</v>
      </c>
      <c r="F131" s="181" t="s">
        <v>145</v>
      </c>
      <c r="G131" s="182" t="s">
        <v>117</v>
      </c>
      <c r="H131" s="183">
        <v>1</v>
      </c>
      <c r="I131" s="184"/>
      <c r="J131" s="185">
        <f>ROUND(I131*H131,2)</f>
        <v>0</v>
      </c>
      <c r="K131" s="181" t="s">
        <v>1</v>
      </c>
      <c r="L131" s="35"/>
      <c r="M131" s="186" t="s">
        <v>1</v>
      </c>
      <c r="N131" s="187" t="s">
        <v>40</v>
      </c>
      <c r="O131" s="73"/>
      <c r="P131" s="188">
        <f>O131*H131</f>
        <v>0</v>
      </c>
      <c r="Q131" s="188">
        <v>0.00382</v>
      </c>
      <c r="R131" s="188">
        <f>Q131*H131</f>
        <v>0.00382</v>
      </c>
      <c r="S131" s="188">
        <v>0</v>
      </c>
      <c r="T131" s="189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0" t="s">
        <v>118</v>
      </c>
      <c r="AT131" s="190" t="s">
        <v>114</v>
      </c>
      <c r="AU131" s="190" t="s">
        <v>82</v>
      </c>
      <c r="AY131" s="15" t="s">
        <v>112</v>
      </c>
      <c r="BE131" s="191">
        <f>IF(N131="základní",J131,0)</f>
        <v>0</v>
      </c>
      <c r="BF131" s="191">
        <f>IF(N131="snížená",J131,0)</f>
        <v>0</v>
      </c>
      <c r="BG131" s="191">
        <f>IF(N131="zákl. přenesená",J131,0)</f>
        <v>0</v>
      </c>
      <c r="BH131" s="191">
        <f>IF(N131="sníž. přenesená",J131,0)</f>
        <v>0</v>
      </c>
      <c r="BI131" s="191">
        <f>IF(N131="nulová",J131,0)</f>
        <v>0</v>
      </c>
      <c r="BJ131" s="15" t="s">
        <v>80</v>
      </c>
      <c r="BK131" s="191">
        <f>ROUND(I131*H131,2)</f>
        <v>0</v>
      </c>
      <c r="BL131" s="15" t="s">
        <v>118</v>
      </c>
      <c r="BM131" s="190" t="s">
        <v>146</v>
      </c>
    </row>
    <row r="132" s="2" customFormat="1" ht="16.5" customHeight="1">
      <c r="A132" s="34"/>
      <c r="B132" s="178"/>
      <c r="C132" s="179" t="s">
        <v>147</v>
      </c>
      <c r="D132" s="179" t="s">
        <v>114</v>
      </c>
      <c r="E132" s="180" t="s">
        <v>148</v>
      </c>
      <c r="F132" s="181" t="s">
        <v>149</v>
      </c>
      <c r="G132" s="182" t="s">
        <v>117</v>
      </c>
      <c r="H132" s="183">
        <v>1</v>
      </c>
      <c r="I132" s="184"/>
      <c r="J132" s="185">
        <f>ROUND(I132*H132,2)</f>
        <v>0</v>
      </c>
      <c r="K132" s="181" t="s">
        <v>1</v>
      </c>
      <c r="L132" s="35"/>
      <c r="M132" s="186" t="s">
        <v>1</v>
      </c>
      <c r="N132" s="187" t="s">
        <v>40</v>
      </c>
      <c r="O132" s="73"/>
      <c r="P132" s="188">
        <f>O132*H132</f>
        <v>0</v>
      </c>
      <c r="Q132" s="188">
        <v>0.00382</v>
      </c>
      <c r="R132" s="188">
        <f>Q132*H132</f>
        <v>0.00382</v>
      </c>
      <c r="S132" s="188">
        <v>0</v>
      </c>
      <c r="T132" s="189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0" t="s">
        <v>118</v>
      </c>
      <c r="AT132" s="190" t="s">
        <v>114</v>
      </c>
      <c r="AU132" s="190" t="s">
        <v>82</v>
      </c>
      <c r="AY132" s="15" t="s">
        <v>112</v>
      </c>
      <c r="BE132" s="191">
        <f>IF(N132="základní",J132,0)</f>
        <v>0</v>
      </c>
      <c r="BF132" s="191">
        <f>IF(N132="snížená",J132,0)</f>
        <v>0</v>
      </c>
      <c r="BG132" s="191">
        <f>IF(N132="zákl. přenesená",J132,0)</f>
        <v>0</v>
      </c>
      <c r="BH132" s="191">
        <f>IF(N132="sníž. přenesená",J132,0)</f>
        <v>0</v>
      </c>
      <c r="BI132" s="191">
        <f>IF(N132="nulová",J132,0)</f>
        <v>0</v>
      </c>
      <c r="BJ132" s="15" t="s">
        <v>80</v>
      </c>
      <c r="BK132" s="191">
        <f>ROUND(I132*H132,2)</f>
        <v>0</v>
      </c>
      <c r="BL132" s="15" t="s">
        <v>118</v>
      </c>
      <c r="BM132" s="190" t="s">
        <v>150</v>
      </c>
    </row>
    <row r="133" s="2" customFormat="1" ht="16.5" customHeight="1">
      <c r="A133" s="34"/>
      <c r="B133" s="178"/>
      <c r="C133" s="179" t="s">
        <v>151</v>
      </c>
      <c r="D133" s="179" t="s">
        <v>114</v>
      </c>
      <c r="E133" s="180" t="s">
        <v>152</v>
      </c>
      <c r="F133" s="181" t="s">
        <v>153</v>
      </c>
      <c r="G133" s="182" t="s">
        <v>117</v>
      </c>
      <c r="H133" s="183">
        <v>1</v>
      </c>
      <c r="I133" s="184"/>
      <c r="J133" s="185">
        <f>ROUND(I133*H133,2)</f>
        <v>0</v>
      </c>
      <c r="K133" s="181" t="s">
        <v>1</v>
      </c>
      <c r="L133" s="35"/>
      <c r="M133" s="186" t="s">
        <v>1</v>
      </c>
      <c r="N133" s="187" t="s">
        <v>40</v>
      </c>
      <c r="O133" s="73"/>
      <c r="P133" s="188">
        <f>O133*H133</f>
        <v>0</v>
      </c>
      <c r="Q133" s="188">
        <v>0.00382</v>
      </c>
      <c r="R133" s="188">
        <f>Q133*H133</f>
        <v>0.00382</v>
      </c>
      <c r="S133" s="188">
        <v>0</v>
      </c>
      <c r="T133" s="189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0" t="s">
        <v>118</v>
      </c>
      <c r="AT133" s="190" t="s">
        <v>114</v>
      </c>
      <c r="AU133" s="190" t="s">
        <v>82</v>
      </c>
      <c r="AY133" s="15" t="s">
        <v>112</v>
      </c>
      <c r="BE133" s="191">
        <f>IF(N133="základní",J133,0)</f>
        <v>0</v>
      </c>
      <c r="BF133" s="191">
        <f>IF(N133="snížená",J133,0)</f>
        <v>0</v>
      </c>
      <c r="BG133" s="191">
        <f>IF(N133="zákl. přenesená",J133,0)</f>
        <v>0</v>
      </c>
      <c r="BH133" s="191">
        <f>IF(N133="sníž. přenesená",J133,0)</f>
        <v>0</v>
      </c>
      <c r="BI133" s="191">
        <f>IF(N133="nulová",J133,0)</f>
        <v>0</v>
      </c>
      <c r="BJ133" s="15" t="s">
        <v>80</v>
      </c>
      <c r="BK133" s="191">
        <f>ROUND(I133*H133,2)</f>
        <v>0</v>
      </c>
      <c r="BL133" s="15" t="s">
        <v>118</v>
      </c>
      <c r="BM133" s="190" t="s">
        <v>154</v>
      </c>
    </row>
    <row r="134" s="12" customFormat="1" ht="22.8" customHeight="1">
      <c r="A134" s="12"/>
      <c r="B134" s="165"/>
      <c r="C134" s="12"/>
      <c r="D134" s="166" t="s">
        <v>74</v>
      </c>
      <c r="E134" s="176" t="s">
        <v>147</v>
      </c>
      <c r="F134" s="176" t="s">
        <v>155</v>
      </c>
      <c r="G134" s="12"/>
      <c r="H134" s="12"/>
      <c r="I134" s="168"/>
      <c r="J134" s="177">
        <f>BK134</f>
        <v>0</v>
      </c>
      <c r="K134" s="12"/>
      <c r="L134" s="165"/>
      <c r="M134" s="170"/>
      <c r="N134" s="171"/>
      <c r="O134" s="171"/>
      <c r="P134" s="172">
        <f>P135</f>
        <v>0</v>
      </c>
      <c r="Q134" s="171"/>
      <c r="R134" s="172">
        <f>R135</f>
        <v>0.00012999999999999999</v>
      </c>
      <c r="S134" s="171"/>
      <c r="T134" s="173">
        <f>T135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66" t="s">
        <v>80</v>
      </c>
      <c r="AT134" s="174" t="s">
        <v>74</v>
      </c>
      <c r="AU134" s="174" t="s">
        <v>80</v>
      </c>
      <c r="AY134" s="166" t="s">
        <v>112</v>
      </c>
      <c r="BK134" s="175">
        <f>BK135</f>
        <v>0</v>
      </c>
    </row>
    <row r="135" s="2" customFormat="1" ht="16.5" customHeight="1">
      <c r="A135" s="34"/>
      <c r="B135" s="178"/>
      <c r="C135" s="179" t="s">
        <v>156</v>
      </c>
      <c r="D135" s="179" t="s">
        <v>114</v>
      </c>
      <c r="E135" s="180" t="s">
        <v>157</v>
      </c>
      <c r="F135" s="181" t="s">
        <v>158</v>
      </c>
      <c r="G135" s="182" t="s">
        <v>117</v>
      </c>
      <c r="H135" s="183">
        <v>1</v>
      </c>
      <c r="I135" s="184"/>
      <c r="J135" s="185">
        <f>ROUND(I135*H135,2)</f>
        <v>0</v>
      </c>
      <c r="K135" s="181" t="s">
        <v>1</v>
      </c>
      <c r="L135" s="35"/>
      <c r="M135" s="186" t="s">
        <v>1</v>
      </c>
      <c r="N135" s="187" t="s">
        <v>40</v>
      </c>
      <c r="O135" s="73"/>
      <c r="P135" s="188">
        <f>O135*H135</f>
        <v>0</v>
      </c>
      <c r="Q135" s="188">
        <v>0.00012999999999999999</v>
      </c>
      <c r="R135" s="188">
        <f>Q135*H135</f>
        <v>0.00012999999999999999</v>
      </c>
      <c r="S135" s="188">
        <v>0</v>
      </c>
      <c r="T135" s="189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0" t="s">
        <v>118</v>
      </c>
      <c r="AT135" s="190" t="s">
        <v>114</v>
      </c>
      <c r="AU135" s="190" t="s">
        <v>82</v>
      </c>
      <c r="AY135" s="15" t="s">
        <v>112</v>
      </c>
      <c r="BE135" s="191">
        <f>IF(N135="základní",J135,0)</f>
        <v>0</v>
      </c>
      <c r="BF135" s="191">
        <f>IF(N135="snížená",J135,0)</f>
        <v>0</v>
      </c>
      <c r="BG135" s="191">
        <f>IF(N135="zákl. přenesená",J135,0)</f>
        <v>0</v>
      </c>
      <c r="BH135" s="191">
        <f>IF(N135="sníž. přenesená",J135,0)</f>
        <v>0</v>
      </c>
      <c r="BI135" s="191">
        <f>IF(N135="nulová",J135,0)</f>
        <v>0</v>
      </c>
      <c r="BJ135" s="15" t="s">
        <v>80</v>
      </c>
      <c r="BK135" s="191">
        <f>ROUND(I135*H135,2)</f>
        <v>0</v>
      </c>
      <c r="BL135" s="15" t="s">
        <v>118</v>
      </c>
      <c r="BM135" s="190" t="s">
        <v>159</v>
      </c>
    </row>
    <row r="136" s="12" customFormat="1" ht="25.92" customHeight="1">
      <c r="A136" s="12"/>
      <c r="B136" s="165"/>
      <c r="C136" s="12"/>
      <c r="D136" s="166" t="s">
        <v>74</v>
      </c>
      <c r="E136" s="167" t="s">
        <v>160</v>
      </c>
      <c r="F136" s="167" t="s">
        <v>161</v>
      </c>
      <c r="G136" s="12"/>
      <c r="H136" s="12"/>
      <c r="I136" s="168"/>
      <c r="J136" s="169">
        <f>BK136</f>
        <v>0</v>
      </c>
      <c r="K136" s="12"/>
      <c r="L136" s="165"/>
      <c r="M136" s="170"/>
      <c r="N136" s="171"/>
      <c r="O136" s="171"/>
      <c r="P136" s="172">
        <f>P137+P139+P141</f>
        <v>0</v>
      </c>
      <c r="Q136" s="171"/>
      <c r="R136" s="172">
        <f>R137+R139+R141</f>
        <v>0</v>
      </c>
      <c r="S136" s="171"/>
      <c r="T136" s="173">
        <f>T137+T139+T141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66" t="s">
        <v>132</v>
      </c>
      <c r="AT136" s="174" t="s">
        <v>74</v>
      </c>
      <c r="AU136" s="174" t="s">
        <v>75</v>
      </c>
      <c r="AY136" s="166" t="s">
        <v>112</v>
      </c>
      <c r="BK136" s="175">
        <f>BK137+BK139+BK141</f>
        <v>0</v>
      </c>
    </row>
    <row r="137" s="12" customFormat="1" ht="22.8" customHeight="1">
      <c r="A137" s="12"/>
      <c r="B137" s="165"/>
      <c r="C137" s="12"/>
      <c r="D137" s="166" t="s">
        <v>74</v>
      </c>
      <c r="E137" s="176" t="s">
        <v>162</v>
      </c>
      <c r="F137" s="176" t="s">
        <v>163</v>
      </c>
      <c r="G137" s="12"/>
      <c r="H137" s="12"/>
      <c r="I137" s="168"/>
      <c r="J137" s="177">
        <f>BK137</f>
        <v>0</v>
      </c>
      <c r="K137" s="12"/>
      <c r="L137" s="165"/>
      <c r="M137" s="170"/>
      <c r="N137" s="171"/>
      <c r="O137" s="171"/>
      <c r="P137" s="172">
        <f>P138</f>
        <v>0</v>
      </c>
      <c r="Q137" s="171"/>
      <c r="R137" s="172">
        <f>R138</f>
        <v>0</v>
      </c>
      <c r="S137" s="171"/>
      <c r="T137" s="173">
        <f>T138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166" t="s">
        <v>132</v>
      </c>
      <c r="AT137" s="174" t="s">
        <v>74</v>
      </c>
      <c r="AU137" s="174" t="s">
        <v>80</v>
      </c>
      <c r="AY137" s="166" t="s">
        <v>112</v>
      </c>
      <c r="BK137" s="175">
        <f>BK138</f>
        <v>0</v>
      </c>
    </row>
    <row r="138" s="2" customFormat="1" ht="16.5" customHeight="1">
      <c r="A138" s="34"/>
      <c r="B138" s="178"/>
      <c r="C138" s="179" t="s">
        <v>164</v>
      </c>
      <c r="D138" s="179" t="s">
        <v>114</v>
      </c>
      <c r="E138" s="180" t="s">
        <v>165</v>
      </c>
      <c r="F138" s="181" t="s">
        <v>166</v>
      </c>
      <c r="G138" s="182" t="s">
        <v>117</v>
      </c>
      <c r="H138" s="183">
        <v>1</v>
      </c>
      <c r="I138" s="184"/>
      <c r="J138" s="185">
        <f>ROUND(I138*H138,2)</f>
        <v>0</v>
      </c>
      <c r="K138" s="181" t="s">
        <v>167</v>
      </c>
      <c r="L138" s="35"/>
      <c r="M138" s="186" t="s">
        <v>1</v>
      </c>
      <c r="N138" s="187" t="s">
        <v>40</v>
      </c>
      <c r="O138" s="73"/>
      <c r="P138" s="188">
        <f>O138*H138</f>
        <v>0</v>
      </c>
      <c r="Q138" s="188">
        <v>0</v>
      </c>
      <c r="R138" s="188">
        <f>Q138*H138</f>
        <v>0</v>
      </c>
      <c r="S138" s="188">
        <v>0</v>
      </c>
      <c r="T138" s="189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0" t="s">
        <v>168</v>
      </c>
      <c r="AT138" s="190" t="s">
        <v>114</v>
      </c>
      <c r="AU138" s="190" t="s">
        <v>82</v>
      </c>
      <c r="AY138" s="15" t="s">
        <v>112</v>
      </c>
      <c r="BE138" s="191">
        <f>IF(N138="základní",J138,0)</f>
        <v>0</v>
      </c>
      <c r="BF138" s="191">
        <f>IF(N138="snížená",J138,0)</f>
        <v>0</v>
      </c>
      <c r="BG138" s="191">
        <f>IF(N138="zákl. přenesená",J138,0)</f>
        <v>0</v>
      </c>
      <c r="BH138" s="191">
        <f>IF(N138="sníž. přenesená",J138,0)</f>
        <v>0</v>
      </c>
      <c r="BI138" s="191">
        <f>IF(N138="nulová",J138,0)</f>
        <v>0</v>
      </c>
      <c r="BJ138" s="15" t="s">
        <v>80</v>
      </c>
      <c r="BK138" s="191">
        <f>ROUND(I138*H138,2)</f>
        <v>0</v>
      </c>
      <c r="BL138" s="15" t="s">
        <v>168</v>
      </c>
      <c r="BM138" s="190" t="s">
        <v>169</v>
      </c>
    </row>
    <row r="139" s="12" customFormat="1" ht="22.8" customHeight="1">
      <c r="A139" s="12"/>
      <c r="B139" s="165"/>
      <c r="C139" s="12"/>
      <c r="D139" s="166" t="s">
        <v>74</v>
      </c>
      <c r="E139" s="176" t="s">
        <v>170</v>
      </c>
      <c r="F139" s="176" t="s">
        <v>171</v>
      </c>
      <c r="G139" s="12"/>
      <c r="H139" s="12"/>
      <c r="I139" s="168"/>
      <c r="J139" s="177">
        <f>BK139</f>
        <v>0</v>
      </c>
      <c r="K139" s="12"/>
      <c r="L139" s="165"/>
      <c r="M139" s="170"/>
      <c r="N139" s="171"/>
      <c r="O139" s="171"/>
      <c r="P139" s="172">
        <f>P140</f>
        <v>0</v>
      </c>
      <c r="Q139" s="171"/>
      <c r="R139" s="172">
        <f>R140</f>
        <v>0</v>
      </c>
      <c r="S139" s="171"/>
      <c r="T139" s="173">
        <f>T140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66" t="s">
        <v>132</v>
      </c>
      <c r="AT139" s="174" t="s">
        <v>74</v>
      </c>
      <c r="AU139" s="174" t="s">
        <v>80</v>
      </c>
      <c r="AY139" s="166" t="s">
        <v>112</v>
      </c>
      <c r="BK139" s="175">
        <f>BK140</f>
        <v>0</v>
      </c>
    </row>
    <row r="140" s="2" customFormat="1" ht="16.5" customHeight="1">
      <c r="A140" s="34"/>
      <c r="B140" s="178"/>
      <c r="C140" s="179" t="s">
        <v>172</v>
      </c>
      <c r="D140" s="179" t="s">
        <v>114</v>
      </c>
      <c r="E140" s="180" t="s">
        <v>173</v>
      </c>
      <c r="F140" s="181" t="s">
        <v>174</v>
      </c>
      <c r="G140" s="182" t="s">
        <v>117</v>
      </c>
      <c r="H140" s="183">
        <v>1</v>
      </c>
      <c r="I140" s="184"/>
      <c r="J140" s="185">
        <f>ROUND(I140*H140,2)</f>
        <v>0</v>
      </c>
      <c r="K140" s="181" t="s">
        <v>167</v>
      </c>
      <c r="L140" s="35"/>
      <c r="M140" s="186" t="s">
        <v>1</v>
      </c>
      <c r="N140" s="187" t="s">
        <v>40</v>
      </c>
      <c r="O140" s="73"/>
      <c r="P140" s="188">
        <f>O140*H140</f>
        <v>0</v>
      </c>
      <c r="Q140" s="188">
        <v>0</v>
      </c>
      <c r="R140" s="188">
        <f>Q140*H140</f>
        <v>0</v>
      </c>
      <c r="S140" s="188">
        <v>0</v>
      </c>
      <c r="T140" s="189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0" t="s">
        <v>168</v>
      </c>
      <c r="AT140" s="190" t="s">
        <v>114</v>
      </c>
      <c r="AU140" s="190" t="s">
        <v>82</v>
      </c>
      <c r="AY140" s="15" t="s">
        <v>112</v>
      </c>
      <c r="BE140" s="191">
        <f>IF(N140="základní",J140,0)</f>
        <v>0</v>
      </c>
      <c r="BF140" s="191">
        <f>IF(N140="snížená",J140,0)</f>
        <v>0</v>
      </c>
      <c r="BG140" s="191">
        <f>IF(N140="zákl. přenesená",J140,0)</f>
        <v>0</v>
      </c>
      <c r="BH140" s="191">
        <f>IF(N140="sníž. přenesená",J140,0)</f>
        <v>0</v>
      </c>
      <c r="BI140" s="191">
        <f>IF(N140="nulová",J140,0)</f>
        <v>0</v>
      </c>
      <c r="BJ140" s="15" t="s">
        <v>80</v>
      </c>
      <c r="BK140" s="191">
        <f>ROUND(I140*H140,2)</f>
        <v>0</v>
      </c>
      <c r="BL140" s="15" t="s">
        <v>168</v>
      </c>
      <c r="BM140" s="190" t="s">
        <v>175</v>
      </c>
    </row>
    <row r="141" s="12" customFormat="1" ht="22.8" customHeight="1">
      <c r="A141" s="12"/>
      <c r="B141" s="165"/>
      <c r="C141" s="12"/>
      <c r="D141" s="166" t="s">
        <v>74</v>
      </c>
      <c r="E141" s="176" t="s">
        <v>176</v>
      </c>
      <c r="F141" s="176" t="s">
        <v>177</v>
      </c>
      <c r="G141" s="12"/>
      <c r="H141" s="12"/>
      <c r="I141" s="168"/>
      <c r="J141" s="177">
        <f>BK141</f>
        <v>0</v>
      </c>
      <c r="K141" s="12"/>
      <c r="L141" s="165"/>
      <c r="M141" s="170"/>
      <c r="N141" s="171"/>
      <c r="O141" s="171"/>
      <c r="P141" s="172">
        <f>P142</f>
        <v>0</v>
      </c>
      <c r="Q141" s="171"/>
      <c r="R141" s="172">
        <f>R142</f>
        <v>0</v>
      </c>
      <c r="S141" s="171"/>
      <c r="T141" s="173">
        <f>T142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66" t="s">
        <v>132</v>
      </c>
      <c r="AT141" s="174" t="s">
        <v>74</v>
      </c>
      <c r="AU141" s="174" t="s">
        <v>80</v>
      </c>
      <c r="AY141" s="166" t="s">
        <v>112</v>
      </c>
      <c r="BK141" s="175">
        <f>BK142</f>
        <v>0</v>
      </c>
    </row>
    <row r="142" s="2" customFormat="1" ht="16.5" customHeight="1">
      <c r="A142" s="34"/>
      <c r="B142" s="178"/>
      <c r="C142" s="179" t="s">
        <v>178</v>
      </c>
      <c r="D142" s="179" t="s">
        <v>114</v>
      </c>
      <c r="E142" s="180" t="s">
        <v>179</v>
      </c>
      <c r="F142" s="181" t="s">
        <v>180</v>
      </c>
      <c r="G142" s="182" t="s">
        <v>117</v>
      </c>
      <c r="H142" s="183">
        <v>1</v>
      </c>
      <c r="I142" s="184"/>
      <c r="J142" s="185">
        <f>ROUND(I142*H142,2)</f>
        <v>0</v>
      </c>
      <c r="K142" s="181" t="s">
        <v>167</v>
      </c>
      <c r="L142" s="35"/>
      <c r="M142" s="192" t="s">
        <v>1</v>
      </c>
      <c r="N142" s="193" t="s">
        <v>40</v>
      </c>
      <c r="O142" s="194"/>
      <c r="P142" s="195">
        <f>O142*H142</f>
        <v>0</v>
      </c>
      <c r="Q142" s="195">
        <v>0</v>
      </c>
      <c r="R142" s="195">
        <f>Q142*H142</f>
        <v>0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0" t="s">
        <v>168</v>
      </c>
      <c r="AT142" s="190" t="s">
        <v>114</v>
      </c>
      <c r="AU142" s="190" t="s">
        <v>82</v>
      </c>
      <c r="AY142" s="15" t="s">
        <v>112</v>
      </c>
      <c r="BE142" s="191">
        <f>IF(N142="základní",J142,0)</f>
        <v>0</v>
      </c>
      <c r="BF142" s="191">
        <f>IF(N142="snížená",J142,0)</f>
        <v>0</v>
      </c>
      <c r="BG142" s="191">
        <f>IF(N142="zákl. přenesená",J142,0)</f>
        <v>0</v>
      </c>
      <c r="BH142" s="191">
        <f>IF(N142="sníž. přenesená",J142,0)</f>
        <v>0</v>
      </c>
      <c r="BI142" s="191">
        <f>IF(N142="nulová",J142,0)</f>
        <v>0</v>
      </c>
      <c r="BJ142" s="15" t="s">
        <v>80</v>
      </c>
      <c r="BK142" s="191">
        <f>ROUND(I142*H142,2)</f>
        <v>0</v>
      </c>
      <c r="BL142" s="15" t="s">
        <v>168</v>
      </c>
      <c r="BM142" s="190" t="s">
        <v>181</v>
      </c>
    </row>
    <row r="143" s="2" customFormat="1" ht="6.96" customHeight="1">
      <c r="A143" s="34"/>
      <c r="B143" s="56"/>
      <c r="C143" s="57"/>
      <c r="D143" s="57"/>
      <c r="E143" s="57"/>
      <c r="F143" s="57"/>
      <c r="G143" s="57"/>
      <c r="H143" s="57"/>
      <c r="I143" s="138"/>
      <c r="J143" s="57"/>
      <c r="K143" s="57"/>
      <c r="L143" s="35"/>
      <c r="M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</row>
  </sheetData>
  <autoFilter ref="C119:K142"/>
  <mergeCells count="6">
    <mergeCell ref="E7:H7"/>
    <mergeCell ref="E16:H16"/>
    <mergeCell ref="E25:H25"/>
    <mergeCell ref="E85:H85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2020-06-13T09:17:52Z</dcterms:created>
  <dcterms:modified xsi:type="dcterms:W3CDTF">2020-06-13T09:17:53Z</dcterms:modified>
</cp:coreProperties>
</file>