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Videnska85 - Výměna šesti..." sheetId="2" state="visible" r:id="rId3"/>
  </sheets>
  <definedNames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  <definedName function="false" hidden="false" localSheetId="1" name="_xlnm.Print_Area" vbProcedure="false">'Videnska85 - Výměna šesti...'!$C$4:$J$76,'Videnska85 - Výměna šesti...'!$C$82:$J$109,'Videnska85 - Výměna šesti...'!$C$115:$K$188</definedName>
    <definedName function="false" hidden="false" localSheetId="1" name="_xlnm.Print_Titles" vbProcedure="false">'Videnska85 - Výměna šesti...'!$125:$125</definedName>
    <definedName function="false" hidden="true" localSheetId="1" name="_xlnm._FilterDatabase" vbProcedure="false">'Videnska85 - Výměna šesti...'!$C$125:$K$188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<sst xmlns="http://schemas.openxmlformats.org/spreadsheetml/2006/main" count="906" uniqueCount="293">
  <si>
    <t xml:space="preserve">Export Komplet</t>
  </si>
  <si>
    <t xml:space="preserve">2.0</t>
  </si>
  <si>
    <t xml:space="preserve">False</t>
  </si>
  <si>
    <t xml:space="preserve">{fa25825e-5f45-43cc-8d35-7516b19f97e6}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</si>
  <si>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</si>
  <si>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</si>
  <si>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</si>
  <si>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</si>
  <si>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</si>
  <si>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</si>
  <si>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</si>
  <si>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</si>
  <si>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</si>
  <si>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Videnska85</t>
  </si>
  <si>
    <t xml:space="preserve">Měnit lze pouze buňky se žlutým podbarvením!_x005F_x000d_
_x005F_x000d_
1) na prvním listu Rekapitulace stavby vyplňte v sestavě_x005F_x000d_
_x005F_x000d_
    a) Souhrnný list_x005F_x000d_
       - údaje o Uchazeči_x005F_x000d_
         (přenesou se do ostatních sestav i v jiných listech)_x005F_x000d_
_x005F_x000d_
    b) Rekapitulace objektů_x005F_x000d_
       - potřebné Ostatní náklady_x005F_x000d_
_x005F_x000d_
2) na vybraných listech vyplňte v sestavě_x005F_x000d_
_x005F_x000d_
    a) Krycí list_x005F_x000d_
       - údaje o Uchazeči, pokud se liší od údajů o Uchazeči na Souhrnném listu_x005F_x000d_
         (údaje se přenesou do ostatních sestav v daném listu)_x005F_x000d_
_x005F_x000d_
    b) Rekapitulace rozpočtu_x005F_x000d_
       - potřebné Ostatní náklady_x005F_x000d_
_x005F_x000d_
    c) Celkové náklady za stavbu_x005F_x000d_
       - ceny u položek_x005F_x000d_
       - množství, pokud má žluté podbarvení_x005F_x000d_
       - a v případě potřeby poznámku (ta je ve skrytém sloupci)</t>
  </si>
  <si>
    <t xml:space="preserve">Stavba:</t>
  </si>
  <si>
    <t xml:space="preserve">Výměna šesti oken do dvora</t>
  </si>
  <si>
    <t xml:space="preserve">KSO:</t>
  </si>
  <si>
    <t xml:space="preserve">CC-CZ:</t>
  </si>
  <si>
    <t xml:space="preserve">Místo:</t>
  </si>
  <si>
    <t xml:space="preserve">Vídeňská 85,Brno</t>
  </si>
  <si>
    <t xml:space="preserve">Datum:</t>
  </si>
  <si>
    <t xml:space="preserve">8. 7. 2020</t>
  </si>
  <si>
    <t xml:space="preserve">Zadavatel:</t>
  </si>
  <si>
    <t xml:space="preserve">IČ:</t>
  </si>
  <si>
    <t xml:space="preserve">MmBrna,OSM Husova 3,Brno</t>
  </si>
  <si>
    <t xml:space="preserve">DIČ:</t>
  </si>
  <si>
    <t xml:space="preserve">Uchazeč:</t>
  </si>
  <si>
    <t xml:space="preserve">Vyplň údaj</t>
  </si>
  <si>
    <t xml:space="preserve">Projektant:</t>
  </si>
  <si>
    <t xml:space="preserve">R.Volková</t>
  </si>
  <si>
    <t xml:space="preserve">True</t>
  </si>
  <si>
    <t xml:space="preserve">Zpracovatel: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</si>
  <si>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</si>
  <si>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</si>
  <si>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</si>
  <si>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</si>
  <si>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</si>
  <si>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</si>
  <si>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</si>
  <si>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</si>
  <si>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</si>
  <si>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</si>
  <si>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</si>
  <si>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</si>
  <si>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</si>
  <si>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</si>
  <si>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</si>
  <si>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</si>
  <si>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</si>
  <si>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</si>
  <si>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</si>
  <si>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</si>
  <si>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</si>
  <si>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</si>
  <si>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</si>
  <si>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</si>
  <si>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</si>
  <si>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</si>
  <si>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</si>
  <si>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Ostat._x005F_x000d_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</si>
  <si>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</si>
  <si>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</si>
  <si>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</si>
  <si>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</si>
  <si>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přenesená_x005F_x000d_
[CZK]</t>
  </si>
  <si>
    <t xml:space="preserve">DPH snížená přenesená_x005F_x000d_
[CZK]</t>
  </si>
  <si>
    <t xml:space="preserve">Základna_x005F_x000d_
DPH základní</t>
  </si>
  <si>
    <t xml:space="preserve">Základna_x005F_x000d_
DPH snížená</t>
  </si>
  <si>
    <t xml:space="preserve">Základna_x005F_x000d_
DPH zákl. přenesená</t>
  </si>
  <si>
    <t xml:space="preserve">Základna_x005F_x000d_
DPH sníž. přenesená</t>
  </si>
  <si>
    <t xml:space="preserve">Základna_x005F_x000d_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</si>
  <si>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</si>
  <si>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</si>
  <si>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</si>
  <si>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</si>
  <si>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</si>
  <si>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</si>
  <si>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STA</t>
  </si>
  <si>
    <t xml:space="preserve">1</t>
  </si>
  <si>
    <t xml:space="preserve">###NOINSERT###</t>
  </si>
  <si>
    <t xml:space="preserve">2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</si>
  <si>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</si>
  <si>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</si>
  <si>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</si>
  <si>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</si>
  <si>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</si>
  <si>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</si>
  <si>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</si>
  <si>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</si>
  <si>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</si>
  <si>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</si>
  <si>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</si>
  <si>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PSV - Práce a dodávky PSV</t>
  </si>
  <si>
    <t xml:space="preserve">    764 - Konstrukce klempířské</t>
  </si>
  <si>
    <t xml:space="preserve">    766 - Konstrukce truhlářské</t>
  </si>
  <si>
    <t xml:space="preserve">    781 - Dokončovací práce - obklady</t>
  </si>
  <si>
    <t xml:space="preserve">    784 - Dokončovací práce - malby a tapety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</si>
  <si>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</si>
  <si>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</si>
  <si>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</si>
  <si>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</si>
  <si>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</si>
  <si>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</si>
  <si>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</si>
  <si>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</si>
  <si>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</si>
  <si>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</si>
  <si>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</si>
  <si>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</si>
  <si>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</si>
  <si>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</si>
  <si>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</si>
  <si>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</si>
  <si>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</si>
  <si>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</si>
  <si>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</si>
  <si>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</si>
  <si>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6</t>
  </si>
  <si>
    <t xml:space="preserve">Úpravy povrchů, podlahy a osazování výplní</t>
  </si>
  <si>
    <t xml:space="preserve">K</t>
  </si>
  <si>
    <t xml:space="preserve">611135101</t>
  </si>
  <si>
    <t xml:space="preserve">Hrubá výplň rýh ve stropech maltou jakékoli šířky rýhy</t>
  </si>
  <si>
    <t xml:space="preserve">m2</t>
  </si>
  <si>
    <t xml:space="preserve">CS ÚRS 2020 01</t>
  </si>
  <si>
    <t xml:space="preserve">4</t>
  </si>
  <si>
    <t xml:space="preserve">-1913601372</t>
  </si>
  <si>
    <t xml:space="preserve">VV</t>
  </si>
  <si>
    <t xml:space="preserve">1,25*0,25*6</t>
  </si>
  <si>
    <t xml:space="preserve">612135101</t>
  </si>
  <si>
    <t xml:space="preserve">Hrubá výplň rýh ve stěnách maltou jakékoli šířky rýhy</t>
  </si>
  <si>
    <t xml:space="preserve">1667276950</t>
  </si>
  <si>
    <t xml:space="preserve">2,25*0,25*12</t>
  </si>
  <si>
    <t xml:space="preserve">3</t>
  </si>
  <si>
    <t xml:space="preserve">612142001</t>
  </si>
  <si>
    <t xml:space="preserve">Potažení ostění sklovláknitým pletivem vtlačeným do tenkovrstvé hmoty</t>
  </si>
  <si>
    <t xml:space="preserve">-1732998117</t>
  </si>
  <si>
    <t xml:space="preserve">612325302R</t>
  </si>
  <si>
    <t xml:space="preserve">Přeštukování- ostění nebo nadpraží</t>
  </si>
  <si>
    <t xml:space="preserve">-405777371</t>
  </si>
  <si>
    <t xml:space="preserve">(1,25+2,25*2)*6*0,5</t>
  </si>
  <si>
    <t xml:space="preserve">5</t>
  </si>
  <si>
    <t xml:space="preserve">612-pc 1</t>
  </si>
  <si>
    <t xml:space="preserve">Úprava ostění po demontáži kastlových oken</t>
  </si>
  <si>
    <t xml:space="preserve">kus</t>
  </si>
  <si>
    <t xml:space="preserve">127223278</t>
  </si>
  <si>
    <t xml:space="preserve">632450123</t>
  </si>
  <si>
    <t xml:space="preserve">Vyrovnávací cementový potěr tl do 40 mm ze suchých směsí provedený v pásu</t>
  </si>
  <si>
    <t xml:space="preserve">-1168307858</t>
  </si>
  <si>
    <t xml:space="preserve">1,25*0,55*6</t>
  </si>
  <si>
    <t xml:space="preserve">9</t>
  </si>
  <si>
    <t xml:space="preserve">Ostatní konstrukce a práce, bourání</t>
  </si>
  <si>
    <t xml:space="preserve">7</t>
  </si>
  <si>
    <t xml:space="preserve">949101111</t>
  </si>
  <si>
    <t xml:space="preserve">Lešení pomocné pro objekty pozemních staveb s lešeňovou podlahou v do 1,9 m zatížení do 150 kg/m2</t>
  </si>
  <si>
    <t xml:space="preserve">1414636937</t>
  </si>
  <si>
    <t xml:space="preserve">2,2*1,2*6</t>
  </si>
  <si>
    <t xml:space="preserve">8</t>
  </si>
  <si>
    <t xml:space="preserve">952901111</t>
  </si>
  <si>
    <t xml:space="preserve">Vyčištění budov po výměně oken</t>
  </si>
  <si>
    <t xml:space="preserve">sada</t>
  </si>
  <si>
    <t xml:space="preserve">-931399797</t>
  </si>
  <si>
    <t xml:space="preserve">968062356R</t>
  </si>
  <si>
    <t xml:space="preserve">Vybourání dřevěných rámů oken dvojitých včetně křídel a vnitřního parapetu pl do 4 m2</t>
  </si>
  <si>
    <t xml:space="preserve">422788881</t>
  </si>
  <si>
    <t xml:space="preserve">1,2*2,25*6</t>
  </si>
  <si>
    <t xml:space="preserve">997</t>
  </si>
  <si>
    <t xml:space="preserve">Přesun sutě</t>
  </si>
  <si>
    <t xml:space="preserve">10</t>
  </si>
  <si>
    <t xml:space="preserve">997013213</t>
  </si>
  <si>
    <t xml:space="preserve">Vnitrostaveništní doprava suti a vybouraných hmot pro budovy v do 12 m ručně</t>
  </si>
  <si>
    <t xml:space="preserve">t</t>
  </si>
  <si>
    <t xml:space="preserve">527366870</t>
  </si>
  <si>
    <t xml:space="preserve">11</t>
  </si>
  <si>
    <t xml:space="preserve">997013501</t>
  </si>
  <si>
    <t xml:space="preserve">Odvoz suti a vybouraných hmot na skládku nebo meziskládku do 1 km se složením</t>
  </si>
  <si>
    <t xml:space="preserve">1800913560</t>
  </si>
  <si>
    <t xml:space="preserve">12</t>
  </si>
  <si>
    <t xml:space="preserve">997013509</t>
  </si>
  <si>
    <t xml:space="preserve">Příplatek k odvozu suti a vybouraných hmot na skládku ZKD 1 km přes 1 km</t>
  </si>
  <si>
    <t xml:space="preserve">-1851182806</t>
  </si>
  <si>
    <t xml:space="preserve">0,894*19 'Přepočtené koeficientem množství</t>
  </si>
  <si>
    <t xml:space="preserve">13</t>
  </si>
  <si>
    <t xml:space="preserve">997013804</t>
  </si>
  <si>
    <t xml:space="preserve">Poplatek za uložení na skládce (skládkovné) stavebního odpadu ze skla (oken) kód odpadu 17 02 02</t>
  </si>
  <si>
    <t xml:space="preserve">-210337217</t>
  </si>
  <si>
    <t xml:space="preserve">998</t>
  </si>
  <si>
    <t xml:space="preserve">Přesun hmot</t>
  </si>
  <si>
    <t xml:space="preserve">14</t>
  </si>
  <si>
    <t xml:space="preserve">998018002</t>
  </si>
  <si>
    <t xml:space="preserve">Přesun hmot ruční pro budovy v do 12 m</t>
  </si>
  <si>
    <t xml:space="preserve">1593878363</t>
  </si>
  <si>
    <t xml:space="preserve">PSV</t>
  </si>
  <si>
    <t xml:space="preserve">Práce a dodávky PSV</t>
  </si>
  <si>
    <t xml:space="preserve">764</t>
  </si>
  <si>
    <t xml:space="preserve">Konstrukce klempířské</t>
  </si>
  <si>
    <t xml:space="preserve">764-pc 1</t>
  </si>
  <si>
    <t xml:space="preserve">Úprava vnějšího parapetu</t>
  </si>
  <si>
    <t xml:space="preserve">16</t>
  </si>
  <si>
    <t xml:space="preserve">-1609761694</t>
  </si>
  <si>
    <t xml:space="preserve">998764202</t>
  </si>
  <si>
    <t xml:space="preserve">Přesun hmot procentní pro konstrukce klempířské v objektech v do 12 m</t>
  </si>
  <si>
    <t xml:space="preserve">%</t>
  </si>
  <si>
    <t xml:space="preserve">-40708931</t>
  </si>
  <si>
    <t xml:space="preserve">766</t>
  </si>
  <si>
    <t xml:space="preserve">Konstrukce truhlářské</t>
  </si>
  <si>
    <t xml:space="preserve">17</t>
  </si>
  <si>
    <t xml:space="preserve">766-pc 1</t>
  </si>
  <si>
    <t xml:space="preserve">D+m okno plast , z vnější strany hnědé,z vni bílá,stejné členění jako původní 125/225 cm-nutno změřit na stavbě</t>
  </si>
  <si>
    <t xml:space="preserve">1380913995</t>
  </si>
  <si>
    <t xml:space="preserve">18</t>
  </si>
  <si>
    <t xml:space="preserve">766-pc 2</t>
  </si>
  <si>
    <t xml:space="preserve">D+m vnitřní parapet</t>
  </si>
  <si>
    <t xml:space="preserve">-1780661931</t>
  </si>
  <si>
    <t xml:space="preserve">19</t>
  </si>
  <si>
    <t xml:space="preserve">766-pc 3</t>
  </si>
  <si>
    <t xml:space="preserve">D+m horizontálních žaluzií na okna 125/225 cm</t>
  </si>
  <si>
    <t xml:space="preserve">-1781420790</t>
  </si>
  <si>
    <t xml:space="preserve">20</t>
  </si>
  <si>
    <t xml:space="preserve">998766202</t>
  </si>
  <si>
    <t xml:space="preserve">Přesun hmot procentní pro konstrukce truhlářské v objektech v do 12 m</t>
  </si>
  <si>
    <t xml:space="preserve">772262647</t>
  </si>
  <si>
    <t xml:space="preserve">781</t>
  </si>
  <si>
    <t xml:space="preserve">Dokončovací práce - obklady</t>
  </si>
  <si>
    <t xml:space="preserve">781121011</t>
  </si>
  <si>
    <t xml:space="preserve">Nátěr penetrační na stěnu-sprcha</t>
  </si>
  <si>
    <t xml:space="preserve">852921587</t>
  </si>
  <si>
    <t xml:space="preserve">1,2*0,55*2</t>
  </si>
  <si>
    <t xml:space="preserve">22</t>
  </si>
  <si>
    <t xml:space="preserve">781161021</t>
  </si>
  <si>
    <t xml:space="preserve">Montáž profilu ukončujícího rohového nebo vanového</t>
  </si>
  <si>
    <t xml:space="preserve">m</t>
  </si>
  <si>
    <t xml:space="preserve">-1647708474</t>
  </si>
  <si>
    <t xml:space="preserve">1,2*2</t>
  </si>
  <si>
    <t xml:space="preserve">23</t>
  </si>
  <si>
    <t xml:space="preserve">M</t>
  </si>
  <si>
    <t xml:space="preserve">59054131</t>
  </si>
  <si>
    <t xml:space="preserve">profil ukončovací pro vnější hrany obkladů </t>
  </si>
  <si>
    <t xml:space="preserve">32</t>
  </si>
  <si>
    <t xml:space="preserve">-844686011</t>
  </si>
  <si>
    <t xml:space="preserve">2,4*1,1 'Přepočtené koeficientem množství</t>
  </si>
  <si>
    <t xml:space="preserve">24</t>
  </si>
  <si>
    <t xml:space="preserve">781473810</t>
  </si>
  <si>
    <t xml:space="preserve">Demontáž obkladů z obkladaček keramických lepených</t>
  </si>
  <si>
    <t xml:space="preserve">859742836</t>
  </si>
  <si>
    <t xml:space="preserve">1,2*0,3*2</t>
  </si>
  <si>
    <t xml:space="preserve">25</t>
  </si>
  <si>
    <t xml:space="preserve">781474114</t>
  </si>
  <si>
    <t xml:space="preserve">Montáž obkladů vnitřních keramických hladkých do 22 ks/m2 lepených flexibilním lepidlem-ostění</t>
  </si>
  <si>
    <t xml:space="preserve">-1465117683</t>
  </si>
  <si>
    <t xml:space="preserve">26</t>
  </si>
  <si>
    <t xml:space="preserve">59761040</t>
  </si>
  <si>
    <t xml:space="preserve">obklad keramický hladký přes 19 do 22ks/m2-bílý podobný jako stávající</t>
  </si>
  <si>
    <t xml:space="preserve">1449650003</t>
  </si>
  <si>
    <t xml:space="preserve">1,32*1,2 'Přepočtené koeficientem množství</t>
  </si>
  <si>
    <t xml:space="preserve">27</t>
  </si>
  <si>
    <t xml:space="preserve">781477111</t>
  </si>
  <si>
    <t xml:space="preserve">Příplatek k montáži obkladů vnitřních keramických hladkých za plochu do 10 m2</t>
  </si>
  <si>
    <t xml:space="preserve">-864985207</t>
  </si>
  <si>
    <t xml:space="preserve">28</t>
  </si>
  <si>
    <t xml:space="preserve">781477114</t>
  </si>
  <si>
    <t xml:space="preserve">Příplatek k montáži obkladů vnitřních keramických hladkých za spárování tmelem dvousložkovým</t>
  </si>
  <si>
    <t xml:space="preserve">-1456899031</t>
  </si>
  <si>
    <t xml:space="preserve">29</t>
  </si>
  <si>
    <t xml:space="preserve">998781202</t>
  </si>
  <si>
    <t xml:space="preserve">Přesun hmot procentní pro obklady keramické v objektech v do 12 m</t>
  </si>
  <si>
    <t xml:space="preserve">-1487425134</t>
  </si>
  <si>
    <t xml:space="preserve">784</t>
  </si>
  <si>
    <t xml:space="preserve">Dokončovací práce - malby a tapety</t>
  </si>
  <si>
    <t xml:space="preserve">30</t>
  </si>
  <si>
    <t xml:space="preserve">784-pc 1</t>
  </si>
  <si>
    <t xml:space="preserve">Vymalování ostění u okna</t>
  </si>
  <si>
    <t xml:space="preserve">581866968</t>
  </si>
  <si>
    <t xml:space="preserve">(1,3+2,25*2)*0,55*6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</si>
  <si>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</si>
  <si>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</si>
  <si>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</si>
  <si>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</si>
  <si>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31</t>
  </si>
  <si>
    <t xml:space="preserve">030001000</t>
  </si>
  <si>
    <t xml:space="preserve">1024</t>
  </si>
  <si>
    <t xml:space="preserve">1088090198</t>
  </si>
  <si>
    <t xml:space="preserve">VRN6</t>
  </si>
  <si>
    <t xml:space="preserve">Územní vlivy</t>
  </si>
  <si>
    <t xml:space="preserve">062002000</t>
  </si>
  <si>
    <t xml:space="preserve">Ztížené dopravní podmínky</t>
  </si>
  <si>
    <t xml:space="preserve">-359307458</t>
  </si>
  <si>
    <t xml:space="preserve">VRN7</t>
  </si>
  <si>
    <t xml:space="preserve">Provozní vlivy</t>
  </si>
  <si>
    <t xml:space="preserve">33</t>
  </si>
  <si>
    <t xml:space="preserve">072002000</t>
  </si>
  <si>
    <t xml:space="preserve">Silniční provoz</t>
  </si>
  <si>
    <t xml:space="preserve">859966851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</si>
</sst>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.00"/>
    <numFmt numFmtId="167" formatCode="#,##0.00%"/>
    <numFmt numFmtId="168" formatCode="General"/>
    <numFmt numFmtId="169" formatCode="DD\.MM\.YYYY"/>
    <numFmt numFmtId="170" formatCode="#,##0.00000"/>
    <numFmt numFmtId="171" formatCode="#,##0.000"/>
  </numFmts>
  <fonts count="39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8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i val="true"/>
      <sz val="9"/>
      <color rgb="FF0000FF"/>
      <name val="Arial CE"/>
      <family val="0"/>
      <charset val="1"/>
    </font>
    <font>
      <i val="true"/>
      <sz val="8"/>
      <color rgb="FF0000FF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9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1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4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5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3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6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30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33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34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35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36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37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38</v>
      </c>
      <c r="F29" s="15" t="s">
        <v>39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40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41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42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43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44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45</v>
      </c>
      <c r="U35" s="35"/>
      <c r="V35" s="35"/>
      <c r="W35" s="35"/>
      <c r="X35" s="37" t="s">
        <v>46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47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48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49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49</v>
      </c>
      <c r="AI60" s="25"/>
      <c r="AJ60" s="25"/>
      <c r="AK60" s="25"/>
      <c r="AL60" s="25"/>
      <c r="AM60" s="42" t="s">
        <v>50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51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52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49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49</v>
      </c>
      <c r="AI75" s="25"/>
      <c r="AJ75" s="25"/>
      <c r="AK75" s="25"/>
      <c r="AL75" s="25"/>
      <c r="AM75" s="42" t="s">
        <v>50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53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Videnska85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Výměna šesti oken do dvora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Vídeňská 85,Brno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8. 7. 2020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MmBrna,OSM Husova 3,Brno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R.Volková</v>
      </c>
      <c r="AN89" s="56"/>
      <c r="AO89" s="56"/>
      <c r="AP89" s="56"/>
      <c r="AQ89" s="22"/>
      <c r="AR89" s="23"/>
      <c r="AS89" s="57" t="s">
        <v>54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R.Volková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55</v>
      </c>
      <c r="D92" s="62"/>
      <c r="E92" s="62"/>
      <c r="F92" s="62"/>
      <c r="G92" s="62"/>
      <c r="H92" s="63"/>
      <c r="I92" s="64" t="s">
        <v>56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57</v>
      </c>
      <c r="AH92" s="65"/>
      <c r="AI92" s="65"/>
      <c r="AJ92" s="65"/>
      <c r="AK92" s="65"/>
      <c r="AL92" s="65"/>
      <c r="AM92" s="65"/>
      <c r="AN92" s="66" t="s">
        <v>58</v>
      </c>
      <c r="AO92" s="66"/>
      <c r="AP92" s="66"/>
      <c r="AQ92" s="67" t="s">
        <v>59</v>
      </c>
      <c r="AR92" s="23"/>
      <c r="AS92" s="68" t="s">
        <v>60</v>
      </c>
      <c r="AT92" s="69" t="s">
        <v>61</v>
      </c>
      <c r="AU92" s="69" t="s">
        <v>62</v>
      </c>
      <c r="AV92" s="69" t="s">
        <v>63</v>
      </c>
      <c r="AW92" s="69" t="s">
        <v>64</v>
      </c>
      <c r="AX92" s="69" t="s">
        <v>65</v>
      </c>
      <c r="AY92" s="69" t="s">
        <v>66</v>
      </c>
      <c r="AZ92" s="69" t="s">
        <v>67</v>
      </c>
      <c r="BA92" s="69" t="s">
        <v>68</v>
      </c>
      <c r="BB92" s="69" t="s">
        <v>69</v>
      </c>
      <c r="BC92" s="69" t="s">
        <v>70</v>
      </c>
      <c r="BD92" s="70" t="s">
        <v>71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72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73</v>
      </c>
      <c r="BT94" s="85" t="s">
        <v>74</v>
      </c>
      <c r="BV94" s="85" t="s">
        <v>75</v>
      </c>
      <c r="BW94" s="85" t="s">
        <v>3</v>
      </c>
      <c r="BX94" s="85" t="s">
        <v>76</v>
      </c>
      <c r="CL94" s="85"/>
    </row>
    <row r="95" s="97" customFormat="true" ht="24.75" hidden="false" customHeight="true" outlineLevel="0" collapsed="false">
      <c r="A95" s="86" t="s">
        <v>77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16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'Videnska85 - Výměna šesti...'!J28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78</v>
      </c>
      <c r="AR95" s="87"/>
      <c r="AS95" s="93" t="n">
        <v>0</v>
      </c>
      <c r="AT95" s="94" t="n">
        <f aca="false">ROUND(SUM(AV95:AW95),2)</f>
        <v>0</v>
      </c>
      <c r="AU95" s="95" t="n">
        <f aca="false">'Videnska85 - Výměna šesti...'!P126</f>
        <v>0</v>
      </c>
      <c r="AV95" s="94" t="n">
        <f aca="false">'Videnska85 - Výměna šesti...'!J31</f>
        <v>0</v>
      </c>
      <c r="AW95" s="94" t="n">
        <f aca="false">'Videnska85 - Výměna šesti...'!J32</f>
        <v>0</v>
      </c>
      <c r="AX95" s="94" t="n">
        <f aca="false">'Videnska85 - Výměna šesti...'!J33</f>
        <v>0</v>
      </c>
      <c r="AY95" s="94" t="n">
        <f aca="false">'Videnska85 - Výměna šesti...'!J34</f>
        <v>0</v>
      </c>
      <c r="AZ95" s="94" t="n">
        <f aca="false">'Videnska85 - Výměna šesti...'!F31</f>
        <v>0</v>
      </c>
      <c r="BA95" s="94" t="n">
        <f aca="false">'Videnska85 - Výměna šesti...'!F32</f>
        <v>0</v>
      </c>
      <c r="BB95" s="94" t="n">
        <f aca="false">'Videnska85 - Výměna šesti...'!F33</f>
        <v>0</v>
      </c>
      <c r="BC95" s="94" t="n">
        <f aca="false">'Videnska85 - Výměna šesti...'!F34</f>
        <v>0</v>
      </c>
      <c r="BD95" s="96" t="n">
        <f aca="false">'Videnska85 - Výměna šesti...'!F35</f>
        <v>0</v>
      </c>
      <c r="BT95" s="98" t="s">
        <v>79</v>
      </c>
      <c r="BU95" s="98" t="s">
        <v>80</v>
      </c>
      <c r="BV95" s="98" t="s">
        <v>75</v>
      </c>
      <c r="BW95" s="98" t="s">
        <v>3</v>
      </c>
      <c r="BX95" s="98" t="s">
        <v>76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O5"/>
    <mergeCell ref="BE5:BE34"/>
    <mergeCell ref="K6:AO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Videnska85 - Výměna šesti...'!C2" display="/"/>
  </hyperlink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BM189"/>
  <sheetViews>
    <sheetView showFormulas="false" showGridLines="false" showRowColHeaders="true" showZeros="true" rightToLeft="false" tabSelected="true" showOutlineSymbols="true" defaultGridColor="true" view="normal" topLeftCell="A162" colorId="64" zoomScale="100" zoomScaleNormal="100" zoomScalePageLayoutView="100" workbookViewId="0">
      <selection pane="topLeft" activeCell="F166" activeCellId="0" sqref="F166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4"/>
    <col collapsed="false" customWidth="true" hidden="false" outlineLevel="0" max="7" min="7" style="0" width="7"/>
    <col collapsed="false" customWidth="true" hidden="false" outlineLevel="0" max="8" min="8" style="0" width="11.5"/>
    <col collapsed="false" customWidth="true" hidden="false" outlineLevel="0" max="9" min="9" style="99" width="20.15"/>
    <col collapsed="false" customWidth="true" hidden="false" outlineLevel="0" max="11" min="10" style="0" width="20.15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100"/>
      <c r="J3" s="5"/>
      <c r="K3" s="5"/>
      <c r="L3" s="6"/>
      <c r="AT3" s="3" t="s">
        <v>81</v>
      </c>
    </row>
    <row r="4" customFormat="false" ht="24.95" hidden="false" customHeight="true" outlineLevel="0" collapsed="false">
      <c r="B4" s="6"/>
      <c r="D4" s="7" t="s">
        <v>82</v>
      </c>
      <c r="L4" s="6"/>
      <c r="M4" s="101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10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103" t="s">
        <v>16</v>
      </c>
      <c r="F7" s="103"/>
      <c r="G7" s="103"/>
      <c r="H7" s="103"/>
      <c r="I7" s="10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10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04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04" t="s">
        <v>21</v>
      </c>
      <c r="J10" s="105" t="str">
        <f aca="false">'Rekapitulace stavby'!AN8</f>
        <v>8. 7. 2020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10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04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04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10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04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6" t="str">
        <f aca="false">'Rekapitulace stavby'!E14</f>
        <v>Vyplň údaj</v>
      </c>
      <c r="F16" s="106"/>
      <c r="G16" s="106"/>
      <c r="H16" s="106"/>
      <c r="I16" s="104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10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04" t="s">
        <v>24</v>
      </c>
      <c r="J18" s="16"/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">
        <v>30</v>
      </c>
      <c r="F19" s="22"/>
      <c r="G19" s="22"/>
      <c r="H19" s="22"/>
      <c r="I19" s="104" t="s">
        <v>26</v>
      </c>
      <c r="J19" s="16"/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10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04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30</v>
      </c>
      <c r="F22" s="22"/>
      <c r="G22" s="22"/>
      <c r="H22" s="22"/>
      <c r="I22" s="104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10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33</v>
      </c>
      <c r="E24" s="22"/>
      <c r="F24" s="22"/>
      <c r="G24" s="22"/>
      <c r="H24" s="22"/>
      <c r="I24" s="10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11" customFormat="true" ht="16.5" hidden="false" customHeight="true" outlineLevel="0" collapsed="false">
      <c r="A25" s="107"/>
      <c r="B25" s="108"/>
      <c r="C25" s="107"/>
      <c r="D25" s="107"/>
      <c r="E25" s="20"/>
      <c r="F25" s="20"/>
      <c r="G25" s="20"/>
      <c r="H25" s="20"/>
      <c r="I25" s="109"/>
      <c r="J25" s="107"/>
      <c r="K25" s="107"/>
      <c r="L25" s="110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10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11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13" t="s">
        <v>34</v>
      </c>
      <c r="E28" s="22"/>
      <c r="F28" s="22"/>
      <c r="G28" s="22"/>
      <c r="H28" s="22"/>
      <c r="I28" s="102"/>
      <c r="J28" s="114" t="n">
        <f aca="false">ROUND(J126,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11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15" t="s">
        <v>36</v>
      </c>
      <c r="G30" s="22"/>
      <c r="H30" s="22"/>
      <c r="I30" s="116" t="s">
        <v>35</v>
      </c>
      <c r="J30" s="115" t="s">
        <v>37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17" t="s">
        <v>38</v>
      </c>
      <c r="E31" s="15" t="s">
        <v>39</v>
      </c>
      <c r="F31" s="118" t="n">
        <f aca="false">ROUND((SUM(BE126:BE188)),  2)</f>
        <v>0</v>
      </c>
      <c r="G31" s="22"/>
      <c r="H31" s="22"/>
      <c r="I31" s="119" t="n">
        <v>0.21</v>
      </c>
      <c r="J31" s="118" t="n">
        <f aca="false">ROUND(((SUM(BE126:BE188))*I31),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40</v>
      </c>
      <c r="F32" s="118" t="n">
        <f aca="false">ROUND((SUM(BF126:BF188)),  2)</f>
        <v>0</v>
      </c>
      <c r="G32" s="22"/>
      <c r="H32" s="22"/>
      <c r="I32" s="119" t="n">
        <v>0.15</v>
      </c>
      <c r="J32" s="118" t="n">
        <f aca="false">ROUND(((SUM(BF126:BF188))*I32),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41</v>
      </c>
      <c r="F33" s="118" t="n">
        <f aca="false">ROUND((SUM(BG126:BG188)),  2)</f>
        <v>0</v>
      </c>
      <c r="G33" s="22"/>
      <c r="H33" s="22"/>
      <c r="I33" s="119" t="n">
        <v>0.21</v>
      </c>
      <c r="J33" s="118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42</v>
      </c>
      <c r="F34" s="118" t="n">
        <f aca="false">ROUND((SUM(BH126:BH188)),  2)</f>
        <v>0</v>
      </c>
      <c r="G34" s="22"/>
      <c r="H34" s="22"/>
      <c r="I34" s="119" t="n">
        <v>0.15</v>
      </c>
      <c r="J34" s="118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43</v>
      </c>
      <c r="F35" s="118" t="n">
        <f aca="false">ROUND((SUM(BI126:BI188)),  2)</f>
        <v>0</v>
      </c>
      <c r="G35" s="22"/>
      <c r="H35" s="22"/>
      <c r="I35" s="119" t="n">
        <v>0</v>
      </c>
      <c r="J35" s="118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10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20"/>
      <c r="D37" s="121" t="s">
        <v>44</v>
      </c>
      <c r="E37" s="63"/>
      <c r="F37" s="63"/>
      <c r="G37" s="122" t="s">
        <v>45</v>
      </c>
      <c r="H37" s="123" t="s">
        <v>46</v>
      </c>
      <c r="I37" s="124"/>
      <c r="J37" s="125" t="n">
        <f aca="false">SUM(J28:J35)</f>
        <v>0</v>
      </c>
      <c r="K37" s="126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10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47</v>
      </c>
      <c r="E50" s="41"/>
      <c r="F50" s="41"/>
      <c r="G50" s="40" t="s">
        <v>48</v>
      </c>
      <c r="H50" s="41"/>
      <c r="I50" s="127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49</v>
      </c>
      <c r="E61" s="25"/>
      <c r="F61" s="128" t="s">
        <v>50</v>
      </c>
      <c r="G61" s="42" t="s">
        <v>49</v>
      </c>
      <c r="H61" s="25"/>
      <c r="I61" s="129"/>
      <c r="J61" s="130" t="s">
        <v>50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51</v>
      </c>
      <c r="E65" s="43"/>
      <c r="F65" s="43"/>
      <c r="G65" s="40" t="s">
        <v>52</v>
      </c>
      <c r="H65" s="43"/>
      <c r="I65" s="131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49</v>
      </c>
      <c r="E76" s="25"/>
      <c r="F76" s="128" t="s">
        <v>50</v>
      </c>
      <c r="G76" s="42" t="s">
        <v>49</v>
      </c>
      <c r="H76" s="25"/>
      <c r="I76" s="129"/>
      <c r="J76" s="130" t="s">
        <v>50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132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133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83</v>
      </c>
      <c r="D82" s="22"/>
      <c r="E82" s="22"/>
      <c r="F82" s="22"/>
      <c r="G82" s="22"/>
      <c r="H82" s="22"/>
      <c r="I82" s="10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10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10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03" t="str">
        <f aca="false">E7</f>
        <v>Výměna šesti oken do dvora</v>
      </c>
      <c r="F85" s="103"/>
      <c r="G85" s="103"/>
      <c r="H85" s="103"/>
      <c r="I85" s="10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10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Vídeňská 85,Brno</v>
      </c>
      <c r="G87" s="22"/>
      <c r="H87" s="22"/>
      <c r="I87" s="104" t="s">
        <v>21</v>
      </c>
      <c r="J87" s="105" t="str">
        <f aca="false">IF(J10="","",J10)</f>
        <v>8. 7. 2020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10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MmBrna,OSM Husova 3,Brno</v>
      </c>
      <c r="G89" s="22"/>
      <c r="H89" s="22"/>
      <c r="I89" s="104" t="s">
        <v>29</v>
      </c>
      <c r="J89" s="134" t="str">
        <f aca="false">E19</f>
        <v>R.Volková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04" t="s">
        <v>32</v>
      </c>
      <c r="J90" s="134" t="str">
        <f aca="false">E22</f>
        <v>R.Volková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10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35" t="s">
        <v>84</v>
      </c>
      <c r="D92" s="120"/>
      <c r="E92" s="120"/>
      <c r="F92" s="120"/>
      <c r="G92" s="120"/>
      <c r="H92" s="120"/>
      <c r="I92" s="136"/>
      <c r="J92" s="137" t="s">
        <v>85</v>
      </c>
      <c r="K92" s="120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10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38" t="s">
        <v>86</v>
      </c>
      <c r="D94" s="22"/>
      <c r="E94" s="22"/>
      <c r="F94" s="22"/>
      <c r="G94" s="22"/>
      <c r="H94" s="22"/>
      <c r="I94" s="102"/>
      <c r="J94" s="114" t="n">
        <f aca="false">J126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87</v>
      </c>
    </row>
    <row r="95" s="139" customFormat="true" ht="24.95" hidden="false" customHeight="true" outlineLevel="0" collapsed="false">
      <c r="B95" s="140"/>
      <c r="D95" s="141" t="s">
        <v>88</v>
      </c>
      <c r="E95" s="142"/>
      <c r="F95" s="142"/>
      <c r="G95" s="142"/>
      <c r="H95" s="142"/>
      <c r="I95" s="143"/>
      <c r="J95" s="144" t="n">
        <f aca="false">J127</f>
        <v>0</v>
      </c>
      <c r="L95" s="140"/>
    </row>
    <row r="96" s="145" customFormat="true" ht="19.95" hidden="false" customHeight="true" outlineLevel="0" collapsed="false">
      <c r="B96" s="146"/>
      <c r="D96" s="147" t="s">
        <v>89</v>
      </c>
      <c r="E96" s="148"/>
      <c r="F96" s="148"/>
      <c r="G96" s="148"/>
      <c r="H96" s="148"/>
      <c r="I96" s="149"/>
      <c r="J96" s="150" t="n">
        <f aca="false">J128</f>
        <v>0</v>
      </c>
      <c r="L96" s="146"/>
    </row>
    <row r="97" s="145" customFormat="true" ht="19.95" hidden="false" customHeight="true" outlineLevel="0" collapsed="false">
      <c r="B97" s="146"/>
      <c r="D97" s="147" t="s">
        <v>90</v>
      </c>
      <c r="E97" s="148"/>
      <c r="F97" s="148"/>
      <c r="G97" s="148"/>
      <c r="H97" s="148"/>
      <c r="I97" s="149"/>
      <c r="J97" s="150" t="n">
        <f aca="false">J139</f>
        <v>0</v>
      </c>
      <c r="L97" s="146"/>
    </row>
    <row r="98" s="145" customFormat="true" ht="19.95" hidden="false" customHeight="true" outlineLevel="0" collapsed="false">
      <c r="B98" s="146"/>
      <c r="D98" s="147" t="s">
        <v>91</v>
      </c>
      <c r="E98" s="148"/>
      <c r="F98" s="148"/>
      <c r="G98" s="148"/>
      <c r="H98" s="148"/>
      <c r="I98" s="149"/>
      <c r="J98" s="150" t="n">
        <f aca="false">J146</f>
        <v>0</v>
      </c>
      <c r="L98" s="146"/>
    </row>
    <row r="99" s="145" customFormat="true" ht="19.95" hidden="false" customHeight="true" outlineLevel="0" collapsed="false">
      <c r="B99" s="146"/>
      <c r="D99" s="147" t="s">
        <v>92</v>
      </c>
      <c r="E99" s="148"/>
      <c r="F99" s="148"/>
      <c r="G99" s="148"/>
      <c r="H99" s="148"/>
      <c r="I99" s="149"/>
      <c r="J99" s="150" t="n">
        <f aca="false">J152</f>
        <v>0</v>
      </c>
      <c r="L99" s="146"/>
    </row>
    <row r="100" s="139" customFormat="true" ht="24.95" hidden="false" customHeight="true" outlineLevel="0" collapsed="false">
      <c r="B100" s="140"/>
      <c r="D100" s="141" t="s">
        <v>93</v>
      </c>
      <c r="E100" s="142"/>
      <c r="F100" s="142"/>
      <c r="G100" s="142"/>
      <c r="H100" s="142"/>
      <c r="I100" s="143"/>
      <c r="J100" s="144" t="n">
        <f aca="false">J154</f>
        <v>0</v>
      </c>
      <c r="L100" s="140"/>
    </row>
    <row r="101" s="145" customFormat="true" ht="19.95" hidden="false" customHeight="true" outlineLevel="0" collapsed="false">
      <c r="B101" s="146"/>
      <c r="D101" s="147" t="s">
        <v>94</v>
      </c>
      <c r="E101" s="148"/>
      <c r="F101" s="148"/>
      <c r="G101" s="148"/>
      <c r="H101" s="148"/>
      <c r="I101" s="149"/>
      <c r="J101" s="150" t="n">
        <f aca="false">J155</f>
        <v>0</v>
      </c>
      <c r="L101" s="146"/>
    </row>
    <row r="102" s="145" customFormat="true" ht="19.95" hidden="false" customHeight="true" outlineLevel="0" collapsed="false">
      <c r="B102" s="146"/>
      <c r="D102" s="147" t="s">
        <v>95</v>
      </c>
      <c r="E102" s="148"/>
      <c r="F102" s="148"/>
      <c r="G102" s="148"/>
      <c r="H102" s="148"/>
      <c r="I102" s="149"/>
      <c r="J102" s="150" t="n">
        <f aca="false">J158</f>
        <v>0</v>
      </c>
      <c r="L102" s="146"/>
    </row>
    <row r="103" s="145" customFormat="true" ht="19.95" hidden="false" customHeight="true" outlineLevel="0" collapsed="false">
      <c r="B103" s="146"/>
      <c r="D103" s="147" t="s">
        <v>96</v>
      </c>
      <c r="E103" s="148"/>
      <c r="F103" s="148"/>
      <c r="G103" s="148"/>
      <c r="H103" s="148"/>
      <c r="I103" s="149"/>
      <c r="J103" s="150" t="n">
        <f aca="false">J163</f>
        <v>0</v>
      </c>
      <c r="L103" s="146"/>
    </row>
    <row r="104" s="145" customFormat="true" ht="19.95" hidden="false" customHeight="true" outlineLevel="0" collapsed="false">
      <c r="B104" s="146"/>
      <c r="D104" s="147" t="s">
        <v>97</v>
      </c>
      <c r="E104" s="148"/>
      <c r="F104" s="148"/>
      <c r="G104" s="148"/>
      <c r="H104" s="148"/>
      <c r="I104" s="149"/>
      <c r="J104" s="150" t="n">
        <f aca="false">J179</f>
        <v>0</v>
      </c>
      <c r="L104" s="146"/>
    </row>
    <row r="105" s="139" customFormat="true" ht="24.95" hidden="false" customHeight="true" outlineLevel="0" collapsed="false">
      <c r="B105" s="140"/>
      <c r="D105" s="141" t="s">
        <v>98</v>
      </c>
      <c r="E105" s="142"/>
      <c r="F105" s="142"/>
      <c r="G105" s="142"/>
      <c r="H105" s="142"/>
      <c r="I105" s="143"/>
      <c r="J105" s="144" t="n">
        <f aca="false">J182</f>
        <v>0</v>
      </c>
      <c r="L105" s="140"/>
    </row>
    <row r="106" s="145" customFormat="true" ht="19.95" hidden="false" customHeight="true" outlineLevel="0" collapsed="false">
      <c r="B106" s="146"/>
      <c r="D106" s="147" t="s">
        <v>99</v>
      </c>
      <c r="E106" s="148"/>
      <c r="F106" s="148"/>
      <c r="G106" s="148"/>
      <c r="H106" s="148"/>
      <c r="I106" s="149"/>
      <c r="J106" s="150" t="n">
        <f aca="false">J183</f>
        <v>0</v>
      </c>
      <c r="L106" s="146"/>
    </row>
    <row r="107" s="145" customFormat="true" ht="19.95" hidden="false" customHeight="true" outlineLevel="0" collapsed="false">
      <c r="B107" s="146"/>
      <c r="D107" s="147" t="s">
        <v>100</v>
      </c>
      <c r="E107" s="148"/>
      <c r="F107" s="148"/>
      <c r="G107" s="148"/>
      <c r="H107" s="148"/>
      <c r="I107" s="149"/>
      <c r="J107" s="150" t="n">
        <f aca="false">J185</f>
        <v>0</v>
      </c>
      <c r="L107" s="146"/>
    </row>
    <row r="108" s="145" customFormat="true" ht="19.95" hidden="false" customHeight="true" outlineLevel="0" collapsed="false">
      <c r="B108" s="146"/>
      <c r="D108" s="147" t="s">
        <v>101</v>
      </c>
      <c r="E108" s="148"/>
      <c r="F108" s="148"/>
      <c r="G108" s="148"/>
      <c r="H108" s="148"/>
      <c r="I108" s="149"/>
      <c r="J108" s="150" t="n">
        <f aca="false">J187</f>
        <v>0</v>
      </c>
      <c r="L108" s="146"/>
    </row>
    <row r="109" s="27" customFormat="true" ht="21.85" hidden="false" customHeight="true" outlineLevel="0" collapsed="false">
      <c r="A109" s="22"/>
      <c r="B109" s="23"/>
      <c r="C109" s="22"/>
      <c r="D109" s="22"/>
      <c r="E109" s="22"/>
      <c r="F109" s="22"/>
      <c r="G109" s="22"/>
      <c r="H109" s="22"/>
      <c r="I109" s="102"/>
      <c r="J109" s="22"/>
      <c r="K109" s="22"/>
      <c r="L109" s="39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</row>
    <row r="110" s="27" customFormat="true" ht="6.95" hidden="false" customHeight="true" outlineLevel="0" collapsed="false">
      <c r="A110" s="22"/>
      <c r="B110" s="44"/>
      <c r="C110" s="45"/>
      <c r="D110" s="45"/>
      <c r="E110" s="45"/>
      <c r="F110" s="45"/>
      <c r="G110" s="45"/>
      <c r="H110" s="45"/>
      <c r="I110" s="132"/>
      <c r="J110" s="45"/>
      <c r="K110" s="45"/>
      <c r="L110" s="39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</row>
    <row r="114" s="27" customFormat="true" ht="6.95" hidden="false" customHeight="true" outlineLevel="0" collapsed="false">
      <c r="A114" s="22"/>
      <c r="B114" s="46"/>
      <c r="C114" s="47"/>
      <c r="D114" s="47"/>
      <c r="E114" s="47"/>
      <c r="F114" s="47"/>
      <c r="G114" s="47"/>
      <c r="H114" s="47"/>
      <c r="I114" s="133"/>
      <c r="J114" s="47"/>
      <c r="K114" s="47"/>
      <c r="L114" s="39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</row>
    <row r="115" s="27" customFormat="true" ht="24.95" hidden="false" customHeight="true" outlineLevel="0" collapsed="false">
      <c r="A115" s="22"/>
      <c r="B115" s="23"/>
      <c r="C115" s="7" t="s">
        <v>102</v>
      </c>
      <c r="D115" s="22"/>
      <c r="E115" s="22"/>
      <c r="F115" s="22"/>
      <c r="G115" s="22"/>
      <c r="H115" s="22"/>
      <c r="I115" s="102"/>
      <c r="J115" s="22"/>
      <c r="K115" s="22"/>
      <c r="L115" s="39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6" s="27" customFormat="true" ht="6.95" hidden="false" customHeight="true" outlineLevel="0" collapsed="false">
      <c r="A116" s="22"/>
      <c r="B116" s="23"/>
      <c r="C116" s="22"/>
      <c r="D116" s="22"/>
      <c r="E116" s="22"/>
      <c r="F116" s="22"/>
      <c r="G116" s="22"/>
      <c r="H116" s="22"/>
      <c r="I116" s="102"/>
      <c r="J116" s="22"/>
      <c r="K116" s="22"/>
      <c r="L116" s="39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12" hidden="false" customHeight="true" outlineLevel="0" collapsed="false">
      <c r="A117" s="22"/>
      <c r="B117" s="23"/>
      <c r="C117" s="15" t="s">
        <v>15</v>
      </c>
      <c r="D117" s="22"/>
      <c r="E117" s="22"/>
      <c r="F117" s="22"/>
      <c r="G117" s="22"/>
      <c r="H117" s="22"/>
      <c r="I117" s="102"/>
      <c r="J117" s="22"/>
      <c r="K117" s="22"/>
      <c r="L117" s="39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18" s="27" customFormat="true" ht="16.5" hidden="false" customHeight="true" outlineLevel="0" collapsed="false">
      <c r="A118" s="22"/>
      <c r="B118" s="23"/>
      <c r="C118" s="22"/>
      <c r="D118" s="22"/>
      <c r="E118" s="103" t="str">
        <f aca="false">E7</f>
        <v>Výměna šesti oken do dvora</v>
      </c>
      <c r="F118" s="103"/>
      <c r="G118" s="103"/>
      <c r="H118" s="103"/>
      <c r="I118" s="102"/>
      <c r="J118" s="22"/>
      <c r="K118" s="22"/>
      <c r="L118" s="39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</row>
    <row r="119" s="27" customFormat="true" ht="6.95" hidden="false" customHeight="true" outlineLevel="0" collapsed="false">
      <c r="A119" s="22"/>
      <c r="B119" s="23"/>
      <c r="C119" s="22"/>
      <c r="D119" s="22"/>
      <c r="E119" s="22"/>
      <c r="F119" s="22"/>
      <c r="G119" s="22"/>
      <c r="H119" s="22"/>
      <c r="I119" s="102"/>
      <c r="J119" s="22"/>
      <c r="K119" s="22"/>
      <c r="L119" s="39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12" hidden="false" customHeight="true" outlineLevel="0" collapsed="false">
      <c r="A120" s="22"/>
      <c r="B120" s="23"/>
      <c r="C120" s="15" t="s">
        <v>19</v>
      </c>
      <c r="D120" s="22"/>
      <c r="E120" s="22"/>
      <c r="F120" s="16" t="str">
        <f aca="false">F10</f>
        <v>Vídeňská 85,Brno</v>
      </c>
      <c r="G120" s="22"/>
      <c r="H120" s="22"/>
      <c r="I120" s="104" t="s">
        <v>21</v>
      </c>
      <c r="J120" s="105" t="str">
        <f aca="false">IF(J10="","",J10)</f>
        <v>8. 7. 2020</v>
      </c>
      <c r="K120" s="22"/>
      <c r="L120" s="39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1" s="27" customFormat="true" ht="6.95" hidden="false" customHeight="true" outlineLevel="0" collapsed="false">
      <c r="A121" s="22"/>
      <c r="B121" s="23"/>
      <c r="C121" s="22"/>
      <c r="D121" s="22"/>
      <c r="E121" s="22"/>
      <c r="F121" s="22"/>
      <c r="G121" s="22"/>
      <c r="H121" s="22"/>
      <c r="I121" s="102"/>
      <c r="J121" s="22"/>
      <c r="K121" s="22"/>
      <c r="L121" s="39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</row>
    <row r="122" s="27" customFormat="true" ht="15.15" hidden="false" customHeight="true" outlineLevel="0" collapsed="false">
      <c r="A122" s="22"/>
      <c r="B122" s="23"/>
      <c r="C122" s="15" t="s">
        <v>23</v>
      </c>
      <c r="D122" s="22"/>
      <c r="E122" s="22"/>
      <c r="F122" s="16" t="str">
        <f aca="false">E13</f>
        <v>MmBrna,OSM Husova 3,Brno</v>
      </c>
      <c r="G122" s="22"/>
      <c r="H122" s="22"/>
      <c r="I122" s="104" t="s">
        <v>29</v>
      </c>
      <c r="J122" s="134" t="str">
        <f aca="false">E19</f>
        <v>R.Volková</v>
      </c>
      <c r="K122" s="22"/>
      <c r="L122" s="39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</row>
    <row r="123" s="27" customFormat="true" ht="15.15" hidden="false" customHeight="true" outlineLevel="0" collapsed="false">
      <c r="A123" s="22"/>
      <c r="B123" s="23"/>
      <c r="C123" s="15" t="s">
        <v>27</v>
      </c>
      <c r="D123" s="22"/>
      <c r="E123" s="22"/>
      <c r="F123" s="16" t="str">
        <f aca="false">IF(E16="","",E16)</f>
        <v>Vyplň údaj</v>
      </c>
      <c r="G123" s="22"/>
      <c r="H123" s="22"/>
      <c r="I123" s="104" t="s">
        <v>32</v>
      </c>
      <c r="J123" s="134" t="str">
        <f aca="false">E22</f>
        <v>R.Volková</v>
      </c>
      <c r="K123" s="22"/>
      <c r="L123" s="39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</row>
    <row r="124" s="27" customFormat="true" ht="10.3" hidden="false" customHeight="true" outlineLevel="0" collapsed="false">
      <c r="A124" s="22"/>
      <c r="B124" s="23"/>
      <c r="C124" s="22"/>
      <c r="D124" s="22"/>
      <c r="E124" s="22"/>
      <c r="F124" s="22"/>
      <c r="G124" s="22"/>
      <c r="H124" s="22"/>
      <c r="I124" s="102"/>
      <c r="J124" s="22"/>
      <c r="K124" s="22"/>
      <c r="L124" s="39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</row>
    <row r="125" s="158" customFormat="true" ht="29.3" hidden="false" customHeight="true" outlineLevel="0" collapsed="false">
      <c r="A125" s="151"/>
      <c r="B125" s="152"/>
      <c r="C125" s="153" t="s">
        <v>103</v>
      </c>
      <c r="D125" s="154" t="s">
        <v>59</v>
      </c>
      <c r="E125" s="154" t="s">
        <v>55</v>
      </c>
      <c r="F125" s="154" t="s">
        <v>56</v>
      </c>
      <c r="G125" s="154" t="s">
        <v>104</v>
      </c>
      <c r="H125" s="154" t="s">
        <v>105</v>
      </c>
      <c r="I125" s="155" t="s">
        <v>106</v>
      </c>
      <c r="J125" s="154" t="s">
        <v>85</v>
      </c>
      <c r="K125" s="156" t="s">
        <v>107</v>
      </c>
      <c r="L125" s="157"/>
      <c r="M125" s="68"/>
      <c r="N125" s="69" t="s">
        <v>38</v>
      </c>
      <c r="O125" s="69" t="s">
        <v>108</v>
      </c>
      <c r="P125" s="69" t="s">
        <v>109</v>
      </c>
      <c r="Q125" s="69" t="s">
        <v>110</v>
      </c>
      <c r="R125" s="69" t="s">
        <v>111</v>
      </c>
      <c r="S125" s="69" t="s">
        <v>112</v>
      </c>
      <c r="T125" s="70" t="s">
        <v>113</v>
      </c>
      <c r="U125" s="151"/>
      <c r="V125" s="151"/>
      <c r="W125" s="151"/>
      <c r="X125" s="151"/>
      <c r="Y125" s="151"/>
      <c r="Z125" s="151"/>
      <c r="AA125" s="151"/>
      <c r="AB125" s="151"/>
      <c r="AC125" s="151"/>
      <c r="AD125" s="151"/>
      <c r="AE125" s="151"/>
    </row>
    <row r="126" s="27" customFormat="true" ht="22.8" hidden="false" customHeight="true" outlineLevel="0" collapsed="false">
      <c r="A126" s="22"/>
      <c r="B126" s="23"/>
      <c r="C126" s="76" t="s">
        <v>114</v>
      </c>
      <c r="D126" s="22"/>
      <c r="E126" s="22"/>
      <c r="F126" s="22"/>
      <c r="G126" s="22"/>
      <c r="H126" s="22"/>
      <c r="I126" s="102"/>
      <c r="J126" s="159" t="n">
        <f aca="false">BK126</f>
        <v>0</v>
      </c>
      <c r="K126" s="22"/>
      <c r="L126" s="23"/>
      <c r="M126" s="71"/>
      <c r="N126" s="58"/>
      <c r="O126" s="72"/>
      <c r="P126" s="160" t="n">
        <f aca="false">P127+P154+P182</f>
        <v>0</v>
      </c>
      <c r="Q126" s="72"/>
      <c r="R126" s="160" t="n">
        <f aca="false">R127+R154+R182</f>
        <v>1.4027308</v>
      </c>
      <c r="S126" s="72"/>
      <c r="T126" s="161" t="n">
        <f aca="false">T127+T154+T182</f>
        <v>0.894384</v>
      </c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T126" s="3" t="s">
        <v>73</v>
      </c>
      <c r="AU126" s="3" t="s">
        <v>87</v>
      </c>
      <c r="BK126" s="162" t="n">
        <f aca="false">BK127+BK154+BK182</f>
        <v>0</v>
      </c>
    </row>
    <row r="127" s="163" customFormat="true" ht="25.9" hidden="false" customHeight="true" outlineLevel="0" collapsed="false">
      <c r="B127" s="164"/>
      <c r="D127" s="165" t="s">
        <v>73</v>
      </c>
      <c r="E127" s="166" t="s">
        <v>115</v>
      </c>
      <c r="F127" s="166" t="s">
        <v>116</v>
      </c>
      <c r="I127" s="167"/>
      <c r="J127" s="168" t="n">
        <f aca="false">BK127</f>
        <v>0</v>
      </c>
      <c r="L127" s="164"/>
      <c r="M127" s="169"/>
      <c r="N127" s="170"/>
      <c r="O127" s="170"/>
      <c r="P127" s="171" t="n">
        <f aca="false">P128+P139+P146+P152</f>
        <v>0</v>
      </c>
      <c r="Q127" s="170"/>
      <c r="R127" s="171" t="n">
        <f aca="false">R128+R139+R146+R152</f>
        <v>1.3746892</v>
      </c>
      <c r="S127" s="170"/>
      <c r="T127" s="172" t="n">
        <f aca="false">T128+T139+T146+T152</f>
        <v>0.8748</v>
      </c>
      <c r="AR127" s="165" t="s">
        <v>79</v>
      </c>
      <c r="AT127" s="173" t="s">
        <v>73</v>
      </c>
      <c r="AU127" s="173" t="s">
        <v>74</v>
      </c>
      <c r="AY127" s="165" t="s">
        <v>117</v>
      </c>
      <c r="BK127" s="174" t="n">
        <f aca="false">BK128+BK139+BK146+BK152</f>
        <v>0</v>
      </c>
    </row>
    <row r="128" s="163" customFormat="true" ht="22.8" hidden="false" customHeight="true" outlineLevel="0" collapsed="false">
      <c r="B128" s="164"/>
      <c r="D128" s="165" t="s">
        <v>73</v>
      </c>
      <c r="E128" s="175" t="s">
        <v>118</v>
      </c>
      <c r="F128" s="175" t="s">
        <v>119</v>
      </c>
      <c r="I128" s="167"/>
      <c r="J128" s="176" t="n">
        <f aca="false">BK128</f>
        <v>0</v>
      </c>
      <c r="L128" s="164"/>
      <c r="M128" s="169"/>
      <c r="N128" s="170"/>
      <c r="O128" s="170"/>
      <c r="P128" s="171" t="n">
        <f aca="false">SUM(P129:P138)</f>
        <v>0</v>
      </c>
      <c r="Q128" s="170"/>
      <c r="R128" s="171" t="n">
        <f aca="false">SUM(R129:R138)</f>
        <v>1.37259</v>
      </c>
      <c r="S128" s="170"/>
      <c r="T128" s="172" t="n">
        <f aca="false">SUM(T129:T138)</f>
        <v>0</v>
      </c>
      <c r="AR128" s="165" t="s">
        <v>79</v>
      </c>
      <c r="AT128" s="173" t="s">
        <v>73</v>
      </c>
      <c r="AU128" s="173" t="s">
        <v>79</v>
      </c>
      <c r="AY128" s="165" t="s">
        <v>117</v>
      </c>
      <c r="BK128" s="174" t="n">
        <f aca="false">SUM(BK129:BK138)</f>
        <v>0</v>
      </c>
    </row>
    <row r="129" s="27" customFormat="true" ht="16.5" hidden="false" customHeight="true" outlineLevel="0" collapsed="false">
      <c r="A129" s="22"/>
      <c r="B129" s="177"/>
      <c r="C129" s="178" t="s">
        <v>79</v>
      </c>
      <c r="D129" s="178" t="s">
        <v>120</v>
      </c>
      <c r="E129" s="179" t="s">
        <v>121</v>
      </c>
      <c r="F129" s="180" t="s">
        <v>122</v>
      </c>
      <c r="G129" s="181" t="s">
        <v>123</v>
      </c>
      <c r="H129" s="182" t="n">
        <v>1.875</v>
      </c>
      <c r="I129" s="183"/>
      <c r="J129" s="184" t="n">
        <f aca="false">ROUND(I129*H129,2)</f>
        <v>0</v>
      </c>
      <c r="K129" s="185" t="s">
        <v>124</v>
      </c>
      <c r="L129" s="23"/>
      <c r="M129" s="186"/>
      <c r="N129" s="187" t="s">
        <v>39</v>
      </c>
      <c r="O129" s="60"/>
      <c r="P129" s="188" t="n">
        <f aca="false">O129*H129</f>
        <v>0</v>
      </c>
      <c r="Q129" s="188" t="n">
        <v>0.04</v>
      </c>
      <c r="R129" s="188" t="n">
        <f aca="false">Q129*H129</f>
        <v>0.075</v>
      </c>
      <c r="S129" s="188" t="n">
        <v>0</v>
      </c>
      <c r="T129" s="189" t="n">
        <f aca="false">S129*H129</f>
        <v>0</v>
      </c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R129" s="190" t="s">
        <v>125</v>
      </c>
      <c r="AT129" s="190" t="s">
        <v>120</v>
      </c>
      <c r="AU129" s="190" t="s">
        <v>81</v>
      </c>
      <c r="AY129" s="3" t="s">
        <v>117</v>
      </c>
      <c r="BE129" s="191" t="n">
        <f aca="false">IF(N129="základní",J129,0)</f>
        <v>0</v>
      </c>
      <c r="BF129" s="191" t="n">
        <f aca="false">IF(N129="snížená",J129,0)</f>
        <v>0</v>
      </c>
      <c r="BG129" s="191" t="n">
        <f aca="false">IF(N129="zákl. přenesená",J129,0)</f>
        <v>0</v>
      </c>
      <c r="BH129" s="191" t="n">
        <f aca="false">IF(N129="sníž. přenesená",J129,0)</f>
        <v>0</v>
      </c>
      <c r="BI129" s="191" t="n">
        <f aca="false">IF(N129="nulová",J129,0)</f>
        <v>0</v>
      </c>
      <c r="BJ129" s="3" t="s">
        <v>79</v>
      </c>
      <c r="BK129" s="191" t="n">
        <f aca="false">ROUND(I129*H129,2)</f>
        <v>0</v>
      </c>
      <c r="BL129" s="3" t="s">
        <v>125</v>
      </c>
      <c r="BM129" s="190" t="s">
        <v>126</v>
      </c>
    </row>
    <row r="130" s="192" customFormat="true" ht="12.8" hidden="false" customHeight="false" outlineLevel="0" collapsed="false">
      <c r="B130" s="193"/>
      <c r="D130" s="194" t="s">
        <v>127</v>
      </c>
      <c r="E130" s="195"/>
      <c r="F130" s="196" t="s">
        <v>128</v>
      </c>
      <c r="H130" s="197" t="n">
        <v>1.875</v>
      </c>
      <c r="I130" s="198"/>
      <c r="L130" s="193"/>
      <c r="M130" s="199"/>
      <c r="N130" s="200"/>
      <c r="O130" s="200"/>
      <c r="P130" s="200"/>
      <c r="Q130" s="200"/>
      <c r="R130" s="200"/>
      <c r="S130" s="200"/>
      <c r="T130" s="201"/>
      <c r="AT130" s="195" t="s">
        <v>127</v>
      </c>
      <c r="AU130" s="195" t="s">
        <v>81</v>
      </c>
      <c r="AV130" s="192" t="s">
        <v>81</v>
      </c>
      <c r="AW130" s="192" t="s">
        <v>31</v>
      </c>
      <c r="AX130" s="192" t="s">
        <v>79</v>
      </c>
      <c r="AY130" s="195" t="s">
        <v>117</v>
      </c>
    </row>
    <row r="131" s="27" customFormat="true" ht="16.5" hidden="false" customHeight="true" outlineLevel="0" collapsed="false">
      <c r="A131" s="22"/>
      <c r="B131" s="177"/>
      <c r="C131" s="178" t="s">
        <v>81</v>
      </c>
      <c r="D131" s="178" t="s">
        <v>120</v>
      </c>
      <c r="E131" s="179" t="s">
        <v>129</v>
      </c>
      <c r="F131" s="185" t="s">
        <v>130</v>
      </c>
      <c r="G131" s="181" t="s">
        <v>123</v>
      </c>
      <c r="H131" s="182" t="n">
        <v>6.75</v>
      </c>
      <c r="I131" s="183"/>
      <c r="J131" s="184" t="n">
        <f aca="false">ROUND(I131*H131,2)</f>
        <v>0</v>
      </c>
      <c r="K131" s="185" t="s">
        <v>124</v>
      </c>
      <c r="L131" s="23"/>
      <c r="M131" s="186"/>
      <c r="N131" s="187" t="s">
        <v>39</v>
      </c>
      <c r="O131" s="60"/>
      <c r="P131" s="188" t="n">
        <f aca="false">O131*H131</f>
        <v>0</v>
      </c>
      <c r="Q131" s="188" t="n">
        <v>0.04</v>
      </c>
      <c r="R131" s="188" t="n">
        <f aca="false">Q131*H131</f>
        <v>0.27</v>
      </c>
      <c r="S131" s="188" t="n">
        <v>0</v>
      </c>
      <c r="T131" s="189" t="n">
        <f aca="false">S131*H131</f>
        <v>0</v>
      </c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R131" s="190" t="s">
        <v>125</v>
      </c>
      <c r="AT131" s="190" t="s">
        <v>120</v>
      </c>
      <c r="AU131" s="190" t="s">
        <v>81</v>
      </c>
      <c r="AY131" s="3" t="s">
        <v>117</v>
      </c>
      <c r="BE131" s="191" t="n">
        <f aca="false">IF(N131="základní",J131,0)</f>
        <v>0</v>
      </c>
      <c r="BF131" s="191" t="n">
        <f aca="false">IF(N131="snížená",J131,0)</f>
        <v>0</v>
      </c>
      <c r="BG131" s="191" t="n">
        <f aca="false">IF(N131="zákl. přenesená",J131,0)</f>
        <v>0</v>
      </c>
      <c r="BH131" s="191" t="n">
        <f aca="false">IF(N131="sníž. přenesená",J131,0)</f>
        <v>0</v>
      </c>
      <c r="BI131" s="191" t="n">
        <f aca="false">IF(N131="nulová",J131,0)</f>
        <v>0</v>
      </c>
      <c r="BJ131" s="3" t="s">
        <v>79</v>
      </c>
      <c r="BK131" s="191" t="n">
        <f aca="false">ROUND(I131*H131,2)</f>
        <v>0</v>
      </c>
      <c r="BL131" s="3" t="s">
        <v>125</v>
      </c>
      <c r="BM131" s="190" t="s">
        <v>131</v>
      </c>
    </row>
    <row r="132" s="192" customFormat="true" ht="12.8" hidden="false" customHeight="false" outlineLevel="0" collapsed="false">
      <c r="B132" s="193"/>
      <c r="D132" s="194" t="s">
        <v>127</v>
      </c>
      <c r="E132" s="195"/>
      <c r="F132" s="196" t="s">
        <v>132</v>
      </c>
      <c r="H132" s="197" t="n">
        <v>6.75</v>
      </c>
      <c r="I132" s="198"/>
      <c r="L132" s="193"/>
      <c r="M132" s="199"/>
      <c r="N132" s="200"/>
      <c r="O132" s="200"/>
      <c r="P132" s="200"/>
      <c r="Q132" s="200"/>
      <c r="R132" s="200"/>
      <c r="S132" s="200"/>
      <c r="T132" s="201"/>
      <c r="AT132" s="195" t="s">
        <v>127</v>
      </c>
      <c r="AU132" s="195" t="s">
        <v>81</v>
      </c>
      <c r="AV132" s="192" t="s">
        <v>81</v>
      </c>
      <c r="AW132" s="192" t="s">
        <v>31</v>
      </c>
      <c r="AX132" s="192" t="s">
        <v>79</v>
      </c>
      <c r="AY132" s="195" t="s">
        <v>117</v>
      </c>
    </row>
    <row r="133" s="27" customFormat="true" ht="21.75" hidden="false" customHeight="true" outlineLevel="0" collapsed="false">
      <c r="A133" s="22"/>
      <c r="B133" s="177"/>
      <c r="C133" s="178" t="s">
        <v>133</v>
      </c>
      <c r="D133" s="178" t="s">
        <v>120</v>
      </c>
      <c r="E133" s="179" t="s">
        <v>134</v>
      </c>
      <c r="F133" s="185" t="s">
        <v>135</v>
      </c>
      <c r="G133" s="181" t="s">
        <v>123</v>
      </c>
      <c r="H133" s="182" t="n">
        <v>17.25</v>
      </c>
      <c r="I133" s="183"/>
      <c r="J133" s="184" t="n">
        <f aca="false">ROUND(I133*H133,2)</f>
        <v>0</v>
      </c>
      <c r="K133" s="185" t="s">
        <v>124</v>
      </c>
      <c r="L133" s="23"/>
      <c r="M133" s="186"/>
      <c r="N133" s="187" t="s">
        <v>39</v>
      </c>
      <c r="O133" s="60"/>
      <c r="P133" s="188" t="n">
        <f aca="false">O133*H133</f>
        <v>0</v>
      </c>
      <c r="Q133" s="188" t="n">
        <v>0.00438</v>
      </c>
      <c r="R133" s="188" t="n">
        <f aca="false">Q133*H133</f>
        <v>0.075555</v>
      </c>
      <c r="S133" s="188" t="n">
        <v>0</v>
      </c>
      <c r="T133" s="189" t="n">
        <f aca="false">S133*H133</f>
        <v>0</v>
      </c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R133" s="190" t="s">
        <v>125</v>
      </c>
      <c r="AT133" s="190" t="s">
        <v>120</v>
      </c>
      <c r="AU133" s="190" t="s">
        <v>81</v>
      </c>
      <c r="AY133" s="3" t="s">
        <v>117</v>
      </c>
      <c r="BE133" s="191" t="n">
        <f aca="false">IF(N133="základní",J133,0)</f>
        <v>0</v>
      </c>
      <c r="BF133" s="191" t="n">
        <f aca="false">IF(N133="snížená",J133,0)</f>
        <v>0</v>
      </c>
      <c r="BG133" s="191" t="n">
        <f aca="false">IF(N133="zákl. přenesená",J133,0)</f>
        <v>0</v>
      </c>
      <c r="BH133" s="191" t="n">
        <f aca="false">IF(N133="sníž. přenesená",J133,0)</f>
        <v>0</v>
      </c>
      <c r="BI133" s="191" t="n">
        <f aca="false">IF(N133="nulová",J133,0)</f>
        <v>0</v>
      </c>
      <c r="BJ133" s="3" t="s">
        <v>79</v>
      </c>
      <c r="BK133" s="191" t="n">
        <f aca="false">ROUND(I133*H133,2)</f>
        <v>0</v>
      </c>
      <c r="BL133" s="3" t="s">
        <v>125</v>
      </c>
      <c r="BM133" s="190" t="s">
        <v>136</v>
      </c>
    </row>
    <row r="134" s="27" customFormat="true" ht="16.5" hidden="false" customHeight="true" outlineLevel="0" collapsed="false">
      <c r="A134" s="22"/>
      <c r="B134" s="177"/>
      <c r="C134" s="178" t="s">
        <v>125</v>
      </c>
      <c r="D134" s="178" t="s">
        <v>120</v>
      </c>
      <c r="E134" s="179" t="s">
        <v>137</v>
      </c>
      <c r="F134" s="185" t="s">
        <v>138</v>
      </c>
      <c r="G134" s="181" t="s">
        <v>123</v>
      </c>
      <c r="H134" s="182" t="n">
        <v>17.25</v>
      </c>
      <c r="I134" s="183"/>
      <c r="J134" s="184" t="n">
        <f aca="false">ROUND(I134*H134,2)</f>
        <v>0</v>
      </c>
      <c r="K134" s="185"/>
      <c r="L134" s="23"/>
      <c r="M134" s="186"/>
      <c r="N134" s="187" t="s">
        <v>39</v>
      </c>
      <c r="O134" s="60"/>
      <c r="P134" s="188" t="n">
        <f aca="false">O134*H134</f>
        <v>0</v>
      </c>
      <c r="Q134" s="188" t="n">
        <v>0.03358</v>
      </c>
      <c r="R134" s="188" t="n">
        <f aca="false">Q134*H134</f>
        <v>0.579255</v>
      </c>
      <c r="S134" s="188" t="n">
        <v>0</v>
      </c>
      <c r="T134" s="189" t="n">
        <f aca="false">S134*H134</f>
        <v>0</v>
      </c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R134" s="190" t="s">
        <v>125</v>
      </c>
      <c r="AT134" s="190" t="s">
        <v>120</v>
      </c>
      <c r="AU134" s="190" t="s">
        <v>81</v>
      </c>
      <c r="AY134" s="3" t="s">
        <v>117</v>
      </c>
      <c r="BE134" s="191" t="n">
        <f aca="false">IF(N134="základní",J134,0)</f>
        <v>0</v>
      </c>
      <c r="BF134" s="191" t="n">
        <f aca="false">IF(N134="snížená",J134,0)</f>
        <v>0</v>
      </c>
      <c r="BG134" s="191" t="n">
        <f aca="false">IF(N134="zákl. přenesená",J134,0)</f>
        <v>0</v>
      </c>
      <c r="BH134" s="191" t="n">
        <f aca="false">IF(N134="sníž. přenesená",J134,0)</f>
        <v>0</v>
      </c>
      <c r="BI134" s="191" t="n">
        <f aca="false">IF(N134="nulová",J134,0)</f>
        <v>0</v>
      </c>
      <c r="BJ134" s="3" t="s">
        <v>79</v>
      </c>
      <c r="BK134" s="191" t="n">
        <f aca="false">ROUND(I134*H134,2)</f>
        <v>0</v>
      </c>
      <c r="BL134" s="3" t="s">
        <v>125</v>
      </c>
      <c r="BM134" s="190" t="s">
        <v>139</v>
      </c>
    </row>
    <row r="135" s="192" customFormat="true" ht="12.8" hidden="false" customHeight="false" outlineLevel="0" collapsed="false">
      <c r="B135" s="193"/>
      <c r="D135" s="194" t="s">
        <v>127</v>
      </c>
      <c r="E135" s="195"/>
      <c r="F135" s="196" t="s">
        <v>140</v>
      </c>
      <c r="H135" s="197" t="n">
        <v>17.25</v>
      </c>
      <c r="I135" s="198"/>
      <c r="L135" s="193"/>
      <c r="M135" s="199"/>
      <c r="N135" s="200"/>
      <c r="O135" s="200"/>
      <c r="P135" s="200"/>
      <c r="Q135" s="200"/>
      <c r="R135" s="200"/>
      <c r="S135" s="200"/>
      <c r="T135" s="201"/>
      <c r="AT135" s="195" t="s">
        <v>127</v>
      </c>
      <c r="AU135" s="195" t="s">
        <v>81</v>
      </c>
      <c r="AV135" s="192" t="s">
        <v>81</v>
      </c>
      <c r="AW135" s="192" t="s">
        <v>31</v>
      </c>
      <c r="AX135" s="192" t="s">
        <v>79</v>
      </c>
      <c r="AY135" s="195" t="s">
        <v>117</v>
      </c>
    </row>
    <row r="136" s="27" customFormat="true" ht="16.5" hidden="false" customHeight="true" outlineLevel="0" collapsed="false">
      <c r="A136" s="22"/>
      <c r="B136" s="177"/>
      <c r="C136" s="178" t="s">
        <v>141</v>
      </c>
      <c r="D136" s="178" t="s">
        <v>120</v>
      </c>
      <c r="E136" s="179" t="s">
        <v>142</v>
      </c>
      <c r="F136" s="185" t="s">
        <v>143</v>
      </c>
      <c r="G136" s="181" t="s">
        <v>144</v>
      </c>
      <c r="H136" s="182" t="n">
        <v>6</v>
      </c>
      <c r="I136" s="183"/>
      <c r="J136" s="184" t="n">
        <f aca="false">ROUND(I136*H136,2)</f>
        <v>0</v>
      </c>
      <c r="K136" s="185"/>
      <c r="L136" s="23"/>
      <c r="M136" s="186"/>
      <c r="N136" s="187" t="s">
        <v>39</v>
      </c>
      <c r="O136" s="60"/>
      <c r="P136" s="188" t="n">
        <f aca="false">O136*H136</f>
        <v>0</v>
      </c>
      <c r="Q136" s="188" t="n">
        <v>0.00438</v>
      </c>
      <c r="R136" s="188" t="n">
        <f aca="false">Q136*H136</f>
        <v>0.02628</v>
      </c>
      <c r="S136" s="188" t="n">
        <v>0</v>
      </c>
      <c r="T136" s="189" t="n">
        <f aca="false">S136*H136</f>
        <v>0</v>
      </c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R136" s="190" t="s">
        <v>125</v>
      </c>
      <c r="AT136" s="190" t="s">
        <v>120</v>
      </c>
      <c r="AU136" s="190" t="s">
        <v>81</v>
      </c>
      <c r="AY136" s="3" t="s">
        <v>117</v>
      </c>
      <c r="BE136" s="191" t="n">
        <f aca="false">IF(N136="základní",J136,0)</f>
        <v>0</v>
      </c>
      <c r="BF136" s="191" t="n">
        <f aca="false">IF(N136="snížená",J136,0)</f>
        <v>0</v>
      </c>
      <c r="BG136" s="191" t="n">
        <f aca="false">IF(N136="zákl. přenesená",J136,0)</f>
        <v>0</v>
      </c>
      <c r="BH136" s="191" t="n">
        <f aca="false">IF(N136="sníž. přenesená",J136,0)</f>
        <v>0</v>
      </c>
      <c r="BI136" s="191" t="n">
        <f aca="false">IF(N136="nulová",J136,0)</f>
        <v>0</v>
      </c>
      <c r="BJ136" s="3" t="s">
        <v>79</v>
      </c>
      <c r="BK136" s="191" t="n">
        <f aca="false">ROUND(I136*H136,2)</f>
        <v>0</v>
      </c>
      <c r="BL136" s="3" t="s">
        <v>125</v>
      </c>
      <c r="BM136" s="190" t="s">
        <v>145</v>
      </c>
    </row>
    <row r="137" s="27" customFormat="true" ht="21.75" hidden="false" customHeight="true" outlineLevel="0" collapsed="false">
      <c r="A137" s="22"/>
      <c r="B137" s="177"/>
      <c r="C137" s="178" t="s">
        <v>118</v>
      </c>
      <c r="D137" s="178" t="s">
        <v>120</v>
      </c>
      <c r="E137" s="179" t="s">
        <v>146</v>
      </c>
      <c r="F137" s="185" t="s">
        <v>147</v>
      </c>
      <c r="G137" s="181" t="s">
        <v>123</v>
      </c>
      <c r="H137" s="182" t="n">
        <v>4.125</v>
      </c>
      <c r="I137" s="183"/>
      <c r="J137" s="184" t="n">
        <f aca="false">ROUND(I137*H137,2)</f>
        <v>0</v>
      </c>
      <c r="K137" s="185" t="s">
        <v>124</v>
      </c>
      <c r="L137" s="23"/>
      <c r="M137" s="186"/>
      <c r="N137" s="187" t="s">
        <v>39</v>
      </c>
      <c r="O137" s="60"/>
      <c r="P137" s="188" t="n">
        <f aca="false">O137*H137</f>
        <v>0</v>
      </c>
      <c r="Q137" s="188" t="n">
        <v>0.084</v>
      </c>
      <c r="R137" s="188" t="n">
        <f aca="false">Q137*H137</f>
        <v>0.3465</v>
      </c>
      <c r="S137" s="188" t="n">
        <v>0</v>
      </c>
      <c r="T137" s="189" t="n">
        <f aca="false">S137*H137</f>
        <v>0</v>
      </c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R137" s="190" t="s">
        <v>125</v>
      </c>
      <c r="AT137" s="190" t="s">
        <v>120</v>
      </c>
      <c r="AU137" s="190" t="s">
        <v>81</v>
      </c>
      <c r="AY137" s="3" t="s">
        <v>117</v>
      </c>
      <c r="BE137" s="191" t="n">
        <f aca="false">IF(N137="základní",J137,0)</f>
        <v>0</v>
      </c>
      <c r="BF137" s="191" t="n">
        <f aca="false">IF(N137="snížená",J137,0)</f>
        <v>0</v>
      </c>
      <c r="BG137" s="191" t="n">
        <f aca="false">IF(N137="zákl. přenesená",J137,0)</f>
        <v>0</v>
      </c>
      <c r="BH137" s="191" t="n">
        <f aca="false">IF(N137="sníž. přenesená",J137,0)</f>
        <v>0</v>
      </c>
      <c r="BI137" s="191" t="n">
        <f aca="false">IF(N137="nulová",J137,0)</f>
        <v>0</v>
      </c>
      <c r="BJ137" s="3" t="s">
        <v>79</v>
      </c>
      <c r="BK137" s="191" t="n">
        <f aca="false">ROUND(I137*H137,2)</f>
        <v>0</v>
      </c>
      <c r="BL137" s="3" t="s">
        <v>125</v>
      </c>
      <c r="BM137" s="190" t="s">
        <v>148</v>
      </c>
    </row>
    <row r="138" s="192" customFormat="true" ht="12.8" hidden="false" customHeight="false" outlineLevel="0" collapsed="false">
      <c r="B138" s="193"/>
      <c r="D138" s="194" t="s">
        <v>127</v>
      </c>
      <c r="E138" s="195"/>
      <c r="F138" s="196" t="s">
        <v>149</v>
      </c>
      <c r="H138" s="197" t="n">
        <v>4.125</v>
      </c>
      <c r="I138" s="198"/>
      <c r="L138" s="193"/>
      <c r="M138" s="199"/>
      <c r="N138" s="200"/>
      <c r="O138" s="200"/>
      <c r="P138" s="200"/>
      <c r="Q138" s="200"/>
      <c r="R138" s="200"/>
      <c r="S138" s="200"/>
      <c r="T138" s="201"/>
      <c r="AT138" s="195" t="s">
        <v>127</v>
      </c>
      <c r="AU138" s="195" t="s">
        <v>81</v>
      </c>
      <c r="AV138" s="192" t="s">
        <v>81</v>
      </c>
      <c r="AW138" s="192" t="s">
        <v>31</v>
      </c>
      <c r="AX138" s="192" t="s">
        <v>79</v>
      </c>
      <c r="AY138" s="195" t="s">
        <v>117</v>
      </c>
    </row>
    <row r="139" s="163" customFormat="true" ht="22.8" hidden="false" customHeight="true" outlineLevel="0" collapsed="false">
      <c r="B139" s="164"/>
      <c r="D139" s="165" t="s">
        <v>73</v>
      </c>
      <c r="E139" s="175" t="s">
        <v>150</v>
      </c>
      <c r="F139" s="175" t="s">
        <v>151</v>
      </c>
      <c r="I139" s="167"/>
      <c r="J139" s="176" t="n">
        <f aca="false">BK139</f>
        <v>0</v>
      </c>
      <c r="L139" s="164"/>
      <c r="M139" s="169"/>
      <c r="N139" s="170"/>
      <c r="O139" s="170"/>
      <c r="P139" s="171" t="n">
        <f aca="false">SUM(P140:P145)</f>
        <v>0</v>
      </c>
      <c r="Q139" s="170"/>
      <c r="R139" s="171" t="n">
        <f aca="false">SUM(R140:R145)</f>
        <v>0.0020992</v>
      </c>
      <c r="S139" s="170"/>
      <c r="T139" s="172" t="n">
        <f aca="false">SUM(T140:T145)</f>
        <v>0.8748</v>
      </c>
      <c r="AR139" s="165" t="s">
        <v>79</v>
      </c>
      <c r="AT139" s="173" t="s">
        <v>73</v>
      </c>
      <c r="AU139" s="173" t="s">
        <v>79</v>
      </c>
      <c r="AY139" s="165" t="s">
        <v>117</v>
      </c>
      <c r="BK139" s="174" t="n">
        <f aca="false">SUM(BK140:BK145)</f>
        <v>0</v>
      </c>
    </row>
    <row r="140" s="27" customFormat="true" ht="21.75" hidden="false" customHeight="true" outlineLevel="0" collapsed="false">
      <c r="A140" s="22"/>
      <c r="B140" s="177"/>
      <c r="C140" s="178" t="s">
        <v>152</v>
      </c>
      <c r="D140" s="178" t="s">
        <v>120</v>
      </c>
      <c r="E140" s="179" t="s">
        <v>153</v>
      </c>
      <c r="F140" s="180" t="s">
        <v>154</v>
      </c>
      <c r="G140" s="181" t="s">
        <v>123</v>
      </c>
      <c r="H140" s="182" t="n">
        <v>15.84</v>
      </c>
      <c r="I140" s="183"/>
      <c r="J140" s="184" t="n">
        <f aca="false">ROUND(I140*H140,2)</f>
        <v>0</v>
      </c>
      <c r="K140" s="185" t="s">
        <v>124</v>
      </c>
      <c r="L140" s="23"/>
      <c r="M140" s="186"/>
      <c r="N140" s="187" t="s">
        <v>39</v>
      </c>
      <c r="O140" s="60"/>
      <c r="P140" s="188" t="n">
        <f aca="false">O140*H140</f>
        <v>0</v>
      </c>
      <c r="Q140" s="188" t="n">
        <v>0.00013</v>
      </c>
      <c r="R140" s="188" t="n">
        <f aca="false">Q140*H140</f>
        <v>0.0020592</v>
      </c>
      <c r="S140" s="188" t="n">
        <v>0</v>
      </c>
      <c r="T140" s="189" t="n">
        <f aca="false">S140*H140</f>
        <v>0</v>
      </c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R140" s="190" t="s">
        <v>125</v>
      </c>
      <c r="AT140" s="190" t="s">
        <v>120</v>
      </c>
      <c r="AU140" s="190" t="s">
        <v>81</v>
      </c>
      <c r="AY140" s="3" t="s">
        <v>117</v>
      </c>
      <c r="BE140" s="191" t="n">
        <f aca="false">IF(N140="základní",J140,0)</f>
        <v>0</v>
      </c>
      <c r="BF140" s="191" t="n">
        <f aca="false">IF(N140="snížená",J140,0)</f>
        <v>0</v>
      </c>
      <c r="BG140" s="191" t="n">
        <f aca="false">IF(N140="zákl. přenesená",J140,0)</f>
        <v>0</v>
      </c>
      <c r="BH140" s="191" t="n">
        <f aca="false">IF(N140="sníž. přenesená",J140,0)</f>
        <v>0</v>
      </c>
      <c r="BI140" s="191" t="n">
        <f aca="false">IF(N140="nulová",J140,0)</f>
        <v>0</v>
      </c>
      <c r="BJ140" s="3" t="s">
        <v>79</v>
      </c>
      <c r="BK140" s="191" t="n">
        <f aca="false">ROUND(I140*H140,2)</f>
        <v>0</v>
      </c>
      <c r="BL140" s="3" t="s">
        <v>125</v>
      </c>
      <c r="BM140" s="190" t="s">
        <v>155</v>
      </c>
    </row>
    <row r="141" s="192" customFormat="true" ht="12.8" hidden="false" customHeight="false" outlineLevel="0" collapsed="false">
      <c r="B141" s="193"/>
      <c r="D141" s="194" t="s">
        <v>127</v>
      </c>
      <c r="E141" s="195"/>
      <c r="F141" s="196" t="s">
        <v>156</v>
      </c>
      <c r="H141" s="197" t="n">
        <v>15.84</v>
      </c>
      <c r="I141" s="198"/>
      <c r="L141" s="193"/>
      <c r="M141" s="199"/>
      <c r="N141" s="200"/>
      <c r="O141" s="200"/>
      <c r="P141" s="200"/>
      <c r="Q141" s="200"/>
      <c r="R141" s="200"/>
      <c r="S141" s="200"/>
      <c r="T141" s="201"/>
      <c r="AT141" s="195" t="s">
        <v>127</v>
      </c>
      <c r="AU141" s="195" t="s">
        <v>81</v>
      </c>
      <c r="AV141" s="192" t="s">
        <v>81</v>
      </c>
      <c r="AW141" s="192" t="s">
        <v>31</v>
      </c>
      <c r="AX141" s="192" t="s">
        <v>79</v>
      </c>
      <c r="AY141" s="195" t="s">
        <v>117</v>
      </c>
    </row>
    <row r="142" s="27" customFormat="true" ht="16.5" hidden="false" customHeight="true" outlineLevel="0" collapsed="false">
      <c r="A142" s="22"/>
      <c r="B142" s="177"/>
      <c r="C142" s="178" t="s">
        <v>157</v>
      </c>
      <c r="D142" s="178" t="s">
        <v>120</v>
      </c>
      <c r="E142" s="179" t="s">
        <v>158</v>
      </c>
      <c r="F142" s="185" t="s">
        <v>159</v>
      </c>
      <c r="G142" s="181" t="s">
        <v>160</v>
      </c>
      <c r="H142" s="182" t="n">
        <v>1</v>
      </c>
      <c r="I142" s="183"/>
      <c r="J142" s="184" t="n">
        <f aca="false">ROUND(I142*H142,2)</f>
        <v>0</v>
      </c>
      <c r="K142" s="185" t="s">
        <v>124</v>
      </c>
      <c r="L142" s="23"/>
      <c r="M142" s="186"/>
      <c r="N142" s="187" t="s">
        <v>39</v>
      </c>
      <c r="O142" s="60"/>
      <c r="P142" s="188" t="n">
        <f aca="false">O142*H142</f>
        <v>0</v>
      </c>
      <c r="Q142" s="188" t="n">
        <v>4E-005</v>
      </c>
      <c r="R142" s="188" t="n">
        <f aca="false">Q142*H142</f>
        <v>4E-005</v>
      </c>
      <c r="S142" s="188" t="n">
        <v>0</v>
      </c>
      <c r="T142" s="189" t="n">
        <f aca="false">S142*H142</f>
        <v>0</v>
      </c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R142" s="190" t="s">
        <v>125</v>
      </c>
      <c r="AT142" s="190" t="s">
        <v>120</v>
      </c>
      <c r="AU142" s="190" t="s">
        <v>81</v>
      </c>
      <c r="AY142" s="3" t="s">
        <v>117</v>
      </c>
      <c r="BE142" s="191" t="n">
        <f aca="false">IF(N142="základní",J142,0)</f>
        <v>0</v>
      </c>
      <c r="BF142" s="191" t="n">
        <f aca="false">IF(N142="snížená",J142,0)</f>
        <v>0</v>
      </c>
      <c r="BG142" s="191" t="n">
        <f aca="false">IF(N142="zákl. přenesená",J142,0)</f>
        <v>0</v>
      </c>
      <c r="BH142" s="191" t="n">
        <f aca="false">IF(N142="sníž. přenesená",J142,0)</f>
        <v>0</v>
      </c>
      <c r="BI142" s="191" t="n">
        <f aca="false">IF(N142="nulová",J142,0)</f>
        <v>0</v>
      </c>
      <c r="BJ142" s="3" t="s">
        <v>79</v>
      </c>
      <c r="BK142" s="191" t="n">
        <f aca="false">ROUND(I142*H142,2)</f>
        <v>0</v>
      </c>
      <c r="BL142" s="3" t="s">
        <v>125</v>
      </c>
      <c r="BM142" s="190" t="s">
        <v>161</v>
      </c>
    </row>
    <row r="143" s="192" customFormat="true" ht="12.8" hidden="false" customHeight="false" outlineLevel="0" collapsed="false">
      <c r="B143" s="193"/>
      <c r="D143" s="194" t="s">
        <v>127</v>
      </c>
      <c r="E143" s="195"/>
      <c r="F143" s="196" t="s">
        <v>79</v>
      </c>
      <c r="H143" s="197" t="n">
        <v>1</v>
      </c>
      <c r="I143" s="198"/>
      <c r="L143" s="193"/>
      <c r="M143" s="199"/>
      <c r="N143" s="200"/>
      <c r="O143" s="200"/>
      <c r="P143" s="200"/>
      <c r="Q143" s="200"/>
      <c r="R143" s="200"/>
      <c r="S143" s="200"/>
      <c r="T143" s="201"/>
      <c r="AT143" s="195" t="s">
        <v>127</v>
      </c>
      <c r="AU143" s="195" t="s">
        <v>81</v>
      </c>
      <c r="AV143" s="192" t="s">
        <v>81</v>
      </c>
      <c r="AW143" s="192" t="s">
        <v>31</v>
      </c>
      <c r="AX143" s="192" t="s">
        <v>79</v>
      </c>
      <c r="AY143" s="195" t="s">
        <v>117</v>
      </c>
    </row>
    <row r="144" s="27" customFormat="true" ht="21.75" hidden="false" customHeight="true" outlineLevel="0" collapsed="false">
      <c r="A144" s="22"/>
      <c r="B144" s="177"/>
      <c r="C144" s="178" t="s">
        <v>150</v>
      </c>
      <c r="D144" s="178" t="s">
        <v>120</v>
      </c>
      <c r="E144" s="179" t="s">
        <v>162</v>
      </c>
      <c r="F144" s="185" t="s">
        <v>163</v>
      </c>
      <c r="G144" s="181" t="s">
        <v>123</v>
      </c>
      <c r="H144" s="182" t="n">
        <v>16.2</v>
      </c>
      <c r="I144" s="183"/>
      <c r="J144" s="184" t="n">
        <f aca="false">ROUND(I144*H144,2)</f>
        <v>0</v>
      </c>
      <c r="K144" s="185"/>
      <c r="L144" s="23"/>
      <c r="M144" s="186"/>
      <c r="N144" s="187" t="s">
        <v>39</v>
      </c>
      <c r="O144" s="60"/>
      <c r="P144" s="188" t="n">
        <f aca="false">O144*H144</f>
        <v>0</v>
      </c>
      <c r="Q144" s="188" t="n">
        <v>0</v>
      </c>
      <c r="R144" s="188" t="n">
        <f aca="false">Q144*H144</f>
        <v>0</v>
      </c>
      <c r="S144" s="188" t="n">
        <v>0.054</v>
      </c>
      <c r="T144" s="189" t="n">
        <f aca="false">S144*H144</f>
        <v>0.8748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90" t="s">
        <v>125</v>
      </c>
      <c r="AT144" s="190" t="s">
        <v>120</v>
      </c>
      <c r="AU144" s="190" t="s">
        <v>81</v>
      </c>
      <c r="AY144" s="3" t="s">
        <v>117</v>
      </c>
      <c r="BE144" s="191" t="n">
        <f aca="false">IF(N144="základní",J144,0)</f>
        <v>0</v>
      </c>
      <c r="BF144" s="191" t="n">
        <f aca="false">IF(N144="snížená",J144,0)</f>
        <v>0</v>
      </c>
      <c r="BG144" s="191" t="n">
        <f aca="false">IF(N144="zákl. přenesená",J144,0)</f>
        <v>0</v>
      </c>
      <c r="BH144" s="191" t="n">
        <f aca="false">IF(N144="sníž. přenesená",J144,0)</f>
        <v>0</v>
      </c>
      <c r="BI144" s="191" t="n">
        <f aca="false">IF(N144="nulová",J144,0)</f>
        <v>0</v>
      </c>
      <c r="BJ144" s="3" t="s">
        <v>79</v>
      </c>
      <c r="BK144" s="191" t="n">
        <f aca="false">ROUND(I144*H144,2)</f>
        <v>0</v>
      </c>
      <c r="BL144" s="3" t="s">
        <v>125</v>
      </c>
      <c r="BM144" s="190" t="s">
        <v>164</v>
      </c>
    </row>
    <row r="145" s="192" customFormat="true" ht="12.8" hidden="false" customHeight="false" outlineLevel="0" collapsed="false">
      <c r="B145" s="193"/>
      <c r="D145" s="194" t="s">
        <v>127</v>
      </c>
      <c r="E145" s="195"/>
      <c r="F145" s="196" t="s">
        <v>165</v>
      </c>
      <c r="H145" s="197" t="n">
        <v>16.2</v>
      </c>
      <c r="I145" s="198"/>
      <c r="L145" s="193"/>
      <c r="M145" s="199"/>
      <c r="N145" s="200"/>
      <c r="O145" s="200"/>
      <c r="P145" s="200"/>
      <c r="Q145" s="200"/>
      <c r="R145" s="200"/>
      <c r="S145" s="200"/>
      <c r="T145" s="201"/>
      <c r="AT145" s="195" t="s">
        <v>127</v>
      </c>
      <c r="AU145" s="195" t="s">
        <v>81</v>
      </c>
      <c r="AV145" s="192" t="s">
        <v>81</v>
      </c>
      <c r="AW145" s="192" t="s">
        <v>31</v>
      </c>
      <c r="AX145" s="192" t="s">
        <v>79</v>
      </c>
      <c r="AY145" s="195" t="s">
        <v>117</v>
      </c>
    </row>
    <row r="146" s="163" customFormat="true" ht="22.8" hidden="false" customHeight="true" outlineLevel="0" collapsed="false">
      <c r="B146" s="164"/>
      <c r="D146" s="165" t="s">
        <v>73</v>
      </c>
      <c r="E146" s="175" t="s">
        <v>166</v>
      </c>
      <c r="F146" s="175" t="s">
        <v>167</v>
      </c>
      <c r="I146" s="167"/>
      <c r="J146" s="176" t="n">
        <f aca="false">BK146</f>
        <v>0</v>
      </c>
      <c r="L146" s="164"/>
      <c r="M146" s="169"/>
      <c r="N146" s="170"/>
      <c r="O146" s="170"/>
      <c r="P146" s="171" t="n">
        <f aca="false">SUM(P147:P151)</f>
        <v>0</v>
      </c>
      <c r="Q146" s="170"/>
      <c r="R146" s="171" t="n">
        <f aca="false">SUM(R147:R151)</f>
        <v>0</v>
      </c>
      <c r="S146" s="170"/>
      <c r="T146" s="172" t="n">
        <f aca="false">SUM(T147:T151)</f>
        <v>0</v>
      </c>
      <c r="AR146" s="165" t="s">
        <v>79</v>
      </c>
      <c r="AT146" s="173" t="s">
        <v>73</v>
      </c>
      <c r="AU146" s="173" t="s">
        <v>79</v>
      </c>
      <c r="AY146" s="165" t="s">
        <v>117</v>
      </c>
      <c r="BK146" s="174" t="n">
        <f aca="false">SUM(BK147:BK151)</f>
        <v>0</v>
      </c>
    </row>
    <row r="147" s="27" customFormat="true" ht="21.75" hidden="false" customHeight="true" outlineLevel="0" collapsed="false">
      <c r="A147" s="22"/>
      <c r="B147" s="177"/>
      <c r="C147" s="178" t="s">
        <v>168</v>
      </c>
      <c r="D147" s="178" t="s">
        <v>120</v>
      </c>
      <c r="E147" s="179" t="s">
        <v>169</v>
      </c>
      <c r="F147" s="185" t="s">
        <v>170</v>
      </c>
      <c r="G147" s="181" t="s">
        <v>171</v>
      </c>
      <c r="H147" s="182" t="n">
        <v>0.894</v>
      </c>
      <c r="I147" s="183"/>
      <c r="J147" s="184" t="n">
        <f aca="false">ROUND(I147*H147,2)</f>
        <v>0</v>
      </c>
      <c r="K147" s="185" t="s">
        <v>124</v>
      </c>
      <c r="L147" s="23"/>
      <c r="M147" s="186"/>
      <c r="N147" s="187" t="s">
        <v>39</v>
      </c>
      <c r="O147" s="60"/>
      <c r="P147" s="188" t="n">
        <f aca="false">O147*H147</f>
        <v>0</v>
      </c>
      <c r="Q147" s="188" t="n">
        <v>0</v>
      </c>
      <c r="R147" s="188" t="n">
        <f aca="false">Q147*H147</f>
        <v>0</v>
      </c>
      <c r="S147" s="188" t="n">
        <v>0</v>
      </c>
      <c r="T147" s="189" t="n">
        <f aca="false">S147*H147</f>
        <v>0</v>
      </c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R147" s="190" t="s">
        <v>125</v>
      </c>
      <c r="AT147" s="190" t="s">
        <v>120</v>
      </c>
      <c r="AU147" s="190" t="s">
        <v>81</v>
      </c>
      <c r="AY147" s="3" t="s">
        <v>117</v>
      </c>
      <c r="BE147" s="191" t="n">
        <f aca="false">IF(N147="základní",J147,0)</f>
        <v>0</v>
      </c>
      <c r="BF147" s="191" t="n">
        <f aca="false">IF(N147="snížená",J147,0)</f>
        <v>0</v>
      </c>
      <c r="BG147" s="191" t="n">
        <f aca="false">IF(N147="zákl. přenesená",J147,0)</f>
        <v>0</v>
      </c>
      <c r="BH147" s="191" t="n">
        <f aca="false">IF(N147="sníž. přenesená",J147,0)</f>
        <v>0</v>
      </c>
      <c r="BI147" s="191" t="n">
        <f aca="false">IF(N147="nulová",J147,0)</f>
        <v>0</v>
      </c>
      <c r="BJ147" s="3" t="s">
        <v>79</v>
      </c>
      <c r="BK147" s="191" t="n">
        <f aca="false">ROUND(I147*H147,2)</f>
        <v>0</v>
      </c>
      <c r="BL147" s="3" t="s">
        <v>125</v>
      </c>
      <c r="BM147" s="190" t="s">
        <v>172</v>
      </c>
    </row>
    <row r="148" s="27" customFormat="true" ht="21.75" hidden="false" customHeight="true" outlineLevel="0" collapsed="false">
      <c r="A148" s="22"/>
      <c r="B148" s="177"/>
      <c r="C148" s="178" t="s">
        <v>173</v>
      </c>
      <c r="D148" s="178" t="s">
        <v>120</v>
      </c>
      <c r="E148" s="179" t="s">
        <v>174</v>
      </c>
      <c r="F148" s="185" t="s">
        <v>175</v>
      </c>
      <c r="G148" s="181" t="s">
        <v>171</v>
      </c>
      <c r="H148" s="182" t="n">
        <v>0.894</v>
      </c>
      <c r="I148" s="183"/>
      <c r="J148" s="184" t="n">
        <f aca="false">ROUND(I148*H148,2)</f>
        <v>0</v>
      </c>
      <c r="K148" s="185" t="s">
        <v>124</v>
      </c>
      <c r="L148" s="23"/>
      <c r="M148" s="186"/>
      <c r="N148" s="187" t="s">
        <v>39</v>
      </c>
      <c r="O148" s="60"/>
      <c r="P148" s="188" t="n">
        <f aca="false">O148*H148</f>
        <v>0</v>
      </c>
      <c r="Q148" s="188" t="n">
        <v>0</v>
      </c>
      <c r="R148" s="188" t="n">
        <f aca="false">Q148*H148</f>
        <v>0</v>
      </c>
      <c r="S148" s="188" t="n">
        <v>0</v>
      </c>
      <c r="T148" s="189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90" t="s">
        <v>125</v>
      </c>
      <c r="AT148" s="190" t="s">
        <v>120</v>
      </c>
      <c r="AU148" s="190" t="s">
        <v>81</v>
      </c>
      <c r="AY148" s="3" t="s">
        <v>117</v>
      </c>
      <c r="BE148" s="191" t="n">
        <f aca="false">IF(N148="základní",J148,0)</f>
        <v>0</v>
      </c>
      <c r="BF148" s="191" t="n">
        <f aca="false">IF(N148="snížená",J148,0)</f>
        <v>0</v>
      </c>
      <c r="BG148" s="191" t="n">
        <f aca="false">IF(N148="zákl. přenesená",J148,0)</f>
        <v>0</v>
      </c>
      <c r="BH148" s="191" t="n">
        <f aca="false">IF(N148="sníž. přenesená",J148,0)</f>
        <v>0</v>
      </c>
      <c r="BI148" s="191" t="n">
        <f aca="false">IF(N148="nulová",J148,0)</f>
        <v>0</v>
      </c>
      <c r="BJ148" s="3" t="s">
        <v>79</v>
      </c>
      <c r="BK148" s="191" t="n">
        <f aca="false">ROUND(I148*H148,2)</f>
        <v>0</v>
      </c>
      <c r="BL148" s="3" t="s">
        <v>125</v>
      </c>
      <c r="BM148" s="190" t="s">
        <v>176</v>
      </c>
    </row>
    <row r="149" s="27" customFormat="true" ht="21.75" hidden="false" customHeight="true" outlineLevel="0" collapsed="false">
      <c r="A149" s="22"/>
      <c r="B149" s="177"/>
      <c r="C149" s="178" t="s">
        <v>177</v>
      </c>
      <c r="D149" s="178" t="s">
        <v>120</v>
      </c>
      <c r="E149" s="179" t="s">
        <v>178</v>
      </c>
      <c r="F149" s="185" t="s">
        <v>179</v>
      </c>
      <c r="G149" s="181" t="s">
        <v>171</v>
      </c>
      <c r="H149" s="182" t="n">
        <v>16.986</v>
      </c>
      <c r="I149" s="183"/>
      <c r="J149" s="184" t="n">
        <f aca="false">ROUND(I149*H149,2)</f>
        <v>0</v>
      </c>
      <c r="K149" s="185" t="s">
        <v>124</v>
      </c>
      <c r="L149" s="23"/>
      <c r="M149" s="186"/>
      <c r="N149" s="187" t="s">
        <v>39</v>
      </c>
      <c r="O149" s="60"/>
      <c r="P149" s="188" t="n">
        <f aca="false">O149*H149</f>
        <v>0</v>
      </c>
      <c r="Q149" s="188" t="n">
        <v>0</v>
      </c>
      <c r="R149" s="188" t="n">
        <f aca="false">Q149*H149</f>
        <v>0</v>
      </c>
      <c r="S149" s="188" t="n">
        <v>0</v>
      </c>
      <c r="T149" s="189" t="n">
        <f aca="false">S149*H149</f>
        <v>0</v>
      </c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R149" s="190" t="s">
        <v>125</v>
      </c>
      <c r="AT149" s="190" t="s">
        <v>120</v>
      </c>
      <c r="AU149" s="190" t="s">
        <v>81</v>
      </c>
      <c r="AY149" s="3" t="s">
        <v>117</v>
      </c>
      <c r="BE149" s="191" t="n">
        <f aca="false">IF(N149="základní",J149,0)</f>
        <v>0</v>
      </c>
      <c r="BF149" s="191" t="n">
        <f aca="false">IF(N149="snížená",J149,0)</f>
        <v>0</v>
      </c>
      <c r="BG149" s="191" t="n">
        <f aca="false">IF(N149="zákl. přenesená",J149,0)</f>
        <v>0</v>
      </c>
      <c r="BH149" s="191" t="n">
        <f aca="false">IF(N149="sníž. přenesená",J149,0)</f>
        <v>0</v>
      </c>
      <c r="BI149" s="191" t="n">
        <f aca="false">IF(N149="nulová",J149,0)</f>
        <v>0</v>
      </c>
      <c r="BJ149" s="3" t="s">
        <v>79</v>
      </c>
      <c r="BK149" s="191" t="n">
        <f aca="false">ROUND(I149*H149,2)</f>
        <v>0</v>
      </c>
      <c r="BL149" s="3" t="s">
        <v>125</v>
      </c>
      <c r="BM149" s="190" t="s">
        <v>180</v>
      </c>
    </row>
    <row r="150" s="192" customFormat="true" ht="12.8" hidden="false" customHeight="false" outlineLevel="0" collapsed="false">
      <c r="B150" s="193"/>
      <c r="D150" s="194" t="s">
        <v>127</v>
      </c>
      <c r="F150" s="196" t="s">
        <v>181</v>
      </c>
      <c r="H150" s="197" t="n">
        <v>16.986</v>
      </c>
      <c r="I150" s="198"/>
      <c r="L150" s="193"/>
      <c r="M150" s="199"/>
      <c r="N150" s="200"/>
      <c r="O150" s="200"/>
      <c r="P150" s="200"/>
      <c r="Q150" s="200"/>
      <c r="R150" s="200"/>
      <c r="S150" s="200"/>
      <c r="T150" s="201"/>
      <c r="AT150" s="195" t="s">
        <v>127</v>
      </c>
      <c r="AU150" s="195" t="s">
        <v>81</v>
      </c>
      <c r="AV150" s="192" t="s">
        <v>81</v>
      </c>
      <c r="AW150" s="192" t="s">
        <v>2</v>
      </c>
      <c r="AX150" s="192" t="s">
        <v>79</v>
      </c>
      <c r="AY150" s="195" t="s">
        <v>117</v>
      </c>
    </row>
    <row r="151" s="27" customFormat="true" ht="33" hidden="false" customHeight="true" outlineLevel="0" collapsed="false">
      <c r="A151" s="22"/>
      <c r="B151" s="177"/>
      <c r="C151" s="178" t="s">
        <v>182</v>
      </c>
      <c r="D151" s="178" t="s">
        <v>120</v>
      </c>
      <c r="E151" s="179" t="s">
        <v>183</v>
      </c>
      <c r="F151" s="185" t="s">
        <v>184</v>
      </c>
      <c r="G151" s="181" t="s">
        <v>171</v>
      </c>
      <c r="H151" s="182" t="n">
        <v>0.875</v>
      </c>
      <c r="I151" s="183"/>
      <c r="J151" s="184" t="n">
        <f aca="false">ROUND(I151*H151,2)</f>
        <v>0</v>
      </c>
      <c r="K151" s="185" t="s">
        <v>124</v>
      </c>
      <c r="L151" s="23"/>
      <c r="M151" s="186"/>
      <c r="N151" s="187" t="s">
        <v>39</v>
      </c>
      <c r="O151" s="60"/>
      <c r="P151" s="188" t="n">
        <f aca="false">O151*H151</f>
        <v>0</v>
      </c>
      <c r="Q151" s="188" t="n">
        <v>0</v>
      </c>
      <c r="R151" s="188" t="n">
        <f aca="false">Q151*H151</f>
        <v>0</v>
      </c>
      <c r="S151" s="188" t="n">
        <v>0</v>
      </c>
      <c r="T151" s="189" t="n">
        <f aca="false">S151*H151</f>
        <v>0</v>
      </c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R151" s="190" t="s">
        <v>125</v>
      </c>
      <c r="AT151" s="190" t="s">
        <v>120</v>
      </c>
      <c r="AU151" s="190" t="s">
        <v>81</v>
      </c>
      <c r="AY151" s="3" t="s">
        <v>117</v>
      </c>
      <c r="BE151" s="191" t="n">
        <f aca="false">IF(N151="základní",J151,0)</f>
        <v>0</v>
      </c>
      <c r="BF151" s="191" t="n">
        <f aca="false">IF(N151="snížená",J151,0)</f>
        <v>0</v>
      </c>
      <c r="BG151" s="191" t="n">
        <f aca="false">IF(N151="zákl. přenesená",J151,0)</f>
        <v>0</v>
      </c>
      <c r="BH151" s="191" t="n">
        <f aca="false">IF(N151="sníž. přenesená",J151,0)</f>
        <v>0</v>
      </c>
      <c r="BI151" s="191" t="n">
        <f aca="false">IF(N151="nulová",J151,0)</f>
        <v>0</v>
      </c>
      <c r="BJ151" s="3" t="s">
        <v>79</v>
      </c>
      <c r="BK151" s="191" t="n">
        <f aca="false">ROUND(I151*H151,2)</f>
        <v>0</v>
      </c>
      <c r="BL151" s="3" t="s">
        <v>125</v>
      </c>
      <c r="BM151" s="190" t="s">
        <v>185</v>
      </c>
    </row>
    <row r="152" s="163" customFormat="true" ht="22.8" hidden="false" customHeight="true" outlineLevel="0" collapsed="false">
      <c r="B152" s="164"/>
      <c r="D152" s="165" t="s">
        <v>73</v>
      </c>
      <c r="E152" s="175" t="s">
        <v>186</v>
      </c>
      <c r="F152" s="175" t="s">
        <v>187</v>
      </c>
      <c r="I152" s="167"/>
      <c r="J152" s="176" t="n">
        <f aca="false">BK152</f>
        <v>0</v>
      </c>
      <c r="L152" s="164"/>
      <c r="M152" s="169"/>
      <c r="N152" s="170"/>
      <c r="O152" s="170"/>
      <c r="P152" s="171" t="n">
        <f aca="false">P153</f>
        <v>0</v>
      </c>
      <c r="Q152" s="170"/>
      <c r="R152" s="171" t="n">
        <f aca="false">R153</f>
        <v>0</v>
      </c>
      <c r="S152" s="170"/>
      <c r="T152" s="172" t="n">
        <f aca="false">T153</f>
        <v>0</v>
      </c>
      <c r="AR152" s="165" t="s">
        <v>79</v>
      </c>
      <c r="AT152" s="173" t="s">
        <v>73</v>
      </c>
      <c r="AU152" s="173" t="s">
        <v>79</v>
      </c>
      <c r="AY152" s="165" t="s">
        <v>117</v>
      </c>
      <c r="BK152" s="174" t="n">
        <f aca="false">BK153</f>
        <v>0</v>
      </c>
    </row>
    <row r="153" s="27" customFormat="true" ht="16.5" hidden="false" customHeight="true" outlineLevel="0" collapsed="false">
      <c r="A153" s="22"/>
      <c r="B153" s="177"/>
      <c r="C153" s="178" t="s">
        <v>188</v>
      </c>
      <c r="D153" s="178" t="s">
        <v>120</v>
      </c>
      <c r="E153" s="179" t="s">
        <v>189</v>
      </c>
      <c r="F153" s="185" t="s">
        <v>190</v>
      </c>
      <c r="G153" s="181" t="s">
        <v>171</v>
      </c>
      <c r="H153" s="182" t="n">
        <v>1.375</v>
      </c>
      <c r="I153" s="183"/>
      <c r="J153" s="184" t="n">
        <f aca="false">ROUND(I153*H153,2)</f>
        <v>0</v>
      </c>
      <c r="K153" s="185" t="s">
        <v>124</v>
      </c>
      <c r="L153" s="23"/>
      <c r="M153" s="186"/>
      <c r="N153" s="187" t="s">
        <v>39</v>
      </c>
      <c r="O153" s="60"/>
      <c r="P153" s="188" t="n">
        <f aca="false">O153*H153</f>
        <v>0</v>
      </c>
      <c r="Q153" s="188" t="n">
        <v>0</v>
      </c>
      <c r="R153" s="188" t="n">
        <f aca="false">Q153*H153</f>
        <v>0</v>
      </c>
      <c r="S153" s="188" t="n">
        <v>0</v>
      </c>
      <c r="T153" s="189" t="n">
        <f aca="false">S153*H153</f>
        <v>0</v>
      </c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R153" s="190" t="s">
        <v>125</v>
      </c>
      <c r="AT153" s="190" t="s">
        <v>120</v>
      </c>
      <c r="AU153" s="190" t="s">
        <v>81</v>
      </c>
      <c r="AY153" s="3" t="s">
        <v>117</v>
      </c>
      <c r="BE153" s="191" t="n">
        <f aca="false">IF(N153="základní",J153,0)</f>
        <v>0</v>
      </c>
      <c r="BF153" s="191" t="n">
        <f aca="false">IF(N153="snížená",J153,0)</f>
        <v>0</v>
      </c>
      <c r="BG153" s="191" t="n">
        <f aca="false">IF(N153="zákl. přenesená",J153,0)</f>
        <v>0</v>
      </c>
      <c r="BH153" s="191" t="n">
        <f aca="false">IF(N153="sníž. přenesená",J153,0)</f>
        <v>0</v>
      </c>
      <c r="BI153" s="191" t="n">
        <f aca="false">IF(N153="nulová",J153,0)</f>
        <v>0</v>
      </c>
      <c r="BJ153" s="3" t="s">
        <v>79</v>
      </c>
      <c r="BK153" s="191" t="n">
        <f aca="false">ROUND(I153*H153,2)</f>
        <v>0</v>
      </c>
      <c r="BL153" s="3" t="s">
        <v>125</v>
      </c>
      <c r="BM153" s="190" t="s">
        <v>191</v>
      </c>
    </row>
    <row r="154" s="163" customFormat="true" ht="25.9" hidden="false" customHeight="true" outlineLevel="0" collapsed="false">
      <c r="B154" s="164"/>
      <c r="D154" s="165" t="s">
        <v>73</v>
      </c>
      <c r="E154" s="166" t="s">
        <v>192</v>
      </c>
      <c r="F154" s="166" t="s">
        <v>193</v>
      </c>
      <c r="I154" s="167"/>
      <c r="J154" s="168" t="n">
        <f aca="false">BK154</f>
        <v>0</v>
      </c>
      <c r="L154" s="164"/>
      <c r="M154" s="169"/>
      <c r="N154" s="170"/>
      <c r="O154" s="170"/>
      <c r="P154" s="171" t="n">
        <f aca="false">P155+P158+P163+P179</f>
        <v>0</v>
      </c>
      <c r="Q154" s="170"/>
      <c r="R154" s="171" t="n">
        <f aca="false">R155+R158+R163+R179</f>
        <v>0.0280416</v>
      </c>
      <c r="S154" s="170"/>
      <c r="T154" s="172" t="n">
        <f aca="false">T155+T158+T163+T179</f>
        <v>0.019584</v>
      </c>
      <c r="AR154" s="165" t="s">
        <v>81</v>
      </c>
      <c r="AT154" s="173" t="s">
        <v>73</v>
      </c>
      <c r="AU154" s="173" t="s">
        <v>74</v>
      </c>
      <c r="AY154" s="165" t="s">
        <v>117</v>
      </c>
      <c r="BK154" s="174" t="n">
        <f aca="false">BK155+BK158+BK163+BK179</f>
        <v>0</v>
      </c>
    </row>
    <row r="155" s="163" customFormat="true" ht="22.8" hidden="false" customHeight="true" outlineLevel="0" collapsed="false">
      <c r="B155" s="164"/>
      <c r="D155" s="165" t="s">
        <v>73</v>
      </c>
      <c r="E155" s="175" t="s">
        <v>194</v>
      </c>
      <c r="F155" s="175" t="s">
        <v>195</v>
      </c>
      <c r="I155" s="167"/>
      <c r="J155" s="176" t="n">
        <f aca="false">BK155</f>
        <v>0</v>
      </c>
      <c r="L155" s="164"/>
      <c r="M155" s="169"/>
      <c r="N155" s="170"/>
      <c r="O155" s="170"/>
      <c r="P155" s="171" t="n">
        <f aca="false">SUM(P156:P157)</f>
        <v>0</v>
      </c>
      <c r="Q155" s="170"/>
      <c r="R155" s="171" t="n">
        <f aca="false">SUM(R156:R157)</f>
        <v>0</v>
      </c>
      <c r="S155" s="170"/>
      <c r="T155" s="172" t="n">
        <f aca="false">SUM(T156:T157)</f>
        <v>0</v>
      </c>
      <c r="AR155" s="165" t="s">
        <v>81</v>
      </c>
      <c r="AT155" s="173" t="s">
        <v>73</v>
      </c>
      <c r="AU155" s="173" t="s">
        <v>79</v>
      </c>
      <c r="AY155" s="165" t="s">
        <v>117</v>
      </c>
      <c r="BK155" s="174" t="n">
        <f aca="false">SUM(BK156:BK157)</f>
        <v>0</v>
      </c>
    </row>
    <row r="156" s="27" customFormat="true" ht="16.5" hidden="false" customHeight="true" outlineLevel="0" collapsed="false">
      <c r="A156" s="22"/>
      <c r="B156" s="177"/>
      <c r="C156" s="178" t="s">
        <v>7</v>
      </c>
      <c r="D156" s="178" t="s">
        <v>120</v>
      </c>
      <c r="E156" s="179" t="s">
        <v>196</v>
      </c>
      <c r="F156" s="185" t="s">
        <v>197</v>
      </c>
      <c r="G156" s="181" t="s">
        <v>144</v>
      </c>
      <c r="H156" s="182" t="n">
        <v>6</v>
      </c>
      <c r="I156" s="183"/>
      <c r="J156" s="184" t="n">
        <f aca="false">ROUND(I156*H156,2)</f>
        <v>0</v>
      </c>
      <c r="K156" s="185"/>
      <c r="L156" s="23"/>
      <c r="M156" s="186"/>
      <c r="N156" s="187" t="s">
        <v>39</v>
      </c>
      <c r="O156" s="60"/>
      <c r="P156" s="188" t="n">
        <f aca="false">O156*H156</f>
        <v>0</v>
      </c>
      <c r="Q156" s="188" t="n">
        <v>0</v>
      </c>
      <c r="R156" s="188" t="n">
        <f aca="false">Q156*H156</f>
        <v>0</v>
      </c>
      <c r="S156" s="188" t="n">
        <v>0</v>
      </c>
      <c r="T156" s="189" t="n">
        <f aca="false">S156*H156</f>
        <v>0</v>
      </c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R156" s="190" t="s">
        <v>198</v>
      </c>
      <c r="AT156" s="190" t="s">
        <v>120</v>
      </c>
      <c r="AU156" s="190" t="s">
        <v>81</v>
      </c>
      <c r="AY156" s="3" t="s">
        <v>117</v>
      </c>
      <c r="BE156" s="191" t="n">
        <f aca="false">IF(N156="základní",J156,0)</f>
        <v>0</v>
      </c>
      <c r="BF156" s="191" t="n">
        <f aca="false">IF(N156="snížená",J156,0)</f>
        <v>0</v>
      </c>
      <c r="BG156" s="191" t="n">
        <f aca="false">IF(N156="zákl. přenesená",J156,0)</f>
        <v>0</v>
      </c>
      <c r="BH156" s="191" t="n">
        <f aca="false">IF(N156="sníž. přenesená",J156,0)</f>
        <v>0</v>
      </c>
      <c r="BI156" s="191" t="n">
        <f aca="false">IF(N156="nulová",J156,0)</f>
        <v>0</v>
      </c>
      <c r="BJ156" s="3" t="s">
        <v>79</v>
      </c>
      <c r="BK156" s="191" t="n">
        <f aca="false">ROUND(I156*H156,2)</f>
        <v>0</v>
      </c>
      <c r="BL156" s="3" t="s">
        <v>198</v>
      </c>
      <c r="BM156" s="190" t="s">
        <v>199</v>
      </c>
    </row>
    <row r="157" s="27" customFormat="true" ht="21.75" hidden="false" customHeight="true" outlineLevel="0" collapsed="false">
      <c r="A157" s="22"/>
      <c r="B157" s="177"/>
      <c r="C157" s="178" t="s">
        <v>198</v>
      </c>
      <c r="D157" s="178" t="s">
        <v>120</v>
      </c>
      <c r="E157" s="179" t="s">
        <v>200</v>
      </c>
      <c r="F157" s="185" t="s">
        <v>201</v>
      </c>
      <c r="G157" s="181" t="s">
        <v>202</v>
      </c>
      <c r="H157" s="202"/>
      <c r="I157" s="183"/>
      <c r="J157" s="184" t="n">
        <f aca="false">ROUND(I157*H157,2)</f>
        <v>0</v>
      </c>
      <c r="K157" s="185" t="s">
        <v>124</v>
      </c>
      <c r="L157" s="23"/>
      <c r="M157" s="186"/>
      <c r="N157" s="187" t="s">
        <v>39</v>
      </c>
      <c r="O157" s="60"/>
      <c r="P157" s="188" t="n">
        <f aca="false">O157*H157</f>
        <v>0</v>
      </c>
      <c r="Q157" s="188" t="n">
        <v>0</v>
      </c>
      <c r="R157" s="188" t="n">
        <f aca="false">Q157*H157</f>
        <v>0</v>
      </c>
      <c r="S157" s="188" t="n">
        <v>0</v>
      </c>
      <c r="T157" s="189" t="n">
        <f aca="false">S157*H157</f>
        <v>0</v>
      </c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R157" s="190" t="s">
        <v>198</v>
      </c>
      <c r="AT157" s="190" t="s">
        <v>120</v>
      </c>
      <c r="AU157" s="190" t="s">
        <v>81</v>
      </c>
      <c r="AY157" s="3" t="s">
        <v>117</v>
      </c>
      <c r="BE157" s="191" t="n">
        <f aca="false">IF(N157="základní",J157,0)</f>
        <v>0</v>
      </c>
      <c r="BF157" s="191" t="n">
        <f aca="false">IF(N157="snížená",J157,0)</f>
        <v>0</v>
      </c>
      <c r="BG157" s="191" t="n">
        <f aca="false">IF(N157="zákl. přenesená",J157,0)</f>
        <v>0</v>
      </c>
      <c r="BH157" s="191" t="n">
        <f aca="false">IF(N157="sníž. přenesená",J157,0)</f>
        <v>0</v>
      </c>
      <c r="BI157" s="191" t="n">
        <f aca="false">IF(N157="nulová",J157,0)</f>
        <v>0</v>
      </c>
      <c r="BJ157" s="3" t="s">
        <v>79</v>
      </c>
      <c r="BK157" s="191" t="n">
        <f aca="false">ROUND(I157*H157,2)</f>
        <v>0</v>
      </c>
      <c r="BL157" s="3" t="s">
        <v>198</v>
      </c>
      <c r="BM157" s="190" t="s">
        <v>203</v>
      </c>
    </row>
    <row r="158" s="163" customFormat="true" ht="22.8" hidden="false" customHeight="true" outlineLevel="0" collapsed="false">
      <c r="B158" s="164"/>
      <c r="D158" s="165" t="s">
        <v>73</v>
      </c>
      <c r="E158" s="175" t="s">
        <v>204</v>
      </c>
      <c r="F158" s="175" t="s">
        <v>205</v>
      </c>
      <c r="I158" s="167"/>
      <c r="J158" s="176" t="n">
        <f aca="false">BK158</f>
        <v>0</v>
      </c>
      <c r="L158" s="164"/>
      <c r="M158" s="169"/>
      <c r="N158" s="170"/>
      <c r="O158" s="170"/>
      <c r="P158" s="171" t="n">
        <f aca="false">SUM(P159:P162)</f>
        <v>0</v>
      </c>
      <c r="Q158" s="170"/>
      <c r="R158" s="171" t="n">
        <f aca="false">SUM(R159:R162)</f>
        <v>0</v>
      </c>
      <c r="S158" s="170"/>
      <c r="T158" s="172" t="n">
        <f aca="false">SUM(T159:T162)</f>
        <v>0</v>
      </c>
      <c r="AR158" s="165" t="s">
        <v>81</v>
      </c>
      <c r="AT158" s="173" t="s">
        <v>73</v>
      </c>
      <c r="AU158" s="173" t="s">
        <v>79</v>
      </c>
      <c r="AY158" s="165" t="s">
        <v>117</v>
      </c>
      <c r="BK158" s="174" t="n">
        <f aca="false">SUM(BK159:BK162)</f>
        <v>0</v>
      </c>
    </row>
    <row r="159" s="27" customFormat="true" ht="33" hidden="false" customHeight="true" outlineLevel="0" collapsed="false">
      <c r="A159" s="22"/>
      <c r="B159" s="177"/>
      <c r="C159" s="178" t="s">
        <v>206</v>
      </c>
      <c r="D159" s="178" t="s">
        <v>120</v>
      </c>
      <c r="E159" s="179" t="s">
        <v>207</v>
      </c>
      <c r="F159" s="185" t="s">
        <v>208</v>
      </c>
      <c r="G159" s="181" t="s">
        <v>144</v>
      </c>
      <c r="H159" s="182" t="n">
        <v>6</v>
      </c>
      <c r="I159" s="183"/>
      <c r="J159" s="184" t="n">
        <f aca="false">ROUND(I159*H159,2)</f>
        <v>0</v>
      </c>
      <c r="K159" s="185"/>
      <c r="L159" s="23"/>
      <c r="M159" s="186"/>
      <c r="N159" s="187" t="s">
        <v>39</v>
      </c>
      <c r="O159" s="60"/>
      <c r="P159" s="188" t="n">
        <f aca="false">O159*H159</f>
        <v>0</v>
      </c>
      <c r="Q159" s="188" t="n">
        <v>0</v>
      </c>
      <c r="R159" s="188" t="n">
        <f aca="false">Q159*H159</f>
        <v>0</v>
      </c>
      <c r="S159" s="188" t="n">
        <v>0</v>
      </c>
      <c r="T159" s="189" t="n">
        <f aca="false">S159*H159</f>
        <v>0</v>
      </c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R159" s="190" t="s">
        <v>198</v>
      </c>
      <c r="AT159" s="190" t="s">
        <v>120</v>
      </c>
      <c r="AU159" s="190" t="s">
        <v>81</v>
      </c>
      <c r="AY159" s="3" t="s">
        <v>117</v>
      </c>
      <c r="BE159" s="191" t="n">
        <f aca="false">IF(N159="základní",J159,0)</f>
        <v>0</v>
      </c>
      <c r="BF159" s="191" t="n">
        <f aca="false">IF(N159="snížená",J159,0)</f>
        <v>0</v>
      </c>
      <c r="BG159" s="191" t="n">
        <f aca="false">IF(N159="zákl. přenesená",J159,0)</f>
        <v>0</v>
      </c>
      <c r="BH159" s="191" t="n">
        <f aca="false">IF(N159="sníž. přenesená",J159,0)</f>
        <v>0</v>
      </c>
      <c r="BI159" s="191" t="n">
        <f aca="false">IF(N159="nulová",J159,0)</f>
        <v>0</v>
      </c>
      <c r="BJ159" s="3" t="s">
        <v>79</v>
      </c>
      <c r="BK159" s="191" t="n">
        <f aca="false">ROUND(I159*H159,2)</f>
        <v>0</v>
      </c>
      <c r="BL159" s="3" t="s">
        <v>198</v>
      </c>
      <c r="BM159" s="190" t="s">
        <v>209</v>
      </c>
    </row>
    <row r="160" s="27" customFormat="true" ht="16.5" hidden="false" customHeight="true" outlineLevel="0" collapsed="false">
      <c r="A160" s="22"/>
      <c r="B160" s="177"/>
      <c r="C160" s="178" t="s">
        <v>210</v>
      </c>
      <c r="D160" s="178" t="s">
        <v>120</v>
      </c>
      <c r="E160" s="179" t="s">
        <v>211</v>
      </c>
      <c r="F160" s="185" t="s">
        <v>212</v>
      </c>
      <c r="G160" s="181" t="s">
        <v>144</v>
      </c>
      <c r="H160" s="182" t="n">
        <v>6</v>
      </c>
      <c r="I160" s="183"/>
      <c r="J160" s="184" t="n">
        <f aca="false">ROUND(I160*H160,2)</f>
        <v>0</v>
      </c>
      <c r="K160" s="185"/>
      <c r="L160" s="23"/>
      <c r="M160" s="186"/>
      <c r="N160" s="187" t="s">
        <v>39</v>
      </c>
      <c r="O160" s="60"/>
      <c r="P160" s="188" t="n">
        <f aca="false">O160*H160</f>
        <v>0</v>
      </c>
      <c r="Q160" s="188" t="n">
        <v>0</v>
      </c>
      <c r="R160" s="188" t="n">
        <f aca="false">Q160*H160</f>
        <v>0</v>
      </c>
      <c r="S160" s="188" t="n">
        <v>0</v>
      </c>
      <c r="T160" s="189" t="n">
        <f aca="false">S160*H160</f>
        <v>0</v>
      </c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R160" s="190" t="s">
        <v>198</v>
      </c>
      <c r="AT160" s="190" t="s">
        <v>120</v>
      </c>
      <c r="AU160" s="190" t="s">
        <v>81</v>
      </c>
      <c r="AY160" s="3" t="s">
        <v>117</v>
      </c>
      <c r="BE160" s="191" t="n">
        <f aca="false">IF(N160="základní",J160,0)</f>
        <v>0</v>
      </c>
      <c r="BF160" s="191" t="n">
        <f aca="false">IF(N160="snížená",J160,0)</f>
        <v>0</v>
      </c>
      <c r="BG160" s="191" t="n">
        <f aca="false">IF(N160="zákl. přenesená",J160,0)</f>
        <v>0</v>
      </c>
      <c r="BH160" s="191" t="n">
        <f aca="false">IF(N160="sníž. přenesená",J160,0)</f>
        <v>0</v>
      </c>
      <c r="BI160" s="191" t="n">
        <f aca="false">IF(N160="nulová",J160,0)</f>
        <v>0</v>
      </c>
      <c r="BJ160" s="3" t="s">
        <v>79</v>
      </c>
      <c r="BK160" s="191" t="n">
        <f aca="false">ROUND(I160*H160,2)</f>
        <v>0</v>
      </c>
      <c r="BL160" s="3" t="s">
        <v>198</v>
      </c>
      <c r="BM160" s="190" t="s">
        <v>213</v>
      </c>
    </row>
    <row r="161" s="27" customFormat="true" ht="16.5" hidden="false" customHeight="true" outlineLevel="0" collapsed="false">
      <c r="A161" s="22"/>
      <c r="B161" s="177"/>
      <c r="C161" s="178" t="s">
        <v>214</v>
      </c>
      <c r="D161" s="178" t="s">
        <v>120</v>
      </c>
      <c r="E161" s="179" t="s">
        <v>215</v>
      </c>
      <c r="F161" s="185" t="s">
        <v>216</v>
      </c>
      <c r="G161" s="181" t="s">
        <v>144</v>
      </c>
      <c r="H161" s="182" t="n">
        <v>6</v>
      </c>
      <c r="I161" s="183"/>
      <c r="J161" s="184" t="n">
        <f aca="false">ROUND(I161*H161,2)</f>
        <v>0</v>
      </c>
      <c r="K161" s="185"/>
      <c r="L161" s="23"/>
      <c r="M161" s="186"/>
      <c r="N161" s="187" t="s">
        <v>39</v>
      </c>
      <c r="O161" s="60"/>
      <c r="P161" s="188" t="n">
        <f aca="false">O161*H161</f>
        <v>0</v>
      </c>
      <c r="Q161" s="188" t="n">
        <v>0</v>
      </c>
      <c r="R161" s="188" t="n">
        <f aca="false">Q161*H161</f>
        <v>0</v>
      </c>
      <c r="S161" s="188" t="n">
        <v>0</v>
      </c>
      <c r="T161" s="189" t="n">
        <f aca="false">S161*H161</f>
        <v>0</v>
      </c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R161" s="190" t="s">
        <v>198</v>
      </c>
      <c r="AT161" s="190" t="s">
        <v>120</v>
      </c>
      <c r="AU161" s="190" t="s">
        <v>81</v>
      </c>
      <c r="AY161" s="3" t="s">
        <v>117</v>
      </c>
      <c r="BE161" s="191" t="n">
        <f aca="false">IF(N161="základní",J161,0)</f>
        <v>0</v>
      </c>
      <c r="BF161" s="191" t="n">
        <f aca="false">IF(N161="snížená",J161,0)</f>
        <v>0</v>
      </c>
      <c r="BG161" s="191" t="n">
        <f aca="false">IF(N161="zákl. přenesená",J161,0)</f>
        <v>0</v>
      </c>
      <c r="BH161" s="191" t="n">
        <f aca="false">IF(N161="sníž. přenesená",J161,0)</f>
        <v>0</v>
      </c>
      <c r="BI161" s="191" t="n">
        <f aca="false">IF(N161="nulová",J161,0)</f>
        <v>0</v>
      </c>
      <c r="BJ161" s="3" t="s">
        <v>79</v>
      </c>
      <c r="BK161" s="191" t="n">
        <f aca="false">ROUND(I161*H161,2)</f>
        <v>0</v>
      </c>
      <c r="BL161" s="3" t="s">
        <v>198</v>
      </c>
      <c r="BM161" s="190" t="s">
        <v>217</v>
      </c>
    </row>
    <row r="162" s="27" customFormat="true" ht="21.75" hidden="false" customHeight="true" outlineLevel="0" collapsed="false">
      <c r="A162" s="22"/>
      <c r="B162" s="177"/>
      <c r="C162" s="178" t="s">
        <v>218</v>
      </c>
      <c r="D162" s="178" t="s">
        <v>120</v>
      </c>
      <c r="E162" s="179" t="s">
        <v>219</v>
      </c>
      <c r="F162" s="185" t="s">
        <v>220</v>
      </c>
      <c r="G162" s="181" t="s">
        <v>202</v>
      </c>
      <c r="H162" s="202"/>
      <c r="I162" s="183"/>
      <c r="J162" s="184" t="n">
        <f aca="false">ROUND(I162*H162,2)</f>
        <v>0</v>
      </c>
      <c r="K162" s="185" t="s">
        <v>124</v>
      </c>
      <c r="L162" s="23"/>
      <c r="M162" s="186"/>
      <c r="N162" s="187" t="s">
        <v>39</v>
      </c>
      <c r="O162" s="60"/>
      <c r="P162" s="188" t="n">
        <f aca="false">O162*H162</f>
        <v>0</v>
      </c>
      <c r="Q162" s="188" t="n">
        <v>0</v>
      </c>
      <c r="R162" s="188" t="n">
        <f aca="false">Q162*H162</f>
        <v>0</v>
      </c>
      <c r="S162" s="188" t="n">
        <v>0</v>
      </c>
      <c r="T162" s="189" t="n">
        <f aca="false">S162*H162</f>
        <v>0</v>
      </c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R162" s="190" t="s">
        <v>198</v>
      </c>
      <c r="AT162" s="190" t="s">
        <v>120</v>
      </c>
      <c r="AU162" s="190" t="s">
        <v>81</v>
      </c>
      <c r="AY162" s="3" t="s">
        <v>117</v>
      </c>
      <c r="BE162" s="191" t="n">
        <f aca="false">IF(N162="základní",J162,0)</f>
        <v>0</v>
      </c>
      <c r="BF162" s="191" t="n">
        <f aca="false">IF(N162="snížená",J162,0)</f>
        <v>0</v>
      </c>
      <c r="BG162" s="191" t="n">
        <f aca="false">IF(N162="zákl. přenesená",J162,0)</f>
        <v>0</v>
      </c>
      <c r="BH162" s="191" t="n">
        <f aca="false">IF(N162="sníž. přenesená",J162,0)</f>
        <v>0</v>
      </c>
      <c r="BI162" s="191" t="n">
        <f aca="false">IF(N162="nulová",J162,0)</f>
        <v>0</v>
      </c>
      <c r="BJ162" s="3" t="s">
        <v>79</v>
      </c>
      <c r="BK162" s="191" t="n">
        <f aca="false">ROUND(I162*H162,2)</f>
        <v>0</v>
      </c>
      <c r="BL162" s="3" t="s">
        <v>198</v>
      </c>
      <c r="BM162" s="190" t="s">
        <v>221</v>
      </c>
    </row>
    <row r="163" s="163" customFormat="true" ht="22.8" hidden="false" customHeight="true" outlineLevel="0" collapsed="false">
      <c r="B163" s="164"/>
      <c r="D163" s="165" t="s">
        <v>73</v>
      </c>
      <c r="E163" s="175" t="s">
        <v>222</v>
      </c>
      <c r="F163" s="175" t="s">
        <v>223</v>
      </c>
      <c r="I163" s="167"/>
      <c r="J163" s="176" t="n">
        <f aca="false">BK163</f>
        <v>0</v>
      </c>
      <c r="L163" s="164"/>
      <c r="M163" s="169"/>
      <c r="N163" s="170"/>
      <c r="O163" s="170"/>
      <c r="P163" s="171" t="n">
        <f aca="false">SUM(P164:P178)</f>
        <v>0</v>
      </c>
      <c r="Q163" s="170"/>
      <c r="R163" s="171" t="n">
        <f aca="false">SUM(R164:R178)</f>
        <v>0.0280416</v>
      </c>
      <c r="S163" s="170"/>
      <c r="T163" s="172" t="n">
        <f aca="false">SUM(T164:T178)</f>
        <v>0.019584</v>
      </c>
      <c r="AR163" s="165" t="s">
        <v>81</v>
      </c>
      <c r="AT163" s="173" t="s">
        <v>73</v>
      </c>
      <c r="AU163" s="173" t="s">
        <v>79</v>
      </c>
      <c r="AY163" s="165" t="s">
        <v>117</v>
      </c>
      <c r="BK163" s="174" t="n">
        <f aca="false">SUM(BK164:BK178)</f>
        <v>0</v>
      </c>
    </row>
    <row r="164" s="27" customFormat="true" ht="16.5" hidden="false" customHeight="true" outlineLevel="0" collapsed="false">
      <c r="A164" s="22"/>
      <c r="B164" s="177"/>
      <c r="C164" s="178" t="s">
        <v>6</v>
      </c>
      <c r="D164" s="178" t="s">
        <v>120</v>
      </c>
      <c r="E164" s="179" t="s">
        <v>224</v>
      </c>
      <c r="F164" s="185" t="s">
        <v>225</v>
      </c>
      <c r="G164" s="181" t="s">
        <v>123</v>
      </c>
      <c r="H164" s="182" t="n">
        <v>1.32</v>
      </c>
      <c r="I164" s="183"/>
      <c r="J164" s="184" t="n">
        <f aca="false">ROUND(I164*H164,2)</f>
        <v>0</v>
      </c>
      <c r="K164" s="185" t="s">
        <v>124</v>
      </c>
      <c r="L164" s="23"/>
      <c r="M164" s="186"/>
      <c r="N164" s="187" t="s">
        <v>39</v>
      </c>
      <c r="O164" s="60"/>
      <c r="P164" s="188" t="n">
        <f aca="false">O164*H164</f>
        <v>0</v>
      </c>
      <c r="Q164" s="188" t="n">
        <v>0.0003</v>
      </c>
      <c r="R164" s="188" t="n">
        <f aca="false">Q164*H164</f>
        <v>0.000396</v>
      </c>
      <c r="S164" s="188" t="n">
        <v>0</v>
      </c>
      <c r="T164" s="189" t="n">
        <f aca="false">S164*H164</f>
        <v>0</v>
      </c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R164" s="190" t="s">
        <v>198</v>
      </c>
      <c r="AT164" s="190" t="s">
        <v>120</v>
      </c>
      <c r="AU164" s="190" t="s">
        <v>81</v>
      </c>
      <c r="AY164" s="3" t="s">
        <v>117</v>
      </c>
      <c r="BE164" s="191" t="n">
        <f aca="false">IF(N164="základní",J164,0)</f>
        <v>0</v>
      </c>
      <c r="BF164" s="191" t="n">
        <f aca="false">IF(N164="snížená",J164,0)</f>
        <v>0</v>
      </c>
      <c r="BG164" s="191" t="n">
        <f aca="false">IF(N164="zákl. přenesená",J164,0)</f>
        <v>0</v>
      </c>
      <c r="BH164" s="191" t="n">
        <f aca="false">IF(N164="sníž. přenesená",J164,0)</f>
        <v>0</v>
      </c>
      <c r="BI164" s="191" t="n">
        <f aca="false">IF(N164="nulová",J164,0)</f>
        <v>0</v>
      </c>
      <c r="BJ164" s="3" t="s">
        <v>79</v>
      </c>
      <c r="BK164" s="191" t="n">
        <f aca="false">ROUND(I164*H164,2)</f>
        <v>0</v>
      </c>
      <c r="BL164" s="3" t="s">
        <v>198</v>
      </c>
      <c r="BM164" s="190" t="s">
        <v>226</v>
      </c>
    </row>
    <row r="165" s="192" customFormat="true" ht="12.8" hidden="false" customHeight="false" outlineLevel="0" collapsed="false">
      <c r="B165" s="193"/>
      <c r="D165" s="194" t="s">
        <v>127</v>
      </c>
      <c r="E165" s="195"/>
      <c r="F165" s="196" t="s">
        <v>227</v>
      </c>
      <c r="H165" s="197" t="n">
        <v>1.32</v>
      </c>
      <c r="I165" s="198"/>
      <c r="L165" s="193"/>
      <c r="M165" s="199"/>
      <c r="N165" s="200"/>
      <c r="O165" s="200"/>
      <c r="P165" s="200"/>
      <c r="Q165" s="200"/>
      <c r="R165" s="200"/>
      <c r="S165" s="200"/>
      <c r="T165" s="201"/>
      <c r="AT165" s="195" t="s">
        <v>127</v>
      </c>
      <c r="AU165" s="195" t="s">
        <v>81</v>
      </c>
      <c r="AV165" s="192" t="s">
        <v>81</v>
      </c>
      <c r="AW165" s="192" t="s">
        <v>31</v>
      </c>
      <c r="AX165" s="192" t="s">
        <v>79</v>
      </c>
      <c r="AY165" s="195" t="s">
        <v>117</v>
      </c>
    </row>
    <row r="166" s="27" customFormat="true" ht="16.5" hidden="false" customHeight="true" outlineLevel="0" collapsed="false">
      <c r="A166" s="22"/>
      <c r="B166" s="177"/>
      <c r="C166" s="178" t="s">
        <v>228</v>
      </c>
      <c r="D166" s="178" t="s">
        <v>120</v>
      </c>
      <c r="E166" s="179" t="s">
        <v>229</v>
      </c>
      <c r="F166" s="180" t="s">
        <v>230</v>
      </c>
      <c r="G166" s="181" t="s">
        <v>231</v>
      </c>
      <c r="H166" s="182" t="n">
        <v>2.4</v>
      </c>
      <c r="I166" s="183"/>
      <c r="J166" s="184" t="n">
        <f aca="false">ROUND(I166*H166,2)</f>
        <v>0</v>
      </c>
      <c r="K166" s="185" t="s">
        <v>124</v>
      </c>
      <c r="L166" s="23"/>
      <c r="M166" s="186"/>
      <c r="N166" s="187" t="s">
        <v>39</v>
      </c>
      <c r="O166" s="60"/>
      <c r="P166" s="188" t="n">
        <f aca="false">O166*H166</f>
        <v>0</v>
      </c>
      <c r="Q166" s="188" t="n">
        <v>0.0002</v>
      </c>
      <c r="R166" s="188" t="n">
        <f aca="false">Q166*H166</f>
        <v>0.00048</v>
      </c>
      <c r="S166" s="188" t="n">
        <v>0</v>
      </c>
      <c r="T166" s="189" t="n">
        <f aca="false">S166*H166</f>
        <v>0</v>
      </c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R166" s="190" t="s">
        <v>198</v>
      </c>
      <c r="AT166" s="190" t="s">
        <v>120</v>
      </c>
      <c r="AU166" s="190" t="s">
        <v>81</v>
      </c>
      <c r="AY166" s="3" t="s">
        <v>117</v>
      </c>
      <c r="BE166" s="191" t="n">
        <f aca="false">IF(N166="základní",J166,0)</f>
        <v>0</v>
      </c>
      <c r="BF166" s="191" t="n">
        <f aca="false">IF(N166="snížená",J166,0)</f>
        <v>0</v>
      </c>
      <c r="BG166" s="191" t="n">
        <f aca="false">IF(N166="zákl. přenesená",J166,0)</f>
        <v>0</v>
      </c>
      <c r="BH166" s="191" t="n">
        <f aca="false">IF(N166="sníž. přenesená",J166,0)</f>
        <v>0</v>
      </c>
      <c r="BI166" s="191" t="n">
        <f aca="false">IF(N166="nulová",J166,0)</f>
        <v>0</v>
      </c>
      <c r="BJ166" s="3" t="s">
        <v>79</v>
      </c>
      <c r="BK166" s="191" t="n">
        <f aca="false">ROUND(I166*H166,2)</f>
        <v>0</v>
      </c>
      <c r="BL166" s="3" t="s">
        <v>198</v>
      </c>
      <c r="BM166" s="190" t="s">
        <v>232</v>
      </c>
    </row>
    <row r="167" s="192" customFormat="true" ht="12.8" hidden="false" customHeight="false" outlineLevel="0" collapsed="false">
      <c r="B167" s="193"/>
      <c r="D167" s="194" t="s">
        <v>127</v>
      </c>
      <c r="E167" s="195"/>
      <c r="F167" s="196" t="s">
        <v>233</v>
      </c>
      <c r="H167" s="197" t="n">
        <v>2.4</v>
      </c>
      <c r="I167" s="198"/>
      <c r="L167" s="193"/>
      <c r="M167" s="199"/>
      <c r="N167" s="200"/>
      <c r="O167" s="200"/>
      <c r="P167" s="200"/>
      <c r="Q167" s="200"/>
      <c r="R167" s="200"/>
      <c r="S167" s="200"/>
      <c r="T167" s="201"/>
      <c r="AT167" s="195" t="s">
        <v>127</v>
      </c>
      <c r="AU167" s="195" t="s">
        <v>81</v>
      </c>
      <c r="AV167" s="192" t="s">
        <v>81</v>
      </c>
      <c r="AW167" s="192" t="s">
        <v>31</v>
      </c>
      <c r="AX167" s="192" t="s">
        <v>79</v>
      </c>
      <c r="AY167" s="195" t="s">
        <v>117</v>
      </c>
    </row>
    <row r="168" s="27" customFormat="true" ht="16.5" hidden="false" customHeight="true" outlineLevel="0" collapsed="false">
      <c r="A168" s="22"/>
      <c r="B168" s="177"/>
      <c r="C168" s="203" t="s">
        <v>234</v>
      </c>
      <c r="D168" s="203" t="s">
        <v>235</v>
      </c>
      <c r="E168" s="204" t="s">
        <v>236</v>
      </c>
      <c r="F168" s="205" t="s">
        <v>237</v>
      </c>
      <c r="G168" s="206" t="s">
        <v>231</v>
      </c>
      <c r="H168" s="207" t="n">
        <v>2.64</v>
      </c>
      <c r="I168" s="208"/>
      <c r="J168" s="209" t="n">
        <f aca="false">ROUND(I168*H168,2)</f>
        <v>0</v>
      </c>
      <c r="K168" s="205" t="s">
        <v>124</v>
      </c>
      <c r="L168" s="210"/>
      <c r="M168" s="211"/>
      <c r="N168" s="212" t="s">
        <v>39</v>
      </c>
      <c r="O168" s="60"/>
      <c r="P168" s="188" t="n">
        <f aca="false">O168*H168</f>
        <v>0</v>
      </c>
      <c r="Q168" s="188" t="n">
        <v>8E-005</v>
      </c>
      <c r="R168" s="188" t="n">
        <f aca="false">Q168*H168</f>
        <v>0.0002112</v>
      </c>
      <c r="S168" s="188" t="n">
        <v>0</v>
      </c>
      <c r="T168" s="189" t="n">
        <f aca="false">S168*H168</f>
        <v>0</v>
      </c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R168" s="190" t="s">
        <v>238</v>
      </c>
      <c r="AT168" s="190" t="s">
        <v>235</v>
      </c>
      <c r="AU168" s="190" t="s">
        <v>81</v>
      </c>
      <c r="AY168" s="3" t="s">
        <v>117</v>
      </c>
      <c r="BE168" s="191" t="n">
        <f aca="false">IF(N168="základní",J168,0)</f>
        <v>0</v>
      </c>
      <c r="BF168" s="191" t="n">
        <f aca="false">IF(N168="snížená",J168,0)</f>
        <v>0</v>
      </c>
      <c r="BG168" s="191" t="n">
        <f aca="false">IF(N168="zákl. přenesená",J168,0)</f>
        <v>0</v>
      </c>
      <c r="BH168" s="191" t="n">
        <f aca="false">IF(N168="sníž. přenesená",J168,0)</f>
        <v>0</v>
      </c>
      <c r="BI168" s="191" t="n">
        <f aca="false">IF(N168="nulová",J168,0)</f>
        <v>0</v>
      </c>
      <c r="BJ168" s="3" t="s">
        <v>79</v>
      </c>
      <c r="BK168" s="191" t="n">
        <f aca="false">ROUND(I168*H168,2)</f>
        <v>0</v>
      </c>
      <c r="BL168" s="3" t="s">
        <v>198</v>
      </c>
      <c r="BM168" s="190" t="s">
        <v>239</v>
      </c>
    </row>
    <row r="169" s="192" customFormat="true" ht="12.8" hidden="false" customHeight="false" outlineLevel="0" collapsed="false">
      <c r="B169" s="193"/>
      <c r="D169" s="194" t="s">
        <v>127</v>
      </c>
      <c r="F169" s="196" t="s">
        <v>240</v>
      </c>
      <c r="H169" s="197" t="n">
        <v>2.64</v>
      </c>
      <c r="I169" s="198"/>
      <c r="L169" s="193"/>
      <c r="M169" s="199"/>
      <c r="N169" s="200"/>
      <c r="O169" s="200"/>
      <c r="P169" s="200"/>
      <c r="Q169" s="200"/>
      <c r="R169" s="200"/>
      <c r="S169" s="200"/>
      <c r="T169" s="201"/>
      <c r="AT169" s="195" t="s">
        <v>127</v>
      </c>
      <c r="AU169" s="195" t="s">
        <v>81</v>
      </c>
      <c r="AV169" s="192" t="s">
        <v>81</v>
      </c>
      <c r="AW169" s="192" t="s">
        <v>2</v>
      </c>
      <c r="AX169" s="192" t="s">
        <v>79</v>
      </c>
      <c r="AY169" s="195" t="s">
        <v>117</v>
      </c>
    </row>
    <row r="170" s="27" customFormat="true" ht="21.75" hidden="false" customHeight="true" outlineLevel="0" collapsed="false">
      <c r="A170" s="22"/>
      <c r="B170" s="177"/>
      <c r="C170" s="178" t="s">
        <v>241</v>
      </c>
      <c r="D170" s="178" t="s">
        <v>120</v>
      </c>
      <c r="E170" s="179" t="s">
        <v>242</v>
      </c>
      <c r="F170" s="185" t="s">
        <v>243</v>
      </c>
      <c r="G170" s="181" t="s">
        <v>123</v>
      </c>
      <c r="H170" s="182" t="n">
        <v>0.72</v>
      </c>
      <c r="I170" s="183"/>
      <c r="J170" s="184" t="n">
        <f aca="false">ROUND(I170*H170,2)</f>
        <v>0</v>
      </c>
      <c r="K170" s="185" t="s">
        <v>124</v>
      </c>
      <c r="L170" s="23"/>
      <c r="M170" s="186"/>
      <c r="N170" s="187" t="s">
        <v>39</v>
      </c>
      <c r="O170" s="60"/>
      <c r="P170" s="188" t="n">
        <f aca="false">O170*H170</f>
        <v>0</v>
      </c>
      <c r="Q170" s="188" t="n">
        <v>0</v>
      </c>
      <c r="R170" s="188" t="n">
        <f aca="false">Q170*H170</f>
        <v>0</v>
      </c>
      <c r="S170" s="188" t="n">
        <v>0.0272</v>
      </c>
      <c r="T170" s="189" t="n">
        <f aca="false">S170*H170</f>
        <v>0.019584</v>
      </c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R170" s="190" t="s">
        <v>198</v>
      </c>
      <c r="AT170" s="190" t="s">
        <v>120</v>
      </c>
      <c r="AU170" s="190" t="s">
        <v>81</v>
      </c>
      <c r="AY170" s="3" t="s">
        <v>117</v>
      </c>
      <c r="BE170" s="191" t="n">
        <f aca="false">IF(N170="základní",J170,0)</f>
        <v>0</v>
      </c>
      <c r="BF170" s="191" t="n">
        <f aca="false">IF(N170="snížená",J170,0)</f>
        <v>0</v>
      </c>
      <c r="BG170" s="191" t="n">
        <f aca="false">IF(N170="zákl. přenesená",J170,0)</f>
        <v>0</v>
      </c>
      <c r="BH170" s="191" t="n">
        <f aca="false">IF(N170="sníž. přenesená",J170,0)</f>
        <v>0</v>
      </c>
      <c r="BI170" s="191" t="n">
        <f aca="false">IF(N170="nulová",J170,0)</f>
        <v>0</v>
      </c>
      <c r="BJ170" s="3" t="s">
        <v>79</v>
      </c>
      <c r="BK170" s="191" t="n">
        <f aca="false">ROUND(I170*H170,2)</f>
        <v>0</v>
      </c>
      <c r="BL170" s="3" t="s">
        <v>198</v>
      </c>
      <c r="BM170" s="190" t="s">
        <v>244</v>
      </c>
    </row>
    <row r="171" s="192" customFormat="true" ht="12.8" hidden="false" customHeight="false" outlineLevel="0" collapsed="false">
      <c r="B171" s="193"/>
      <c r="D171" s="194" t="s">
        <v>127</v>
      </c>
      <c r="E171" s="195"/>
      <c r="F171" s="196" t="s">
        <v>245</v>
      </c>
      <c r="H171" s="197" t="n">
        <v>0.72</v>
      </c>
      <c r="I171" s="198"/>
      <c r="L171" s="193"/>
      <c r="M171" s="199"/>
      <c r="N171" s="200"/>
      <c r="O171" s="200"/>
      <c r="P171" s="200"/>
      <c r="Q171" s="200"/>
      <c r="R171" s="200"/>
      <c r="S171" s="200"/>
      <c r="T171" s="201"/>
      <c r="AT171" s="195" t="s">
        <v>127</v>
      </c>
      <c r="AU171" s="195" t="s">
        <v>81</v>
      </c>
      <c r="AV171" s="192" t="s">
        <v>81</v>
      </c>
      <c r="AW171" s="192" t="s">
        <v>31</v>
      </c>
      <c r="AX171" s="192" t="s">
        <v>79</v>
      </c>
      <c r="AY171" s="195" t="s">
        <v>117</v>
      </c>
    </row>
    <row r="172" s="27" customFormat="true" ht="21.75" hidden="false" customHeight="true" outlineLevel="0" collapsed="false">
      <c r="A172" s="22"/>
      <c r="B172" s="177"/>
      <c r="C172" s="178" t="s">
        <v>246</v>
      </c>
      <c r="D172" s="178" t="s">
        <v>120</v>
      </c>
      <c r="E172" s="179" t="s">
        <v>247</v>
      </c>
      <c r="F172" s="185" t="s">
        <v>248</v>
      </c>
      <c r="G172" s="181" t="s">
        <v>123</v>
      </c>
      <c r="H172" s="182" t="n">
        <v>1.32</v>
      </c>
      <c r="I172" s="183"/>
      <c r="J172" s="184" t="n">
        <f aca="false">ROUND(I172*H172,2)</f>
        <v>0</v>
      </c>
      <c r="K172" s="185" t="s">
        <v>124</v>
      </c>
      <c r="L172" s="23"/>
      <c r="M172" s="186"/>
      <c r="N172" s="187" t="s">
        <v>39</v>
      </c>
      <c r="O172" s="60"/>
      <c r="P172" s="188" t="n">
        <f aca="false">O172*H172</f>
        <v>0</v>
      </c>
      <c r="Q172" s="188" t="n">
        <v>0.0053</v>
      </c>
      <c r="R172" s="188" t="n">
        <f aca="false">Q172*H172</f>
        <v>0.006996</v>
      </c>
      <c r="S172" s="188" t="n">
        <v>0</v>
      </c>
      <c r="T172" s="189" t="n">
        <f aca="false">S172*H172</f>
        <v>0</v>
      </c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R172" s="190" t="s">
        <v>198</v>
      </c>
      <c r="AT172" s="190" t="s">
        <v>120</v>
      </c>
      <c r="AU172" s="190" t="s">
        <v>81</v>
      </c>
      <c r="AY172" s="3" t="s">
        <v>117</v>
      </c>
      <c r="BE172" s="191" t="n">
        <f aca="false">IF(N172="základní",J172,0)</f>
        <v>0</v>
      </c>
      <c r="BF172" s="191" t="n">
        <f aca="false">IF(N172="snížená",J172,0)</f>
        <v>0</v>
      </c>
      <c r="BG172" s="191" t="n">
        <f aca="false">IF(N172="zákl. přenesená",J172,0)</f>
        <v>0</v>
      </c>
      <c r="BH172" s="191" t="n">
        <f aca="false">IF(N172="sníž. přenesená",J172,0)</f>
        <v>0</v>
      </c>
      <c r="BI172" s="191" t="n">
        <f aca="false">IF(N172="nulová",J172,0)</f>
        <v>0</v>
      </c>
      <c r="BJ172" s="3" t="s">
        <v>79</v>
      </c>
      <c r="BK172" s="191" t="n">
        <f aca="false">ROUND(I172*H172,2)</f>
        <v>0</v>
      </c>
      <c r="BL172" s="3" t="s">
        <v>198</v>
      </c>
      <c r="BM172" s="190" t="s">
        <v>249</v>
      </c>
    </row>
    <row r="173" s="192" customFormat="true" ht="12.8" hidden="false" customHeight="false" outlineLevel="0" collapsed="false">
      <c r="B173" s="193"/>
      <c r="D173" s="194" t="s">
        <v>127</v>
      </c>
      <c r="E173" s="195"/>
      <c r="F173" s="196" t="s">
        <v>227</v>
      </c>
      <c r="H173" s="197" t="n">
        <v>1.32</v>
      </c>
      <c r="I173" s="198"/>
      <c r="L173" s="193"/>
      <c r="M173" s="199"/>
      <c r="N173" s="200"/>
      <c r="O173" s="200"/>
      <c r="P173" s="200"/>
      <c r="Q173" s="200"/>
      <c r="R173" s="200"/>
      <c r="S173" s="200"/>
      <c r="T173" s="201"/>
      <c r="AT173" s="195" t="s">
        <v>127</v>
      </c>
      <c r="AU173" s="195" t="s">
        <v>81</v>
      </c>
      <c r="AV173" s="192" t="s">
        <v>81</v>
      </c>
      <c r="AW173" s="192" t="s">
        <v>31</v>
      </c>
      <c r="AX173" s="192" t="s">
        <v>79</v>
      </c>
      <c r="AY173" s="195" t="s">
        <v>117</v>
      </c>
    </row>
    <row r="174" s="27" customFormat="true" ht="21.75" hidden="false" customHeight="true" outlineLevel="0" collapsed="false">
      <c r="A174" s="22"/>
      <c r="B174" s="177"/>
      <c r="C174" s="203" t="s">
        <v>250</v>
      </c>
      <c r="D174" s="203" t="s">
        <v>235</v>
      </c>
      <c r="E174" s="204" t="s">
        <v>251</v>
      </c>
      <c r="F174" s="205" t="s">
        <v>252</v>
      </c>
      <c r="G174" s="206" t="s">
        <v>123</v>
      </c>
      <c r="H174" s="207" t="n">
        <v>1.584</v>
      </c>
      <c r="I174" s="208"/>
      <c r="J174" s="209" t="n">
        <f aca="false">ROUND(I174*H174,2)</f>
        <v>0</v>
      </c>
      <c r="K174" s="205" t="s">
        <v>124</v>
      </c>
      <c r="L174" s="210"/>
      <c r="M174" s="211"/>
      <c r="N174" s="212" t="s">
        <v>39</v>
      </c>
      <c r="O174" s="60"/>
      <c r="P174" s="188" t="n">
        <f aca="false">O174*H174</f>
        <v>0</v>
      </c>
      <c r="Q174" s="188" t="n">
        <v>0.0126</v>
      </c>
      <c r="R174" s="188" t="n">
        <f aca="false">Q174*H174</f>
        <v>0.0199584</v>
      </c>
      <c r="S174" s="188" t="n">
        <v>0</v>
      </c>
      <c r="T174" s="189" t="n">
        <f aca="false">S174*H174</f>
        <v>0</v>
      </c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R174" s="190" t="s">
        <v>238</v>
      </c>
      <c r="AT174" s="190" t="s">
        <v>235</v>
      </c>
      <c r="AU174" s="190" t="s">
        <v>81</v>
      </c>
      <c r="AY174" s="3" t="s">
        <v>117</v>
      </c>
      <c r="BE174" s="191" t="n">
        <f aca="false">IF(N174="základní",J174,0)</f>
        <v>0</v>
      </c>
      <c r="BF174" s="191" t="n">
        <f aca="false">IF(N174="snížená",J174,0)</f>
        <v>0</v>
      </c>
      <c r="BG174" s="191" t="n">
        <f aca="false">IF(N174="zákl. přenesená",J174,0)</f>
        <v>0</v>
      </c>
      <c r="BH174" s="191" t="n">
        <f aca="false">IF(N174="sníž. přenesená",J174,0)</f>
        <v>0</v>
      </c>
      <c r="BI174" s="191" t="n">
        <f aca="false">IF(N174="nulová",J174,0)</f>
        <v>0</v>
      </c>
      <c r="BJ174" s="3" t="s">
        <v>79</v>
      </c>
      <c r="BK174" s="191" t="n">
        <f aca="false">ROUND(I174*H174,2)</f>
        <v>0</v>
      </c>
      <c r="BL174" s="3" t="s">
        <v>198</v>
      </c>
      <c r="BM174" s="190" t="s">
        <v>253</v>
      </c>
    </row>
    <row r="175" s="192" customFormat="true" ht="12.8" hidden="false" customHeight="false" outlineLevel="0" collapsed="false">
      <c r="B175" s="193"/>
      <c r="D175" s="194" t="s">
        <v>127</v>
      </c>
      <c r="F175" s="196" t="s">
        <v>254</v>
      </c>
      <c r="H175" s="197" t="n">
        <v>1.584</v>
      </c>
      <c r="I175" s="198"/>
      <c r="L175" s="193"/>
      <c r="M175" s="199"/>
      <c r="N175" s="200"/>
      <c r="O175" s="200"/>
      <c r="P175" s="200"/>
      <c r="Q175" s="200"/>
      <c r="R175" s="200"/>
      <c r="S175" s="200"/>
      <c r="T175" s="201"/>
      <c r="AT175" s="195" t="s">
        <v>127</v>
      </c>
      <c r="AU175" s="195" t="s">
        <v>81</v>
      </c>
      <c r="AV175" s="192" t="s">
        <v>81</v>
      </c>
      <c r="AW175" s="192" t="s">
        <v>2</v>
      </c>
      <c r="AX175" s="192" t="s">
        <v>79</v>
      </c>
      <c r="AY175" s="195" t="s">
        <v>117</v>
      </c>
    </row>
    <row r="176" s="27" customFormat="true" ht="21.75" hidden="false" customHeight="true" outlineLevel="0" collapsed="false">
      <c r="A176" s="22"/>
      <c r="B176" s="177"/>
      <c r="C176" s="178" t="s">
        <v>255</v>
      </c>
      <c r="D176" s="178" t="s">
        <v>120</v>
      </c>
      <c r="E176" s="179" t="s">
        <v>256</v>
      </c>
      <c r="F176" s="185" t="s">
        <v>257</v>
      </c>
      <c r="G176" s="181" t="s">
        <v>123</v>
      </c>
      <c r="H176" s="182" t="n">
        <v>1.32</v>
      </c>
      <c r="I176" s="183"/>
      <c r="J176" s="184" t="n">
        <f aca="false">ROUND(I176*H176,2)</f>
        <v>0</v>
      </c>
      <c r="K176" s="185" t="s">
        <v>124</v>
      </c>
      <c r="L176" s="23"/>
      <c r="M176" s="186"/>
      <c r="N176" s="187" t="s">
        <v>39</v>
      </c>
      <c r="O176" s="60"/>
      <c r="P176" s="188" t="n">
        <f aca="false">O176*H176</f>
        <v>0</v>
      </c>
      <c r="Q176" s="188" t="n">
        <v>0</v>
      </c>
      <c r="R176" s="188" t="n">
        <f aca="false">Q176*H176</f>
        <v>0</v>
      </c>
      <c r="S176" s="188" t="n">
        <v>0</v>
      </c>
      <c r="T176" s="189" t="n">
        <f aca="false">S176*H176</f>
        <v>0</v>
      </c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R176" s="190" t="s">
        <v>198</v>
      </c>
      <c r="AT176" s="190" t="s">
        <v>120</v>
      </c>
      <c r="AU176" s="190" t="s">
        <v>81</v>
      </c>
      <c r="AY176" s="3" t="s">
        <v>117</v>
      </c>
      <c r="BE176" s="191" t="n">
        <f aca="false">IF(N176="základní",J176,0)</f>
        <v>0</v>
      </c>
      <c r="BF176" s="191" t="n">
        <f aca="false">IF(N176="snížená",J176,0)</f>
        <v>0</v>
      </c>
      <c r="BG176" s="191" t="n">
        <f aca="false">IF(N176="zákl. přenesená",J176,0)</f>
        <v>0</v>
      </c>
      <c r="BH176" s="191" t="n">
        <f aca="false">IF(N176="sníž. přenesená",J176,0)</f>
        <v>0</v>
      </c>
      <c r="BI176" s="191" t="n">
        <f aca="false">IF(N176="nulová",J176,0)</f>
        <v>0</v>
      </c>
      <c r="BJ176" s="3" t="s">
        <v>79</v>
      </c>
      <c r="BK176" s="191" t="n">
        <f aca="false">ROUND(I176*H176,2)</f>
        <v>0</v>
      </c>
      <c r="BL176" s="3" t="s">
        <v>198</v>
      </c>
      <c r="BM176" s="190" t="s">
        <v>258</v>
      </c>
    </row>
    <row r="177" s="27" customFormat="true" ht="21.75" hidden="false" customHeight="true" outlineLevel="0" collapsed="false">
      <c r="A177" s="22"/>
      <c r="B177" s="177"/>
      <c r="C177" s="178" t="s">
        <v>259</v>
      </c>
      <c r="D177" s="178" t="s">
        <v>120</v>
      </c>
      <c r="E177" s="179" t="s">
        <v>260</v>
      </c>
      <c r="F177" s="185" t="s">
        <v>261</v>
      </c>
      <c r="G177" s="181" t="s">
        <v>123</v>
      </c>
      <c r="H177" s="182" t="n">
        <v>1.32</v>
      </c>
      <c r="I177" s="183"/>
      <c r="J177" s="184" t="n">
        <f aca="false">ROUND(I177*H177,2)</f>
        <v>0</v>
      </c>
      <c r="K177" s="185" t="s">
        <v>124</v>
      </c>
      <c r="L177" s="23"/>
      <c r="M177" s="186"/>
      <c r="N177" s="187" t="s">
        <v>39</v>
      </c>
      <c r="O177" s="60"/>
      <c r="P177" s="188" t="n">
        <f aca="false">O177*H177</f>
        <v>0</v>
      </c>
      <c r="Q177" s="188" t="n">
        <v>0</v>
      </c>
      <c r="R177" s="188" t="n">
        <f aca="false">Q177*H177</f>
        <v>0</v>
      </c>
      <c r="S177" s="188" t="n">
        <v>0</v>
      </c>
      <c r="T177" s="189" t="n">
        <f aca="false">S177*H177</f>
        <v>0</v>
      </c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R177" s="190" t="s">
        <v>198</v>
      </c>
      <c r="AT177" s="190" t="s">
        <v>120</v>
      </c>
      <c r="AU177" s="190" t="s">
        <v>81</v>
      </c>
      <c r="AY177" s="3" t="s">
        <v>117</v>
      </c>
      <c r="BE177" s="191" t="n">
        <f aca="false">IF(N177="základní",J177,0)</f>
        <v>0</v>
      </c>
      <c r="BF177" s="191" t="n">
        <f aca="false">IF(N177="snížená",J177,0)</f>
        <v>0</v>
      </c>
      <c r="BG177" s="191" t="n">
        <f aca="false">IF(N177="zákl. přenesená",J177,0)</f>
        <v>0</v>
      </c>
      <c r="BH177" s="191" t="n">
        <f aca="false">IF(N177="sníž. přenesená",J177,0)</f>
        <v>0</v>
      </c>
      <c r="BI177" s="191" t="n">
        <f aca="false">IF(N177="nulová",J177,0)</f>
        <v>0</v>
      </c>
      <c r="BJ177" s="3" t="s">
        <v>79</v>
      </c>
      <c r="BK177" s="191" t="n">
        <f aca="false">ROUND(I177*H177,2)</f>
        <v>0</v>
      </c>
      <c r="BL177" s="3" t="s">
        <v>198</v>
      </c>
      <c r="BM177" s="190" t="s">
        <v>262</v>
      </c>
    </row>
    <row r="178" s="27" customFormat="true" ht="21.75" hidden="false" customHeight="true" outlineLevel="0" collapsed="false">
      <c r="A178" s="22"/>
      <c r="B178" s="177"/>
      <c r="C178" s="178" t="s">
        <v>263</v>
      </c>
      <c r="D178" s="178" t="s">
        <v>120</v>
      </c>
      <c r="E178" s="179" t="s">
        <v>264</v>
      </c>
      <c r="F178" s="185" t="s">
        <v>265</v>
      </c>
      <c r="G178" s="181" t="s">
        <v>202</v>
      </c>
      <c r="H178" s="202"/>
      <c r="I178" s="183"/>
      <c r="J178" s="184" t="n">
        <f aca="false">ROUND(I178*H178,2)</f>
        <v>0</v>
      </c>
      <c r="K178" s="185" t="s">
        <v>124</v>
      </c>
      <c r="L178" s="23"/>
      <c r="M178" s="186"/>
      <c r="N178" s="187" t="s">
        <v>39</v>
      </c>
      <c r="O178" s="60"/>
      <c r="P178" s="188" t="n">
        <f aca="false">O178*H178</f>
        <v>0</v>
      </c>
      <c r="Q178" s="188" t="n">
        <v>0</v>
      </c>
      <c r="R178" s="188" t="n">
        <f aca="false">Q178*H178</f>
        <v>0</v>
      </c>
      <c r="S178" s="188" t="n">
        <v>0</v>
      </c>
      <c r="T178" s="189" t="n">
        <f aca="false">S178*H178</f>
        <v>0</v>
      </c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R178" s="190" t="s">
        <v>198</v>
      </c>
      <c r="AT178" s="190" t="s">
        <v>120</v>
      </c>
      <c r="AU178" s="190" t="s">
        <v>81</v>
      </c>
      <c r="AY178" s="3" t="s">
        <v>117</v>
      </c>
      <c r="BE178" s="191" t="n">
        <f aca="false">IF(N178="základní",J178,0)</f>
        <v>0</v>
      </c>
      <c r="BF178" s="191" t="n">
        <f aca="false">IF(N178="snížená",J178,0)</f>
        <v>0</v>
      </c>
      <c r="BG178" s="191" t="n">
        <f aca="false">IF(N178="zákl. přenesená",J178,0)</f>
        <v>0</v>
      </c>
      <c r="BH178" s="191" t="n">
        <f aca="false">IF(N178="sníž. přenesená",J178,0)</f>
        <v>0</v>
      </c>
      <c r="BI178" s="191" t="n">
        <f aca="false">IF(N178="nulová",J178,0)</f>
        <v>0</v>
      </c>
      <c r="BJ178" s="3" t="s">
        <v>79</v>
      </c>
      <c r="BK178" s="191" t="n">
        <f aca="false">ROUND(I178*H178,2)</f>
        <v>0</v>
      </c>
      <c r="BL178" s="3" t="s">
        <v>198</v>
      </c>
      <c r="BM178" s="190" t="s">
        <v>266</v>
      </c>
    </row>
    <row r="179" s="163" customFormat="true" ht="22.8" hidden="false" customHeight="true" outlineLevel="0" collapsed="false">
      <c r="B179" s="164"/>
      <c r="D179" s="165" t="s">
        <v>73</v>
      </c>
      <c r="E179" s="175" t="s">
        <v>267</v>
      </c>
      <c r="F179" s="175" t="s">
        <v>268</v>
      </c>
      <c r="I179" s="167"/>
      <c r="J179" s="176" t="n">
        <f aca="false">BK179</f>
        <v>0</v>
      </c>
      <c r="L179" s="164"/>
      <c r="M179" s="169"/>
      <c r="N179" s="170"/>
      <c r="O179" s="170"/>
      <c r="P179" s="171" t="n">
        <f aca="false">SUM(P180:P181)</f>
        <v>0</v>
      </c>
      <c r="Q179" s="170"/>
      <c r="R179" s="171" t="n">
        <f aca="false">SUM(R180:R181)</f>
        <v>0</v>
      </c>
      <c r="S179" s="170"/>
      <c r="T179" s="172" t="n">
        <f aca="false">SUM(T180:T181)</f>
        <v>0</v>
      </c>
      <c r="AR179" s="165" t="s">
        <v>81</v>
      </c>
      <c r="AT179" s="173" t="s">
        <v>73</v>
      </c>
      <c r="AU179" s="173" t="s">
        <v>79</v>
      </c>
      <c r="AY179" s="165" t="s">
        <v>117</v>
      </c>
      <c r="BK179" s="174" t="n">
        <f aca="false">SUM(BK180:BK181)</f>
        <v>0</v>
      </c>
    </row>
    <row r="180" s="27" customFormat="true" ht="16.5" hidden="false" customHeight="true" outlineLevel="0" collapsed="false">
      <c r="A180" s="22"/>
      <c r="B180" s="177"/>
      <c r="C180" s="178" t="s">
        <v>269</v>
      </c>
      <c r="D180" s="178" t="s">
        <v>120</v>
      </c>
      <c r="E180" s="179" t="s">
        <v>270</v>
      </c>
      <c r="F180" s="185" t="s">
        <v>271</v>
      </c>
      <c r="G180" s="181" t="s">
        <v>123</v>
      </c>
      <c r="H180" s="182" t="n">
        <v>19.14</v>
      </c>
      <c r="I180" s="183"/>
      <c r="J180" s="184" t="n">
        <f aca="false">ROUND(I180*H180,2)</f>
        <v>0</v>
      </c>
      <c r="K180" s="185"/>
      <c r="L180" s="23"/>
      <c r="M180" s="186"/>
      <c r="N180" s="187" t="s">
        <v>39</v>
      </c>
      <c r="O180" s="60"/>
      <c r="P180" s="188" t="n">
        <f aca="false">O180*H180</f>
        <v>0</v>
      </c>
      <c r="Q180" s="188" t="n">
        <v>0</v>
      </c>
      <c r="R180" s="188" t="n">
        <f aca="false">Q180*H180</f>
        <v>0</v>
      </c>
      <c r="S180" s="188" t="n">
        <v>0</v>
      </c>
      <c r="T180" s="189" t="n">
        <f aca="false">S180*H180</f>
        <v>0</v>
      </c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R180" s="190" t="s">
        <v>198</v>
      </c>
      <c r="AT180" s="190" t="s">
        <v>120</v>
      </c>
      <c r="AU180" s="190" t="s">
        <v>81</v>
      </c>
      <c r="AY180" s="3" t="s">
        <v>117</v>
      </c>
      <c r="BE180" s="191" t="n">
        <f aca="false">IF(N180="základní",J180,0)</f>
        <v>0</v>
      </c>
      <c r="BF180" s="191" t="n">
        <f aca="false">IF(N180="snížená",J180,0)</f>
        <v>0</v>
      </c>
      <c r="BG180" s="191" t="n">
        <f aca="false">IF(N180="zákl. přenesená",J180,0)</f>
        <v>0</v>
      </c>
      <c r="BH180" s="191" t="n">
        <f aca="false">IF(N180="sníž. přenesená",J180,0)</f>
        <v>0</v>
      </c>
      <c r="BI180" s="191" t="n">
        <f aca="false">IF(N180="nulová",J180,0)</f>
        <v>0</v>
      </c>
      <c r="BJ180" s="3" t="s">
        <v>79</v>
      </c>
      <c r="BK180" s="191" t="n">
        <f aca="false">ROUND(I180*H180,2)</f>
        <v>0</v>
      </c>
      <c r="BL180" s="3" t="s">
        <v>198</v>
      </c>
      <c r="BM180" s="190" t="s">
        <v>272</v>
      </c>
    </row>
    <row r="181" s="192" customFormat="true" ht="12.8" hidden="false" customHeight="false" outlineLevel="0" collapsed="false">
      <c r="B181" s="193"/>
      <c r="D181" s="194" t="s">
        <v>127</v>
      </c>
      <c r="E181" s="195"/>
      <c r="F181" s="196" t="s">
        <v>273</v>
      </c>
      <c r="H181" s="197" t="n">
        <v>19.14</v>
      </c>
      <c r="I181" s="198"/>
      <c r="L181" s="193"/>
      <c r="M181" s="199"/>
      <c r="N181" s="200"/>
      <c r="O181" s="200"/>
      <c r="P181" s="200"/>
      <c r="Q181" s="200"/>
      <c r="R181" s="200"/>
      <c r="S181" s="200"/>
      <c r="T181" s="201"/>
      <c r="AT181" s="195" t="s">
        <v>127</v>
      </c>
      <c r="AU181" s="195" t="s">
        <v>81</v>
      </c>
      <c r="AV181" s="192" t="s">
        <v>81</v>
      </c>
      <c r="AW181" s="192" t="s">
        <v>31</v>
      </c>
      <c r="AX181" s="192" t="s">
        <v>79</v>
      </c>
      <c r="AY181" s="195" t="s">
        <v>117</v>
      </c>
    </row>
    <row r="182" s="163" customFormat="true" ht="25.9" hidden="false" customHeight="true" outlineLevel="0" collapsed="false">
      <c r="B182" s="164"/>
      <c r="D182" s="165" t="s">
        <v>73</v>
      </c>
      <c r="E182" s="166" t="s">
        <v>274</v>
      </c>
      <c r="F182" s="166" t="s">
        <v>275</v>
      </c>
      <c r="I182" s="167"/>
      <c r="J182" s="168" t="n">
        <f aca="false">BK182</f>
        <v>0</v>
      </c>
      <c r="L182" s="164"/>
      <c r="M182" s="169"/>
      <c r="N182" s="170"/>
      <c r="O182" s="170"/>
      <c r="P182" s="171" t="n">
        <f aca="false">P183+P185+P187</f>
        <v>0</v>
      </c>
      <c r="Q182" s="170"/>
      <c r="R182" s="171" t="n">
        <f aca="false">R183+R185+R187</f>
        <v>0</v>
      </c>
      <c r="S182" s="170"/>
      <c r="T182" s="172" t="n">
        <f aca="false">T183+T185+T187</f>
        <v>0</v>
      </c>
      <c r="AR182" s="165" t="s">
        <v>141</v>
      </c>
      <c r="AT182" s="173" t="s">
        <v>73</v>
      </c>
      <c r="AU182" s="173" t="s">
        <v>74</v>
      </c>
      <c r="AY182" s="165" t="s">
        <v>117</v>
      </c>
      <c r="BK182" s="174" t="n">
        <f aca="false">BK183+BK185+BK187</f>
        <v>0</v>
      </c>
    </row>
    <row r="183" s="163" customFormat="true" ht="22.8" hidden="false" customHeight="true" outlineLevel="0" collapsed="false">
      <c r="B183" s="164"/>
      <c r="D183" s="165" t="s">
        <v>73</v>
      </c>
      <c r="E183" s="175" t="s">
        <v>276</v>
      </c>
      <c r="F183" s="175" t="s">
        <v>277</v>
      </c>
      <c r="I183" s="167"/>
      <c r="J183" s="176" t="n">
        <f aca="false">BK183</f>
        <v>0</v>
      </c>
      <c r="L183" s="164"/>
      <c r="M183" s="169"/>
      <c r="N183" s="170"/>
      <c r="O183" s="170"/>
      <c r="P183" s="171" t="n">
        <f aca="false">P184</f>
        <v>0</v>
      </c>
      <c r="Q183" s="170"/>
      <c r="R183" s="171" t="n">
        <f aca="false">R184</f>
        <v>0</v>
      </c>
      <c r="S183" s="170"/>
      <c r="T183" s="172" t="n">
        <f aca="false">T184</f>
        <v>0</v>
      </c>
      <c r="AR183" s="165" t="s">
        <v>141</v>
      </c>
      <c r="AT183" s="173" t="s">
        <v>73</v>
      </c>
      <c r="AU183" s="173" t="s">
        <v>79</v>
      </c>
      <c r="AY183" s="165" t="s">
        <v>117</v>
      </c>
      <c r="BK183" s="174" t="n">
        <f aca="false">BK184</f>
        <v>0</v>
      </c>
    </row>
    <row r="184" s="27" customFormat="true" ht="16.5" hidden="false" customHeight="true" outlineLevel="0" collapsed="false">
      <c r="A184" s="22"/>
      <c r="B184" s="177"/>
      <c r="C184" s="178" t="s">
        <v>278</v>
      </c>
      <c r="D184" s="178" t="s">
        <v>120</v>
      </c>
      <c r="E184" s="179" t="s">
        <v>279</v>
      </c>
      <c r="F184" s="185" t="s">
        <v>277</v>
      </c>
      <c r="G184" s="181" t="s">
        <v>160</v>
      </c>
      <c r="H184" s="182" t="n">
        <v>1</v>
      </c>
      <c r="I184" s="183"/>
      <c r="J184" s="184" t="n">
        <f aca="false">ROUND(I184*H184,2)</f>
        <v>0</v>
      </c>
      <c r="K184" s="185" t="s">
        <v>124</v>
      </c>
      <c r="L184" s="23"/>
      <c r="M184" s="186"/>
      <c r="N184" s="187" t="s">
        <v>39</v>
      </c>
      <c r="O184" s="60"/>
      <c r="P184" s="188" t="n">
        <f aca="false">O184*H184</f>
        <v>0</v>
      </c>
      <c r="Q184" s="188" t="n">
        <v>0</v>
      </c>
      <c r="R184" s="188" t="n">
        <f aca="false">Q184*H184</f>
        <v>0</v>
      </c>
      <c r="S184" s="188" t="n">
        <v>0</v>
      </c>
      <c r="T184" s="189" t="n">
        <f aca="false">S184*H184</f>
        <v>0</v>
      </c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R184" s="190" t="s">
        <v>280</v>
      </c>
      <c r="AT184" s="190" t="s">
        <v>120</v>
      </c>
      <c r="AU184" s="190" t="s">
        <v>81</v>
      </c>
      <c r="AY184" s="3" t="s">
        <v>117</v>
      </c>
      <c r="BE184" s="191" t="n">
        <f aca="false">IF(N184="základní",J184,0)</f>
        <v>0</v>
      </c>
      <c r="BF184" s="191" t="n">
        <f aca="false">IF(N184="snížená",J184,0)</f>
        <v>0</v>
      </c>
      <c r="BG184" s="191" t="n">
        <f aca="false">IF(N184="zákl. přenesená",J184,0)</f>
        <v>0</v>
      </c>
      <c r="BH184" s="191" t="n">
        <f aca="false">IF(N184="sníž. přenesená",J184,0)</f>
        <v>0</v>
      </c>
      <c r="BI184" s="191" t="n">
        <f aca="false">IF(N184="nulová",J184,0)</f>
        <v>0</v>
      </c>
      <c r="BJ184" s="3" t="s">
        <v>79</v>
      </c>
      <c r="BK184" s="191" t="n">
        <f aca="false">ROUND(I184*H184,2)</f>
        <v>0</v>
      </c>
      <c r="BL184" s="3" t="s">
        <v>280</v>
      </c>
      <c r="BM184" s="190" t="s">
        <v>281</v>
      </c>
    </row>
    <row r="185" s="163" customFormat="true" ht="22.8" hidden="false" customHeight="true" outlineLevel="0" collapsed="false">
      <c r="B185" s="164"/>
      <c r="D185" s="165" t="s">
        <v>73</v>
      </c>
      <c r="E185" s="175" t="s">
        <v>282</v>
      </c>
      <c r="F185" s="175" t="s">
        <v>283</v>
      </c>
      <c r="I185" s="167"/>
      <c r="J185" s="176" t="n">
        <f aca="false">BK185</f>
        <v>0</v>
      </c>
      <c r="L185" s="164"/>
      <c r="M185" s="169"/>
      <c r="N185" s="170"/>
      <c r="O185" s="170"/>
      <c r="P185" s="171" t="n">
        <f aca="false">P186</f>
        <v>0</v>
      </c>
      <c r="Q185" s="170"/>
      <c r="R185" s="171" t="n">
        <f aca="false">R186</f>
        <v>0</v>
      </c>
      <c r="S185" s="170"/>
      <c r="T185" s="172" t="n">
        <f aca="false">T186</f>
        <v>0</v>
      </c>
      <c r="AR185" s="165" t="s">
        <v>141</v>
      </c>
      <c r="AT185" s="173" t="s">
        <v>73</v>
      </c>
      <c r="AU185" s="173" t="s">
        <v>79</v>
      </c>
      <c r="AY185" s="165" t="s">
        <v>117</v>
      </c>
      <c r="BK185" s="174" t="n">
        <f aca="false">BK186</f>
        <v>0</v>
      </c>
    </row>
    <row r="186" s="27" customFormat="true" ht="16.5" hidden="false" customHeight="true" outlineLevel="0" collapsed="false">
      <c r="A186" s="22"/>
      <c r="B186" s="177"/>
      <c r="C186" s="178" t="s">
        <v>238</v>
      </c>
      <c r="D186" s="178" t="s">
        <v>120</v>
      </c>
      <c r="E186" s="179" t="s">
        <v>284</v>
      </c>
      <c r="F186" s="185" t="s">
        <v>285</v>
      </c>
      <c r="G186" s="181" t="s">
        <v>160</v>
      </c>
      <c r="H186" s="182" t="n">
        <v>1</v>
      </c>
      <c r="I186" s="183"/>
      <c r="J186" s="184" t="n">
        <f aca="false">ROUND(I186*H186,2)</f>
        <v>0</v>
      </c>
      <c r="K186" s="185" t="s">
        <v>124</v>
      </c>
      <c r="L186" s="23"/>
      <c r="M186" s="186"/>
      <c r="N186" s="187" t="s">
        <v>39</v>
      </c>
      <c r="O186" s="60"/>
      <c r="P186" s="188" t="n">
        <f aca="false">O186*H186</f>
        <v>0</v>
      </c>
      <c r="Q186" s="188" t="n">
        <v>0</v>
      </c>
      <c r="R186" s="188" t="n">
        <f aca="false">Q186*H186</f>
        <v>0</v>
      </c>
      <c r="S186" s="188" t="n">
        <v>0</v>
      </c>
      <c r="T186" s="189" t="n">
        <f aca="false">S186*H186</f>
        <v>0</v>
      </c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R186" s="190" t="s">
        <v>280</v>
      </c>
      <c r="AT186" s="190" t="s">
        <v>120</v>
      </c>
      <c r="AU186" s="190" t="s">
        <v>81</v>
      </c>
      <c r="AY186" s="3" t="s">
        <v>117</v>
      </c>
      <c r="BE186" s="191" t="n">
        <f aca="false">IF(N186="základní",J186,0)</f>
        <v>0</v>
      </c>
      <c r="BF186" s="191" t="n">
        <f aca="false">IF(N186="snížená",J186,0)</f>
        <v>0</v>
      </c>
      <c r="BG186" s="191" t="n">
        <f aca="false">IF(N186="zákl. přenesená",J186,0)</f>
        <v>0</v>
      </c>
      <c r="BH186" s="191" t="n">
        <f aca="false">IF(N186="sníž. přenesená",J186,0)</f>
        <v>0</v>
      </c>
      <c r="BI186" s="191" t="n">
        <f aca="false">IF(N186="nulová",J186,0)</f>
        <v>0</v>
      </c>
      <c r="BJ186" s="3" t="s">
        <v>79</v>
      </c>
      <c r="BK186" s="191" t="n">
        <f aca="false">ROUND(I186*H186,2)</f>
        <v>0</v>
      </c>
      <c r="BL186" s="3" t="s">
        <v>280</v>
      </c>
      <c r="BM186" s="190" t="s">
        <v>286</v>
      </c>
    </row>
    <row r="187" s="163" customFormat="true" ht="22.8" hidden="false" customHeight="true" outlineLevel="0" collapsed="false">
      <c r="B187" s="164"/>
      <c r="D187" s="165" t="s">
        <v>73</v>
      </c>
      <c r="E187" s="175" t="s">
        <v>287</v>
      </c>
      <c r="F187" s="175" t="s">
        <v>288</v>
      </c>
      <c r="I187" s="167"/>
      <c r="J187" s="176" t="n">
        <f aca="false">BK187</f>
        <v>0</v>
      </c>
      <c r="L187" s="164"/>
      <c r="M187" s="169"/>
      <c r="N187" s="170"/>
      <c r="O187" s="170"/>
      <c r="P187" s="171" t="n">
        <f aca="false">P188</f>
        <v>0</v>
      </c>
      <c r="Q187" s="170"/>
      <c r="R187" s="171" t="n">
        <f aca="false">R188</f>
        <v>0</v>
      </c>
      <c r="S187" s="170"/>
      <c r="T187" s="172" t="n">
        <f aca="false">T188</f>
        <v>0</v>
      </c>
      <c r="AR187" s="165" t="s">
        <v>141</v>
      </c>
      <c r="AT187" s="173" t="s">
        <v>73</v>
      </c>
      <c r="AU187" s="173" t="s">
        <v>79</v>
      </c>
      <c r="AY187" s="165" t="s">
        <v>117</v>
      </c>
      <c r="BK187" s="174" t="n">
        <f aca="false">BK188</f>
        <v>0</v>
      </c>
    </row>
    <row r="188" s="27" customFormat="true" ht="16.5" hidden="false" customHeight="true" outlineLevel="0" collapsed="false">
      <c r="A188" s="22"/>
      <c r="B188" s="177"/>
      <c r="C188" s="178" t="s">
        <v>289</v>
      </c>
      <c r="D188" s="178" t="s">
        <v>120</v>
      </c>
      <c r="E188" s="179" t="s">
        <v>290</v>
      </c>
      <c r="F188" s="185" t="s">
        <v>291</v>
      </c>
      <c r="G188" s="181" t="s">
        <v>160</v>
      </c>
      <c r="H188" s="182" t="n">
        <v>1</v>
      </c>
      <c r="I188" s="183"/>
      <c r="J188" s="184" t="n">
        <f aca="false">ROUND(I188*H188,2)</f>
        <v>0</v>
      </c>
      <c r="K188" s="185" t="s">
        <v>124</v>
      </c>
      <c r="L188" s="23"/>
      <c r="M188" s="213"/>
      <c r="N188" s="214" t="s">
        <v>39</v>
      </c>
      <c r="O188" s="215"/>
      <c r="P188" s="216" t="n">
        <f aca="false">O188*H188</f>
        <v>0</v>
      </c>
      <c r="Q188" s="216" t="n">
        <v>0</v>
      </c>
      <c r="R188" s="216" t="n">
        <f aca="false">Q188*H188</f>
        <v>0</v>
      </c>
      <c r="S188" s="216" t="n">
        <v>0</v>
      </c>
      <c r="T188" s="217" t="n">
        <f aca="false">S188*H188</f>
        <v>0</v>
      </c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R188" s="190" t="s">
        <v>280</v>
      </c>
      <c r="AT188" s="190" t="s">
        <v>120</v>
      </c>
      <c r="AU188" s="190" t="s">
        <v>81</v>
      </c>
      <c r="AY188" s="3" t="s">
        <v>117</v>
      </c>
      <c r="BE188" s="191" t="n">
        <f aca="false">IF(N188="základní",J188,0)</f>
        <v>0</v>
      </c>
      <c r="BF188" s="191" t="n">
        <f aca="false">IF(N188="snížená",J188,0)</f>
        <v>0</v>
      </c>
      <c r="BG188" s="191" t="n">
        <f aca="false">IF(N188="zákl. přenesená",J188,0)</f>
        <v>0</v>
      </c>
      <c r="BH188" s="191" t="n">
        <f aca="false">IF(N188="sníž. přenesená",J188,0)</f>
        <v>0</v>
      </c>
      <c r="BI188" s="191" t="n">
        <f aca="false">IF(N188="nulová",J188,0)</f>
        <v>0</v>
      </c>
      <c r="BJ188" s="3" t="s">
        <v>79</v>
      </c>
      <c r="BK188" s="191" t="n">
        <f aca="false">ROUND(I188*H188,2)</f>
        <v>0</v>
      </c>
      <c r="BL188" s="3" t="s">
        <v>280</v>
      </c>
      <c r="BM188" s="190" t="s">
        <v>292</v>
      </c>
    </row>
    <row r="189" s="27" customFormat="true" ht="6.95" hidden="false" customHeight="true" outlineLevel="0" collapsed="false">
      <c r="A189" s="22"/>
      <c r="B189" s="44"/>
      <c r="C189" s="45"/>
      <c r="D189" s="45"/>
      <c r="E189" s="45"/>
      <c r="F189" s="45"/>
      <c r="G189" s="45"/>
      <c r="H189" s="45"/>
      <c r="I189" s="132"/>
      <c r="J189" s="45"/>
      <c r="K189" s="45"/>
      <c r="L189" s="23"/>
      <c r="M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</row>
  </sheetData>
  <autoFilter ref="C125:K188"/>
  <mergeCells count="6">
    <mergeCell ref="L2:V2"/>
    <mergeCell ref="E7:H7"/>
    <mergeCell ref="E16:H16"/>
    <mergeCell ref="E25:H25"/>
    <mergeCell ref="E85:H85"/>
    <mergeCell ref="E118:H118"/>
  </mergeCell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2020-07-10T18:42:54Z</dcterms:created>
  <dc:creator>Eva-TOSH\Eva</dc:creator>
  <dc:description/>
  <dc:language>cs-CZ</dc:language>
  <cp:lastModifiedBy/>
  <dcterms:modified xsi:type="dcterms:W3CDTF">2020-07-10T20:45:21Z</dcterms:modified>
  <cp:revision>1</cp:revision>
  <dc:subject/>
  <dc:title/>
</cp:coreProperties>
</file>