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328"/>
  <workbookPr/>
  <mc:AlternateContent xmlns:mc="http://schemas.openxmlformats.org/markup-compatibility/2006">
    <mc:Choice Requires="x15">
      <x15ac:absPath xmlns:x15ac="http://schemas.microsoft.com/office/spreadsheetml/2010/11/ac" url="C:\Users\boreklad\Desktop\remopa\"/>
    </mc:Choice>
  </mc:AlternateContent>
  <xr:revisionPtr revIDLastSave="0" documentId="13_ncr:1_{0774CA2E-D473-409B-AEA6-BF61355B0A69}" xr6:coauthVersionLast="41" xr6:coauthVersionMax="41" xr10:uidLastSave="{00000000-0000-0000-0000-000000000000}"/>
  <bookViews>
    <workbookView xWindow="-120" yWindow="-120" windowWidth="29040" windowHeight="15840" activeTab="1" xr2:uid="{00000000-000D-0000-FFFF-FFFF00000000}"/>
  </bookViews>
  <sheets>
    <sheet name="Rekapitulace stavby" sheetId="1" r:id="rId1"/>
    <sheet name="21Nab091 - 16 - oprava ZT..." sheetId="2" r:id="rId2"/>
  </sheets>
  <definedNames>
    <definedName name="_xlnm._FilterDatabase" localSheetId="1" hidden="1">'21Nab091 - 16 - oprava ZT...'!$C$15:$K$31</definedName>
    <definedName name="_xlnm.Print_Titles" localSheetId="1">'21Nab091 - 16 - oprava ZT...'!$15:$15</definedName>
    <definedName name="_xlnm.Print_Titles" localSheetId="0">'Rekapitulace stavby'!$92:$92</definedName>
    <definedName name="_xlnm.Print_Area" localSheetId="1">'21Nab091 - 16 - oprava ZT...'!#REF!,'21Nab091 - 16 - oprava ZT...'!#REF!,'21Nab091 - 16 - oprava ZT...'!$C$5:$K$31</definedName>
    <definedName name="_xlnm.Print_Area" localSheetId="0">'Rekapitulace stavby'!$D$4:$AO$76,'Rekapitulace stavby'!$C$82:$AQ$96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Y95" i="1" l="1"/>
  <c r="AX95" i="1"/>
  <c r="BI31" i="2"/>
  <c r="BH31" i="2"/>
  <c r="BG31" i="2"/>
  <c r="BF31" i="2"/>
  <c r="T31" i="2"/>
  <c r="R31" i="2"/>
  <c r="P31" i="2"/>
  <c r="BI30" i="2"/>
  <c r="BH30" i="2"/>
  <c r="BG30" i="2"/>
  <c r="BF30" i="2"/>
  <c r="T30" i="2"/>
  <c r="R30" i="2"/>
  <c r="P30" i="2"/>
  <c r="BI28" i="2"/>
  <c r="BH28" i="2"/>
  <c r="BG28" i="2"/>
  <c r="BF28" i="2"/>
  <c r="T28" i="2"/>
  <c r="R28" i="2"/>
  <c r="P28" i="2"/>
  <c r="BI27" i="2"/>
  <c r="BH27" i="2"/>
  <c r="BG27" i="2"/>
  <c r="BF27" i="2"/>
  <c r="T27" i="2"/>
  <c r="R27" i="2"/>
  <c r="P27" i="2"/>
  <c r="BI26" i="2"/>
  <c r="BH26" i="2"/>
  <c r="BG26" i="2"/>
  <c r="BF26" i="2"/>
  <c r="T26" i="2"/>
  <c r="R26" i="2"/>
  <c r="P26" i="2"/>
  <c r="BI25" i="2"/>
  <c r="BH25" i="2"/>
  <c r="BG25" i="2"/>
  <c r="BF25" i="2"/>
  <c r="T25" i="2"/>
  <c r="R25" i="2"/>
  <c r="P25" i="2"/>
  <c r="BI24" i="2"/>
  <c r="BH24" i="2"/>
  <c r="BG24" i="2"/>
  <c r="BF24" i="2"/>
  <c r="T24" i="2"/>
  <c r="R24" i="2"/>
  <c r="P24" i="2"/>
  <c r="BI23" i="2"/>
  <c r="BH23" i="2"/>
  <c r="BG23" i="2"/>
  <c r="BF23" i="2"/>
  <c r="T23" i="2"/>
  <c r="R23" i="2"/>
  <c r="P23" i="2"/>
  <c r="BI22" i="2"/>
  <c r="BH22" i="2"/>
  <c r="BG22" i="2"/>
  <c r="BF22" i="2"/>
  <c r="T22" i="2"/>
  <c r="R22" i="2"/>
  <c r="P22" i="2"/>
  <c r="BI21" i="2"/>
  <c r="BH21" i="2"/>
  <c r="BG21" i="2"/>
  <c r="BF21" i="2"/>
  <c r="T21" i="2"/>
  <c r="R21" i="2"/>
  <c r="P21" i="2"/>
  <c r="BI20" i="2"/>
  <c r="BH20" i="2"/>
  <c r="BG20" i="2"/>
  <c r="BF20" i="2"/>
  <c r="T20" i="2"/>
  <c r="R20" i="2"/>
  <c r="P20" i="2"/>
  <c r="BI19" i="2"/>
  <c r="BH19" i="2"/>
  <c r="BG19" i="2"/>
  <c r="BF19" i="2"/>
  <c r="T19" i="2"/>
  <c r="R19" i="2"/>
  <c r="P19" i="2"/>
  <c r="J13" i="2"/>
  <c r="F12" i="2"/>
  <c r="F10" i="2"/>
  <c r="E8" i="2"/>
  <c r="J10" i="2"/>
  <c r="L90" i="1"/>
  <c r="AM90" i="1"/>
  <c r="AM89" i="1"/>
  <c r="L89" i="1"/>
  <c r="AM87" i="1"/>
  <c r="L87" i="1"/>
  <c r="L85" i="1"/>
  <c r="L84" i="1"/>
  <c r="BK19" i="2"/>
  <c r="AS94" i="1"/>
  <c r="BK25" i="2"/>
  <c r="BK30" i="2"/>
  <c r="BK28" i="2"/>
  <c r="BK27" i="2"/>
  <c r="BK24" i="2"/>
  <c r="BK23" i="2"/>
  <c r="BK22" i="2"/>
  <c r="BK21" i="2"/>
  <c r="BK20" i="2"/>
  <c r="BK31" i="2"/>
  <c r="BK26" i="2"/>
  <c r="BK29" i="2" l="1"/>
  <c r="T18" i="2"/>
  <c r="R29" i="2"/>
  <c r="P18" i="2"/>
  <c r="BK18" i="2"/>
  <c r="BK17" i="2" s="1"/>
  <c r="R18" i="2"/>
  <c r="P29" i="2"/>
  <c r="T29" i="2"/>
  <c r="T17" i="2" s="1"/>
  <c r="T16" i="2" s="1"/>
  <c r="BE27" i="2"/>
  <c r="J12" i="2"/>
  <c r="BE19" i="2"/>
  <c r="BE20" i="2"/>
  <c r="BE21" i="2"/>
  <c r="BE22" i="2"/>
  <c r="BE25" i="2"/>
  <c r="BE26" i="2"/>
  <c r="BE28" i="2"/>
  <c r="BE30" i="2"/>
  <c r="BE31" i="2"/>
  <c r="BE23" i="2"/>
  <c r="BE24" i="2"/>
  <c r="BA95" i="1"/>
  <c r="BA94" i="1" s="1"/>
  <c r="W30" i="1" s="1"/>
  <c r="BC95" i="1"/>
  <c r="BC94" i="1" s="1"/>
  <c r="AY94" i="1" s="1"/>
  <c r="BB95" i="1"/>
  <c r="BB94" i="1" s="1"/>
  <c r="W31" i="1" s="1"/>
  <c r="AW95" i="1"/>
  <c r="BD95" i="1"/>
  <c r="BD94" i="1" s="1"/>
  <c r="W33" i="1" s="1"/>
  <c r="R17" i="2" l="1"/>
  <c r="R16" i="2" s="1"/>
  <c r="P17" i="2"/>
  <c r="P16" i="2"/>
  <c r="AU95" i="1"/>
  <c r="AU94" i="1" s="1"/>
  <c r="BK16" i="2"/>
  <c r="AG95" i="1"/>
  <c r="AG94" i="1" s="1"/>
  <c r="AK26" i="1" s="1"/>
  <c r="AW94" i="1"/>
  <c r="AK30" i="1" s="1"/>
  <c r="W32" i="1"/>
  <c r="AX94" i="1"/>
  <c r="AV95" i="1"/>
  <c r="AT95" i="1" s="1"/>
  <c r="AZ95" i="1"/>
  <c r="AZ94" i="1" s="1"/>
  <c r="W29" i="1" s="1"/>
  <c r="AN95" i="1" l="1"/>
  <c r="AV94" i="1"/>
  <c r="AK29" i="1" s="1"/>
  <c r="AK35" i="1" s="1"/>
  <c r="AT94" i="1" l="1"/>
  <c r="AN94" i="1" s="1"/>
</calcChain>
</file>

<file path=xl/sharedStrings.xml><?xml version="1.0" encoding="utf-8"?>
<sst xmlns="http://schemas.openxmlformats.org/spreadsheetml/2006/main" count="355" uniqueCount="156">
  <si>
    <t>Export Komplet</t>
  </si>
  <si>
    <t/>
  </si>
  <si>
    <t>2.0</t>
  </si>
  <si>
    <t>False</t>
  </si>
  <si>
    <t>{6e502250-bf33-4464-a48a-c990d6e5bd1e}</t>
  </si>
  <si>
    <t>&gt;&gt;  skryté sloupce  &lt;&lt;</t>
  </si>
  <si>
    <t>0,01</t>
  </si>
  <si>
    <t>21</t>
  </si>
  <si>
    <t>15</t>
  </si>
  <si>
    <t>REKAPITULACE STAVBY</t>
  </si>
  <si>
    <t>v ---  níže se nacházejí doplnkové a pomocné údaje k sestavám  --- v</t>
  </si>
  <si>
    <t>0,001</t>
  </si>
  <si>
    <t>Kód:</t>
  </si>
  <si>
    <t>21Nab091</t>
  </si>
  <si>
    <t>Stavba:</t>
  </si>
  <si>
    <t>16 - oprava ZTI - Jánská 22</t>
  </si>
  <si>
    <t>KSO:</t>
  </si>
  <si>
    <t>CC-CZ:</t>
  </si>
  <si>
    <t>Místo:</t>
  </si>
  <si>
    <t>Jánská 22, Brno</t>
  </si>
  <si>
    <t>Datum:</t>
  </si>
  <si>
    <t>24. 5. 2021</t>
  </si>
  <si>
    <t>Zadavatel:</t>
  </si>
  <si>
    <t>IČ:</t>
  </si>
  <si>
    <t>REMOPA s.r.o.</t>
  </si>
  <si>
    <t>DIČ:</t>
  </si>
  <si>
    <t>Zhotovitel:</t>
  </si>
  <si>
    <t>Projektant:</t>
  </si>
  <si>
    <t xml:space="preserve"> </t>
  </si>
  <si>
    <t>True</t>
  </si>
  <si>
    <t>Zpracovatel:</t>
  </si>
  <si>
    <t>Poznámka: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</si>
  <si>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</si>
  <si>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</si>
  <si>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</si>
  <si>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</si>
  <si>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</si>
  <si>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</si>
  <si>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</si>
  <si>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</si>
  <si>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</si>
  <si>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</si>
  <si>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</si>
  <si>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</si>
  <si>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</si>
  <si>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Projektant</t>
  </si>
  <si>
    <t>Zpracovatel</t>
  </si>
  <si>
    <t>Datum a podpis:</t>
  </si>
  <si>
    <t>Razítko</t>
  </si>
  <si>
    <t>Objednavatel</t>
  </si>
  <si>
    <t>Zhotovitel</t>
  </si>
  <si>
    <t>REKAPITULACE OBJEKTŮ STAVBY A SOUPISŮ PRACÍ</t>
  </si>
  <si>
    <t>Informatívní údaje z listů zakázek</t>
  </si>
  <si>
    <t>Kód</t>
  </si>
  <si>
    <t>Popis</t>
  </si>
  <si>
    <t>Cena bez DPH [CZK]</t>
  </si>
  <si>
    <t>Cena s DPH [CZK]</t>
  </si>
  <si>
    <t>Typ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</si>
  <si>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</si>
  <si>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</si>
  <si>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</si>
  <si>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</si>
  <si>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</si>
  <si>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</si>
  <si>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</si>
  <si>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</si>
  <si>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</si>
  <si>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</si>
  <si>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</si>
  <si>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</si>
  <si>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z rozpočtů</t>
  </si>
  <si>
    <t>D</t>
  </si>
  <si>
    <t>0</t>
  </si>
  <si>
    <t>IMPORT</t>
  </si>
  <si>
    <t>{00000000-0000-0000-0000-000000000000}</t>
  </si>
  <si>
    <t>/</t>
  </si>
  <si>
    <t>STA</t>
  </si>
  <si>
    <t>1</t>
  </si>
  <si>
    <t>###NOINSERT###</t>
  </si>
  <si>
    <t>2</t>
  </si>
  <si>
    <t>Cena celkem [CZK]</t>
  </si>
  <si>
    <t>-1</t>
  </si>
  <si>
    <t>SOUPIS PRACÍ</t>
  </si>
  <si>
    <t>PČ</t>
  </si>
  <si>
    <t>MJ</t>
  </si>
  <si>
    <t>Množství</t>
  </si>
  <si>
    <t>J.cena [CZK]</t>
  </si>
  <si>
    <t>Cenová soustava</t>
  </si>
  <si>
    <t>J. Nh [h]</t>
  </si>
  <si>
    <t>Nh celkem [h]</t>
  </si>
  <si>
    <t>J. hmotnost [t]</t>
  </si>
  <si>
    <t>Hmotnost celkem [t]</t>
  </si>
  <si>
    <t>J. suť [t]</t>
  </si>
  <si>
    <t>Suť Celkem [t]</t>
  </si>
  <si>
    <t>Náklady soupisu celkem</t>
  </si>
  <si>
    <t>PSV</t>
  </si>
  <si>
    <t>Práce a dodávky PSV</t>
  </si>
  <si>
    <t>ROZPOCET</t>
  </si>
  <si>
    <t>725</t>
  </si>
  <si>
    <t>Zdravotechnika - zařizovací předměty</t>
  </si>
  <si>
    <t>K</t>
  </si>
  <si>
    <t>725111915</t>
  </si>
  <si>
    <t>Oprava WC č. 1 - výměna npouštěcího ventilu vč. přívodního a hadičky (místnost 209)</t>
  </si>
  <si>
    <t>kus</t>
  </si>
  <si>
    <t>16</t>
  </si>
  <si>
    <t>579662441</t>
  </si>
  <si>
    <t>725111920</t>
  </si>
  <si>
    <t>Oprava WC č. 4 - výměna npouštěcího a vypouštěcího ventilu vč. přívodního a hadičky (místnost 209)</t>
  </si>
  <si>
    <t>-744183415</t>
  </si>
  <si>
    <t>3</t>
  </si>
  <si>
    <t>725111925</t>
  </si>
  <si>
    <t>Výměna tlačítka GEBERIT (místnost 209)</t>
  </si>
  <si>
    <t>-571711639</t>
  </si>
  <si>
    <t>4</t>
  </si>
  <si>
    <t>M</t>
  </si>
  <si>
    <t>552818155</t>
  </si>
  <si>
    <t>GEBERIT - Tlačítko SIGMA 01 (místnost 209)</t>
  </si>
  <si>
    <t>32</t>
  </si>
  <si>
    <t>846435893</t>
  </si>
  <si>
    <t>5</t>
  </si>
  <si>
    <t>725230916</t>
  </si>
  <si>
    <t>Oprava bidetu (místnost 209)</t>
  </si>
  <si>
    <t>soub.</t>
  </si>
  <si>
    <t>1388242295</t>
  </si>
  <si>
    <t>6</t>
  </si>
  <si>
    <t>725820801</t>
  </si>
  <si>
    <t>Demontáž baterie nástěnné do G 3 / 4 (místnost 110, 202, 220, 224, 329, 316)</t>
  </si>
  <si>
    <t>soubor</t>
  </si>
  <si>
    <t>1813444803</t>
  </si>
  <si>
    <t>7</t>
  </si>
  <si>
    <t>725829101</t>
  </si>
  <si>
    <t>Montáž baterie nástěnné dřezové pákové a klasické (místnost 110, 202, 220, 224, 329, 316)</t>
  </si>
  <si>
    <t>1392451414</t>
  </si>
  <si>
    <t>8</t>
  </si>
  <si>
    <t>551455265</t>
  </si>
  <si>
    <t>baterie dřezová TAMIGI TM01 A (místnost 110, 202, 220, 224, 329, 316)</t>
  </si>
  <si>
    <t>1392391204</t>
  </si>
  <si>
    <t>9</t>
  </si>
  <si>
    <t>551456695</t>
  </si>
  <si>
    <t>sprchová sestava KLUDI LOGO 1S (místnost vedle tělocvičny (muži/ ženy)</t>
  </si>
  <si>
    <t>-357460360</t>
  </si>
  <si>
    <t>10</t>
  </si>
  <si>
    <t>563491315</t>
  </si>
  <si>
    <t>Pomocný a těsnící materiál, parkovné, doprava</t>
  </si>
  <si>
    <t>136445127</t>
  </si>
  <si>
    <t>734</t>
  </si>
  <si>
    <t>Ústřední vytápění - armatury</t>
  </si>
  <si>
    <t>11</t>
  </si>
  <si>
    <t>734209110</t>
  </si>
  <si>
    <t>Výměna termohlavice (místnost 225)</t>
  </si>
  <si>
    <t>708163063</t>
  </si>
  <si>
    <t>12</t>
  </si>
  <si>
    <t>5512867010</t>
  </si>
  <si>
    <t>Termostatická hlavice HEIMEIER (místnost 225)</t>
  </si>
  <si>
    <t>1410883954</t>
  </si>
  <si>
    <t>CZ25518186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</si>
</sst>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%"/>
    <numFmt numFmtId="165" formatCode="dd\.mm\.yyyy"/>
    <numFmt numFmtId="166" formatCode="#,##0.00000"/>
    <numFmt numFmtId="167" formatCode="#,##0.000"/>
  </numFmts>
  <fonts count="29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FFFFFF"/>
      <name val="Arial CE"/>
    </font>
    <font>
      <sz val="8"/>
      <color rgb="FF3366FF"/>
      <name val="Arial CE"/>
    </font>
    <font>
      <b/>
      <sz val="14"/>
      <name val="Arial CE"/>
    </font>
    <font>
      <b/>
      <sz val="10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8"/>
      <color rgb="FF960000"/>
      <name val="Arial CE"/>
    </font>
    <font>
      <b/>
      <sz val="8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u/>
      <sz val="11"/>
      <color theme="10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BEBEBE"/>
      </patternFill>
    </fill>
    <fill>
      <patternFill patternType="solid">
        <fgColor rgb="FFD2D2D2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</borders>
  <cellStyleXfs count="2">
    <xf numFmtId="0" fontId="0" fillId="0" borderId="0"/>
    <xf numFmtId="0" fontId="28" fillId="0" borderId="0" applyNumberFormat="0" applyFill="0" applyBorder="0" applyAlignment="0" applyProtection="0"/>
  </cellStyleXfs>
  <cellXfs count="169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1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0" fillId="0" borderId="4" xfId="0" applyBorder="1"/>
    <xf numFmtId="0" fontId="0" fillId="0" borderId="0" xfId="0" applyFont="1" applyAlignment="1">
      <alignment vertical="center"/>
    </xf>
    <xf numFmtId="0" fontId="0" fillId="0" borderId="3" xfId="0" applyFont="1" applyBorder="1" applyAlignment="1">
      <alignment vertical="center"/>
    </xf>
    <xf numFmtId="0" fontId="12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0" fillId="3" borderId="0" xfId="0" applyFont="1" applyFill="1" applyAlignment="1">
      <alignment vertical="center"/>
    </xf>
    <xf numFmtId="0" fontId="4" fillId="3" borderId="6" xfId="0" applyFont="1" applyFill="1" applyBorder="1" applyAlignment="1">
      <alignment horizontal="left" vertical="center"/>
    </xf>
    <xf numFmtId="0" fontId="0" fillId="3" borderId="7" xfId="0" applyFont="1" applyFill="1" applyBorder="1" applyAlignment="1">
      <alignment vertical="center"/>
    </xf>
    <xf numFmtId="0" fontId="4" fillId="3" borderId="7" xfId="0" applyFont="1" applyFill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14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4" xfId="0" applyFont="1" applyBorder="1" applyAlignment="1">
      <alignment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12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0" fillId="4" borderId="7" xfId="0" applyFont="1" applyFill="1" applyBorder="1" applyAlignment="1">
      <alignment vertical="center"/>
    </xf>
    <xf numFmtId="0" fontId="17" fillId="4" borderId="0" xfId="0" applyFont="1" applyFill="1" applyAlignment="1">
      <alignment horizontal="center" vertical="center"/>
    </xf>
    <xf numFmtId="0" fontId="18" fillId="0" borderId="16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18" fillId="0" borderId="18" xfId="0" applyFont="1" applyBorder="1" applyAlignment="1">
      <alignment horizontal="center" vertical="center" wrapText="1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4" fontId="15" fillId="0" borderId="14" xfId="0" applyNumberFormat="1" applyFont="1" applyBorder="1" applyAlignment="1">
      <alignment vertical="center"/>
    </xf>
    <xf numFmtId="4" fontId="15" fillId="0" borderId="0" xfId="0" applyNumberFormat="1" applyFont="1" applyBorder="1" applyAlignment="1">
      <alignment vertical="center"/>
    </xf>
    <xf numFmtId="166" fontId="15" fillId="0" borderId="0" xfId="0" applyNumberFormat="1" applyFont="1" applyBorder="1" applyAlignment="1">
      <alignment vertical="center"/>
    </xf>
    <xf numFmtId="4" fontId="15" fillId="0" borderId="15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20" fillId="0" borderId="0" xfId="1" applyFont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21" fillId="0" borderId="0" xfId="0" applyFont="1" applyAlignment="1">
      <alignment vertical="center"/>
    </xf>
    <xf numFmtId="0" fontId="2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" fontId="23" fillId="0" borderId="19" xfId="0" applyNumberFormat="1" applyFont="1" applyBorder="1" applyAlignment="1">
      <alignment vertical="center"/>
    </xf>
    <xf numFmtId="4" fontId="23" fillId="0" borderId="20" xfId="0" applyNumberFormat="1" applyFont="1" applyBorder="1" applyAlignment="1">
      <alignment vertical="center"/>
    </xf>
    <xf numFmtId="166" fontId="23" fillId="0" borderId="20" xfId="0" applyNumberFormat="1" applyFont="1" applyBorder="1" applyAlignment="1">
      <alignment vertical="center"/>
    </xf>
    <xf numFmtId="4" fontId="23" fillId="0" borderId="21" xfId="0" applyNumberFormat="1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0" fillId="0" borderId="0" xfId="0" applyProtection="1"/>
    <xf numFmtId="0" fontId="0" fillId="0" borderId="0" xfId="0" applyFont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17" fillId="4" borderId="16" xfId="0" applyFont="1" applyFill="1" applyBorder="1" applyAlignment="1">
      <alignment horizontal="center" vertical="center" wrapText="1"/>
    </xf>
    <xf numFmtId="0" fontId="17" fillId="4" borderId="17" xfId="0" applyFont="1" applyFill="1" applyBorder="1" applyAlignment="1">
      <alignment horizontal="center" vertical="center" wrapText="1"/>
    </xf>
    <xf numFmtId="0" fontId="17" fillId="4" borderId="18" xfId="0" applyFont="1" applyFill="1" applyBorder="1" applyAlignment="1">
      <alignment horizontal="center" vertical="center" wrapText="1"/>
    </xf>
    <xf numFmtId="0" fontId="17" fillId="4" borderId="0" xfId="0" applyFont="1" applyFill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" fontId="19" fillId="0" borderId="0" xfId="0" applyNumberFormat="1" applyFont="1" applyAlignment="1"/>
    <xf numFmtId="166" fontId="24" fillId="0" borderId="12" xfId="0" applyNumberFormat="1" applyFont="1" applyBorder="1" applyAlignment="1"/>
    <xf numFmtId="166" fontId="24" fillId="0" borderId="13" xfId="0" applyNumberFormat="1" applyFont="1" applyBorder="1" applyAlignment="1"/>
    <xf numFmtId="4" fontId="25" fillId="0" borderId="0" xfId="0" applyNumberFormat="1" applyFont="1" applyAlignment="1">
      <alignment vertical="center"/>
    </xf>
    <xf numFmtId="0" fontId="8" fillId="0" borderId="3" xfId="0" applyFont="1" applyBorder="1" applyAlignment="1"/>
    <xf numFmtId="0" fontId="8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" fontId="6" fillId="0" borderId="0" xfId="0" applyNumberFormat="1" applyFont="1" applyAlignment="1"/>
    <xf numFmtId="0" fontId="8" fillId="0" borderId="14" xfId="0" applyFont="1" applyBorder="1" applyAlignment="1"/>
    <xf numFmtId="0" fontId="8" fillId="0" borderId="0" xfId="0" applyFont="1" applyBorder="1" applyAlignment="1"/>
    <xf numFmtId="166" fontId="8" fillId="0" borderId="0" xfId="0" applyNumberFormat="1" applyFont="1" applyBorder="1" applyAlignment="1"/>
    <xf numFmtId="166" fontId="8" fillId="0" borderId="15" xfId="0" applyNumberFormat="1" applyFont="1" applyBorder="1" applyAlignment="1"/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7" fillId="0" borderId="0" xfId="0" applyFont="1" applyAlignment="1">
      <alignment horizontal="left"/>
    </xf>
    <xf numFmtId="4" fontId="7" fillId="0" borderId="0" xfId="0" applyNumberFormat="1" applyFont="1" applyAlignment="1"/>
    <xf numFmtId="0" fontId="0" fillId="0" borderId="3" xfId="0" applyFont="1" applyBorder="1" applyAlignment="1" applyProtection="1">
      <alignment vertical="center"/>
      <protection locked="0"/>
    </xf>
    <xf numFmtId="0" fontId="0" fillId="0" borderId="22" xfId="0" applyFont="1" applyBorder="1" applyAlignment="1" applyProtection="1">
      <alignment vertical="center"/>
      <protection locked="0"/>
    </xf>
    <xf numFmtId="0" fontId="18" fillId="0" borderId="14" xfId="0" applyFont="1" applyBorder="1" applyAlignment="1">
      <alignment horizontal="left" vertical="center"/>
    </xf>
    <xf numFmtId="0" fontId="18" fillId="0" borderId="0" xfId="0" applyFont="1" applyBorder="1" applyAlignment="1">
      <alignment horizontal="center" vertical="center"/>
    </xf>
    <xf numFmtId="166" fontId="18" fillId="0" borderId="0" xfId="0" applyNumberFormat="1" applyFont="1" applyBorder="1" applyAlignment="1">
      <alignment vertical="center"/>
    </xf>
    <xf numFmtId="166" fontId="18" fillId="0" borderId="15" xfId="0" applyNumberFormat="1" applyFont="1" applyBorder="1" applyAlignment="1">
      <alignment vertical="center"/>
    </xf>
    <xf numFmtId="0" fontId="17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0" fontId="27" fillId="0" borderId="22" xfId="0" applyFont="1" applyBorder="1" applyAlignment="1" applyProtection="1">
      <alignment vertical="center"/>
      <protection locked="0"/>
    </xf>
    <xf numFmtId="0" fontId="27" fillId="0" borderId="3" xfId="0" applyFont="1" applyBorder="1" applyAlignment="1">
      <alignment vertical="center"/>
    </xf>
    <xf numFmtId="0" fontId="26" fillId="0" borderId="14" xfId="0" applyFont="1" applyBorder="1" applyAlignment="1">
      <alignment horizontal="left" vertical="center"/>
    </xf>
    <xf numFmtId="0" fontId="26" fillId="0" borderId="0" xfId="0" applyFont="1" applyBorder="1" applyAlignment="1">
      <alignment horizontal="center" vertical="center"/>
    </xf>
    <xf numFmtId="0" fontId="26" fillId="0" borderId="19" xfId="0" applyFont="1" applyBorder="1" applyAlignment="1">
      <alignment horizontal="left" vertical="center"/>
    </xf>
    <xf numFmtId="0" fontId="26" fillId="0" borderId="20" xfId="0" applyFont="1" applyBorder="1" applyAlignment="1">
      <alignment horizontal="center" vertical="center"/>
    </xf>
    <xf numFmtId="166" fontId="18" fillId="0" borderId="20" xfId="0" applyNumberFormat="1" applyFont="1" applyBorder="1" applyAlignment="1">
      <alignment vertical="center"/>
    </xf>
    <xf numFmtId="166" fontId="18" fillId="0" borderId="21" xfId="0" applyNumberFormat="1" applyFont="1" applyBorder="1" applyAlignment="1">
      <alignment vertical="center"/>
    </xf>
    <xf numFmtId="0" fontId="17" fillId="5" borderId="22" xfId="0" applyFont="1" applyFill="1" applyBorder="1" applyAlignment="1" applyProtection="1">
      <alignment horizontal="center" vertical="center"/>
      <protection locked="0"/>
    </xf>
    <xf numFmtId="49" fontId="17" fillId="5" borderId="22" xfId="0" applyNumberFormat="1" applyFont="1" applyFill="1" applyBorder="1" applyAlignment="1" applyProtection="1">
      <alignment horizontal="left" vertical="center" wrapText="1"/>
      <protection locked="0"/>
    </xf>
    <xf numFmtId="0" fontId="17" fillId="5" borderId="22" xfId="0" applyFont="1" applyFill="1" applyBorder="1" applyAlignment="1" applyProtection="1">
      <alignment horizontal="left" vertical="center" wrapText="1"/>
      <protection locked="0"/>
    </xf>
    <xf numFmtId="0" fontId="17" fillId="5" borderId="22" xfId="0" applyFont="1" applyFill="1" applyBorder="1" applyAlignment="1" applyProtection="1">
      <alignment horizontal="center" vertical="center" wrapText="1"/>
      <protection locked="0"/>
    </xf>
    <xf numFmtId="167" fontId="17" fillId="5" borderId="22" xfId="0" applyNumberFormat="1" applyFont="1" applyFill="1" applyBorder="1" applyAlignment="1" applyProtection="1">
      <alignment vertical="center"/>
      <protection locked="0"/>
    </xf>
    <xf numFmtId="4" fontId="17" fillId="5" borderId="22" xfId="0" applyNumberFormat="1" applyFont="1" applyFill="1" applyBorder="1" applyAlignment="1" applyProtection="1">
      <alignment vertical="center"/>
      <protection locked="0"/>
    </xf>
    <xf numFmtId="0" fontId="26" fillId="5" borderId="22" xfId="0" applyFont="1" applyFill="1" applyBorder="1" applyAlignment="1" applyProtection="1">
      <alignment horizontal="center" vertical="center"/>
      <protection locked="0"/>
    </xf>
    <xf numFmtId="49" fontId="26" fillId="5" borderId="22" xfId="0" applyNumberFormat="1" applyFont="1" applyFill="1" applyBorder="1" applyAlignment="1" applyProtection="1">
      <alignment horizontal="left" vertical="center" wrapText="1"/>
      <protection locked="0"/>
    </xf>
    <xf numFmtId="0" fontId="26" fillId="5" borderId="22" xfId="0" applyFont="1" applyFill="1" applyBorder="1" applyAlignment="1" applyProtection="1">
      <alignment horizontal="left" vertical="center" wrapText="1"/>
      <protection locked="0"/>
    </xf>
    <xf numFmtId="0" fontId="26" fillId="5" borderId="22" xfId="0" applyFont="1" applyFill="1" applyBorder="1" applyAlignment="1" applyProtection="1">
      <alignment horizontal="center" vertical="center" wrapText="1"/>
      <protection locked="0"/>
    </xf>
    <xf numFmtId="167" fontId="26" fillId="5" borderId="22" xfId="0" applyNumberFormat="1" applyFont="1" applyFill="1" applyBorder="1" applyAlignment="1" applyProtection="1">
      <alignment vertical="center"/>
      <protection locked="0"/>
    </xf>
    <xf numFmtId="4" fontId="26" fillId="5" borderId="22" xfId="0" applyNumberFormat="1" applyFont="1" applyFill="1" applyBorder="1" applyAlignment="1" applyProtection="1">
      <alignment vertical="center"/>
      <protection locked="0"/>
    </xf>
    <xf numFmtId="0" fontId="8" fillId="5" borderId="0" xfId="0" applyFont="1" applyFill="1" applyAlignment="1"/>
    <xf numFmtId="0" fontId="8" fillId="5" borderId="0" xfId="0" applyFont="1" applyFill="1" applyAlignment="1">
      <alignment horizontal="left"/>
    </xf>
    <xf numFmtId="0" fontId="7" fillId="5" borderId="0" xfId="0" applyFont="1" applyFill="1" applyAlignment="1">
      <alignment horizontal="left"/>
    </xf>
    <xf numFmtId="4" fontId="7" fillId="5" borderId="0" xfId="0" applyNumberFormat="1" applyFont="1" applyFill="1" applyAlignment="1"/>
    <xf numFmtId="0" fontId="0" fillId="5" borderId="10" xfId="0" applyFont="1" applyFill="1" applyBorder="1" applyAlignment="1">
      <alignment vertical="center"/>
    </xf>
    <xf numFmtId="0" fontId="2" fillId="0" borderId="0" xfId="0" applyFont="1" applyAlignment="1">
      <alignment horizontal="left" vertical="center"/>
    </xf>
    <xf numFmtId="0" fontId="0" fillId="0" borderId="0" xfId="0"/>
    <xf numFmtId="0" fontId="3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 wrapText="1"/>
    </xf>
    <xf numFmtId="4" fontId="12" fillId="0" borderId="5" xfId="0" applyNumberFormat="1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4" fontId="13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164" fontId="1" fillId="0" borderId="0" xfId="0" applyNumberFormat="1" applyFont="1" applyAlignment="1">
      <alignment horizontal="left" vertical="center"/>
    </xf>
    <xf numFmtId="4" fontId="22" fillId="0" borderId="0" xfId="0" applyNumberFormat="1" applyFont="1" applyAlignment="1">
      <alignment vertical="center"/>
    </xf>
    <xf numFmtId="0" fontId="22" fillId="0" borderId="0" xfId="0" applyFont="1" applyAlignment="1">
      <alignment vertical="center"/>
    </xf>
    <xf numFmtId="0" fontId="21" fillId="0" borderId="0" xfId="0" applyFont="1" applyAlignment="1">
      <alignment horizontal="left" vertical="center" wrapText="1"/>
    </xf>
    <xf numFmtId="4" fontId="19" fillId="0" borderId="0" xfId="0" applyNumberFormat="1" applyFont="1" applyAlignment="1">
      <alignment horizontal="right" vertical="center"/>
    </xf>
    <xf numFmtId="4" fontId="19" fillId="0" borderId="0" xfId="0" applyNumberFormat="1" applyFont="1" applyAlignment="1">
      <alignment vertical="center"/>
    </xf>
    <xf numFmtId="0" fontId="10" fillId="2" borderId="0" xfId="0" applyFont="1" applyFill="1" applyAlignment="1">
      <alignment horizontal="center" vertical="center"/>
    </xf>
    <xf numFmtId="0" fontId="17" fillId="4" borderId="6" xfId="0" applyFont="1" applyFill="1" applyBorder="1" applyAlignment="1">
      <alignment horizontal="center" vertical="center"/>
    </xf>
    <xf numFmtId="0" fontId="17" fillId="4" borderId="7" xfId="0" applyFont="1" applyFill="1" applyBorder="1" applyAlignment="1">
      <alignment horizontal="left" vertical="center"/>
    </xf>
    <xf numFmtId="0" fontId="17" fillId="4" borderId="7" xfId="0" applyFont="1" applyFill="1" applyBorder="1" applyAlignment="1">
      <alignment horizontal="center" vertical="center"/>
    </xf>
    <xf numFmtId="0" fontId="17" fillId="4" borderId="7" xfId="0" applyFont="1" applyFill="1" applyBorder="1" applyAlignment="1">
      <alignment horizontal="right" vertical="center"/>
    </xf>
    <xf numFmtId="0" fontId="17" fillId="4" borderId="8" xfId="0" applyFont="1" applyFill="1" applyBorder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15" fillId="0" borderId="11" xfId="0" applyFont="1" applyBorder="1" applyAlignment="1">
      <alignment horizontal="center" vertical="center"/>
    </xf>
    <xf numFmtId="0" fontId="15" fillId="0" borderId="12" xfId="0" applyFont="1" applyBorder="1" applyAlignment="1">
      <alignment horizontal="left" vertical="center"/>
    </xf>
    <xf numFmtId="0" fontId="16" fillId="0" borderId="14" xfId="0" applyFont="1" applyBorder="1" applyAlignment="1">
      <alignment horizontal="left" vertical="center"/>
    </xf>
    <xf numFmtId="0" fontId="16" fillId="0" borderId="0" xfId="0" applyFont="1" applyBorder="1" applyAlignment="1">
      <alignment horizontal="left" vertical="center"/>
    </xf>
    <xf numFmtId="0" fontId="4" fillId="3" borderId="7" xfId="0" applyFont="1" applyFill="1" applyBorder="1" applyAlignment="1">
      <alignment horizontal="left" vertical="center"/>
    </xf>
    <xf numFmtId="0" fontId="0" fillId="3" borderId="7" xfId="0" applyFont="1" applyFill="1" applyBorder="1" applyAlignment="1">
      <alignment vertical="center"/>
    </xf>
    <xf numFmtId="4" fontId="4" fillId="3" borderId="7" xfId="0" applyNumberFormat="1" applyFont="1" applyFill="1" applyBorder="1" applyAlignment="1">
      <alignment vertical="center"/>
    </xf>
    <xf numFmtId="0" fontId="0" fillId="3" borderId="8" xfId="0" applyFont="1" applyFill="1" applyBorder="1" applyAlignment="1">
      <alignment vertical="center"/>
    </xf>
    <xf numFmtId="0" fontId="0" fillId="0" borderId="0" xfId="0" applyFont="1" applyAlignment="1">
      <alignment vertical="center"/>
    </xf>
  </cellXfs>
  <cellStyles count="2">
    <cellStyle name="Hypertextový odkaz" xfId="1" builtinId="8"/>
    <cellStyle name="Normální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M97"/>
  <sheetViews>
    <sheetView showGridLines="0" workbookViewId="0">
      <selection activeCell="E11" sqref="E11"/>
    </sheetView>
  </sheetViews>
  <sheetFormatPr defaultRowHeight="11.25"/>
  <cols>
    <col min="1" max="1" width="8.33203125" style="1" customWidth="1"/>
    <col min="2" max="2" width="1.6640625" style="1" customWidth="1"/>
    <col min="3" max="3" width="4.1640625" style="1" customWidth="1"/>
    <col min="4" max="33" width="2.6640625" style="1" customWidth="1"/>
    <col min="34" max="34" width="3.33203125" style="1" customWidth="1"/>
    <col min="35" max="35" width="31.6640625" style="1" customWidth="1"/>
    <col min="36" max="37" width="2.5" style="1" customWidth="1"/>
    <col min="38" max="38" width="8.33203125" style="1" customWidth="1"/>
    <col min="39" max="39" width="3.33203125" style="1" customWidth="1"/>
    <col min="40" max="40" width="13.33203125" style="1" customWidth="1"/>
    <col min="41" max="41" width="7.5" style="1" customWidth="1"/>
    <col min="42" max="42" width="4.1640625" style="1" customWidth="1"/>
    <col min="43" max="43" width="15.6640625" style="1" hidden="1" customWidth="1"/>
    <col min="44" max="44" width="13.6640625" style="1" customWidth="1"/>
    <col min="45" max="47" width="25.83203125" style="1" hidden="1" customWidth="1"/>
    <col min="48" max="49" width="21.6640625" style="1" hidden="1" customWidth="1"/>
    <col min="50" max="51" width="25" style="1" hidden="1" customWidth="1"/>
    <col min="52" max="52" width="21.6640625" style="1" hidden="1" customWidth="1"/>
    <col min="53" max="53" width="19.1640625" style="1" hidden="1" customWidth="1"/>
    <col min="54" max="54" width="25" style="1" hidden="1" customWidth="1"/>
    <col min="55" max="55" width="21.6640625" style="1" hidden="1" customWidth="1"/>
    <col min="56" max="56" width="19.1640625" style="1" hidden="1" customWidth="1"/>
    <col min="57" max="57" width="66.5" style="1" customWidth="1"/>
    <col min="71" max="91" width="9.33203125" style="1" hidden="1"/>
  </cols>
  <sheetData>
    <row r="1" spans="1:74">
      <c r="A1" s="10" t="s">
        <v>0</v>
      </c>
      <c r="AZ1" s="10" t="s">
        <v>1</v>
      </c>
      <c r="BA1" s="10" t="s">
        <v>2</v>
      </c>
      <c r="BB1" s="10" t="s">
        <v>1</v>
      </c>
      <c r="BT1" s="10" t="s">
        <v>3</v>
      </c>
      <c r="BU1" s="10" t="s">
        <v>3</v>
      </c>
      <c r="BV1" s="10" t="s">
        <v>4</v>
      </c>
    </row>
    <row r="2" spans="1:74" s="1" customFormat="1" ht="36.950000000000003" customHeight="1">
      <c r="AR2" s="149" t="s">
        <v>5</v>
      </c>
      <c r="AS2" s="135"/>
      <c r="AT2" s="135"/>
      <c r="AU2" s="135"/>
      <c r="AV2" s="135"/>
      <c r="AW2" s="135"/>
      <c r="AX2" s="135"/>
      <c r="AY2" s="135"/>
      <c r="AZ2" s="135"/>
      <c r="BA2" s="135"/>
      <c r="BB2" s="135"/>
      <c r="BC2" s="135"/>
      <c r="BD2" s="135"/>
      <c r="BE2" s="135"/>
      <c r="BS2" s="11" t="s">
        <v>6</v>
      </c>
      <c r="BT2" s="11" t="s">
        <v>7</v>
      </c>
    </row>
    <row r="3" spans="1:74" s="1" customFormat="1" ht="6.95" customHeight="1">
      <c r="B3" s="12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4"/>
      <c r="BS3" s="11" t="s">
        <v>6</v>
      </c>
      <c r="BT3" s="11" t="s">
        <v>8</v>
      </c>
    </row>
    <row r="4" spans="1:74" s="1" customFormat="1" ht="24.95" customHeight="1">
      <c r="B4" s="14"/>
      <c r="D4" s="15" t="s">
        <v>9</v>
      </c>
      <c r="AR4" s="14"/>
      <c r="AS4" s="16" t="s">
        <v>10</v>
      </c>
      <c r="BS4" s="11" t="s">
        <v>11</v>
      </c>
    </row>
    <row r="5" spans="1:74" s="1" customFormat="1" ht="12" customHeight="1">
      <c r="B5" s="14"/>
      <c r="D5" s="17" t="s">
        <v>12</v>
      </c>
      <c r="K5" s="134" t="s">
        <v>13</v>
      </c>
      <c r="L5" s="135"/>
      <c r="M5" s="135"/>
      <c r="N5" s="135"/>
      <c r="O5" s="135"/>
      <c r="P5" s="135"/>
      <c r="Q5" s="135"/>
      <c r="R5" s="135"/>
      <c r="S5" s="135"/>
      <c r="T5" s="135"/>
      <c r="U5" s="135"/>
      <c r="V5" s="135"/>
      <c r="W5" s="135"/>
      <c r="X5" s="135"/>
      <c r="Y5" s="135"/>
      <c r="Z5" s="135"/>
      <c r="AA5" s="135"/>
      <c r="AB5" s="135"/>
      <c r="AC5" s="135"/>
      <c r="AD5" s="135"/>
      <c r="AE5" s="135"/>
      <c r="AF5" s="135"/>
      <c r="AG5" s="135"/>
      <c r="AH5" s="135"/>
      <c r="AI5" s="135"/>
      <c r="AJ5" s="135"/>
      <c r="AK5" s="135"/>
      <c r="AL5" s="135"/>
      <c r="AM5" s="135"/>
      <c r="AN5" s="135"/>
      <c r="AO5" s="135"/>
      <c r="AR5" s="14"/>
      <c r="BS5" s="11" t="s">
        <v>6</v>
      </c>
    </row>
    <row r="6" spans="1:74" s="1" customFormat="1" ht="36.950000000000003" customHeight="1">
      <c r="B6" s="14"/>
      <c r="D6" s="19" t="s">
        <v>14</v>
      </c>
      <c r="K6" s="136" t="s">
        <v>15</v>
      </c>
      <c r="L6" s="135"/>
      <c r="M6" s="135"/>
      <c r="N6" s="135"/>
      <c r="O6" s="135"/>
      <c r="P6" s="135"/>
      <c r="Q6" s="135"/>
      <c r="R6" s="135"/>
      <c r="S6" s="135"/>
      <c r="T6" s="135"/>
      <c r="U6" s="135"/>
      <c r="V6" s="135"/>
      <c r="W6" s="135"/>
      <c r="X6" s="135"/>
      <c r="Y6" s="135"/>
      <c r="Z6" s="135"/>
      <c r="AA6" s="135"/>
      <c r="AB6" s="135"/>
      <c r="AC6" s="135"/>
      <c r="AD6" s="135"/>
      <c r="AE6" s="135"/>
      <c r="AF6" s="135"/>
      <c r="AG6" s="135"/>
      <c r="AH6" s="135"/>
      <c r="AI6" s="135"/>
      <c r="AJ6" s="135"/>
      <c r="AK6" s="135"/>
      <c r="AL6" s="135"/>
      <c r="AM6" s="135"/>
      <c r="AN6" s="135"/>
      <c r="AO6" s="135"/>
      <c r="AR6" s="14"/>
      <c r="BS6" s="11" t="s">
        <v>6</v>
      </c>
    </row>
    <row r="7" spans="1:74" s="1" customFormat="1" ht="12" customHeight="1">
      <c r="B7" s="14"/>
      <c r="D7" s="20" t="s">
        <v>16</v>
      </c>
      <c r="K7" s="18" t="s">
        <v>1</v>
      </c>
      <c r="AK7" s="20" t="s">
        <v>17</v>
      </c>
      <c r="AN7" s="18" t="s">
        <v>1</v>
      </c>
      <c r="AR7" s="14"/>
      <c r="BS7" s="11" t="s">
        <v>6</v>
      </c>
    </row>
    <row r="8" spans="1:74" s="1" customFormat="1" ht="12" customHeight="1">
      <c r="B8" s="14"/>
      <c r="D8" s="20" t="s">
        <v>18</v>
      </c>
      <c r="K8" s="18" t="s">
        <v>19</v>
      </c>
      <c r="AK8" s="20" t="s">
        <v>20</v>
      </c>
      <c r="AN8" s="18" t="s">
        <v>21</v>
      </c>
      <c r="AR8" s="14"/>
      <c r="BS8" s="11" t="s">
        <v>6</v>
      </c>
    </row>
    <row r="9" spans="1:74" s="1" customFormat="1" ht="14.45" customHeight="1">
      <c r="B9" s="14"/>
      <c r="AR9" s="14"/>
      <c r="BS9" s="11" t="s">
        <v>6</v>
      </c>
    </row>
    <row r="10" spans="1:74" s="1" customFormat="1" ht="12" customHeight="1">
      <c r="B10" s="14"/>
      <c r="D10" s="20" t="s">
        <v>22</v>
      </c>
      <c r="AK10" s="20" t="s">
        <v>23</v>
      </c>
      <c r="AN10" s="18" t="s">
        <v>1</v>
      </c>
      <c r="AR10" s="14"/>
      <c r="BS10" s="11" t="s">
        <v>6</v>
      </c>
    </row>
    <row r="11" spans="1:74" s="1" customFormat="1" ht="18.399999999999999" customHeight="1">
      <c r="B11" s="14"/>
      <c r="E11" s="18"/>
      <c r="AK11" s="20" t="s">
        <v>25</v>
      </c>
      <c r="AN11" s="18" t="s">
        <v>1</v>
      </c>
      <c r="AR11" s="14"/>
      <c r="BS11" s="11" t="s">
        <v>6</v>
      </c>
    </row>
    <row r="12" spans="1:74" s="1" customFormat="1" ht="6.95" customHeight="1">
      <c r="B12" s="14"/>
      <c r="AR12" s="14"/>
      <c r="BS12" s="11" t="s">
        <v>6</v>
      </c>
    </row>
    <row r="13" spans="1:74" s="1" customFormat="1" ht="12" customHeight="1">
      <c r="B13" s="14"/>
      <c r="D13" s="20" t="s">
        <v>26</v>
      </c>
      <c r="AK13" s="20" t="s">
        <v>23</v>
      </c>
      <c r="AN13" s="18">
        <v>25518186</v>
      </c>
      <c r="AR13" s="14"/>
      <c r="BS13" s="11" t="s">
        <v>6</v>
      </c>
    </row>
    <row r="14" spans="1:74" ht="12.75">
      <c r="B14" s="14"/>
      <c r="E14" s="18" t="s">
        <v>24</v>
      </c>
      <c r="AK14" s="20" t="s">
        <v>25</v>
      </c>
      <c r="AN14" s="18" t="s">
        <v>155</v>
      </c>
      <c r="AR14" s="14"/>
      <c r="BS14" s="11" t="s">
        <v>6</v>
      </c>
    </row>
    <row r="15" spans="1:74" s="1" customFormat="1" ht="6.95" customHeight="1">
      <c r="B15" s="14"/>
      <c r="AR15" s="14"/>
      <c r="BS15" s="11" t="s">
        <v>3</v>
      </c>
    </row>
    <row r="16" spans="1:74" s="1" customFormat="1" ht="12" customHeight="1">
      <c r="B16" s="14"/>
      <c r="D16" s="20" t="s">
        <v>27</v>
      </c>
      <c r="AK16" s="20" t="s">
        <v>23</v>
      </c>
      <c r="AN16" s="18" t="s">
        <v>1</v>
      </c>
      <c r="AR16" s="14"/>
      <c r="BS16" s="11" t="s">
        <v>3</v>
      </c>
    </row>
    <row r="17" spans="1:71" s="1" customFormat="1" ht="18.399999999999999" customHeight="1">
      <c r="B17" s="14"/>
      <c r="E17" s="18" t="s">
        <v>28</v>
      </c>
      <c r="AK17" s="20" t="s">
        <v>25</v>
      </c>
      <c r="AN17" s="18" t="s">
        <v>1</v>
      </c>
      <c r="AR17" s="14"/>
      <c r="BS17" s="11" t="s">
        <v>29</v>
      </c>
    </row>
    <row r="18" spans="1:71" s="1" customFormat="1" ht="6.95" customHeight="1">
      <c r="B18" s="14"/>
      <c r="AR18" s="14"/>
      <c r="BS18" s="11" t="s">
        <v>6</v>
      </c>
    </row>
    <row r="19" spans="1:71" s="1" customFormat="1" ht="12" customHeight="1">
      <c r="B19" s="14"/>
      <c r="D19" s="20" t="s">
        <v>30</v>
      </c>
      <c r="AK19" s="20" t="s">
        <v>23</v>
      </c>
      <c r="AN19" s="18" t="s">
        <v>1</v>
      </c>
      <c r="AR19" s="14"/>
      <c r="BS19" s="11" t="s">
        <v>6</v>
      </c>
    </row>
    <row r="20" spans="1:71" s="1" customFormat="1" ht="18.399999999999999" customHeight="1">
      <c r="B20" s="14"/>
      <c r="E20" s="18"/>
      <c r="AK20" s="20" t="s">
        <v>25</v>
      </c>
      <c r="AN20" s="18" t="s">
        <v>1</v>
      </c>
      <c r="AR20" s="14"/>
      <c r="BS20" s="11" t="s">
        <v>29</v>
      </c>
    </row>
    <row r="21" spans="1:71" s="1" customFormat="1" ht="6.95" customHeight="1">
      <c r="B21" s="14"/>
      <c r="AR21" s="14"/>
    </row>
    <row r="22" spans="1:71" s="1" customFormat="1" ht="12" customHeight="1">
      <c r="B22" s="14"/>
      <c r="D22" s="20" t="s">
        <v>31</v>
      </c>
      <c r="AR22" s="14"/>
    </row>
    <row r="23" spans="1:71" s="1" customFormat="1" ht="16.5" customHeight="1">
      <c r="B23" s="14"/>
      <c r="E23" s="137" t="s">
        <v>1</v>
      </c>
      <c r="F23" s="137"/>
      <c r="G23" s="137"/>
      <c r="H23" s="137"/>
      <c r="I23" s="137"/>
      <c r="J23" s="137"/>
      <c r="K23" s="137"/>
      <c r="L23" s="137"/>
      <c r="M23" s="137"/>
      <c r="N23" s="137"/>
      <c r="O23" s="137"/>
      <c r="P23" s="137"/>
      <c r="Q23" s="137"/>
      <c r="R23" s="137"/>
      <c r="S23" s="137"/>
      <c r="T23" s="137"/>
      <c r="U23" s="137"/>
      <c r="V23" s="137"/>
      <c r="W23" s="137"/>
      <c r="X23" s="137"/>
      <c r="Y23" s="137"/>
      <c r="Z23" s="137"/>
      <c r="AA23" s="137"/>
      <c r="AB23" s="137"/>
      <c r="AC23" s="137"/>
      <c r="AD23" s="137"/>
      <c r="AE23" s="137"/>
      <c r="AF23" s="137"/>
      <c r="AG23" s="137"/>
      <c r="AH23" s="137"/>
      <c r="AI23" s="137"/>
      <c r="AJ23" s="137"/>
      <c r="AK23" s="137"/>
      <c r="AL23" s="137"/>
      <c r="AM23" s="137"/>
      <c r="AN23" s="137"/>
      <c r="AR23" s="14"/>
    </row>
    <row r="24" spans="1:71" s="1" customFormat="1" ht="6.95" customHeight="1">
      <c r="B24" s="14"/>
      <c r="AR24" s="14"/>
    </row>
    <row r="25" spans="1:71" s="1" customFormat="1" ht="6.95" customHeight="1">
      <c r="B25" s="14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R25" s="14"/>
    </row>
    <row r="26" spans="1:71" s="2" customFormat="1" ht="25.9" customHeight="1">
      <c r="A26" s="23"/>
      <c r="B26" s="24"/>
      <c r="C26" s="23"/>
      <c r="D26" s="25" t="s">
        <v>32</v>
      </c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26"/>
      <c r="AE26" s="26"/>
      <c r="AF26" s="26"/>
      <c r="AG26" s="26"/>
      <c r="AH26" s="26"/>
      <c r="AI26" s="26"/>
      <c r="AJ26" s="26"/>
      <c r="AK26" s="138" t="e">
        <f>ROUND(AG94,2)</f>
        <v>#REF!</v>
      </c>
      <c r="AL26" s="139"/>
      <c r="AM26" s="139"/>
      <c r="AN26" s="139"/>
      <c r="AO26" s="139"/>
      <c r="AP26" s="23"/>
      <c r="AQ26" s="23"/>
      <c r="AR26" s="24"/>
      <c r="BE26" s="23"/>
    </row>
    <row r="27" spans="1:71" s="2" customFormat="1" ht="6.95" customHeight="1">
      <c r="A27" s="23"/>
      <c r="B27" s="24"/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4"/>
      <c r="BE27" s="23"/>
    </row>
    <row r="28" spans="1:71" s="2" customFormat="1" ht="12.75">
      <c r="A28" s="23"/>
      <c r="B28" s="24"/>
      <c r="C28" s="23"/>
      <c r="D28" s="23"/>
      <c r="E28" s="23"/>
      <c r="F28" s="23"/>
      <c r="G28" s="23"/>
      <c r="H28" s="23"/>
      <c r="I28" s="23"/>
      <c r="J28" s="23"/>
      <c r="K28" s="23"/>
      <c r="L28" s="140" t="s">
        <v>33</v>
      </c>
      <c r="M28" s="140"/>
      <c r="N28" s="140"/>
      <c r="O28" s="140"/>
      <c r="P28" s="140"/>
      <c r="Q28" s="23"/>
      <c r="R28" s="23"/>
      <c r="S28" s="23"/>
      <c r="T28" s="23"/>
      <c r="U28" s="23"/>
      <c r="V28" s="23"/>
      <c r="W28" s="140" t="s">
        <v>34</v>
      </c>
      <c r="X28" s="140"/>
      <c r="Y28" s="140"/>
      <c r="Z28" s="140"/>
      <c r="AA28" s="140"/>
      <c r="AB28" s="140"/>
      <c r="AC28" s="140"/>
      <c r="AD28" s="140"/>
      <c r="AE28" s="140"/>
      <c r="AF28" s="23"/>
      <c r="AG28" s="23"/>
      <c r="AH28" s="23"/>
      <c r="AI28" s="23"/>
      <c r="AJ28" s="23"/>
      <c r="AK28" s="140" t="s">
        <v>35</v>
      </c>
      <c r="AL28" s="140"/>
      <c r="AM28" s="140"/>
      <c r="AN28" s="140"/>
      <c r="AO28" s="140"/>
      <c r="AP28" s="23"/>
      <c r="AQ28" s="23"/>
      <c r="AR28" s="24"/>
      <c r="BE28" s="23"/>
    </row>
    <row r="29" spans="1:71" s="3" customFormat="1" ht="14.45" customHeight="1">
      <c r="B29" s="27"/>
      <c r="D29" s="20" t="s">
        <v>36</v>
      </c>
      <c r="F29" s="20" t="s">
        <v>37</v>
      </c>
      <c r="L29" s="143">
        <v>0.21</v>
      </c>
      <c r="M29" s="142"/>
      <c r="N29" s="142"/>
      <c r="O29" s="142"/>
      <c r="P29" s="142"/>
      <c r="W29" s="141" t="e">
        <f>ROUND(AZ94, 2)</f>
        <v>#REF!</v>
      </c>
      <c r="X29" s="142"/>
      <c r="Y29" s="142"/>
      <c r="Z29" s="142"/>
      <c r="AA29" s="142"/>
      <c r="AB29" s="142"/>
      <c r="AC29" s="142"/>
      <c r="AD29" s="142"/>
      <c r="AE29" s="142"/>
      <c r="AK29" s="141" t="e">
        <f>ROUND(AV94, 2)</f>
        <v>#REF!</v>
      </c>
      <c r="AL29" s="142"/>
      <c r="AM29" s="142"/>
      <c r="AN29" s="142"/>
      <c r="AO29" s="142"/>
      <c r="AR29" s="27"/>
    </row>
    <row r="30" spans="1:71" s="3" customFormat="1" ht="14.45" customHeight="1">
      <c r="B30" s="27"/>
      <c r="F30" s="20" t="s">
        <v>38</v>
      </c>
      <c r="L30" s="143">
        <v>0.15</v>
      </c>
      <c r="M30" s="142"/>
      <c r="N30" s="142"/>
      <c r="O30" s="142"/>
      <c r="P30" s="142"/>
      <c r="W30" s="141" t="e">
        <f>ROUND(BA94, 2)</f>
        <v>#REF!</v>
      </c>
      <c r="X30" s="142"/>
      <c r="Y30" s="142"/>
      <c r="Z30" s="142"/>
      <c r="AA30" s="142"/>
      <c r="AB30" s="142"/>
      <c r="AC30" s="142"/>
      <c r="AD30" s="142"/>
      <c r="AE30" s="142"/>
      <c r="AK30" s="141" t="e">
        <f>ROUND(AW94, 2)</f>
        <v>#REF!</v>
      </c>
      <c r="AL30" s="142"/>
      <c r="AM30" s="142"/>
      <c r="AN30" s="142"/>
      <c r="AO30" s="142"/>
      <c r="AR30" s="27"/>
    </row>
    <row r="31" spans="1:71" s="3" customFormat="1" ht="14.45" hidden="1" customHeight="1">
      <c r="B31" s="27"/>
      <c r="F31" s="20" t="s">
        <v>39</v>
      </c>
      <c r="L31" s="143">
        <v>0.21</v>
      </c>
      <c r="M31" s="142"/>
      <c r="N31" s="142"/>
      <c r="O31" s="142"/>
      <c r="P31" s="142"/>
      <c r="W31" s="141" t="e">
        <f>ROUND(BB94, 2)</f>
        <v>#REF!</v>
      </c>
      <c r="X31" s="142"/>
      <c r="Y31" s="142"/>
      <c r="Z31" s="142"/>
      <c r="AA31" s="142"/>
      <c r="AB31" s="142"/>
      <c r="AC31" s="142"/>
      <c r="AD31" s="142"/>
      <c r="AE31" s="142"/>
      <c r="AK31" s="141">
        <v>0</v>
      </c>
      <c r="AL31" s="142"/>
      <c r="AM31" s="142"/>
      <c r="AN31" s="142"/>
      <c r="AO31" s="142"/>
      <c r="AR31" s="27"/>
    </row>
    <row r="32" spans="1:71" s="3" customFormat="1" ht="14.45" hidden="1" customHeight="1">
      <c r="B32" s="27"/>
      <c r="F32" s="20" t="s">
        <v>40</v>
      </c>
      <c r="L32" s="143">
        <v>0.15</v>
      </c>
      <c r="M32" s="142"/>
      <c r="N32" s="142"/>
      <c r="O32" s="142"/>
      <c r="P32" s="142"/>
      <c r="W32" s="141" t="e">
        <f>ROUND(BC94, 2)</f>
        <v>#REF!</v>
      </c>
      <c r="X32" s="142"/>
      <c r="Y32" s="142"/>
      <c r="Z32" s="142"/>
      <c r="AA32" s="142"/>
      <c r="AB32" s="142"/>
      <c r="AC32" s="142"/>
      <c r="AD32" s="142"/>
      <c r="AE32" s="142"/>
      <c r="AK32" s="141">
        <v>0</v>
      </c>
      <c r="AL32" s="142"/>
      <c r="AM32" s="142"/>
      <c r="AN32" s="142"/>
      <c r="AO32" s="142"/>
      <c r="AR32" s="27"/>
    </row>
    <row r="33" spans="1:57" s="3" customFormat="1" ht="14.45" hidden="1" customHeight="1">
      <c r="B33" s="27"/>
      <c r="F33" s="20" t="s">
        <v>41</v>
      </c>
      <c r="L33" s="143">
        <v>0</v>
      </c>
      <c r="M33" s="142"/>
      <c r="N33" s="142"/>
      <c r="O33" s="142"/>
      <c r="P33" s="142"/>
      <c r="W33" s="141" t="e">
        <f>ROUND(BD94, 2)</f>
        <v>#REF!</v>
      </c>
      <c r="X33" s="142"/>
      <c r="Y33" s="142"/>
      <c r="Z33" s="142"/>
      <c r="AA33" s="142"/>
      <c r="AB33" s="142"/>
      <c r="AC33" s="142"/>
      <c r="AD33" s="142"/>
      <c r="AE33" s="142"/>
      <c r="AK33" s="141">
        <v>0</v>
      </c>
      <c r="AL33" s="142"/>
      <c r="AM33" s="142"/>
      <c r="AN33" s="142"/>
      <c r="AO33" s="142"/>
      <c r="AR33" s="27"/>
    </row>
    <row r="34" spans="1:57" s="2" customFormat="1" ht="6.95" customHeight="1">
      <c r="A34" s="23"/>
      <c r="B34" s="24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3"/>
      <c r="AI34" s="23"/>
      <c r="AJ34" s="23"/>
      <c r="AK34" s="23"/>
      <c r="AL34" s="23"/>
      <c r="AM34" s="23"/>
      <c r="AN34" s="23"/>
      <c r="AO34" s="23"/>
      <c r="AP34" s="23"/>
      <c r="AQ34" s="23"/>
      <c r="AR34" s="24"/>
      <c r="BE34" s="23"/>
    </row>
    <row r="35" spans="1:57" s="2" customFormat="1" ht="25.9" customHeight="1">
      <c r="A35" s="23"/>
      <c r="B35" s="24"/>
      <c r="C35" s="28"/>
      <c r="D35" s="29" t="s">
        <v>42</v>
      </c>
      <c r="E35" s="30"/>
      <c r="F35" s="30"/>
      <c r="G35" s="30"/>
      <c r="H35" s="30"/>
      <c r="I35" s="30"/>
      <c r="J35" s="30"/>
      <c r="K35" s="30"/>
      <c r="L35" s="30"/>
      <c r="M35" s="30"/>
      <c r="N35" s="30"/>
      <c r="O35" s="30"/>
      <c r="P35" s="30"/>
      <c r="Q35" s="30"/>
      <c r="R35" s="30"/>
      <c r="S35" s="30"/>
      <c r="T35" s="31" t="s">
        <v>43</v>
      </c>
      <c r="U35" s="30"/>
      <c r="V35" s="30"/>
      <c r="W35" s="30"/>
      <c r="X35" s="164" t="s">
        <v>44</v>
      </c>
      <c r="Y35" s="165"/>
      <c r="Z35" s="165"/>
      <c r="AA35" s="165"/>
      <c r="AB35" s="165"/>
      <c r="AC35" s="30"/>
      <c r="AD35" s="30"/>
      <c r="AE35" s="30"/>
      <c r="AF35" s="30"/>
      <c r="AG35" s="30"/>
      <c r="AH35" s="30"/>
      <c r="AI35" s="30"/>
      <c r="AJ35" s="30"/>
      <c r="AK35" s="166" t="e">
        <f>SUM(AK26:AK33)</f>
        <v>#REF!</v>
      </c>
      <c r="AL35" s="165"/>
      <c r="AM35" s="165"/>
      <c r="AN35" s="165"/>
      <c r="AO35" s="167"/>
      <c r="AP35" s="28"/>
      <c r="AQ35" s="28"/>
      <c r="AR35" s="24"/>
      <c r="BE35" s="23"/>
    </row>
    <row r="36" spans="1:57" s="2" customFormat="1" ht="6.95" customHeight="1">
      <c r="A36" s="23"/>
      <c r="B36" s="24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  <c r="AN36" s="23"/>
      <c r="AO36" s="23"/>
      <c r="AP36" s="23"/>
      <c r="AQ36" s="23"/>
      <c r="AR36" s="24"/>
      <c r="BE36" s="23"/>
    </row>
    <row r="37" spans="1:57" s="2" customFormat="1" ht="14.45" customHeight="1">
      <c r="A37" s="23"/>
      <c r="B37" s="24"/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/>
      <c r="AN37" s="23"/>
      <c r="AO37" s="23"/>
      <c r="AP37" s="23"/>
      <c r="AQ37" s="23"/>
      <c r="AR37" s="24"/>
      <c r="BE37" s="23"/>
    </row>
    <row r="38" spans="1:57" s="1" customFormat="1" ht="14.45" customHeight="1">
      <c r="B38" s="14"/>
      <c r="AR38" s="14"/>
    </row>
    <row r="39" spans="1:57" s="1" customFormat="1" ht="14.45" customHeight="1">
      <c r="B39" s="14"/>
      <c r="AR39" s="14"/>
    </row>
    <row r="40" spans="1:57" s="1" customFormat="1" ht="14.45" customHeight="1">
      <c r="B40" s="14"/>
      <c r="AR40" s="14"/>
    </row>
    <row r="41" spans="1:57" s="1" customFormat="1" ht="14.45" customHeight="1">
      <c r="B41" s="14"/>
      <c r="AR41" s="14"/>
    </row>
    <row r="42" spans="1:57" s="1" customFormat="1" ht="14.45" customHeight="1">
      <c r="B42" s="14"/>
      <c r="AR42" s="14"/>
    </row>
    <row r="43" spans="1:57" s="1" customFormat="1" ht="14.45" customHeight="1">
      <c r="B43" s="14"/>
      <c r="AR43" s="14"/>
    </row>
    <row r="44" spans="1:57" s="1" customFormat="1" ht="14.45" customHeight="1">
      <c r="B44" s="14"/>
      <c r="AR44" s="14"/>
    </row>
    <row r="45" spans="1:57" s="1" customFormat="1" ht="14.45" customHeight="1">
      <c r="B45" s="14"/>
      <c r="AR45" s="14"/>
    </row>
    <row r="46" spans="1:57" s="1" customFormat="1" ht="14.45" customHeight="1">
      <c r="B46" s="14"/>
      <c r="AR46" s="14"/>
    </row>
    <row r="47" spans="1:57" s="1" customFormat="1" ht="14.45" customHeight="1">
      <c r="B47" s="14"/>
      <c r="AR47" s="14"/>
    </row>
    <row r="48" spans="1:57" s="1" customFormat="1" ht="14.45" customHeight="1">
      <c r="B48" s="14"/>
      <c r="AR48" s="14"/>
    </row>
    <row r="49" spans="1:57" s="2" customFormat="1" ht="14.45" customHeight="1">
      <c r="B49" s="32"/>
      <c r="D49" s="33" t="s">
        <v>45</v>
      </c>
      <c r="E49" s="34"/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4"/>
      <c r="U49" s="34"/>
      <c r="V49" s="34"/>
      <c r="W49" s="34"/>
      <c r="X49" s="34"/>
      <c r="Y49" s="34"/>
      <c r="Z49" s="34"/>
      <c r="AA49" s="34"/>
      <c r="AB49" s="34"/>
      <c r="AC49" s="34"/>
      <c r="AD49" s="34"/>
      <c r="AE49" s="34"/>
      <c r="AF49" s="34"/>
      <c r="AG49" s="34"/>
      <c r="AH49" s="33" t="s">
        <v>46</v>
      </c>
      <c r="AI49" s="34"/>
      <c r="AJ49" s="34"/>
      <c r="AK49" s="34"/>
      <c r="AL49" s="34"/>
      <c r="AM49" s="34"/>
      <c r="AN49" s="34"/>
      <c r="AO49" s="34"/>
      <c r="AR49" s="32"/>
    </row>
    <row r="50" spans="1:57">
      <c r="B50" s="14"/>
      <c r="AR50" s="14"/>
    </row>
    <row r="51" spans="1:57">
      <c r="B51" s="14"/>
      <c r="AR51" s="14"/>
    </row>
    <row r="52" spans="1:57">
      <c r="B52" s="14"/>
      <c r="AR52" s="14"/>
    </row>
    <row r="53" spans="1:57">
      <c r="B53" s="14"/>
      <c r="AR53" s="14"/>
    </row>
    <row r="54" spans="1:57">
      <c r="B54" s="14"/>
      <c r="AR54" s="14"/>
    </row>
    <row r="55" spans="1:57">
      <c r="B55" s="14"/>
      <c r="AR55" s="14"/>
    </row>
    <row r="56" spans="1:57">
      <c r="B56" s="14"/>
      <c r="AR56" s="14"/>
    </row>
    <row r="57" spans="1:57">
      <c r="B57" s="14"/>
      <c r="AR57" s="14"/>
    </row>
    <row r="58" spans="1:57">
      <c r="B58" s="14"/>
      <c r="AR58" s="14"/>
    </row>
    <row r="59" spans="1:57">
      <c r="B59" s="14"/>
      <c r="AR59" s="14"/>
    </row>
    <row r="60" spans="1:57" s="2" customFormat="1" ht="12.75">
      <c r="A60" s="23"/>
      <c r="B60" s="24"/>
      <c r="C60" s="23"/>
      <c r="D60" s="35" t="s">
        <v>47</v>
      </c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35" t="s">
        <v>48</v>
      </c>
      <c r="W60" s="26"/>
      <c r="X60" s="26"/>
      <c r="Y60" s="26"/>
      <c r="Z60" s="26"/>
      <c r="AA60" s="26"/>
      <c r="AB60" s="26"/>
      <c r="AC60" s="26"/>
      <c r="AD60" s="26"/>
      <c r="AE60" s="26"/>
      <c r="AF60" s="26"/>
      <c r="AG60" s="26"/>
      <c r="AH60" s="35" t="s">
        <v>47</v>
      </c>
      <c r="AI60" s="26"/>
      <c r="AJ60" s="26"/>
      <c r="AK60" s="26"/>
      <c r="AL60" s="26"/>
      <c r="AM60" s="35" t="s">
        <v>48</v>
      </c>
      <c r="AN60" s="26"/>
      <c r="AO60" s="26"/>
      <c r="AP60" s="23"/>
      <c r="AQ60" s="23"/>
      <c r="AR60" s="24"/>
      <c r="BE60" s="23"/>
    </row>
    <row r="61" spans="1:57">
      <c r="B61" s="14"/>
      <c r="AR61" s="14"/>
    </row>
    <row r="62" spans="1:57">
      <c r="B62" s="14"/>
      <c r="AR62" s="14"/>
    </row>
    <row r="63" spans="1:57">
      <c r="B63" s="14"/>
      <c r="AR63" s="14"/>
    </row>
    <row r="64" spans="1:57" s="2" customFormat="1" ht="12.75">
      <c r="A64" s="23"/>
      <c r="B64" s="24"/>
      <c r="C64" s="23"/>
      <c r="D64" s="33" t="s">
        <v>49</v>
      </c>
      <c r="E64" s="36"/>
      <c r="F64" s="36"/>
      <c r="G64" s="36"/>
      <c r="H64" s="36"/>
      <c r="I64" s="36"/>
      <c r="J64" s="36"/>
      <c r="K64" s="36"/>
      <c r="L64" s="36"/>
      <c r="M64" s="36"/>
      <c r="N64" s="36"/>
      <c r="O64" s="36"/>
      <c r="P64" s="36"/>
      <c r="Q64" s="36"/>
      <c r="R64" s="36"/>
      <c r="S64" s="36"/>
      <c r="T64" s="36"/>
      <c r="U64" s="36"/>
      <c r="V64" s="36"/>
      <c r="W64" s="36"/>
      <c r="X64" s="36"/>
      <c r="Y64" s="36"/>
      <c r="Z64" s="36"/>
      <c r="AA64" s="36"/>
      <c r="AB64" s="36"/>
      <c r="AC64" s="36"/>
      <c r="AD64" s="36"/>
      <c r="AE64" s="36"/>
      <c r="AF64" s="36"/>
      <c r="AG64" s="36"/>
      <c r="AH64" s="33" t="s">
        <v>50</v>
      </c>
      <c r="AI64" s="36"/>
      <c r="AJ64" s="36"/>
      <c r="AK64" s="36"/>
      <c r="AL64" s="36"/>
      <c r="AM64" s="36"/>
      <c r="AN64" s="36"/>
      <c r="AO64" s="36"/>
      <c r="AP64" s="23"/>
      <c r="AQ64" s="23"/>
      <c r="AR64" s="24"/>
      <c r="BE64" s="23"/>
    </row>
    <row r="65" spans="1:57">
      <c r="B65" s="14"/>
      <c r="AR65" s="14"/>
    </row>
    <row r="66" spans="1:57">
      <c r="B66" s="14"/>
      <c r="AR66" s="14"/>
    </row>
    <row r="67" spans="1:57">
      <c r="B67" s="14"/>
      <c r="AR67" s="14"/>
    </row>
    <row r="68" spans="1:57">
      <c r="B68" s="14"/>
      <c r="AR68" s="14"/>
    </row>
    <row r="69" spans="1:57">
      <c r="B69" s="14"/>
      <c r="AR69" s="14"/>
    </row>
    <row r="70" spans="1:57">
      <c r="B70" s="14"/>
      <c r="AR70" s="14"/>
    </row>
    <row r="71" spans="1:57">
      <c r="B71" s="14"/>
      <c r="AR71" s="14"/>
    </row>
    <row r="72" spans="1:57">
      <c r="B72" s="14"/>
      <c r="AR72" s="14"/>
    </row>
    <row r="73" spans="1:57">
      <c r="B73" s="14"/>
      <c r="AR73" s="14"/>
    </row>
    <row r="74" spans="1:57">
      <c r="B74" s="14"/>
      <c r="AR74" s="14"/>
    </row>
    <row r="75" spans="1:57" s="2" customFormat="1" ht="12.75">
      <c r="A75" s="23"/>
      <c r="B75" s="24"/>
      <c r="C75" s="23"/>
      <c r="D75" s="35" t="s">
        <v>47</v>
      </c>
      <c r="E75" s="26"/>
      <c r="F75" s="26"/>
      <c r="G75" s="26"/>
      <c r="H75" s="26"/>
      <c r="I75" s="26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35" t="s">
        <v>48</v>
      </c>
      <c r="W75" s="26"/>
      <c r="X75" s="26"/>
      <c r="Y75" s="26"/>
      <c r="Z75" s="26"/>
      <c r="AA75" s="26"/>
      <c r="AB75" s="26"/>
      <c r="AC75" s="26"/>
      <c r="AD75" s="26"/>
      <c r="AE75" s="26"/>
      <c r="AF75" s="26"/>
      <c r="AG75" s="26"/>
      <c r="AH75" s="35" t="s">
        <v>47</v>
      </c>
      <c r="AI75" s="26"/>
      <c r="AJ75" s="26"/>
      <c r="AK75" s="26"/>
      <c r="AL75" s="26"/>
      <c r="AM75" s="35" t="s">
        <v>48</v>
      </c>
      <c r="AN75" s="26"/>
      <c r="AO75" s="26"/>
      <c r="AP75" s="23"/>
      <c r="AQ75" s="23"/>
      <c r="AR75" s="24"/>
      <c r="BE75" s="23"/>
    </row>
    <row r="76" spans="1:57" s="2" customFormat="1">
      <c r="A76" s="23"/>
      <c r="B76" s="24"/>
      <c r="C76" s="23"/>
      <c r="D76" s="23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23"/>
      <c r="AB76" s="23"/>
      <c r="AC76" s="23"/>
      <c r="AD76" s="23"/>
      <c r="AE76" s="23"/>
      <c r="AF76" s="23"/>
      <c r="AG76" s="23"/>
      <c r="AH76" s="23"/>
      <c r="AI76" s="23"/>
      <c r="AJ76" s="23"/>
      <c r="AK76" s="23"/>
      <c r="AL76" s="23"/>
      <c r="AM76" s="23"/>
      <c r="AN76" s="23"/>
      <c r="AO76" s="23"/>
      <c r="AP76" s="23"/>
      <c r="AQ76" s="23"/>
      <c r="AR76" s="24"/>
      <c r="BE76" s="23"/>
    </row>
    <row r="77" spans="1:57" s="2" customFormat="1" ht="6.95" customHeight="1">
      <c r="A77" s="23"/>
      <c r="B77" s="37"/>
      <c r="C77" s="38"/>
      <c r="D77" s="38"/>
      <c r="E77" s="38"/>
      <c r="F77" s="38"/>
      <c r="G77" s="38"/>
      <c r="H77" s="38"/>
      <c r="I77" s="38"/>
      <c r="J77" s="38"/>
      <c r="K77" s="38"/>
      <c r="L77" s="38"/>
      <c r="M77" s="38"/>
      <c r="N77" s="38"/>
      <c r="O77" s="38"/>
      <c r="P77" s="38"/>
      <c r="Q77" s="38"/>
      <c r="R77" s="38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  <c r="AF77" s="38"/>
      <c r="AG77" s="38"/>
      <c r="AH77" s="38"/>
      <c r="AI77" s="38"/>
      <c r="AJ77" s="38"/>
      <c r="AK77" s="38"/>
      <c r="AL77" s="38"/>
      <c r="AM77" s="38"/>
      <c r="AN77" s="38"/>
      <c r="AO77" s="38"/>
      <c r="AP77" s="38"/>
      <c r="AQ77" s="38"/>
      <c r="AR77" s="24"/>
      <c r="BE77" s="23"/>
    </row>
    <row r="81" spans="1:90" s="2" customFormat="1" ht="6.95" customHeight="1">
      <c r="A81" s="23"/>
      <c r="B81" s="39"/>
      <c r="C81" s="40"/>
      <c r="D81" s="40"/>
      <c r="E81" s="40"/>
      <c r="F81" s="40"/>
      <c r="G81" s="40"/>
      <c r="H81" s="40"/>
      <c r="I81" s="40"/>
      <c r="J81" s="40"/>
      <c r="K81" s="40"/>
      <c r="L81" s="40"/>
      <c r="M81" s="40"/>
      <c r="N81" s="40"/>
      <c r="O81" s="40"/>
      <c r="P81" s="40"/>
      <c r="Q81" s="40"/>
      <c r="R81" s="40"/>
      <c r="S81" s="40"/>
      <c r="T81" s="40"/>
      <c r="U81" s="40"/>
      <c r="V81" s="40"/>
      <c r="W81" s="40"/>
      <c r="X81" s="40"/>
      <c r="Y81" s="40"/>
      <c r="Z81" s="40"/>
      <c r="AA81" s="40"/>
      <c r="AB81" s="40"/>
      <c r="AC81" s="40"/>
      <c r="AD81" s="40"/>
      <c r="AE81" s="40"/>
      <c r="AF81" s="40"/>
      <c r="AG81" s="40"/>
      <c r="AH81" s="40"/>
      <c r="AI81" s="40"/>
      <c r="AJ81" s="40"/>
      <c r="AK81" s="40"/>
      <c r="AL81" s="40"/>
      <c r="AM81" s="40"/>
      <c r="AN81" s="40"/>
      <c r="AO81" s="40"/>
      <c r="AP81" s="40"/>
      <c r="AQ81" s="40"/>
      <c r="AR81" s="24"/>
      <c r="BE81" s="23"/>
    </row>
    <row r="82" spans="1:90" s="2" customFormat="1" ht="24.95" customHeight="1">
      <c r="A82" s="23"/>
      <c r="B82" s="24"/>
      <c r="C82" s="15" t="s">
        <v>51</v>
      </c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4"/>
      <c r="BE82" s="23"/>
    </row>
    <row r="83" spans="1:90" s="2" customFormat="1" ht="6.95" customHeight="1">
      <c r="A83" s="23"/>
      <c r="B83" s="24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4"/>
      <c r="BE83" s="23"/>
    </row>
    <row r="84" spans="1:90" s="4" customFormat="1" ht="12" customHeight="1">
      <c r="B84" s="41"/>
      <c r="C84" s="20" t="s">
        <v>12</v>
      </c>
      <c r="L84" s="4" t="str">
        <f>K5</f>
        <v>21Nab091</v>
      </c>
      <c r="AR84" s="41"/>
    </row>
    <row r="85" spans="1:90" s="5" customFormat="1" ht="36.950000000000003" customHeight="1">
      <c r="B85" s="42"/>
      <c r="C85" s="43" t="s">
        <v>14</v>
      </c>
      <c r="L85" s="155" t="str">
        <f>K6</f>
        <v>16 - oprava ZTI - Jánská 22</v>
      </c>
      <c r="M85" s="156"/>
      <c r="N85" s="156"/>
      <c r="O85" s="156"/>
      <c r="P85" s="156"/>
      <c r="Q85" s="156"/>
      <c r="R85" s="156"/>
      <c r="S85" s="156"/>
      <c r="T85" s="156"/>
      <c r="U85" s="156"/>
      <c r="V85" s="156"/>
      <c r="W85" s="156"/>
      <c r="X85" s="156"/>
      <c r="Y85" s="156"/>
      <c r="Z85" s="156"/>
      <c r="AA85" s="156"/>
      <c r="AB85" s="156"/>
      <c r="AC85" s="156"/>
      <c r="AD85" s="156"/>
      <c r="AE85" s="156"/>
      <c r="AF85" s="156"/>
      <c r="AG85" s="156"/>
      <c r="AH85" s="156"/>
      <c r="AI85" s="156"/>
      <c r="AJ85" s="156"/>
      <c r="AK85" s="156"/>
      <c r="AL85" s="156"/>
      <c r="AM85" s="156"/>
      <c r="AN85" s="156"/>
      <c r="AO85" s="156"/>
      <c r="AR85" s="42"/>
    </row>
    <row r="86" spans="1:90" s="2" customFormat="1" ht="6.95" customHeight="1">
      <c r="A86" s="23"/>
      <c r="B86" s="24"/>
      <c r="C86" s="23"/>
      <c r="D86" s="23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3"/>
      <c r="AR86" s="24"/>
      <c r="BE86" s="23"/>
    </row>
    <row r="87" spans="1:90" s="2" customFormat="1" ht="12" customHeight="1">
      <c r="A87" s="23"/>
      <c r="B87" s="24"/>
      <c r="C87" s="20" t="s">
        <v>18</v>
      </c>
      <c r="D87" s="23"/>
      <c r="E87" s="23"/>
      <c r="F87" s="23"/>
      <c r="G87" s="23"/>
      <c r="H87" s="23"/>
      <c r="I87" s="23"/>
      <c r="J87" s="23"/>
      <c r="K87" s="23"/>
      <c r="L87" s="44" t="str">
        <f>IF(K8="","",K8)</f>
        <v>Jánská 22, Brno</v>
      </c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0" t="s">
        <v>20</v>
      </c>
      <c r="AJ87" s="23"/>
      <c r="AK87" s="23"/>
      <c r="AL87" s="23"/>
      <c r="AM87" s="157" t="str">
        <f>IF(AN8= "","",AN8)</f>
        <v>24. 5. 2021</v>
      </c>
      <c r="AN87" s="157"/>
      <c r="AO87" s="23"/>
      <c r="AP87" s="23"/>
      <c r="AQ87" s="23"/>
      <c r="AR87" s="24"/>
      <c r="BE87" s="23"/>
    </row>
    <row r="88" spans="1:90" s="2" customFormat="1" ht="6.95" customHeight="1">
      <c r="A88" s="23"/>
      <c r="B88" s="24"/>
      <c r="C88" s="23"/>
      <c r="D88" s="23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23"/>
      <c r="AO88" s="23"/>
      <c r="AP88" s="23"/>
      <c r="AQ88" s="23"/>
      <c r="AR88" s="24"/>
      <c r="BE88" s="23"/>
    </row>
    <row r="89" spans="1:90" s="2" customFormat="1" ht="15.2" customHeight="1">
      <c r="A89" s="23"/>
      <c r="B89" s="24"/>
      <c r="C89" s="20" t="s">
        <v>22</v>
      </c>
      <c r="D89" s="23"/>
      <c r="E89" s="23"/>
      <c r="F89" s="23"/>
      <c r="G89" s="23"/>
      <c r="H89" s="23"/>
      <c r="I89" s="23"/>
      <c r="J89" s="23"/>
      <c r="K89" s="23"/>
      <c r="L89" s="4" t="str">
        <f>IF(E11= "","",E11)</f>
        <v/>
      </c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  <c r="AA89" s="23"/>
      <c r="AB89" s="23"/>
      <c r="AC89" s="23"/>
      <c r="AD89" s="23"/>
      <c r="AE89" s="23"/>
      <c r="AF89" s="23"/>
      <c r="AG89" s="23"/>
      <c r="AH89" s="23"/>
      <c r="AI89" s="20" t="s">
        <v>27</v>
      </c>
      <c r="AJ89" s="23"/>
      <c r="AK89" s="23"/>
      <c r="AL89" s="23"/>
      <c r="AM89" s="158" t="str">
        <f>IF(E17="","",E17)</f>
        <v xml:space="preserve"> </v>
      </c>
      <c r="AN89" s="159"/>
      <c r="AO89" s="159"/>
      <c r="AP89" s="159"/>
      <c r="AQ89" s="23"/>
      <c r="AR89" s="24"/>
      <c r="AS89" s="160" t="s">
        <v>52</v>
      </c>
      <c r="AT89" s="161"/>
      <c r="AU89" s="46"/>
      <c r="AV89" s="46"/>
      <c r="AW89" s="46"/>
      <c r="AX89" s="46"/>
      <c r="AY89" s="46"/>
      <c r="AZ89" s="46"/>
      <c r="BA89" s="46"/>
      <c r="BB89" s="46"/>
      <c r="BC89" s="46"/>
      <c r="BD89" s="47"/>
      <c r="BE89" s="23"/>
    </row>
    <row r="90" spans="1:90" s="2" customFormat="1" ht="15.2" customHeight="1">
      <c r="A90" s="23"/>
      <c r="B90" s="24"/>
      <c r="C90" s="20" t="s">
        <v>26</v>
      </c>
      <c r="D90" s="23"/>
      <c r="E90" s="23"/>
      <c r="F90" s="23"/>
      <c r="G90" s="23"/>
      <c r="H90" s="23"/>
      <c r="I90" s="23"/>
      <c r="J90" s="23"/>
      <c r="K90" s="23"/>
      <c r="L90" s="4" t="str">
        <f>IF(E14="","",E14)</f>
        <v>REMOPA s.r.o.</v>
      </c>
      <c r="M90" s="23"/>
      <c r="N90" s="23"/>
      <c r="O90" s="23"/>
      <c r="P90" s="23"/>
      <c r="Q90" s="23"/>
      <c r="R90" s="23"/>
      <c r="S90" s="23"/>
      <c r="T90" s="23"/>
      <c r="U90" s="23"/>
      <c r="V90" s="23"/>
      <c r="W90" s="23"/>
      <c r="X90" s="23"/>
      <c r="Y90" s="23"/>
      <c r="Z90" s="23"/>
      <c r="AA90" s="23"/>
      <c r="AB90" s="23"/>
      <c r="AC90" s="23"/>
      <c r="AD90" s="23"/>
      <c r="AE90" s="23"/>
      <c r="AF90" s="23"/>
      <c r="AG90" s="23"/>
      <c r="AH90" s="23"/>
      <c r="AI90" s="20" t="s">
        <v>30</v>
      </c>
      <c r="AJ90" s="23"/>
      <c r="AK90" s="23"/>
      <c r="AL90" s="23"/>
      <c r="AM90" s="158" t="str">
        <f>IF(E20="","",E20)</f>
        <v/>
      </c>
      <c r="AN90" s="159"/>
      <c r="AO90" s="159"/>
      <c r="AP90" s="159"/>
      <c r="AQ90" s="23"/>
      <c r="AR90" s="24"/>
      <c r="AS90" s="162"/>
      <c r="AT90" s="163"/>
      <c r="AU90" s="48"/>
      <c r="AV90" s="48"/>
      <c r="AW90" s="48"/>
      <c r="AX90" s="48"/>
      <c r="AY90" s="48"/>
      <c r="AZ90" s="48"/>
      <c r="BA90" s="48"/>
      <c r="BB90" s="48"/>
      <c r="BC90" s="48"/>
      <c r="BD90" s="49"/>
      <c r="BE90" s="23"/>
    </row>
    <row r="91" spans="1:90" s="2" customFormat="1" ht="10.9" customHeight="1">
      <c r="A91" s="23"/>
      <c r="B91" s="24"/>
      <c r="C91" s="23"/>
      <c r="D91" s="23"/>
      <c r="E91" s="23"/>
      <c r="F91" s="23"/>
      <c r="G91" s="23"/>
      <c r="H91" s="23"/>
      <c r="I91" s="23"/>
      <c r="J91" s="23"/>
      <c r="K91" s="23"/>
      <c r="L91" s="23"/>
      <c r="M91" s="23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3"/>
      <c r="AA91" s="23"/>
      <c r="AB91" s="23"/>
      <c r="AC91" s="23"/>
      <c r="AD91" s="23"/>
      <c r="AE91" s="23"/>
      <c r="AF91" s="23"/>
      <c r="AG91" s="23"/>
      <c r="AH91" s="23"/>
      <c r="AI91" s="23"/>
      <c r="AJ91" s="23"/>
      <c r="AK91" s="23"/>
      <c r="AL91" s="23"/>
      <c r="AM91" s="23"/>
      <c r="AN91" s="23"/>
      <c r="AO91" s="23"/>
      <c r="AP91" s="23"/>
      <c r="AQ91" s="23"/>
      <c r="AR91" s="24"/>
      <c r="AS91" s="162"/>
      <c r="AT91" s="163"/>
      <c r="AU91" s="48"/>
      <c r="AV91" s="48"/>
      <c r="AW91" s="48"/>
      <c r="AX91" s="48"/>
      <c r="AY91" s="48"/>
      <c r="AZ91" s="48"/>
      <c r="BA91" s="48"/>
      <c r="BB91" s="48"/>
      <c r="BC91" s="48"/>
      <c r="BD91" s="49"/>
      <c r="BE91" s="23"/>
    </row>
    <row r="92" spans="1:90" s="2" customFormat="1" ht="29.25" customHeight="1">
      <c r="A92" s="23"/>
      <c r="B92" s="24"/>
      <c r="C92" s="150" t="s">
        <v>53</v>
      </c>
      <c r="D92" s="151"/>
      <c r="E92" s="151"/>
      <c r="F92" s="151"/>
      <c r="G92" s="151"/>
      <c r="H92" s="50"/>
      <c r="I92" s="152" t="s">
        <v>54</v>
      </c>
      <c r="J92" s="151"/>
      <c r="K92" s="151"/>
      <c r="L92" s="151"/>
      <c r="M92" s="151"/>
      <c r="N92" s="151"/>
      <c r="O92" s="151"/>
      <c r="P92" s="151"/>
      <c r="Q92" s="151"/>
      <c r="R92" s="151"/>
      <c r="S92" s="151"/>
      <c r="T92" s="151"/>
      <c r="U92" s="151"/>
      <c r="V92" s="151"/>
      <c r="W92" s="151"/>
      <c r="X92" s="151"/>
      <c r="Y92" s="151"/>
      <c r="Z92" s="151"/>
      <c r="AA92" s="151"/>
      <c r="AB92" s="151"/>
      <c r="AC92" s="151"/>
      <c r="AD92" s="151"/>
      <c r="AE92" s="151"/>
      <c r="AF92" s="151"/>
      <c r="AG92" s="153" t="s">
        <v>55</v>
      </c>
      <c r="AH92" s="151"/>
      <c r="AI92" s="151"/>
      <c r="AJ92" s="151"/>
      <c r="AK92" s="151"/>
      <c r="AL92" s="151"/>
      <c r="AM92" s="151"/>
      <c r="AN92" s="152" t="s">
        <v>56</v>
      </c>
      <c r="AO92" s="151"/>
      <c r="AP92" s="154"/>
      <c r="AQ92" s="51" t="s">
        <v>57</v>
      </c>
      <c r="AR92" s="24"/>
      <c r="AS92" s="52" t="s">
        <v>58</v>
      </c>
      <c r="AT92" s="53" t="s">
        <v>59</v>
      </c>
      <c r="AU92" s="53" t="s">
        <v>60</v>
      </c>
      <c r="AV92" s="53" t="s">
        <v>61</v>
      </c>
      <c r="AW92" s="53" t="s">
        <v>62</v>
      </c>
      <c r="AX92" s="53" t="s">
        <v>63</v>
      </c>
      <c r="AY92" s="53" t="s">
        <v>64</v>
      </c>
      <c r="AZ92" s="53" t="s">
        <v>65</v>
      </c>
      <c r="BA92" s="53" t="s">
        <v>66</v>
      </c>
      <c r="BB92" s="53" t="s">
        <v>67</v>
      </c>
      <c r="BC92" s="53" t="s">
        <v>68</v>
      </c>
      <c r="BD92" s="54" t="s">
        <v>69</v>
      </c>
      <c r="BE92" s="23"/>
    </row>
    <row r="93" spans="1:90" s="2" customFormat="1" ht="10.9" customHeight="1">
      <c r="A93" s="23"/>
      <c r="B93" s="24"/>
      <c r="C93" s="23"/>
      <c r="D93" s="23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/>
      <c r="AA93" s="23"/>
      <c r="AB93" s="23"/>
      <c r="AC93" s="23"/>
      <c r="AD93" s="23"/>
      <c r="AE93" s="23"/>
      <c r="AF93" s="23"/>
      <c r="AG93" s="23"/>
      <c r="AH93" s="23"/>
      <c r="AI93" s="23"/>
      <c r="AJ93" s="23"/>
      <c r="AK93" s="23"/>
      <c r="AL93" s="23"/>
      <c r="AM93" s="23"/>
      <c r="AN93" s="23"/>
      <c r="AO93" s="23"/>
      <c r="AP93" s="23"/>
      <c r="AQ93" s="23"/>
      <c r="AR93" s="24"/>
      <c r="AS93" s="55"/>
      <c r="AT93" s="56"/>
      <c r="AU93" s="56"/>
      <c r="AV93" s="56"/>
      <c r="AW93" s="56"/>
      <c r="AX93" s="56"/>
      <c r="AY93" s="56"/>
      <c r="AZ93" s="56"/>
      <c r="BA93" s="56"/>
      <c r="BB93" s="56"/>
      <c r="BC93" s="56"/>
      <c r="BD93" s="57"/>
      <c r="BE93" s="23"/>
    </row>
    <row r="94" spans="1:90" s="6" customFormat="1" ht="32.450000000000003" customHeight="1">
      <c r="B94" s="58"/>
      <c r="C94" s="59" t="s">
        <v>70</v>
      </c>
      <c r="D94" s="60"/>
      <c r="E94" s="60"/>
      <c r="F94" s="60"/>
      <c r="G94" s="60"/>
      <c r="H94" s="60"/>
      <c r="I94" s="60"/>
      <c r="J94" s="60"/>
      <c r="K94" s="60"/>
      <c r="L94" s="60"/>
      <c r="M94" s="60"/>
      <c r="N94" s="60"/>
      <c r="O94" s="60"/>
      <c r="P94" s="60"/>
      <c r="Q94" s="60"/>
      <c r="R94" s="60"/>
      <c r="S94" s="60"/>
      <c r="T94" s="60"/>
      <c r="U94" s="60"/>
      <c r="V94" s="60"/>
      <c r="W94" s="60"/>
      <c r="X94" s="60"/>
      <c r="Y94" s="60"/>
      <c r="Z94" s="60"/>
      <c r="AA94" s="60"/>
      <c r="AB94" s="60"/>
      <c r="AC94" s="60"/>
      <c r="AD94" s="60"/>
      <c r="AE94" s="60"/>
      <c r="AF94" s="60"/>
      <c r="AG94" s="147" t="e">
        <f>ROUND(AG95,2)</f>
        <v>#REF!</v>
      </c>
      <c r="AH94" s="147"/>
      <c r="AI94" s="147"/>
      <c r="AJ94" s="147"/>
      <c r="AK94" s="147"/>
      <c r="AL94" s="147"/>
      <c r="AM94" s="147"/>
      <c r="AN94" s="148" t="e">
        <f>SUM(AG94,AT94)</f>
        <v>#REF!</v>
      </c>
      <c r="AO94" s="148"/>
      <c r="AP94" s="148"/>
      <c r="AQ94" s="61" t="s">
        <v>1</v>
      </c>
      <c r="AR94" s="58"/>
      <c r="AS94" s="62">
        <f>ROUND(AS95,2)</f>
        <v>0</v>
      </c>
      <c r="AT94" s="63" t="e">
        <f>ROUND(SUM(AV94:AW94),2)</f>
        <v>#REF!</v>
      </c>
      <c r="AU94" s="64">
        <f>ROUND(AU95,5)</f>
        <v>4.76</v>
      </c>
      <c r="AV94" s="63" t="e">
        <f>ROUND(AZ94*L29,2)</f>
        <v>#REF!</v>
      </c>
      <c r="AW94" s="63" t="e">
        <f>ROUND(BA94*L30,2)</f>
        <v>#REF!</v>
      </c>
      <c r="AX94" s="63" t="e">
        <f>ROUND(BB94*L29,2)</f>
        <v>#REF!</v>
      </c>
      <c r="AY94" s="63" t="e">
        <f>ROUND(BC94*L30,2)</f>
        <v>#REF!</v>
      </c>
      <c r="AZ94" s="63" t="e">
        <f>ROUND(AZ95,2)</f>
        <v>#REF!</v>
      </c>
      <c r="BA94" s="63" t="e">
        <f>ROUND(BA95,2)</f>
        <v>#REF!</v>
      </c>
      <c r="BB94" s="63" t="e">
        <f>ROUND(BB95,2)</f>
        <v>#REF!</v>
      </c>
      <c r="BC94" s="63" t="e">
        <f>ROUND(BC95,2)</f>
        <v>#REF!</v>
      </c>
      <c r="BD94" s="65" t="e">
        <f>ROUND(BD95,2)</f>
        <v>#REF!</v>
      </c>
      <c r="BS94" s="66" t="s">
        <v>71</v>
      </c>
      <c r="BT94" s="66" t="s">
        <v>72</v>
      </c>
      <c r="BV94" s="66" t="s">
        <v>73</v>
      </c>
      <c r="BW94" s="66" t="s">
        <v>4</v>
      </c>
      <c r="BX94" s="66" t="s">
        <v>74</v>
      </c>
      <c r="CL94" s="66" t="s">
        <v>1</v>
      </c>
    </row>
    <row r="95" spans="1:90" s="7" customFormat="1" ht="24.75" customHeight="1">
      <c r="A95" s="67" t="s">
        <v>75</v>
      </c>
      <c r="B95" s="68"/>
      <c r="C95" s="69"/>
      <c r="D95" s="146" t="s">
        <v>13</v>
      </c>
      <c r="E95" s="146"/>
      <c r="F95" s="146"/>
      <c r="G95" s="146"/>
      <c r="H95" s="146"/>
      <c r="I95" s="70"/>
      <c r="J95" s="146" t="s">
        <v>15</v>
      </c>
      <c r="K95" s="146"/>
      <c r="L95" s="146"/>
      <c r="M95" s="146"/>
      <c r="N95" s="146"/>
      <c r="O95" s="146"/>
      <c r="P95" s="146"/>
      <c r="Q95" s="146"/>
      <c r="R95" s="146"/>
      <c r="S95" s="146"/>
      <c r="T95" s="146"/>
      <c r="U95" s="146"/>
      <c r="V95" s="146"/>
      <c r="W95" s="146"/>
      <c r="X95" s="146"/>
      <c r="Y95" s="146"/>
      <c r="Z95" s="146"/>
      <c r="AA95" s="146"/>
      <c r="AB95" s="146"/>
      <c r="AC95" s="146"/>
      <c r="AD95" s="146"/>
      <c r="AE95" s="146"/>
      <c r="AF95" s="146"/>
      <c r="AG95" s="144" t="e">
        <f>'21Nab091 - 16 - oprava ZT...'!#REF!</f>
        <v>#REF!</v>
      </c>
      <c r="AH95" s="145"/>
      <c r="AI95" s="145"/>
      <c r="AJ95" s="145"/>
      <c r="AK95" s="145"/>
      <c r="AL95" s="145"/>
      <c r="AM95" s="145"/>
      <c r="AN95" s="144" t="e">
        <f>SUM(AG95,AT95)</f>
        <v>#REF!</v>
      </c>
      <c r="AO95" s="145"/>
      <c r="AP95" s="145"/>
      <c r="AQ95" s="71" t="s">
        <v>76</v>
      </c>
      <c r="AR95" s="68"/>
      <c r="AS95" s="72">
        <v>0</v>
      </c>
      <c r="AT95" s="73" t="e">
        <f>ROUND(SUM(AV95:AW95),2)</f>
        <v>#REF!</v>
      </c>
      <c r="AU95" s="74">
        <f>'21Nab091 - 16 - oprava ZT...'!P16</f>
        <v>4.7600000000000007</v>
      </c>
      <c r="AV95" s="73" t="e">
        <f>'21Nab091 - 16 - oprava ZT...'!#REF!</f>
        <v>#REF!</v>
      </c>
      <c r="AW95" s="73" t="e">
        <f>'21Nab091 - 16 - oprava ZT...'!#REF!</f>
        <v>#REF!</v>
      </c>
      <c r="AX95" s="73" t="e">
        <f>'21Nab091 - 16 - oprava ZT...'!#REF!</f>
        <v>#REF!</v>
      </c>
      <c r="AY95" s="73" t="e">
        <f>'21Nab091 - 16 - oprava ZT...'!#REF!</f>
        <v>#REF!</v>
      </c>
      <c r="AZ95" s="73" t="e">
        <f>'21Nab091 - 16 - oprava ZT...'!#REF!</f>
        <v>#REF!</v>
      </c>
      <c r="BA95" s="73" t="e">
        <f>'21Nab091 - 16 - oprava ZT...'!#REF!</f>
        <v>#REF!</v>
      </c>
      <c r="BB95" s="73" t="e">
        <f>'21Nab091 - 16 - oprava ZT...'!#REF!</f>
        <v>#REF!</v>
      </c>
      <c r="BC95" s="73" t="e">
        <f>'21Nab091 - 16 - oprava ZT...'!#REF!</f>
        <v>#REF!</v>
      </c>
      <c r="BD95" s="75" t="e">
        <f>'21Nab091 - 16 - oprava ZT...'!#REF!</f>
        <v>#REF!</v>
      </c>
      <c r="BT95" s="76" t="s">
        <v>77</v>
      </c>
      <c r="BU95" s="76" t="s">
        <v>78</v>
      </c>
      <c r="BV95" s="76" t="s">
        <v>73</v>
      </c>
      <c r="BW95" s="76" t="s">
        <v>4</v>
      </c>
      <c r="BX95" s="76" t="s">
        <v>74</v>
      </c>
      <c r="CL95" s="76" t="s">
        <v>1</v>
      </c>
    </row>
    <row r="96" spans="1:90" s="2" customFormat="1" ht="30" customHeight="1">
      <c r="A96" s="23"/>
      <c r="B96" s="24"/>
      <c r="C96" s="23"/>
      <c r="D96" s="23"/>
      <c r="E96" s="23"/>
      <c r="F96" s="23"/>
      <c r="G96" s="23"/>
      <c r="H96" s="23"/>
      <c r="I96" s="23"/>
      <c r="J96" s="23"/>
      <c r="K96" s="23"/>
      <c r="L96" s="23"/>
      <c r="M96" s="23"/>
      <c r="N96" s="23"/>
      <c r="O96" s="23"/>
      <c r="P96" s="23"/>
      <c r="Q96" s="23"/>
      <c r="R96" s="23"/>
      <c r="S96" s="23"/>
      <c r="T96" s="23"/>
      <c r="U96" s="23"/>
      <c r="V96" s="23"/>
      <c r="W96" s="23"/>
      <c r="X96" s="23"/>
      <c r="Y96" s="23"/>
      <c r="Z96" s="23"/>
      <c r="AA96" s="23"/>
      <c r="AB96" s="23"/>
      <c r="AC96" s="23"/>
      <c r="AD96" s="23"/>
      <c r="AE96" s="23"/>
      <c r="AF96" s="23"/>
      <c r="AG96" s="23"/>
      <c r="AH96" s="23"/>
      <c r="AI96" s="23"/>
      <c r="AJ96" s="23"/>
      <c r="AK96" s="23"/>
      <c r="AL96" s="23"/>
      <c r="AM96" s="23"/>
      <c r="AN96" s="23"/>
      <c r="AO96" s="23"/>
      <c r="AP96" s="23"/>
      <c r="AQ96" s="23"/>
      <c r="AR96" s="24"/>
      <c r="AS96" s="23"/>
      <c r="AT96" s="23"/>
      <c r="AU96" s="23"/>
      <c r="AV96" s="23"/>
      <c r="AW96" s="23"/>
      <c r="AX96" s="23"/>
      <c r="AY96" s="23"/>
      <c r="AZ96" s="23"/>
      <c r="BA96" s="23"/>
      <c r="BB96" s="23"/>
      <c r="BC96" s="23"/>
      <c r="BD96" s="23"/>
      <c r="BE96" s="23"/>
    </row>
    <row r="97" spans="1:57" s="2" customFormat="1" ht="6.95" customHeight="1">
      <c r="A97" s="23"/>
      <c r="B97" s="37"/>
      <c r="C97" s="38"/>
      <c r="D97" s="38"/>
      <c r="E97" s="38"/>
      <c r="F97" s="38"/>
      <c r="G97" s="38"/>
      <c r="H97" s="38"/>
      <c r="I97" s="38"/>
      <c r="J97" s="38"/>
      <c r="K97" s="38"/>
      <c r="L97" s="38"/>
      <c r="M97" s="38"/>
      <c r="N97" s="38"/>
      <c r="O97" s="38"/>
      <c r="P97" s="38"/>
      <c r="Q97" s="38"/>
      <c r="R97" s="38"/>
      <c r="S97" s="38"/>
      <c r="T97" s="38"/>
      <c r="U97" s="38"/>
      <c r="V97" s="38"/>
      <c r="W97" s="38"/>
      <c r="X97" s="38"/>
      <c r="Y97" s="38"/>
      <c r="Z97" s="38"/>
      <c r="AA97" s="38"/>
      <c r="AB97" s="38"/>
      <c r="AC97" s="38"/>
      <c r="AD97" s="38"/>
      <c r="AE97" s="38"/>
      <c r="AF97" s="38"/>
      <c r="AG97" s="38"/>
      <c r="AH97" s="38"/>
      <c r="AI97" s="38"/>
      <c r="AJ97" s="38"/>
      <c r="AK97" s="38"/>
      <c r="AL97" s="38"/>
      <c r="AM97" s="38"/>
      <c r="AN97" s="38"/>
      <c r="AO97" s="38"/>
      <c r="AP97" s="38"/>
      <c r="AQ97" s="38"/>
      <c r="AR97" s="24"/>
      <c r="AS97" s="23"/>
      <c r="AT97" s="23"/>
      <c r="AU97" s="23"/>
      <c r="AV97" s="23"/>
      <c r="AW97" s="23"/>
      <c r="AX97" s="23"/>
      <c r="AY97" s="23"/>
      <c r="AZ97" s="23"/>
      <c r="BA97" s="23"/>
      <c r="BB97" s="23"/>
      <c r="BC97" s="23"/>
      <c r="BD97" s="23"/>
      <c r="BE97" s="23"/>
    </row>
  </sheetData>
  <mergeCells count="40">
    <mergeCell ref="AR2:BE2"/>
    <mergeCell ref="C92:G92"/>
    <mergeCell ref="I92:AF92"/>
    <mergeCell ref="AG92:AM92"/>
    <mergeCell ref="AN92:AP92"/>
    <mergeCell ref="L85:AO85"/>
    <mergeCell ref="AM87:AN87"/>
    <mergeCell ref="AM89:AP89"/>
    <mergeCell ref="AS89:AT91"/>
    <mergeCell ref="AM90:AP90"/>
    <mergeCell ref="W33:AE33"/>
    <mergeCell ref="AK33:AO33"/>
    <mergeCell ref="L33:P33"/>
    <mergeCell ref="X35:AB35"/>
    <mergeCell ref="AK35:AO35"/>
    <mergeCell ref="W31:AE31"/>
    <mergeCell ref="AN95:AP95"/>
    <mergeCell ref="AG95:AM95"/>
    <mergeCell ref="D95:H95"/>
    <mergeCell ref="J95:AF95"/>
    <mergeCell ref="AG94:AM94"/>
    <mergeCell ref="AN94:AP94"/>
    <mergeCell ref="AK31:AO31"/>
    <mergeCell ref="L31:P31"/>
    <mergeCell ref="W32:AE32"/>
    <mergeCell ref="AK32:AO32"/>
    <mergeCell ref="L32:P32"/>
    <mergeCell ref="W29:AE29"/>
    <mergeCell ref="AK29:AO29"/>
    <mergeCell ref="L29:P29"/>
    <mergeCell ref="W30:AE30"/>
    <mergeCell ref="AK30:AO30"/>
    <mergeCell ref="L30:P30"/>
    <mergeCell ref="K5:AO5"/>
    <mergeCell ref="K6:AO6"/>
    <mergeCell ref="E23:AN23"/>
    <mergeCell ref="AK26:AO26"/>
    <mergeCell ref="L28:P28"/>
    <mergeCell ref="W28:AE28"/>
    <mergeCell ref="AK28:AO28"/>
  </mergeCells>
  <hyperlinks>
    <hyperlink ref="A95" location="'21Nab091 - 16 - oprava ZT...'!C2" display="/" xr:uid="{00000000-0004-0000-0000-000000000000}"/>
  </hyperlink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M32"/>
  <sheetViews>
    <sheetView showGridLines="0" tabSelected="1" zoomScale="70" zoomScaleNormal="70" workbookViewId="0">
      <selection activeCell="AF2" sqref="AF2"/>
    </sheetView>
  </sheetViews>
  <sheetFormatPr defaultRowHeight="11.25"/>
  <cols>
    <col min="1" max="1" width="8.33203125" style="1" customWidth="1"/>
    <col min="2" max="2" width="1.1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50.83203125" style="1" customWidth="1"/>
    <col min="7" max="7" width="7.5" style="1" customWidth="1"/>
    <col min="8" max="8" width="11.5" style="1" customWidth="1"/>
    <col min="9" max="10" width="20.1640625" style="1" customWidth="1"/>
    <col min="11" max="11" width="20.1640625" style="1" hidden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1" spans="1:63">
      <c r="A1" s="77"/>
    </row>
    <row r="2" spans="1:63" s="1" customFormat="1" ht="36.950000000000003" customHeight="1">
      <c r="L2" s="149" t="s">
        <v>5</v>
      </c>
      <c r="M2" s="135"/>
      <c r="N2" s="135"/>
      <c r="O2" s="135"/>
      <c r="P2" s="135"/>
      <c r="Q2" s="135"/>
      <c r="R2" s="135"/>
      <c r="S2" s="135"/>
      <c r="T2" s="135"/>
      <c r="U2" s="135"/>
      <c r="V2" s="135"/>
      <c r="AT2" s="11" t="s">
        <v>4</v>
      </c>
    </row>
    <row r="4" spans="1:63" s="2" customFormat="1" ht="6.95" customHeight="1">
      <c r="A4" s="23"/>
      <c r="B4" s="39"/>
      <c r="C4" s="40"/>
      <c r="D4" s="40"/>
      <c r="E4" s="40"/>
      <c r="F4" s="40"/>
      <c r="G4" s="40"/>
      <c r="H4" s="40"/>
      <c r="I4" s="40"/>
      <c r="J4" s="40"/>
      <c r="K4" s="40"/>
      <c r="L4" s="32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</row>
    <row r="5" spans="1:63" s="2" customFormat="1" ht="24.95" customHeight="1">
      <c r="A5" s="23"/>
      <c r="B5" s="24"/>
      <c r="C5" s="15" t="s">
        <v>82</v>
      </c>
      <c r="D5" s="23"/>
      <c r="E5" s="23"/>
      <c r="F5" s="23"/>
      <c r="G5" s="23"/>
      <c r="H5" s="23"/>
      <c r="I5" s="23"/>
      <c r="J5" s="23"/>
      <c r="K5" s="23"/>
      <c r="L5" s="32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</row>
    <row r="6" spans="1:63" s="2" customFormat="1" ht="6.95" customHeight="1">
      <c r="A6" s="23"/>
      <c r="B6" s="24"/>
      <c r="C6" s="23"/>
      <c r="D6" s="23"/>
      <c r="E6" s="23"/>
      <c r="F6" s="23"/>
      <c r="G6" s="23"/>
      <c r="H6" s="23"/>
      <c r="I6" s="23"/>
      <c r="J6" s="23"/>
      <c r="K6" s="23"/>
      <c r="L6" s="32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</row>
    <row r="7" spans="1:63" s="2" customFormat="1" ht="12" customHeight="1">
      <c r="A7" s="23"/>
      <c r="B7" s="24"/>
      <c r="C7" s="20" t="s">
        <v>14</v>
      </c>
      <c r="D7" s="23"/>
      <c r="E7" s="23"/>
      <c r="F7" s="23"/>
      <c r="G7" s="23"/>
      <c r="H7" s="23"/>
      <c r="I7" s="23"/>
      <c r="J7" s="23"/>
      <c r="K7" s="23"/>
      <c r="L7" s="32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</row>
    <row r="8" spans="1:63" s="2" customFormat="1" ht="16.5" customHeight="1">
      <c r="A8" s="23"/>
      <c r="B8" s="24"/>
      <c r="C8" s="23"/>
      <c r="D8" s="23"/>
      <c r="E8" s="155" t="e">
        <f>#REF!</f>
        <v>#REF!</v>
      </c>
      <c r="F8" s="168"/>
      <c r="G8" s="168"/>
      <c r="H8" s="168"/>
      <c r="I8" s="23"/>
      <c r="J8" s="23"/>
      <c r="K8" s="23"/>
      <c r="L8" s="32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</row>
    <row r="9" spans="1:63" s="2" customFormat="1" ht="6.95" customHeight="1">
      <c r="A9" s="23"/>
      <c r="B9" s="24"/>
      <c r="C9" s="23"/>
      <c r="D9" s="23"/>
      <c r="E9" s="23"/>
      <c r="F9" s="23"/>
      <c r="G9" s="23"/>
      <c r="H9" s="23"/>
      <c r="I9" s="23"/>
      <c r="J9" s="23"/>
      <c r="K9" s="23"/>
      <c r="L9" s="32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</row>
    <row r="10" spans="1:63" s="2" customFormat="1" ht="12" customHeight="1">
      <c r="A10" s="23"/>
      <c r="B10" s="24"/>
      <c r="C10" s="20" t="s">
        <v>18</v>
      </c>
      <c r="D10" s="23"/>
      <c r="E10" s="23"/>
      <c r="F10" s="18" t="e">
        <f>#REF!</f>
        <v>#REF!</v>
      </c>
      <c r="G10" s="23"/>
      <c r="H10" s="23"/>
      <c r="I10" s="20" t="s">
        <v>20</v>
      </c>
      <c r="J10" s="45" t="e">
        <f>IF(#REF!="","",#REF!)</f>
        <v>#REF!</v>
      </c>
      <c r="K10" s="23"/>
      <c r="L10" s="32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</row>
    <row r="11" spans="1:63" s="2" customFormat="1" ht="6.95" customHeight="1">
      <c r="A11" s="23"/>
      <c r="B11" s="24"/>
      <c r="C11" s="23"/>
      <c r="D11" s="23"/>
      <c r="E11" s="23"/>
      <c r="F11" s="23"/>
      <c r="G11" s="23"/>
      <c r="H11" s="23"/>
      <c r="I11" s="23"/>
      <c r="J11" s="23"/>
      <c r="K11" s="23"/>
      <c r="L11" s="32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</row>
    <row r="12" spans="1:63" s="2" customFormat="1" ht="15.2" customHeight="1">
      <c r="A12" s="23"/>
      <c r="B12" s="24"/>
      <c r="C12" s="20" t="s">
        <v>22</v>
      </c>
      <c r="D12" s="23"/>
      <c r="E12" s="23"/>
      <c r="F12" s="18" t="e">
        <f>#REF!</f>
        <v>#REF!</v>
      </c>
      <c r="G12" s="23"/>
      <c r="H12" s="23"/>
      <c r="I12" s="20" t="s">
        <v>27</v>
      </c>
      <c r="J12" s="21" t="e">
        <f>#REF!</f>
        <v>#REF!</v>
      </c>
      <c r="K12" s="23"/>
      <c r="L12" s="32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</row>
    <row r="13" spans="1:63" s="2" customFormat="1" ht="15.2" customHeight="1">
      <c r="A13" s="23"/>
      <c r="B13" s="24"/>
      <c r="C13" s="20" t="s">
        <v>26</v>
      </c>
      <c r="D13" s="23"/>
      <c r="E13" s="23"/>
      <c r="F13" s="18"/>
      <c r="G13" s="23"/>
      <c r="H13" s="23"/>
      <c r="I13" s="20" t="s">
        <v>30</v>
      </c>
      <c r="J13" s="21" t="e">
        <f>#REF!</f>
        <v>#REF!</v>
      </c>
      <c r="K13" s="23"/>
      <c r="L13" s="32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</row>
    <row r="14" spans="1:63" s="2" customFormat="1" ht="10.35" customHeight="1">
      <c r="A14" s="23"/>
      <c r="B14" s="24"/>
      <c r="C14" s="23"/>
      <c r="D14" s="23"/>
      <c r="E14" s="23"/>
      <c r="F14" s="23"/>
      <c r="G14" s="23"/>
      <c r="H14" s="23"/>
      <c r="I14" s="23"/>
      <c r="J14" s="23"/>
      <c r="K14" s="23"/>
      <c r="L14" s="32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</row>
    <row r="15" spans="1:63" s="8" customFormat="1" ht="29.25" customHeight="1">
      <c r="A15" s="78"/>
      <c r="B15" s="79"/>
      <c r="C15" s="80" t="s">
        <v>83</v>
      </c>
      <c r="D15" s="81" t="s">
        <v>57</v>
      </c>
      <c r="E15" s="81" t="s">
        <v>53</v>
      </c>
      <c r="F15" s="81" t="s">
        <v>54</v>
      </c>
      <c r="G15" s="81" t="s">
        <v>84</v>
      </c>
      <c r="H15" s="81" t="s">
        <v>85</v>
      </c>
      <c r="I15" s="81" t="s">
        <v>86</v>
      </c>
      <c r="J15" s="82" t="s">
        <v>80</v>
      </c>
      <c r="K15" s="83" t="s">
        <v>87</v>
      </c>
      <c r="L15" s="84"/>
      <c r="M15" s="52" t="s">
        <v>1</v>
      </c>
      <c r="N15" s="53" t="s">
        <v>36</v>
      </c>
      <c r="O15" s="53" t="s">
        <v>88</v>
      </c>
      <c r="P15" s="53" t="s">
        <v>89</v>
      </c>
      <c r="Q15" s="53" t="s">
        <v>90</v>
      </c>
      <c r="R15" s="53" t="s">
        <v>91</v>
      </c>
      <c r="S15" s="53" t="s">
        <v>92</v>
      </c>
      <c r="T15" s="54" t="s">
        <v>93</v>
      </c>
      <c r="U15" s="78"/>
      <c r="V15" s="78"/>
      <c r="W15" s="78"/>
      <c r="X15" s="78"/>
      <c r="Y15" s="78"/>
      <c r="Z15" s="78"/>
      <c r="AA15" s="78"/>
      <c r="AB15" s="78"/>
      <c r="AC15" s="78"/>
      <c r="AD15" s="78"/>
      <c r="AE15" s="78"/>
    </row>
    <row r="16" spans="1:63" s="2" customFormat="1" ht="22.9" customHeight="1">
      <c r="A16" s="23"/>
      <c r="B16" s="24"/>
      <c r="C16" s="59" t="s">
        <v>94</v>
      </c>
      <c r="D16" s="23"/>
      <c r="E16" s="23"/>
      <c r="F16" s="23"/>
      <c r="G16" s="23"/>
      <c r="H16" s="23"/>
      <c r="I16" s="23"/>
      <c r="J16" s="85">
        <v>0</v>
      </c>
      <c r="K16" s="23"/>
      <c r="L16" s="24"/>
      <c r="M16" s="55"/>
      <c r="N16" s="46"/>
      <c r="O16" s="56"/>
      <c r="P16" s="86">
        <f>P17</f>
        <v>4.7600000000000007</v>
      </c>
      <c r="Q16" s="56"/>
      <c r="R16" s="86">
        <f>R17</f>
        <v>1.5939999999999999E-2</v>
      </c>
      <c r="S16" s="56"/>
      <c r="T16" s="87">
        <f>T17</f>
        <v>9.3600000000000003E-3</v>
      </c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T16" s="11" t="s">
        <v>71</v>
      </c>
      <c r="AU16" s="11" t="s">
        <v>81</v>
      </c>
      <c r="BK16" s="88">
        <f>BK17</f>
        <v>25752.61</v>
      </c>
    </row>
    <row r="17" spans="1:65" s="9" customFormat="1" ht="25.9" customHeight="1">
      <c r="B17" s="89"/>
      <c r="D17" s="90" t="s">
        <v>71</v>
      </c>
      <c r="E17" s="91" t="s">
        <v>95</v>
      </c>
      <c r="F17" s="91" t="s">
        <v>96</v>
      </c>
      <c r="J17" s="92">
        <v>0</v>
      </c>
      <c r="L17" s="89"/>
      <c r="M17" s="93"/>
      <c r="N17" s="94"/>
      <c r="O17" s="94"/>
      <c r="P17" s="95">
        <f>P18+P29</f>
        <v>4.7600000000000007</v>
      </c>
      <c r="Q17" s="94"/>
      <c r="R17" s="95">
        <f>R18+R29</f>
        <v>1.5939999999999999E-2</v>
      </c>
      <c r="S17" s="94"/>
      <c r="T17" s="96">
        <f>T18+T29</f>
        <v>9.3600000000000003E-3</v>
      </c>
      <c r="AR17" s="90" t="s">
        <v>79</v>
      </c>
      <c r="AT17" s="97" t="s">
        <v>71</v>
      </c>
      <c r="AU17" s="97" t="s">
        <v>72</v>
      </c>
      <c r="AY17" s="90" t="s">
        <v>97</v>
      </c>
      <c r="BK17" s="98">
        <f>BK18+BK29</f>
        <v>25752.61</v>
      </c>
    </row>
    <row r="18" spans="1:65" s="9" customFormat="1" ht="22.9" customHeight="1">
      <c r="B18" s="89"/>
      <c r="D18" s="90" t="s">
        <v>71</v>
      </c>
      <c r="E18" s="99" t="s">
        <v>98</v>
      </c>
      <c r="F18" s="99" t="s">
        <v>99</v>
      </c>
      <c r="J18" s="100">
        <v>0</v>
      </c>
      <c r="L18" s="89"/>
      <c r="M18" s="93"/>
      <c r="N18" s="94"/>
      <c r="O18" s="94"/>
      <c r="P18" s="95">
        <f>SUM(P19:P28)</f>
        <v>4.6980000000000004</v>
      </c>
      <c r="Q18" s="94"/>
      <c r="R18" s="95">
        <f>SUM(R19:R28)</f>
        <v>1.5910000000000001E-2</v>
      </c>
      <c r="S18" s="94"/>
      <c r="T18" s="96">
        <f>SUM(T19:T28)</f>
        <v>9.3600000000000003E-3</v>
      </c>
      <c r="AR18" s="90" t="s">
        <v>79</v>
      </c>
      <c r="AT18" s="97" t="s">
        <v>71</v>
      </c>
      <c r="AU18" s="97" t="s">
        <v>77</v>
      </c>
      <c r="AY18" s="90" t="s">
        <v>97</v>
      </c>
      <c r="BK18" s="98">
        <f>SUM(BK19:BK28)</f>
        <v>25213.11</v>
      </c>
    </row>
    <row r="19" spans="1:65" s="2" customFormat="1" ht="24.2" customHeight="1">
      <c r="A19" s="23"/>
      <c r="B19" s="101"/>
      <c r="C19" s="117" t="s">
        <v>77</v>
      </c>
      <c r="D19" s="117" t="s">
        <v>100</v>
      </c>
      <c r="E19" s="118" t="s">
        <v>101</v>
      </c>
      <c r="F19" s="119" t="s">
        <v>102</v>
      </c>
      <c r="G19" s="120" t="s">
        <v>103</v>
      </c>
      <c r="H19" s="121">
        <v>1</v>
      </c>
      <c r="I19" s="122">
        <v>1157</v>
      </c>
      <c r="J19" s="122">
        <v>0</v>
      </c>
      <c r="K19" s="102"/>
      <c r="L19" s="24"/>
      <c r="M19" s="103" t="s">
        <v>1</v>
      </c>
      <c r="N19" s="104" t="s">
        <v>37</v>
      </c>
      <c r="O19" s="105">
        <v>7.0999999999999994E-2</v>
      </c>
      <c r="P19" s="105">
        <f t="shared" ref="P19:P28" si="0">O19*H19</f>
        <v>7.0999999999999994E-2</v>
      </c>
      <c r="Q19" s="105">
        <v>0</v>
      </c>
      <c r="R19" s="105">
        <f t="shared" ref="R19:R28" si="1">Q19*H19</f>
        <v>0</v>
      </c>
      <c r="S19" s="105">
        <v>0</v>
      </c>
      <c r="T19" s="106">
        <f t="shared" ref="T19:T28" si="2">S19*H19</f>
        <v>0</v>
      </c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R19" s="107" t="s">
        <v>104</v>
      </c>
      <c r="AT19" s="107" t="s">
        <v>100</v>
      </c>
      <c r="AU19" s="107" t="s">
        <v>79</v>
      </c>
      <c r="AY19" s="11" t="s">
        <v>97</v>
      </c>
      <c r="BE19" s="108">
        <f t="shared" ref="BE19:BE28" si="3">IF(N19="základní",J19,0)</f>
        <v>0</v>
      </c>
      <c r="BF19" s="108">
        <f t="shared" ref="BF19:BF28" si="4">IF(N19="snížená",J19,0)</f>
        <v>0</v>
      </c>
      <c r="BG19" s="108">
        <f t="shared" ref="BG19:BG28" si="5">IF(N19="zákl. přenesená",J19,0)</f>
        <v>0</v>
      </c>
      <c r="BH19" s="108">
        <f t="shared" ref="BH19:BH28" si="6">IF(N19="sníž. přenesená",J19,0)</f>
        <v>0</v>
      </c>
      <c r="BI19" s="108">
        <f t="shared" ref="BI19:BI28" si="7">IF(N19="nulová",J19,0)</f>
        <v>0</v>
      </c>
      <c r="BJ19" s="11" t="s">
        <v>77</v>
      </c>
      <c r="BK19" s="108">
        <f t="shared" ref="BK19:BK28" si="8">ROUND(I19*H19,2)</f>
        <v>1157</v>
      </c>
      <c r="BL19" s="11" t="s">
        <v>104</v>
      </c>
      <c r="BM19" s="107" t="s">
        <v>105</v>
      </c>
    </row>
    <row r="20" spans="1:65" s="2" customFormat="1" ht="24.2" customHeight="1">
      <c r="A20" s="23"/>
      <c r="B20" s="101"/>
      <c r="C20" s="117" t="s">
        <v>79</v>
      </c>
      <c r="D20" s="117" t="s">
        <v>100</v>
      </c>
      <c r="E20" s="118" t="s">
        <v>106</v>
      </c>
      <c r="F20" s="119" t="s">
        <v>107</v>
      </c>
      <c r="G20" s="120" t="s">
        <v>103</v>
      </c>
      <c r="H20" s="121">
        <v>1</v>
      </c>
      <c r="I20" s="122">
        <v>1547</v>
      </c>
      <c r="J20" s="122">
        <v>0</v>
      </c>
      <c r="K20" s="102"/>
      <c r="L20" s="24"/>
      <c r="M20" s="103" t="s">
        <v>1</v>
      </c>
      <c r="N20" s="104" t="s">
        <v>37</v>
      </c>
      <c r="O20" s="105">
        <v>7.0999999999999994E-2</v>
      </c>
      <c r="P20" s="105">
        <f t="shared" si="0"/>
        <v>7.0999999999999994E-2</v>
      </c>
      <c r="Q20" s="105">
        <v>0</v>
      </c>
      <c r="R20" s="105">
        <f t="shared" si="1"/>
        <v>0</v>
      </c>
      <c r="S20" s="105">
        <v>0</v>
      </c>
      <c r="T20" s="106">
        <f t="shared" si="2"/>
        <v>0</v>
      </c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R20" s="107" t="s">
        <v>104</v>
      </c>
      <c r="AT20" s="107" t="s">
        <v>100</v>
      </c>
      <c r="AU20" s="107" t="s">
        <v>79</v>
      </c>
      <c r="AY20" s="11" t="s">
        <v>97</v>
      </c>
      <c r="BE20" s="108">
        <f t="shared" si="3"/>
        <v>0</v>
      </c>
      <c r="BF20" s="108">
        <f t="shared" si="4"/>
        <v>0</v>
      </c>
      <c r="BG20" s="108">
        <f t="shared" si="5"/>
        <v>0</v>
      </c>
      <c r="BH20" s="108">
        <f t="shared" si="6"/>
        <v>0</v>
      </c>
      <c r="BI20" s="108">
        <f t="shared" si="7"/>
        <v>0</v>
      </c>
      <c r="BJ20" s="11" t="s">
        <v>77</v>
      </c>
      <c r="BK20" s="108">
        <f t="shared" si="8"/>
        <v>1547</v>
      </c>
      <c r="BL20" s="11" t="s">
        <v>104</v>
      </c>
      <c r="BM20" s="107" t="s">
        <v>108</v>
      </c>
    </row>
    <row r="21" spans="1:65" s="2" customFormat="1" ht="14.45" customHeight="1">
      <c r="A21" s="23"/>
      <c r="B21" s="101"/>
      <c r="C21" s="117" t="s">
        <v>109</v>
      </c>
      <c r="D21" s="117" t="s">
        <v>100</v>
      </c>
      <c r="E21" s="118" t="s">
        <v>110</v>
      </c>
      <c r="F21" s="119" t="s">
        <v>111</v>
      </c>
      <c r="G21" s="120" t="s">
        <v>103</v>
      </c>
      <c r="H21" s="121">
        <v>1</v>
      </c>
      <c r="I21" s="122">
        <v>195</v>
      </c>
      <c r="J21" s="122">
        <v>0</v>
      </c>
      <c r="K21" s="102"/>
      <c r="L21" s="24"/>
      <c r="M21" s="103" t="s">
        <v>1</v>
      </c>
      <c r="N21" s="104" t="s">
        <v>37</v>
      </c>
      <c r="O21" s="105">
        <v>7.0999999999999994E-2</v>
      </c>
      <c r="P21" s="105">
        <f t="shared" si="0"/>
        <v>7.0999999999999994E-2</v>
      </c>
      <c r="Q21" s="105">
        <v>0</v>
      </c>
      <c r="R21" s="105">
        <f t="shared" si="1"/>
        <v>0</v>
      </c>
      <c r="S21" s="105">
        <v>0</v>
      </c>
      <c r="T21" s="106">
        <f t="shared" si="2"/>
        <v>0</v>
      </c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R21" s="107" t="s">
        <v>104</v>
      </c>
      <c r="AT21" s="107" t="s">
        <v>100</v>
      </c>
      <c r="AU21" s="107" t="s">
        <v>79</v>
      </c>
      <c r="AY21" s="11" t="s">
        <v>97</v>
      </c>
      <c r="BE21" s="108">
        <f t="shared" si="3"/>
        <v>0</v>
      </c>
      <c r="BF21" s="108">
        <f t="shared" si="4"/>
        <v>0</v>
      </c>
      <c r="BG21" s="108">
        <f t="shared" si="5"/>
        <v>0</v>
      </c>
      <c r="BH21" s="108">
        <f t="shared" si="6"/>
        <v>0</v>
      </c>
      <c r="BI21" s="108">
        <f t="shared" si="7"/>
        <v>0</v>
      </c>
      <c r="BJ21" s="11" t="s">
        <v>77</v>
      </c>
      <c r="BK21" s="108">
        <f t="shared" si="8"/>
        <v>195</v>
      </c>
      <c r="BL21" s="11" t="s">
        <v>104</v>
      </c>
      <c r="BM21" s="107" t="s">
        <v>112</v>
      </c>
    </row>
    <row r="22" spans="1:65" s="2" customFormat="1" ht="14.45" customHeight="1">
      <c r="A22" s="23"/>
      <c r="B22" s="101"/>
      <c r="C22" s="123" t="s">
        <v>113</v>
      </c>
      <c r="D22" s="123" t="s">
        <v>114</v>
      </c>
      <c r="E22" s="124" t="s">
        <v>115</v>
      </c>
      <c r="F22" s="125" t="s">
        <v>116</v>
      </c>
      <c r="G22" s="126" t="s">
        <v>103</v>
      </c>
      <c r="H22" s="127">
        <v>1</v>
      </c>
      <c r="I22" s="128">
        <v>1058.5899999999999</v>
      </c>
      <c r="J22" s="128">
        <v>0</v>
      </c>
      <c r="K22" s="109"/>
      <c r="L22" s="110"/>
      <c r="M22" s="111" t="s">
        <v>1</v>
      </c>
      <c r="N22" s="112" t="s">
        <v>37</v>
      </c>
      <c r="O22" s="105">
        <v>0</v>
      </c>
      <c r="P22" s="105">
        <f t="shared" si="0"/>
        <v>0</v>
      </c>
      <c r="Q22" s="105">
        <v>5.0000000000000001E-4</v>
      </c>
      <c r="R22" s="105">
        <f t="shared" si="1"/>
        <v>5.0000000000000001E-4</v>
      </c>
      <c r="S22" s="105">
        <v>0</v>
      </c>
      <c r="T22" s="106">
        <f t="shared" si="2"/>
        <v>0</v>
      </c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R22" s="107" t="s">
        <v>117</v>
      </c>
      <c r="AT22" s="107" t="s">
        <v>114</v>
      </c>
      <c r="AU22" s="107" t="s">
        <v>79</v>
      </c>
      <c r="AY22" s="11" t="s">
        <v>97</v>
      </c>
      <c r="BE22" s="108">
        <f t="shared" si="3"/>
        <v>0</v>
      </c>
      <c r="BF22" s="108">
        <f t="shared" si="4"/>
        <v>0</v>
      </c>
      <c r="BG22" s="108">
        <f t="shared" si="5"/>
        <v>0</v>
      </c>
      <c r="BH22" s="108">
        <f t="shared" si="6"/>
        <v>0</v>
      </c>
      <c r="BI22" s="108">
        <f t="shared" si="7"/>
        <v>0</v>
      </c>
      <c r="BJ22" s="11" t="s">
        <v>77</v>
      </c>
      <c r="BK22" s="108">
        <f t="shared" si="8"/>
        <v>1058.5899999999999</v>
      </c>
      <c r="BL22" s="11" t="s">
        <v>104</v>
      </c>
      <c r="BM22" s="107" t="s">
        <v>118</v>
      </c>
    </row>
    <row r="23" spans="1:65" s="2" customFormat="1" ht="14.45" customHeight="1">
      <c r="A23" s="23"/>
      <c r="B23" s="101"/>
      <c r="C23" s="117" t="s">
        <v>119</v>
      </c>
      <c r="D23" s="117" t="s">
        <v>100</v>
      </c>
      <c r="E23" s="118" t="s">
        <v>120</v>
      </c>
      <c r="F23" s="119" t="s">
        <v>121</v>
      </c>
      <c r="G23" s="120" t="s">
        <v>122</v>
      </c>
      <c r="H23" s="121">
        <v>1</v>
      </c>
      <c r="I23" s="122">
        <v>988</v>
      </c>
      <c r="J23" s="122">
        <v>0</v>
      </c>
      <c r="K23" s="102"/>
      <c r="L23" s="24"/>
      <c r="M23" s="103" t="s">
        <v>1</v>
      </c>
      <c r="N23" s="104" t="s">
        <v>37</v>
      </c>
      <c r="O23" s="105">
        <v>0.69899999999999995</v>
      </c>
      <c r="P23" s="105">
        <f t="shared" si="0"/>
        <v>0.69899999999999995</v>
      </c>
      <c r="Q23" s="105">
        <v>5.0000000000000002E-5</v>
      </c>
      <c r="R23" s="105">
        <f t="shared" si="1"/>
        <v>5.0000000000000002E-5</v>
      </c>
      <c r="S23" s="105">
        <v>0</v>
      </c>
      <c r="T23" s="106">
        <f t="shared" si="2"/>
        <v>0</v>
      </c>
      <c r="U23" s="23"/>
      <c r="V23" s="23"/>
      <c r="W23" s="23"/>
      <c r="X23" s="23"/>
      <c r="Y23" s="23"/>
      <c r="Z23" s="23"/>
      <c r="AA23" s="23"/>
      <c r="AB23" s="23"/>
      <c r="AC23" s="23"/>
      <c r="AD23" s="23"/>
      <c r="AE23" s="23"/>
      <c r="AR23" s="107" t="s">
        <v>104</v>
      </c>
      <c r="AT23" s="107" t="s">
        <v>100</v>
      </c>
      <c r="AU23" s="107" t="s">
        <v>79</v>
      </c>
      <c r="AY23" s="11" t="s">
        <v>97</v>
      </c>
      <c r="BE23" s="108">
        <f t="shared" si="3"/>
        <v>0</v>
      </c>
      <c r="BF23" s="108">
        <f t="shared" si="4"/>
        <v>0</v>
      </c>
      <c r="BG23" s="108">
        <f t="shared" si="5"/>
        <v>0</v>
      </c>
      <c r="BH23" s="108">
        <f t="shared" si="6"/>
        <v>0</v>
      </c>
      <c r="BI23" s="108">
        <f t="shared" si="7"/>
        <v>0</v>
      </c>
      <c r="BJ23" s="11" t="s">
        <v>77</v>
      </c>
      <c r="BK23" s="108">
        <f t="shared" si="8"/>
        <v>988</v>
      </c>
      <c r="BL23" s="11" t="s">
        <v>104</v>
      </c>
      <c r="BM23" s="107" t="s">
        <v>123</v>
      </c>
    </row>
    <row r="24" spans="1:65" s="2" customFormat="1" ht="24.2" customHeight="1">
      <c r="A24" s="23"/>
      <c r="B24" s="101"/>
      <c r="C24" s="117" t="s">
        <v>124</v>
      </c>
      <c r="D24" s="117" t="s">
        <v>100</v>
      </c>
      <c r="E24" s="118" t="s">
        <v>125</v>
      </c>
      <c r="F24" s="119" t="s">
        <v>126</v>
      </c>
      <c r="G24" s="120" t="s">
        <v>127</v>
      </c>
      <c r="H24" s="121">
        <v>6</v>
      </c>
      <c r="I24" s="122">
        <v>101.92000000000002</v>
      </c>
      <c r="J24" s="122">
        <v>0</v>
      </c>
      <c r="K24" s="102"/>
      <c r="L24" s="24"/>
      <c r="M24" s="103" t="s">
        <v>1</v>
      </c>
      <c r="N24" s="104" t="s">
        <v>37</v>
      </c>
      <c r="O24" s="105">
        <v>0.217</v>
      </c>
      <c r="P24" s="105">
        <f t="shared" si="0"/>
        <v>1.302</v>
      </c>
      <c r="Q24" s="105">
        <v>0</v>
      </c>
      <c r="R24" s="105">
        <f t="shared" si="1"/>
        <v>0</v>
      </c>
      <c r="S24" s="105">
        <v>1.56E-3</v>
      </c>
      <c r="T24" s="106">
        <f t="shared" si="2"/>
        <v>9.3600000000000003E-3</v>
      </c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3"/>
      <c r="AR24" s="107" t="s">
        <v>104</v>
      </c>
      <c r="AT24" s="107" t="s">
        <v>100</v>
      </c>
      <c r="AU24" s="107" t="s">
        <v>79</v>
      </c>
      <c r="AY24" s="11" t="s">
        <v>97</v>
      </c>
      <c r="BE24" s="108">
        <f t="shared" si="3"/>
        <v>0</v>
      </c>
      <c r="BF24" s="108">
        <f t="shared" si="4"/>
        <v>0</v>
      </c>
      <c r="BG24" s="108">
        <f t="shared" si="5"/>
        <v>0</v>
      </c>
      <c r="BH24" s="108">
        <f t="shared" si="6"/>
        <v>0</v>
      </c>
      <c r="BI24" s="108">
        <f t="shared" si="7"/>
        <v>0</v>
      </c>
      <c r="BJ24" s="11" t="s">
        <v>77</v>
      </c>
      <c r="BK24" s="108">
        <f t="shared" si="8"/>
        <v>611.52</v>
      </c>
      <c r="BL24" s="11" t="s">
        <v>104</v>
      </c>
      <c r="BM24" s="107" t="s">
        <v>128</v>
      </c>
    </row>
    <row r="25" spans="1:65" s="2" customFormat="1" ht="24.2" customHeight="1">
      <c r="A25" s="23"/>
      <c r="B25" s="101"/>
      <c r="C25" s="117" t="s">
        <v>129</v>
      </c>
      <c r="D25" s="117" t="s">
        <v>100</v>
      </c>
      <c r="E25" s="118" t="s">
        <v>130</v>
      </c>
      <c r="F25" s="119" t="s">
        <v>131</v>
      </c>
      <c r="G25" s="120" t="s">
        <v>103</v>
      </c>
      <c r="H25" s="121">
        <v>6</v>
      </c>
      <c r="I25" s="122">
        <v>331.5</v>
      </c>
      <c r="J25" s="122">
        <v>0</v>
      </c>
      <c r="K25" s="102"/>
      <c r="L25" s="24"/>
      <c r="M25" s="103" t="s">
        <v>1</v>
      </c>
      <c r="N25" s="104" t="s">
        <v>37</v>
      </c>
      <c r="O25" s="105">
        <v>0.41399999999999998</v>
      </c>
      <c r="P25" s="105">
        <f t="shared" si="0"/>
        <v>2.484</v>
      </c>
      <c r="Q25" s="105">
        <v>1.6000000000000001E-4</v>
      </c>
      <c r="R25" s="105">
        <f t="shared" si="1"/>
        <v>9.6000000000000013E-4</v>
      </c>
      <c r="S25" s="105">
        <v>0</v>
      </c>
      <c r="T25" s="106">
        <f t="shared" si="2"/>
        <v>0</v>
      </c>
      <c r="U25" s="23"/>
      <c r="V25" s="23"/>
      <c r="W25" s="23"/>
      <c r="X25" s="23"/>
      <c r="Y25" s="23"/>
      <c r="Z25" s="23"/>
      <c r="AA25" s="23"/>
      <c r="AB25" s="23"/>
      <c r="AC25" s="23"/>
      <c r="AD25" s="23"/>
      <c r="AE25" s="23"/>
      <c r="AR25" s="107" t="s">
        <v>104</v>
      </c>
      <c r="AT25" s="107" t="s">
        <v>100</v>
      </c>
      <c r="AU25" s="107" t="s">
        <v>79</v>
      </c>
      <c r="AY25" s="11" t="s">
        <v>97</v>
      </c>
      <c r="BE25" s="108">
        <f t="shared" si="3"/>
        <v>0</v>
      </c>
      <c r="BF25" s="108">
        <f t="shared" si="4"/>
        <v>0</v>
      </c>
      <c r="BG25" s="108">
        <f t="shared" si="5"/>
        <v>0</v>
      </c>
      <c r="BH25" s="108">
        <f t="shared" si="6"/>
        <v>0</v>
      </c>
      <c r="BI25" s="108">
        <f t="shared" si="7"/>
        <v>0</v>
      </c>
      <c r="BJ25" s="11" t="s">
        <v>77</v>
      </c>
      <c r="BK25" s="108">
        <f t="shared" si="8"/>
        <v>1989</v>
      </c>
      <c r="BL25" s="11" t="s">
        <v>104</v>
      </c>
      <c r="BM25" s="107" t="s">
        <v>132</v>
      </c>
    </row>
    <row r="26" spans="1:65" s="2" customFormat="1" ht="24.2" customHeight="1">
      <c r="A26" s="23"/>
      <c r="B26" s="101"/>
      <c r="C26" s="123" t="s">
        <v>133</v>
      </c>
      <c r="D26" s="123" t="s">
        <v>114</v>
      </c>
      <c r="E26" s="124" t="s">
        <v>134</v>
      </c>
      <c r="F26" s="125" t="s">
        <v>135</v>
      </c>
      <c r="G26" s="126" t="s">
        <v>103</v>
      </c>
      <c r="H26" s="127">
        <v>6</v>
      </c>
      <c r="I26" s="128">
        <v>2028</v>
      </c>
      <c r="J26" s="128">
        <v>0</v>
      </c>
      <c r="K26" s="109"/>
      <c r="L26" s="110"/>
      <c r="M26" s="111" t="s">
        <v>1</v>
      </c>
      <c r="N26" s="112" t="s">
        <v>37</v>
      </c>
      <c r="O26" s="105">
        <v>0</v>
      </c>
      <c r="P26" s="105">
        <f t="shared" si="0"/>
        <v>0</v>
      </c>
      <c r="Q26" s="105">
        <v>1.8E-3</v>
      </c>
      <c r="R26" s="105">
        <f t="shared" si="1"/>
        <v>1.0800000000000001E-2</v>
      </c>
      <c r="S26" s="105">
        <v>0</v>
      </c>
      <c r="T26" s="106">
        <f t="shared" si="2"/>
        <v>0</v>
      </c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3"/>
      <c r="AR26" s="107" t="s">
        <v>117</v>
      </c>
      <c r="AT26" s="107" t="s">
        <v>114</v>
      </c>
      <c r="AU26" s="107" t="s">
        <v>79</v>
      </c>
      <c r="AY26" s="11" t="s">
        <v>97</v>
      </c>
      <c r="BE26" s="108">
        <f t="shared" si="3"/>
        <v>0</v>
      </c>
      <c r="BF26" s="108">
        <f t="shared" si="4"/>
        <v>0</v>
      </c>
      <c r="BG26" s="108">
        <f t="shared" si="5"/>
        <v>0</v>
      </c>
      <c r="BH26" s="108">
        <f t="shared" si="6"/>
        <v>0</v>
      </c>
      <c r="BI26" s="108">
        <f t="shared" si="7"/>
        <v>0</v>
      </c>
      <c r="BJ26" s="11" t="s">
        <v>77</v>
      </c>
      <c r="BK26" s="108">
        <f t="shared" si="8"/>
        <v>12168</v>
      </c>
      <c r="BL26" s="11" t="s">
        <v>104</v>
      </c>
      <c r="BM26" s="107" t="s">
        <v>136</v>
      </c>
    </row>
    <row r="27" spans="1:65" s="2" customFormat="1" ht="24.2" customHeight="1">
      <c r="A27" s="23"/>
      <c r="B27" s="101"/>
      <c r="C27" s="123" t="s">
        <v>137</v>
      </c>
      <c r="D27" s="123" t="s">
        <v>114</v>
      </c>
      <c r="E27" s="124" t="s">
        <v>138</v>
      </c>
      <c r="F27" s="125" t="s">
        <v>139</v>
      </c>
      <c r="G27" s="126" t="s">
        <v>103</v>
      </c>
      <c r="H27" s="127">
        <v>2</v>
      </c>
      <c r="I27" s="128">
        <v>1547</v>
      </c>
      <c r="J27" s="128">
        <v>0</v>
      </c>
      <c r="K27" s="109"/>
      <c r="L27" s="110"/>
      <c r="M27" s="111" t="s">
        <v>1</v>
      </c>
      <c r="N27" s="112" t="s">
        <v>37</v>
      </c>
      <c r="O27" s="105">
        <v>0</v>
      </c>
      <c r="P27" s="105">
        <f t="shared" si="0"/>
        <v>0</v>
      </c>
      <c r="Q27" s="105">
        <v>1.8E-3</v>
      </c>
      <c r="R27" s="105">
        <f t="shared" si="1"/>
        <v>3.5999999999999999E-3</v>
      </c>
      <c r="S27" s="105">
        <v>0</v>
      </c>
      <c r="T27" s="106">
        <f t="shared" si="2"/>
        <v>0</v>
      </c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R27" s="107" t="s">
        <v>117</v>
      </c>
      <c r="AT27" s="107" t="s">
        <v>114</v>
      </c>
      <c r="AU27" s="107" t="s">
        <v>79</v>
      </c>
      <c r="AY27" s="11" t="s">
        <v>97</v>
      </c>
      <c r="BE27" s="108">
        <f t="shared" si="3"/>
        <v>0</v>
      </c>
      <c r="BF27" s="108">
        <f t="shared" si="4"/>
        <v>0</v>
      </c>
      <c r="BG27" s="108">
        <f t="shared" si="5"/>
        <v>0</v>
      </c>
      <c r="BH27" s="108">
        <f t="shared" si="6"/>
        <v>0</v>
      </c>
      <c r="BI27" s="108">
        <f t="shared" si="7"/>
        <v>0</v>
      </c>
      <c r="BJ27" s="11" t="s">
        <v>77</v>
      </c>
      <c r="BK27" s="108">
        <f t="shared" si="8"/>
        <v>3094</v>
      </c>
      <c r="BL27" s="11" t="s">
        <v>104</v>
      </c>
      <c r="BM27" s="107" t="s">
        <v>140</v>
      </c>
    </row>
    <row r="28" spans="1:65" s="2" customFormat="1" ht="14.45" customHeight="1">
      <c r="A28" s="23"/>
      <c r="B28" s="101"/>
      <c r="C28" s="123" t="s">
        <v>141</v>
      </c>
      <c r="D28" s="123" t="s">
        <v>114</v>
      </c>
      <c r="E28" s="124" t="s">
        <v>142</v>
      </c>
      <c r="F28" s="125" t="s">
        <v>143</v>
      </c>
      <c r="G28" s="126" t="s">
        <v>122</v>
      </c>
      <c r="H28" s="127">
        <v>1</v>
      </c>
      <c r="I28" s="128">
        <v>2405</v>
      </c>
      <c r="J28" s="128">
        <v>0</v>
      </c>
      <c r="K28" s="109"/>
      <c r="L28" s="110"/>
      <c r="M28" s="111" t="s">
        <v>1</v>
      </c>
      <c r="N28" s="112" t="s">
        <v>37</v>
      </c>
      <c r="O28" s="105">
        <v>0</v>
      </c>
      <c r="P28" s="105">
        <f t="shared" si="0"/>
        <v>0</v>
      </c>
      <c r="Q28" s="105">
        <v>0</v>
      </c>
      <c r="R28" s="105">
        <f t="shared" si="1"/>
        <v>0</v>
      </c>
      <c r="S28" s="105">
        <v>0</v>
      </c>
      <c r="T28" s="106">
        <f t="shared" si="2"/>
        <v>0</v>
      </c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3"/>
      <c r="AR28" s="107" t="s">
        <v>117</v>
      </c>
      <c r="AT28" s="107" t="s">
        <v>114</v>
      </c>
      <c r="AU28" s="107" t="s">
        <v>79</v>
      </c>
      <c r="AY28" s="11" t="s">
        <v>97</v>
      </c>
      <c r="BE28" s="108">
        <f t="shared" si="3"/>
        <v>0</v>
      </c>
      <c r="BF28" s="108">
        <f t="shared" si="4"/>
        <v>0</v>
      </c>
      <c r="BG28" s="108">
        <f t="shared" si="5"/>
        <v>0</v>
      </c>
      <c r="BH28" s="108">
        <f t="shared" si="6"/>
        <v>0</v>
      </c>
      <c r="BI28" s="108">
        <f t="shared" si="7"/>
        <v>0</v>
      </c>
      <c r="BJ28" s="11" t="s">
        <v>77</v>
      </c>
      <c r="BK28" s="108">
        <f t="shared" si="8"/>
        <v>2405</v>
      </c>
      <c r="BL28" s="11" t="s">
        <v>104</v>
      </c>
      <c r="BM28" s="107" t="s">
        <v>144</v>
      </c>
    </row>
    <row r="29" spans="1:65" s="9" customFormat="1" ht="22.9" customHeight="1">
      <c r="B29" s="89"/>
      <c r="C29" s="129"/>
      <c r="D29" s="130" t="s">
        <v>71</v>
      </c>
      <c r="E29" s="131" t="s">
        <v>145</v>
      </c>
      <c r="F29" s="131" t="s">
        <v>146</v>
      </c>
      <c r="G29" s="129"/>
      <c r="H29" s="129"/>
      <c r="I29" s="129"/>
      <c r="J29" s="132">
        <v>0</v>
      </c>
      <c r="L29" s="89"/>
      <c r="M29" s="93"/>
      <c r="N29" s="94"/>
      <c r="O29" s="94"/>
      <c r="P29" s="95">
        <f>SUM(P30:P31)</f>
        <v>6.2E-2</v>
      </c>
      <c r="Q29" s="94"/>
      <c r="R29" s="95">
        <f>SUM(R30:R31)</f>
        <v>3.0000000000000001E-5</v>
      </c>
      <c r="S29" s="94"/>
      <c r="T29" s="96">
        <f>SUM(T30:T31)</f>
        <v>0</v>
      </c>
      <c r="V29" s="23"/>
      <c r="AR29" s="90" t="s">
        <v>79</v>
      </c>
      <c r="AT29" s="97" t="s">
        <v>71</v>
      </c>
      <c r="AU29" s="97" t="s">
        <v>77</v>
      </c>
      <c r="AY29" s="90" t="s">
        <v>97</v>
      </c>
      <c r="BK29" s="98">
        <f>SUM(BK30:BK31)</f>
        <v>539.5</v>
      </c>
    </row>
    <row r="30" spans="1:65" s="2" customFormat="1" ht="14.45" customHeight="1">
      <c r="A30" s="23"/>
      <c r="B30" s="101"/>
      <c r="C30" s="117" t="s">
        <v>147</v>
      </c>
      <c r="D30" s="117" t="s">
        <v>100</v>
      </c>
      <c r="E30" s="118" t="s">
        <v>148</v>
      </c>
      <c r="F30" s="119" t="s">
        <v>149</v>
      </c>
      <c r="G30" s="120" t="s">
        <v>103</v>
      </c>
      <c r="H30" s="121">
        <v>1</v>
      </c>
      <c r="I30" s="122">
        <v>130</v>
      </c>
      <c r="J30" s="122">
        <v>0</v>
      </c>
      <c r="K30" s="102"/>
      <c r="L30" s="24"/>
      <c r="M30" s="103" t="s">
        <v>1</v>
      </c>
      <c r="N30" s="104" t="s">
        <v>37</v>
      </c>
      <c r="O30" s="105">
        <v>6.2E-2</v>
      </c>
      <c r="P30" s="105">
        <f>O30*H30</f>
        <v>6.2E-2</v>
      </c>
      <c r="Q30" s="105">
        <v>3.0000000000000001E-5</v>
      </c>
      <c r="R30" s="105">
        <f>Q30*H30</f>
        <v>3.0000000000000001E-5</v>
      </c>
      <c r="S30" s="105">
        <v>0</v>
      </c>
      <c r="T30" s="106">
        <f>S30*H30</f>
        <v>0</v>
      </c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23"/>
      <c r="AR30" s="107" t="s">
        <v>104</v>
      </c>
      <c r="AT30" s="107" t="s">
        <v>100</v>
      </c>
      <c r="AU30" s="107" t="s">
        <v>79</v>
      </c>
      <c r="AY30" s="11" t="s">
        <v>97</v>
      </c>
      <c r="BE30" s="108">
        <f>IF(N30="základní",J30,0)</f>
        <v>0</v>
      </c>
      <c r="BF30" s="108">
        <f>IF(N30="snížená",J30,0)</f>
        <v>0</v>
      </c>
      <c r="BG30" s="108">
        <f>IF(N30="zákl. přenesená",J30,0)</f>
        <v>0</v>
      </c>
      <c r="BH30" s="108">
        <f>IF(N30="sníž. přenesená",J30,0)</f>
        <v>0</v>
      </c>
      <c r="BI30" s="108">
        <f>IF(N30="nulová",J30,0)</f>
        <v>0</v>
      </c>
      <c r="BJ30" s="11" t="s">
        <v>77</v>
      </c>
      <c r="BK30" s="108">
        <f>ROUND(I30*H30,2)</f>
        <v>130</v>
      </c>
      <c r="BL30" s="11" t="s">
        <v>104</v>
      </c>
      <c r="BM30" s="107" t="s">
        <v>150</v>
      </c>
    </row>
    <row r="31" spans="1:65" s="2" customFormat="1" ht="14.45" customHeight="1">
      <c r="A31" s="23"/>
      <c r="B31" s="101"/>
      <c r="C31" s="123" t="s">
        <v>151</v>
      </c>
      <c r="D31" s="123" t="s">
        <v>114</v>
      </c>
      <c r="E31" s="124" t="s">
        <v>152</v>
      </c>
      <c r="F31" s="125" t="s">
        <v>153</v>
      </c>
      <c r="G31" s="126" t="s">
        <v>103</v>
      </c>
      <c r="H31" s="127">
        <v>1</v>
      </c>
      <c r="I31" s="128">
        <v>409.5</v>
      </c>
      <c r="J31" s="128">
        <v>0</v>
      </c>
      <c r="K31" s="109"/>
      <c r="L31" s="110"/>
      <c r="M31" s="113" t="s">
        <v>1</v>
      </c>
      <c r="N31" s="114" t="s">
        <v>37</v>
      </c>
      <c r="O31" s="115">
        <v>0</v>
      </c>
      <c r="P31" s="115">
        <f>O31*H31</f>
        <v>0</v>
      </c>
      <c r="Q31" s="115">
        <v>0</v>
      </c>
      <c r="R31" s="115">
        <f>Q31*H31</f>
        <v>0</v>
      </c>
      <c r="S31" s="115">
        <v>0</v>
      </c>
      <c r="T31" s="116">
        <f>S31*H31</f>
        <v>0</v>
      </c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23"/>
      <c r="AR31" s="107" t="s">
        <v>117</v>
      </c>
      <c r="AT31" s="107" t="s">
        <v>114</v>
      </c>
      <c r="AU31" s="107" t="s">
        <v>79</v>
      </c>
      <c r="AY31" s="11" t="s">
        <v>97</v>
      </c>
      <c r="BE31" s="108">
        <f>IF(N31="základní",J31,0)</f>
        <v>0</v>
      </c>
      <c r="BF31" s="108">
        <f>IF(N31="snížená",J31,0)</f>
        <v>0</v>
      </c>
      <c r="BG31" s="108">
        <f>IF(N31="zákl. přenesená",J31,0)</f>
        <v>0</v>
      </c>
      <c r="BH31" s="108">
        <f>IF(N31="sníž. přenesená",J31,0)</f>
        <v>0</v>
      </c>
      <c r="BI31" s="108">
        <f>IF(N31="nulová",J31,0)</f>
        <v>0</v>
      </c>
      <c r="BJ31" s="11" t="s">
        <v>77</v>
      </c>
      <c r="BK31" s="108">
        <f>ROUND(I31*H31,2)</f>
        <v>409.5</v>
      </c>
      <c r="BL31" s="11" t="s">
        <v>104</v>
      </c>
      <c r="BM31" s="107" t="s">
        <v>154</v>
      </c>
    </row>
    <row r="32" spans="1:65" s="2" customFormat="1" ht="6.95" customHeight="1">
      <c r="A32" s="23"/>
      <c r="B32" s="37"/>
      <c r="C32" s="133"/>
      <c r="D32" s="133"/>
      <c r="E32" s="133"/>
      <c r="F32" s="133"/>
      <c r="G32" s="133"/>
      <c r="H32" s="133"/>
      <c r="I32" s="133"/>
      <c r="J32" s="133"/>
      <c r="K32" s="38"/>
      <c r="L32" s="24"/>
      <c r="M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</row>
  </sheetData>
  <autoFilter ref="C15:K31" xr:uid="{00000000-0009-0000-0000-000001000000}"/>
  <mergeCells count="2">
    <mergeCell ref="E8:H8"/>
    <mergeCell ref="L2:V2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3</vt:i4>
      </vt:variant>
    </vt:vector>
  </HeadingPairs>
  <TitlesOfParts>
    <vt:vector size="5" baseType="lpstr">
      <vt:lpstr>Rekapitulace stavby</vt:lpstr>
      <vt:lpstr>21Nab091 - 16 - oprava ZT...</vt:lpstr>
      <vt:lpstr>'21Nab091 - 16 - oprava ZT...'!Názvy_tisku</vt:lpstr>
      <vt:lpstr>'Rekapitulace stavby'!Názvy_tisku</vt:lpstr>
      <vt:lpstr>'Rekapitulace stavby'!Oblast_tisku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Roman Pecak</dc:creator>
  <cp:lastModifiedBy>Borek Ladislav</cp:lastModifiedBy>
  <dcterms:created xsi:type="dcterms:W3CDTF">2021-07-15T19:33:32Z</dcterms:created>
  <dcterms:modified xsi:type="dcterms:W3CDTF">2021-08-02T12:17:30Z</dcterms:modified>
</cp:coreProperties>
</file>