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ork\Mravec-stavby, s.r.o\_00__rozpočty\CEPPRE\Mečová 5, Brno\"/>
    </mc:Choice>
  </mc:AlternateContent>
  <bookViews>
    <workbookView xWindow="360" yWindow="276" windowWidth="18732" windowHeight="12216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Pol'!$A$1:$U$81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9" i="1" l="1"/>
  <c r="I58" i="1"/>
  <c r="I57" i="1"/>
  <c r="I56" i="1"/>
  <c r="I55" i="1"/>
  <c r="I54" i="1"/>
  <c r="I53" i="1"/>
  <c r="I52" i="1"/>
  <c r="I51" i="1"/>
  <c r="I50" i="1"/>
  <c r="I49" i="1"/>
  <c r="I48" i="1"/>
  <c r="I47" i="1"/>
  <c r="G39" i="1"/>
  <c r="F39" i="1"/>
  <c r="G71" i="12"/>
  <c r="AC71" i="12"/>
  <c r="AD71" i="12"/>
  <c r="BA61" i="12"/>
  <c r="BA59" i="12"/>
  <c r="BA52" i="12"/>
  <c r="Q8" i="12"/>
  <c r="G9" i="12"/>
  <c r="G8" i="12" s="1"/>
  <c r="I9" i="12"/>
  <c r="I8" i="12" s="1"/>
  <c r="K9" i="12"/>
  <c r="K8" i="12" s="1"/>
  <c r="O9" i="12"/>
  <c r="O8" i="12" s="1"/>
  <c r="Q9" i="12"/>
  <c r="U9" i="12"/>
  <c r="U8" i="12" s="1"/>
  <c r="G10" i="12"/>
  <c r="M10" i="12" s="1"/>
  <c r="I10" i="12"/>
  <c r="K10" i="12"/>
  <c r="O10" i="12"/>
  <c r="Q10" i="12"/>
  <c r="U10" i="12"/>
  <c r="G11" i="12"/>
  <c r="G12" i="12"/>
  <c r="M12" i="12" s="1"/>
  <c r="M11" i="12" s="1"/>
  <c r="I12" i="12"/>
  <c r="I11" i="12" s="1"/>
  <c r="K12" i="12"/>
  <c r="K11" i="12" s="1"/>
  <c r="O12" i="12"/>
  <c r="Q12" i="12"/>
  <c r="Q11" i="12" s="1"/>
  <c r="U12" i="12"/>
  <c r="U11" i="12" s="1"/>
  <c r="G13" i="12"/>
  <c r="I13" i="12"/>
  <c r="K13" i="12"/>
  <c r="M13" i="12"/>
  <c r="O13" i="12"/>
  <c r="Q13" i="12"/>
  <c r="U13" i="12"/>
  <c r="G14" i="12"/>
  <c r="I14" i="12"/>
  <c r="K14" i="12"/>
  <c r="M14" i="12"/>
  <c r="O14" i="12"/>
  <c r="O11" i="12" s="1"/>
  <c r="Q14" i="12"/>
  <c r="U14" i="12"/>
  <c r="G15" i="12"/>
  <c r="O15" i="12"/>
  <c r="G16" i="12"/>
  <c r="I16" i="12"/>
  <c r="I15" i="12" s="1"/>
  <c r="K16" i="12"/>
  <c r="K15" i="12" s="1"/>
  <c r="M16" i="12"/>
  <c r="M15" i="12" s="1"/>
  <c r="O16" i="12"/>
  <c r="Q16" i="12"/>
  <c r="Q15" i="12" s="1"/>
  <c r="U16" i="12"/>
  <c r="U15" i="12" s="1"/>
  <c r="G18" i="12"/>
  <c r="I18" i="12"/>
  <c r="I17" i="12" s="1"/>
  <c r="K18" i="12"/>
  <c r="M18" i="12"/>
  <c r="M17" i="12" s="1"/>
  <c r="O18" i="12"/>
  <c r="O17" i="12" s="1"/>
  <c r="Q18" i="12"/>
  <c r="Q17" i="12" s="1"/>
  <c r="U18" i="12"/>
  <c r="G19" i="12"/>
  <c r="M19" i="12" s="1"/>
  <c r="I19" i="12"/>
  <c r="K19" i="12"/>
  <c r="K17" i="12" s="1"/>
  <c r="O19" i="12"/>
  <c r="Q19" i="12"/>
  <c r="U19" i="12"/>
  <c r="G20" i="12"/>
  <c r="I20" i="12"/>
  <c r="K20" i="12"/>
  <c r="M20" i="12"/>
  <c r="O20" i="12"/>
  <c r="Q20" i="12"/>
  <c r="U20" i="12"/>
  <c r="G21" i="12"/>
  <c r="I21" i="12"/>
  <c r="K21" i="12"/>
  <c r="M21" i="12"/>
  <c r="O21" i="12"/>
  <c r="Q21" i="12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U17" i="12" s="1"/>
  <c r="G26" i="12"/>
  <c r="I26" i="12"/>
  <c r="K26" i="12"/>
  <c r="M26" i="12"/>
  <c r="O26" i="12"/>
  <c r="Q26" i="12"/>
  <c r="U26" i="12"/>
  <c r="G27" i="12"/>
  <c r="M27" i="12" s="1"/>
  <c r="I27" i="12"/>
  <c r="K27" i="12"/>
  <c r="O27" i="12"/>
  <c r="Q27" i="12"/>
  <c r="U27" i="12"/>
  <c r="G28" i="12"/>
  <c r="I28" i="12"/>
  <c r="K28" i="12"/>
  <c r="M28" i="12"/>
  <c r="O28" i="12"/>
  <c r="Q28" i="12"/>
  <c r="U28" i="12"/>
  <c r="G29" i="12"/>
  <c r="I29" i="12"/>
  <c r="K29" i="12"/>
  <c r="M29" i="12"/>
  <c r="O29" i="12"/>
  <c r="Q29" i="12"/>
  <c r="U29" i="12"/>
  <c r="G30" i="12"/>
  <c r="I30" i="12"/>
  <c r="K30" i="12"/>
  <c r="M30" i="12"/>
  <c r="O30" i="12"/>
  <c r="Q30" i="12"/>
  <c r="U30" i="12"/>
  <c r="G31" i="12"/>
  <c r="M31" i="12" s="1"/>
  <c r="I31" i="12"/>
  <c r="K31" i="12"/>
  <c r="O31" i="12"/>
  <c r="Q31" i="12"/>
  <c r="U31" i="12"/>
  <c r="I32" i="12"/>
  <c r="Q32" i="12"/>
  <c r="G33" i="12"/>
  <c r="G32" i="12" s="1"/>
  <c r="I33" i="12"/>
  <c r="K33" i="12"/>
  <c r="K32" i="12" s="1"/>
  <c r="O33" i="12"/>
  <c r="O32" i="12" s="1"/>
  <c r="Q33" i="12"/>
  <c r="U33" i="12"/>
  <c r="U32" i="12" s="1"/>
  <c r="G35" i="12"/>
  <c r="M35" i="12" s="1"/>
  <c r="M34" i="12" s="1"/>
  <c r="I35" i="12"/>
  <c r="I34" i="12" s="1"/>
  <c r="K35" i="12"/>
  <c r="K34" i="12" s="1"/>
  <c r="O35" i="12"/>
  <c r="O34" i="12" s="1"/>
  <c r="Q35" i="12"/>
  <c r="Q34" i="12" s="1"/>
  <c r="U35" i="12"/>
  <c r="U34" i="12" s="1"/>
  <c r="I36" i="12"/>
  <c r="G37" i="12"/>
  <c r="I37" i="12"/>
  <c r="K37" i="12"/>
  <c r="K36" i="12" s="1"/>
  <c r="M37" i="12"/>
  <c r="O37" i="12"/>
  <c r="O36" i="12" s="1"/>
  <c r="Q37" i="12"/>
  <c r="U37" i="12"/>
  <c r="U36" i="12" s="1"/>
  <c r="G38" i="12"/>
  <c r="I38" i="12"/>
  <c r="K38" i="12"/>
  <c r="M38" i="12"/>
  <c r="O38" i="12"/>
  <c r="Q38" i="12"/>
  <c r="Q36" i="12" s="1"/>
  <c r="U38" i="12"/>
  <c r="G39" i="12"/>
  <c r="G36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3" i="12"/>
  <c r="G44" i="12"/>
  <c r="I44" i="12"/>
  <c r="I43" i="12" s="1"/>
  <c r="K44" i="12"/>
  <c r="K43" i="12" s="1"/>
  <c r="M44" i="12"/>
  <c r="O44" i="12"/>
  <c r="Q44" i="12"/>
  <c r="Q43" i="12" s="1"/>
  <c r="U44" i="12"/>
  <c r="U43" i="12" s="1"/>
  <c r="G45" i="12"/>
  <c r="I45" i="12"/>
  <c r="K45" i="12"/>
  <c r="M45" i="12"/>
  <c r="O45" i="12"/>
  <c r="O43" i="12" s="1"/>
  <c r="Q45" i="12"/>
  <c r="U45" i="12"/>
  <c r="G46" i="12"/>
  <c r="I46" i="12"/>
  <c r="K46" i="12"/>
  <c r="M46" i="12"/>
  <c r="O46" i="12"/>
  <c r="Q46" i="12"/>
  <c r="U46" i="12"/>
  <c r="G47" i="12"/>
  <c r="M47" i="12" s="1"/>
  <c r="I47" i="12"/>
  <c r="K47" i="12"/>
  <c r="O47" i="12"/>
  <c r="Q47" i="12"/>
  <c r="U47" i="12"/>
  <c r="I48" i="12"/>
  <c r="O48" i="12"/>
  <c r="Q48" i="12"/>
  <c r="G49" i="12"/>
  <c r="G48" i="12" s="1"/>
  <c r="I49" i="12"/>
  <c r="K49" i="12"/>
  <c r="K48" i="12" s="1"/>
  <c r="O49" i="12"/>
  <c r="Q49" i="12"/>
  <c r="U49" i="12"/>
  <c r="U48" i="12" s="1"/>
  <c r="G51" i="12"/>
  <c r="M51" i="12" s="1"/>
  <c r="I51" i="12"/>
  <c r="I50" i="12" s="1"/>
  <c r="K51" i="12"/>
  <c r="K50" i="12" s="1"/>
  <c r="O51" i="12"/>
  <c r="O50" i="12" s="1"/>
  <c r="Q51" i="12"/>
  <c r="Q50" i="12" s="1"/>
  <c r="U51" i="12"/>
  <c r="G53" i="12"/>
  <c r="I53" i="12"/>
  <c r="K53" i="12"/>
  <c r="M53" i="12"/>
  <c r="O53" i="12"/>
  <c r="Q53" i="12"/>
  <c r="U53" i="12"/>
  <c r="G54" i="12"/>
  <c r="I54" i="12"/>
  <c r="K54" i="12"/>
  <c r="M54" i="12"/>
  <c r="O54" i="12"/>
  <c r="Q54" i="12"/>
  <c r="U54" i="12"/>
  <c r="U50" i="12" s="1"/>
  <c r="G55" i="12"/>
  <c r="I55" i="12"/>
  <c r="K55" i="12"/>
  <c r="M55" i="12"/>
  <c r="O55" i="12"/>
  <c r="Q55" i="12"/>
  <c r="U55" i="12"/>
  <c r="G56" i="12"/>
  <c r="M56" i="12" s="1"/>
  <c r="I56" i="12"/>
  <c r="K56" i="12"/>
  <c r="O56" i="12"/>
  <c r="Q56" i="12"/>
  <c r="U56" i="12"/>
  <c r="O57" i="12"/>
  <c r="Q57" i="12"/>
  <c r="G58" i="12"/>
  <c r="G57" i="12" s="1"/>
  <c r="I58" i="12"/>
  <c r="K58" i="12"/>
  <c r="K57" i="12" s="1"/>
  <c r="O58" i="12"/>
  <c r="Q58" i="12"/>
  <c r="U58" i="12"/>
  <c r="U57" i="12" s="1"/>
  <c r="G60" i="12"/>
  <c r="M60" i="12" s="1"/>
  <c r="I60" i="12"/>
  <c r="I57" i="12" s="1"/>
  <c r="K60" i="12"/>
  <c r="O60" i="12"/>
  <c r="Q60" i="12"/>
  <c r="U60" i="12"/>
  <c r="G62" i="12"/>
  <c r="G63" i="12"/>
  <c r="I63" i="12"/>
  <c r="I62" i="12" s="1"/>
  <c r="K63" i="12"/>
  <c r="K62" i="12" s="1"/>
  <c r="M63" i="12"/>
  <c r="M62" i="12" s="1"/>
  <c r="O63" i="12"/>
  <c r="O62" i="12" s="1"/>
  <c r="Q63" i="12"/>
  <c r="Q62" i="12" s="1"/>
  <c r="U63" i="12"/>
  <c r="U62" i="12" s="1"/>
  <c r="G64" i="12"/>
  <c r="I64" i="12"/>
  <c r="K64" i="12"/>
  <c r="M64" i="12"/>
  <c r="O64" i="12"/>
  <c r="Q64" i="12"/>
  <c r="U64" i="12"/>
  <c r="G66" i="12"/>
  <c r="G65" i="12" s="1"/>
  <c r="I66" i="12"/>
  <c r="I65" i="12" s="1"/>
  <c r="K66" i="12"/>
  <c r="O66" i="12"/>
  <c r="O65" i="12" s="1"/>
  <c r="Q66" i="12"/>
  <c r="Q65" i="12" s="1"/>
  <c r="U66" i="12"/>
  <c r="U65" i="12" s="1"/>
  <c r="G67" i="12"/>
  <c r="M67" i="12" s="1"/>
  <c r="I67" i="12"/>
  <c r="K67" i="12"/>
  <c r="K65" i="12" s="1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I20" i="1"/>
  <c r="I19" i="1"/>
  <c r="I18" i="1"/>
  <c r="I17" i="1"/>
  <c r="I16" i="1"/>
  <c r="G27" i="1"/>
  <c r="G25" i="1"/>
  <c r="F40" i="1"/>
  <c r="G23" i="1" s="1"/>
  <c r="G40" i="1"/>
  <c r="H40" i="1"/>
  <c r="I39" i="1"/>
  <c r="I40" i="1" s="1"/>
  <c r="J39" i="1" s="1"/>
  <c r="J40" i="1" s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I60" i="1" l="1"/>
  <c r="G29" i="1"/>
  <c r="G28" i="1"/>
  <c r="M50" i="12"/>
  <c r="M36" i="12"/>
  <c r="M43" i="12"/>
  <c r="G17" i="12"/>
  <c r="G50" i="12"/>
  <c r="G34" i="12"/>
  <c r="M39" i="12"/>
  <c r="M66" i="12"/>
  <c r="M65" i="12" s="1"/>
  <c r="M58" i="12"/>
  <c r="M57" i="12" s="1"/>
  <c r="M49" i="12"/>
  <c r="M48" i="12" s="1"/>
  <c r="M33" i="12"/>
  <c r="M32" i="12" s="1"/>
  <c r="M9" i="12"/>
  <c r="M8" i="12" s="1"/>
  <c r="I2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<sst xmlns="http://schemas.openxmlformats.org/spreadsheetml/2006/main" count="403" uniqueCount="221">
  <si>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</si>
  <si>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</si>
  <si>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</si>
  <si>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</si>
  <si>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</si>
  <si>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</si>
  <si>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</si>
  <si>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</si>
  <si>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</si>
  <si>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</si>
  <si>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</si>
  <si>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</si>
  <si>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</si>
  <si>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</si>
  <si>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</si>
  <si>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</si>
  <si>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</si>
  <si>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</si>
  <si>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</si>
  <si>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</si>
  <si>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</si>
  <si>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</si>
  <si>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</si>
  <si>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</si>
  <si>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</si>
  <si>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</si>
  <si>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</si>
  <si>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</si>
  <si>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</si>
  <si>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</si>
  <si>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</si>
  <si>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</si>
  <si>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</si>
  <si>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</si>
  <si>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</si>
  <si>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</si>
  <si>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</si>
  <si>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</si>
  <si>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</si>
  <si>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</si>
  <si>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</si>
  <si>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</si>
  <si>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</si>
  <si>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Brno - město</t>
  </si>
  <si>
    <t>Rozpočet:</t>
  </si>
  <si>
    <t>Misto</t>
  </si>
  <si>
    <t>Výměna kotle - Mečová 5, Brno</t>
  </si>
  <si>
    <t>Magistrát města Brna - OSM</t>
  </si>
  <si>
    <t>Husova 3</t>
  </si>
  <si>
    <t>Brno</t>
  </si>
  <si>
    <t>60167</t>
  </si>
  <si>
    <t>CEPPRE s.r.o.</t>
  </si>
  <si>
    <t>Jílová 31</t>
  </si>
  <si>
    <t>63900</t>
  </si>
  <si>
    <t>Rozpočet</t>
  </si>
  <si>
    <t>Celkem za stavbu</t>
  </si>
  <si>
    <t>CZK</t>
  </si>
  <si>
    <t>Rekapitulace dílů</t>
  </si>
  <si>
    <t>Typ dílu</t>
  </si>
  <si>
    <t>95</t>
  </si>
  <si>
    <t>Dokončovací kce na pozem.stav.</t>
  </si>
  <si>
    <t>722</t>
  </si>
  <si>
    <t>Vnitřní vodovod</t>
  </si>
  <si>
    <t>725</t>
  </si>
  <si>
    <t>Zařizovací předměty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</si>
  <si>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</si>
  <si>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</si>
  <si>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</si>
  <si>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</si>
  <si>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</si>
  <si>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</si>
  <si>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</si>
  <si>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</si>
  <si>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767</t>
  </si>
  <si>
    <t>Konstrukce zámečnické</t>
  </si>
  <si>
    <t>783</t>
  </si>
  <si>
    <t>Nátěry</t>
  </si>
  <si>
    <t>ON</t>
  </si>
  <si>
    <t>VN</t>
  </si>
  <si>
    <t>799</t>
  </si>
  <si>
    <t>Ostatní</t>
  </si>
  <si>
    <t>M99</t>
  </si>
  <si>
    <t>Ostatní práce "M"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</si>
  <si>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</si>
  <si>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</si>
  <si>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</si>
  <si>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</si>
  <si>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</si>
  <si>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</si>
  <si>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</si>
  <si>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</si>
  <si>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</si>
  <si>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</si>
  <si>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</si>
  <si>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</si>
  <si>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</si>
  <si>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</si>
  <si>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</si>
  <si>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</si>
  <si>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</si>
  <si>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</si>
  <si>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</si>
  <si>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</si>
  <si>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</si>
  <si>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</si>
  <si>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</si>
  <si>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</si>
  <si>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</si>
  <si>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</si>
  <si>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</si>
  <si>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952902110R00</t>
  </si>
  <si>
    <t>Čištění zametáním v místnostech a chodbách</t>
  </si>
  <si>
    <t>m2</t>
  </si>
  <si>
    <t>POL1_0</t>
  </si>
  <si>
    <t>952901411R00</t>
  </si>
  <si>
    <t>Vyčištění ostatních objektů</t>
  </si>
  <si>
    <t>722172412R00</t>
  </si>
  <si>
    <t>Potrubí z PPR, D 25 x 3,5 mm, PN 16, vč.zed.výpom., potrubí SV+TV</t>
  </si>
  <si>
    <t>m</t>
  </si>
  <si>
    <t>722172711R00</t>
  </si>
  <si>
    <t>Potrubí z PPR, D 20 x 2,8 mm, PN 16, - odvod kondenzátu</t>
  </si>
  <si>
    <t>V722001</t>
  </si>
  <si>
    <t>Úprava odpadu pro zapojení kondenzátu, vč. sifonu</t>
  </si>
  <si>
    <t>soubor</t>
  </si>
  <si>
    <t>731200823R00</t>
  </si>
  <si>
    <t>Demontáž kotle ocel.,kapal./plyn, do 25 kW</t>
  </si>
  <si>
    <t>kus</t>
  </si>
  <si>
    <t>V731001</t>
  </si>
  <si>
    <t>Závěsný plynový kond. kotel 24kW (ÚT+TV), průtokový ohřev</t>
  </si>
  <si>
    <t>POL3_0</t>
  </si>
  <si>
    <t>731249129R00</t>
  </si>
  <si>
    <t>Montáž kotle plyn. do 100 kW</t>
  </si>
  <si>
    <t>731341140R00</t>
  </si>
  <si>
    <t>Hadice napouštěcí pryžové D16/23</t>
  </si>
  <si>
    <t>V731003</t>
  </si>
  <si>
    <t>Pokojový termostat</t>
  </si>
  <si>
    <t>V731004</t>
  </si>
  <si>
    <t>Kotlová redukce hrdlo 60/100</t>
  </si>
  <si>
    <t>V731005</t>
  </si>
  <si>
    <t>Trubka s hrdlem 0,5m 60/100</t>
  </si>
  <si>
    <t>V731008</t>
  </si>
  <si>
    <t>Koleno 90° 60/100</t>
  </si>
  <si>
    <t>V731009</t>
  </si>
  <si>
    <t>Revizní T-kus s odtokem 60/100</t>
  </si>
  <si>
    <t>V731010</t>
  </si>
  <si>
    <t>Sifon Long John</t>
  </si>
  <si>
    <t>V731011</t>
  </si>
  <si>
    <t>Trubkový díl s manžetou 60/100</t>
  </si>
  <si>
    <t>V731012</t>
  </si>
  <si>
    <t>Stěnová objímka 60/100</t>
  </si>
  <si>
    <t>V731013</t>
  </si>
  <si>
    <t>Komínová hlavice</t>
  </si>
  <si>
    <t>V731014</t>
  </si>
  <si>
    <t>Montáž spalinové cesty</t>
  </si>
  <si>
    <t>998731202R00</t>
  </si>
  <si>
    <t>Přesun hmot pro kotelny, výšky do 12 m</t>
  </si>
  <si>
    <t>732199100RM1</t>
  </si>
  <si>
    <t>Montáž orientačního štítku, včetně dodávky štítku</t>
  </si>
  <si>
    <t>733163105R00</t>
  </si>
  <si>
    <t>Potrubí z měděných trubek vytápění 5/4"</t>
  </si>
  <si>
    <t>734213111R00</t>
  </si>
  <si>
    <t>Ventil automatický odvzdušňovací</t>
  </si>
  <si>
    <t>734293316R00</t>
  </si>
  <si>
    <t>Kohout kulový vypouštěcí DN 15</t>
  </si>
  <si>
    <t>734233114R00</t>
  </si>
  <si>
    <t>Kohout kulový, vnitř.-vnitř.z. DN 32</t>
  </si>
  <si>
    <t>V734001</t>
  </si>
  <si>
    <t>Magnetický filtr pro instalaci pod kotel</t>
  </si>
  <si>
    <t>998734204R00</t>
  </si>
  <si>
    <t>Přesun hmot pro armatury, výšky do 36 m</t>
  </si>
  <si>
    <t>998734293R00</t>
  </si>
  <si>
    <t>Příplatek zvětšený přesun, armatury do 500 m</t>
  </si>
  <si>
    <t>767995101R00</t>
  </si>
  <si>
    <t>Výroba a montáž kov. atypických konstr. do 5 kg</t>
  </si>
  <si>
    <t>kg</t>
  </si>
  <si>
    <t>767-R-001</t>
  </si>
  <si>
    <t>Dodávka uložení</t>
  </si>
  <si>
    <t>998767204R00</t>
  </si>
  <si>
    <t>Přesun hmot pro zámečnické konstr., výšky do 36 m</t>
  </si>
  <si>
    <t>998767293R00</t>
  </si>
  <si>
    <t>Příplatek zvětš. přesun, zámeč. konstr. do 500 m</t>
  </si>
  <si>
    <t>783225100R00</t>
  </si>
  <si>
    <t>Nátěr syntetický kovových konstrukcí, 2x + 1x email, včetně pomocného lešení</t>
  </si>
  <si>
    <t>005241010R</t>
  </si>
  <si>
    <t xml:space="preserve">Dokumentace skutečného provedení </t>
  </si>
  <si>
    <t>Soubor</t>
  </si>
  <si>
    <t>Náklady na vyhotovení dokumentace skutečného provedení stavby a její předání objednateli v požadované formě</t>
  </si>
  <si>
    <t>POP</t>
  </si>
  <si>
    <t>005261030R</t>
  </si>
  <si>
    <t>Pomocné topenářské práce</t>
  </si>
  <si>
    <t>ON-R-001</t>
  </si>
  <si>
    <t>Mimostaveništní doprava</t>
  </si>
  <si>
    <t>V15001</t>
  </si>
  <si>
    <t>Úprava plynoinstalace</t>
  </si>
  <si>
    <t>V15002</t>
  </si>
  <si>
    <t>Úprava elektroinstalace, přesun zásuvky</t>
  </si>
  <si>
    <t>005121020R</t>
  </si>
  <si>
    <t xml:space="preserve">Zařízení staveniště </t>
  </si>
  <si>
    <t>Veškeré náklady spojené s vybudováním, provozem a odstraněním zařízení staveniště</t>
  </si>
  <si>
    <t>005124010R</t>
  </si>
  <si>
    <t>Koordinační činnost</t>
  </si>
  <si>
    <t>Koordinace stavebních a technologických dodávek</t>
  </si>
  <si>
    <t>799-R-004</t>
  </si>
  <si>
    <t>Zaškolení obsluhy</t>
  </si>
  <si>
    <t>hod</t>
  </si>
  <si>
    <t>799-R-006</t>
  </si>
  <si>
    <t>Dokladová část k realizaci</t>
  </si>
  <si>
    <t>ks</t>
  </si>
  <si>
    <t>M99V001</t>
  </si>
  <si>
    <t>Inhibitor proti rzi a vodnímu kameni</t>
  </si>
  <si>
    <t>l</t>
  </si>
  <si>
    <t>M99-R-002</t>
  </si>
  <si>
    <t>Topná zkouška</t>
  </si>
  <si>
    <t>M99-R-003</t>
  </si>
  <si>
    <t>Proplach systému</t>
  </si>
  <si>
    <t>M99-R-004</t>
  </si>
  <si>
    <t>Napuštění vody do systému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</si>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</sst>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3" xfId="0" applyNumberFormat="1" applyFill="1" applyBorder="1"/>
    <xf numFmtId="3" fontId="0" fillId="5" borderId="1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5" borderId="38" xfId="0" applyNumberFormat="1" applyFont="1" applyFill="1" applyBorder="1" applyAlignment="1">
      <alignment horizontal="center"/>
    </xf>
    <xf numFmtId="4" fontId="7" fillId="5" borderId="38" xfId="0" applyNumberFormat="1" applyFont="1" applyFill="1" applyBorder="1" applyAlignment="1"/>
    <xf numFmtId="4" fontId="7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0" xfId="0" applyNumberFormat="1" applyFont="1" applyBorder="1" applyAlignment="1">
      <alignment vertical="top" wrapText="1" shrinkToFit="1"/>
    </xf>
    <xf numFmtId="174" fontId="17" fillId="0" borderId="34" xfId="0" applyNumberFormat="1" applyFont="1" applyBorder="1" applyAlignment="1">
      <alignment vertical="top" shrinkToFit="1"/>
    </xf>
    <xf numFmtId="174" fontId="0" fillId="3" borderId="38" xfId="0" applyNumberFormat="1" applyFill="1" applyBorder="1" applyAlignment="1">
      <alignment vertical="top" shrinkToFit="1"/>
    </xf>
    <xf numFmtId="174" fontId="18" fillId="0" borderId="0" xfId="0" applyNumberFormat="1" applyFont="1" applyBorder="1" applyAlignment="1">
      <alignment vertical="top" wrapText="1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5" xfId="0" applyNumberFormat="1" applyFont="1" applyBorder="1" applyAlignment="1">
      <alignment vertical="top" wrapText="1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17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8" xfId="0" applyFont="1" applyBorder="1" applyAlignment="1">
      <alignment vertical="top" shrinkToFit="1"/>
    </xf>
    <xf numFmtId="17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8" fillId="0" borderId="26" xfId="0" applyNumberFormat="1" applyFont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Stavitel++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J17" sqref="J17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 x14ac:dyDescent="0.25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 x14ac:dyDescent="0.25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 x14ac:dyDescent="0.25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 x14ac:dyDescent="0.25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/>
      <c r="J5" s="11"/>
    </row>
    <row r="6" spans="1:15" ht="15.75" customHeight="1" x14ac:dyDescent="0.25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/>
      <c r="J6" s="11"/>
    </row>
    <row r="7" spans="1:15" ht="15.75" customHeight="1" x14ac:dyDescent="0.25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124" t="s">
        <v>51</v>
      </c>
      <c r="E11" s="124"/>
      <c r="F11" s="124"/>
      <c r="G11" s="124"/>
      <c r="H11" s="28" t="s">
        <v>33</v>
      </c>
      <c r="I11" s="128"/>
      <c r="J11" s="11"/>
    </row>
    <row r="12" spans="1:15" ht="15.75" customHeight="1" x14ac:dyDescent="0.25">
      <c r="A12" s="4"/>
      <c r="B12" s="41"/>
      <c r="C12" s="26"/>
      <c r="D12" s="125" t="s">
        <v>52</v>
      </c>
      <c r="E12" s="125"/>
      <c r="F12" s="125"/>
      <c r="G12" s="125"/>
      <c r="H12" s="28" t="s">
        <v>34</v>
      </c>
      <c r="I12" s="128"/>
      <c r="J12" s="11"/>
    </row>
    <row r="13" spans="1:15" ht="15.75" customHeight="1" x14ac:dyDescent="0.25">
      <c r="A13" s="4"/>
      <c r="B13" s="42"/>
      <c r="C13" s="127" t="s">
        <v>53</v>
      </c>
      <c r="D13" s="126" t="s">
        <v>49</v>
      </c>
      <c r="E13" s="126"/>
      <c r="F13" s="126"/>
      <c r="G13" s="126"/>
      <c r="H13" s="29"/>
      <c r="I13" s="34"/>
      <c r="J13" s="51"/>
    </row>
    <row r="14" spans="1:15" ht="24" hidden="1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 x14ac:dyDescent="0.25">
      <c r="A16" s="195" t="s">
        <v>23</v>
      </c>
      <c r="B16" s="196" t="s">
        <v>23</v>
      </c>
      <c r="C16" s="58"/>
      <c r="D16" s="59"/>
      <c r="E16" s="83"/>
      <c r="F16" s="84"/>
      <c r="G16" s="83"/>
      <c r="H16" s="84"/>
      <c r="I16" s="83">
        <f>SUMIF(F47:F59,A16,I47:I59)+SUMIF(F47:F59,"PSU",I47:I59)</f>
        <v>0</v>
      </c>
      <c r="J16" s="93"/>
    </row>
    <row r="17" spans="1:10" ht="23.25" customHeight="1" x14ac:dyDescent="0.25">
      <c r="A17" s="195" t="s">
        <v>24</v>
      </c>
      <c r="B17" s="196" t="s">
        <v>24</v>
      </c>
      <c r="C17" s="58"/>
      <c r="D17" s="59"/>
      <c r="E17" s="83"/>
      <c r="F17" s="84"/>
      <c r="G17" s="83"/>
      <c r="H17" s="84"/>
      <c r="I17" s="83">
        <f>SUMIF(F47:F59,A17,I47:I59)</f>
        <v>0</v>
      </c>
      <c r="J17" s="93"/>
    </row>
    <row r="18" spans="1:10" ht="23.25" customHeight="1" x14ac:dyDescent="0.25">
      <c r="A18" s="195" t="s">
        <v>25</v>
      </c>
      <c r="B18" s="196" t="s">
        <v>25</v>
      </c>
      <c r="C18" s="58"/>
      <c r="D18" s="59"/>
      <c r="E18" s="83"/>
      <c r="F18" s="84"/>
      <c r="G18" s="83"/>
      <c r="H18" s="84"/>
      <c r="I18" s="83">
        <f>SUMIF(F47:F59,A18,I47:I59)</f>
        <v>0</v>
      </c>
      <c r="J18" s="93"/>
    </row>
    <row r="19" spans="1:10" ht="23.25" customHeight="1" x14ac:dyDescent="0.25">
      <c r="A19" s="195" t="s">
        <v>78</v>
      </c>
      <c r="B19" s="196" t="s">
        <v>26</v>
      </c>
      <c r="C19" s="58"/>
      <c r="D19" s="59"/>
      <c r="E19" s="83"/>
      <c r="F19" s="84"/>
      <c r="G19" s="83"/>
      <c r="H19" s="84"/>
      <c r="I19" s="83">
        <f>SUMIF(F47:F59,A19,I47:I59)</f>
        <v>0</v>
      </c>
      <c r="J19" s="93"/>
    </row>
    <row r="20" spans="1:10" ht="23.25" customHeight="1" x14ac:dyDescent="0.25">
      <c r="A20" s="195" t="s">
        <v>77</v>
      </c>
      <c r="B20" s="196" t="s">
        <v>27</v>
      </c>
      <c r="C20" s="58"/>
      <c r="D20" s="59"/>
      <c r="E20" s="83"/>
      <c r="F20" s="84"/>
      <c r="G20" s="83"/>
      <c r="H20" s="84"/>
      <c r="I20" s="83">
        <f>SUMIF(F47:F59,A20,I47:I59)</f>
        <v>0</v>
      </c>
      <c r="J20" s="93"/>
    </row>
    <row r="21" spans="1:10" ht="23.25" customHeight="1" x14ac:dyDescent="0.25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hidden="1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I23*E23/100</f>
        <v>0</v>
      </c>
      <c r="H24" s="98"/>
      <c r="I24" s="98"/>
      <c r="J24" s="62" t="str">
        <f t="shared" si="0"/>
        <v>CZK</v>
      </c>
    </row>
    <row r="25" spans="1:10" ht="23.25" customHeight="1" thickBot="1" x14ac:dyDescent="0.3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hidden="1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I25*E25/100</f>
        <v>0</v>
      </c>
      <c r="H26" s="89"/>
      <c r="I26" s="89"/>
      <c r="J26" s="56" t="str">
        <f t="shared" si="0"/>
        <v>CZK</v>
      </c>
    </row>
    <row r="27" spans="1:10" ht="23.25" hidden="1" customHeight="1" thickBot="1" x14ac:dyDescent="0.3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customHeight="1" thickBot="1" x14ac:dyDescent="0.3">
      <c r="A28" s="4"/>
      <c r="B28" s="154" t="s">
        <v>22</v>
      </c>
      <c r="C28" s="155"/>
      <c r="D28" s="155"/>
      <c r="E28" s="156"/>
      <c r="F28" s="157"/>
      <c r="G28" s="158">
        <f>ZakladDPHSniVypocet+ZakladDPHZaklVypocet</f>
        <v>0</v>
      </c>
      <c r="H28" s="158"/>
      <c r="I28" s="158"/>
      <c r="J28" s="159" t="str">
        <f t="shared" si="0"/>
        <v>CZK</v>
      </c>
    </row>
    <row r="29" spans="1:10" ht="27.75" hidden="1" customHeight="1" thickBot="1" x14ac:dyDescent="0.3">
      <c r="A29" s="4"/>
      <c r="B29" s="154" t="s">
        <v>35</v>
      </c>
      <c r="C29" s="160"/>
      <c r="D29" s="160"/>
      <c r="E29" s="160"/>
      <c r="F29" s="160"/>
      <c r="G29" s="161">
        <f>ZakladDPHSni+DPHSni+ZakladDPHZakl+DPHZakl+Zaokrouhleni</f>
        <v>0</v>
      </c>
      <c r="H29" s="161"/>
      <c r="I29" s="161"/>
      <c r="J29" s="162" t="s">
        <v>56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44414</v>
      </c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43"/>
      <c r="G37" s="143"/>
      <c r="H37" s="143"/>
      <c r="I37" s="143"/>
      <c r="J37" s="3"/>
    </row>
    <row r="38" spans="1:10" ht="25.5" hidden="1" customHeight="1" x14ac:dyDescent="0.25">
      <c r="A38" s="131" t="s">
        <v>37</v>
      </c>
      <c r="B38" s="133" t="s">
        <v>16</v>
      </c>
      <c r="C38" s="134" t="s">
        <v>5</v>
      </c>
      <c r="D38" s="135"/>
      <c r="E38" s="135"/>
      <c r="F38" s="144" t="str">
        <f>B23</f>
        <v>Základ pro sníženou DPH</v>
      </c>
      <c r="G38" s="144" t="str">
        <f>B25</f>
        <v>Základ pro základní DPH</v>
      </c>
      <c r="H38" s="145" t="s">
        <v>17</v>
      </c>
      <c r="I38" s="146" t="s">
        <v>1</v>
      </c>
      <c r="J38" s="136" t="s">
        <v>0</v>
      </c>
    </row>
    <row r="39" spans="1:10" ht="25.5" hidden="1" customHeight="1" x14ac:dyDescent="0.25">
      <c r="A39" s="131">
        <v>1</v>
      </c>
      <c r="B39" s="137" t="s">
        <v>54</v>
      </c>
      <c r="C39" s="138" t="s">
        <v>46</v>
      </c>
      <c r="D39" s="139"/>
      <c r="E39" s="139"/>
      <c r="F39" s="147">
        <f>'Rozpočet Pol'!AC71</f>
        <v>0</v>
      </c>
      <c r="G39" s="148">
        <f>'Rozpočet Pol'!AD71</f>
        <v>0</v>
      </c>
      <c r="H39" s="149"/>
      <c r="I39" s="150">
        <f>F39+G39+H39</f>
        <v>0</v>
      </c>
      <c r="J39" s="140" t="str">
        <f>IF(CenaCelkemVypocet=0,"",I39/CenaCelkemVypocet*100)</f>
        <v/>
      </c>
    </row>
    <row r="40" spans="1:10" ht="25.5" hidden="1" customHeight="1" x14ac:dyDescent="0.25">
      <c r="A40" s="131"/>
      <c r="B40" s="141" t="s">
        <v>55</v>
      </c>
      <c r="C40" s="142"/>
      <c r="D40" s="142"/>
      <c r="E40" s="142"/>
      <c r="F40" s="151">
        <f>SUMIF(A39:A39,"=1",F39:F39)</f>
        <v>0</v>
      </c>
      <c r="G40" s="152">
        <f>SUMIF(A39:A39,"=1",G39:G39)</f>
        <v>0</v>
      </c>
      <c r="H40" s="152">
        <f>SUMIF(A39:A39,"=1",H39:H39)</f>
        <v>0</v>
      </c>
      <c r="I40" s="153">
        <f>SUMIF(A39:A39,"=1",I39:I39)</f>
        <v>0</v>
      </c>
      <c r="J40" s="132">
        <f>SUMIF(A39:A39,"=1",J39:J39)</f>
        <v>0</v>
      </c>
    </row>
    <row r="44" spans="1:10" ht="15.6" x14ac:dyDescent="0.3">
      <c r="B44" s="163" t="s">
        <v>57</v>
      </c>
    </row>
    <row r="46" spans="1:10" ht="25.5" customHeight="1" x14ac:dyDescent="0.25">
      <c r="A46" s="164"/>
      <c r="B46" s="170" t="s">
        <v>16</v>
      </c>
      <c r="C46" s="170" t="s">
        <v>5</v>
      </c>
      <c r="D46" s="171"/>
      <c r="E46" s="171"/>
      <c r="F46" s="174" t="s">
        <v>58</v>
      </c>
      <c r="G46" s="174"/>
      <c r="H46" s="174"/>
      <c r="I46" s="175" t="s">
        <v>28</v>
      </c>
      <c r="J46" s="175"/>
    </row>
    <row r="47" spans="1:10" ht="25.5" customHeight="1" x14ac:dyDescent="0.25">
      <c r="A47" s="165"/>
      <c r="B47" s="176" t="s">
        <v>59</v>
      </c>
      <c r="C47" s="177" t="s">
        <v>60</v>
      </c>
      <c r="D47" s="178"/>
      <c r="E47" s="178"/>
      <c r="F47" s="182" t="s">
        <v>23</v>
      </c>
      <c r="G47" s="183"/>
      <c r="H47" s="183"/>
      <c r="I47" s="184">
        <f>'Rozpočet Pol'!G8</f>
        <v>0</v>
      </c>
      <c r="J47" s="184"/>
    </row>
    <row r="48" spans="1:10" ht="25.5" customHeight="1" x14ac:dyDescent="0.25">
      <c r="A48" s="165"/>
      <c r="B48" s="168" t="s">
        <v>61</v>
      </c>
      <c r="C48" s="167" t="s">
        <v>62</v>
      </c>
      <c r="D48" s="169"/>
      <c r="E48" s="169"/>
      <c r="F48" s="185" t="s">
        <v>24</v>
      </c>
      <c r="G48" s="186"/>
      <c r="H48" s="186"/>
      <c r="I48" s="187">
        <f>'Rozpočet Pol'!G11</f>
        <v>0</v>
      </c>
      <c r="J48" s="187"/>
    </row>
    <row r="49" spans="1:10" ht="25.5" customHeight="1" x14ac:dyDescent="0.25">
      <c r="A49" s="165"/>
      <c r="B49" s="168" t="s">
        <v>63</v>
      </c>
      <c r="C49" s="167" t="s">
        <v>64</v>
      </c>
      <c r="D49" s="169"/>
      <c r="E49" s="169"/>
      <c r="F49" s="185" t="s">
        <v>24</v>
      </c>
      <c r="G49" s="186"/>
      <c r="H49" s="186"/>
      <c r="I49" s="187">
        <f>'Rozpočet Pol'!G15</f>
        <v>0</v>
      </c>
      <c r="J49" s="187"/>
    </row>
    <row r="50" spans="1:10" ht="25.5" customHeight="1" x14ac:dyDescent="0.25">
      <c r="A50" s="165"/>
      <c r="B50" s="168" t="s">
        <v>65</v>
      </c>
      <c r="C50" s="167" t="s">
        <v>66</v>
      </c>
      <c r="D50" s="169"/>
      <c r="E50" s="169"/>
      <c r="F50" s="185" t="s">
        <v>24</v>
      </c>
      <c r="G50" s="186"/>
      <c r="H50" s="186"/>
      <c r="I50" s="187">
        <f>'Rozpočet Pol'!G17</f>
        <v>0</v>
      </c>
      <c r="J50" s="187"/>
    </row>
    <row r="51" spans="1:10" ht="25.5" customHeight="1" x14ac:dyDescent="0.25">
      <c r="A51" s="165"/>
      <c r="B51" s="168" t="s">
        <v>67</v>
      </c>
      <c r="C51" s="167" t="s">
        <v>68</v>
      </c>
      <c r="D51" s="169"/>
      <c r="E51" s="169"/>
      <c r="F51" s="185" t="s">
        <v>24</v>
      </c>
      <c r="G51" s="186"/>
      <c r="H51" s="186"/>
      <c r="I51" s="187">
        <f>'Rozpočet Pol'!G32</f>
        <v>0</v>
      </c>
      <c r="J51" s="187"/>
    </row>
    <row r="52" spans="1:10" ht="25.5" customHeight="1" x14ac:dyDescent="0.25">
      <c r="A52" s="165"/>
      <c r="B52" s="168" t="s">
        <v>69</v>
      </c>
      <c r="C52" s="167" t="s">
        <v>70</v>
      </c>
      <c r="D52" s="169"/>
      <c r="E52" s="169"/>
      <c r="F52" s="185" t="s">
        <v>24</v>
      </c>
      <c r="G52" s="186"/>
      <c r="H52" s="186"/>
      <c r="I52" s="187">
        <f>'Rozpočet Pol'!G34</f>
        <v>0</v>
      </c>
      <c r="J52" s="187"/>
    </row>
    <row r="53" spans="1:10" ht="25.5" customHeight="1" x14ac:dyDescent="0.25">
      <c r="A53" s="165"/>
      <c r="B53" s="168" t="s">
        <v>71</v>
      </c>
      <c r="C53" s="167" t="s">
        <v>72</v>
      </c>
      <c r="D53" s="169"/>
      <c r="E53" s="169"/>
      <c r="F53" s="185" t="s">
        <v>24</v>
      </c>
      <c r="G53" s="186"/>
      <c r="H53" s="186"/>
      <c r="I53" s="187">
        <f>'Rozpočet Pol'!G36</f>
        <v>0</v>
      </c>
      <c r="J53" s="187"/>
    </row>
    <row r="54" spans="1:10" ht="25.5" customHeight="1" x14ac:dyDescent="0.25">
      <c r="A54" s="165"/>
      <c r="B54" s="168" t="s">
        <v>73</v>
      </c>
      <c r="C54" s="167" t="s">
        <v>74</v>
      </c>
      <c r="D54" s="169"/>
      <c r="E54" s="169"/>
      <c r="F54" s="185" t="s">
        <v>24</v>
      </c>
      <c r="G54" s="186"/>
      <c r="H54" s="186"/>
      <c r="I54" s="187">
        <f>'Rozpočet Pol'!G43</f>
        <v>0</v>
      </c>
      <c r="J54" s="187"/>
    </row>
    <row r="55" spans="1:10" ht="25.5" customHeight="1" x14ac:dyDescent="0.25">
      <c r="A55" s="165"/>
      <c r="B55" s="168" t="s">
        <v>75</v>
      </c>
      <c r="C55" s="167" t="s">
        <v>76</v>
      </c>
      <c r="D55" s="169"/>
      <c r="E55" s="169"/>
      <c r="F55" s="185" t="s">
        <v>24</v>
      </c>
      <c r="G55" s="186"/>
      <c r="H55" s="186"/>
      <c r="I55" s="187">
        <f>'Rozpočet Pol'!G48</f>
        <v>0</v>
      </c>
      <c r="J55" s="187"/>
    </row>
    <row r="56" spans="1:10" ht="25.5" customHeight="1" x14ac:dyDescent="0.25">
      <c r="A56" s="165"/>
      <c r="B56" s="168" t="s">
        <v>77</v>
      </c>
      <c r="C56" s="167" t="s">
        <v>27</v>
      </c>
      <c r="D56" s="169"/>
      <c r="E56" s="169"/>
      <c r="F56" s="185" t="s">
        <v>77</v>
      </c>
      <c r="G56" s="186"/>
      <c r="H56" s="186"/>
      <c r="I56" s="187">
        <f>'Rozpočet Pol'!G50</f>
        <v>0</v>
      </c>
      <c r="J56" s="187"/>
    </row>
    <row r="57" spans="1:10" ht="25.5" customHeight="1" x14ac:dyDescent="0.25">
      <c r="A57" s="165"/>
      <c r="B57" s="168" t="s">
        <v>78</v>
      </c>
      <c r="C57" s="167" t="s">
        <v>26</v>
      </c>
      <c r="D57" s="169"/>
      <c r="E57" s="169"/>
      <c r="F57" s="185" t="s">
        <v>78</v>
      </c>
      <c r="G57" s="186"/>
      <c r="H57" s="186"/>
      <c r="I57" s="187">
        <f>'Rozpočet Pol'!G57</f>
        <v>0</v>
      </c>
      <c r="J57" s="187"/>
    </row>
    <row r="58" spans="1:10" ht="25.5" customHeight="1" x14ac:dyDescent="0.25">
      <c r="A58" s="165"/>
      <c r="B58" s="168" t="s">
        <v>79</v>
      </c>
      <c r="C58" s="167" t="s">
        <v>80</v>
      </c>
      <c r="D58" s="169"/>
      <c r="E58" s="169"/>
      <c r="F58" s="185" t="s">
        <v>23</v>
      </c>
      <c r="G58" s="186"/>
      <c r="H58" s="186"/>
      <c r="I58" s="187">
        <f>'Rozpočet Pol'!G62</f>
        <v>0</v>
      </c>
      <c r="J58" s="187"/>
    </row>
    <row r="59" spans="1:10" ht="25.5" customHeight="1" x14ac:dyDescent="0.25">
      <c r="A59" s="165"/>
      <c r="B59" s="179" t="s">
        <v>81</v>
      </c>
      <c r="C59" s="180" t="s">
        <v>82</v>
      </c>
      <c r="D59" s="181"/>
      <c r="E59" s="181"/>
      <c r="F59" s="188" t="s">
        <v>23</v>
      </c>
      <c r="G59" s="189"/>
      <c r="H59" s="189"/>
      <c r="I59" s="190">
        <f>'Rozpočet Pol'!G65</f>
        <v>0</v>
      </c>
      <c r="J59" s="190"/>
    </row>
    <row r="60" spans="1:10" ht="25.5" customHeight="1" x14ac:dyDescent="0.25">
      <c r="A60" s="166"/>
      <c r="B60" s="172" t="s">
        <v>1</v>
      </c>
      <c r="C60" s="172"/>
      <c r="D60" s="173"/>
      <c r="E60" s="173"/>
      <c r="F60" s="191"/>
      <c r="G60" s="192"/>
      <c r="H60" s="192"/>
      <c r="I60" s="193">
        <f>SUM(I47:I59)</f>
        <v>0</v>
      </c>
      <c r="J60" s="193"/>
    </row>
    <row r="61" spans="1:10" x14ac:dyDescent="0.25">
      <c r="F61" s="194"/>
      <c r="G61" s="130"/>
      <c r="H61" s="194"/>
      <c r="I61" s="130"/>
      <c r="J61" s="130"/>
    </row>
    <row r="62" spans="1:10" x14ac:dyDescent="0.25">
      <c r="F62" s="194"/>
      <c r="G62" s="130"/>
      <c r="H62" s="194"/>
      <c r="I62" s="130"/>
      <c r="J62" s="130"/>
    </row>
    <row r="63" spans="1:10" x14ac:dyDescent="0.25">
      <c r="F63" s="194"/>
      <c r="G63" s="130"/>
      <c r="H63" s="194"/>
      <c r="I63" s="130"/>
      <c r="J63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I58:J58"/>
    <mergeCell ref="C58:E58"/>
    <mergeCell ref="I59:J59"/>
    <mergeCell ref="C59:E59"/>
    <mergeCell ref="I60:J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101" t="s">
        <v>6</v>
      </c>
      <c r="B1" s="101"/>
      <c r="C1" s="102"/>
      <c r="D1" s="101"/>
      <c r="E1" s="101"/>
      <c r="F1" s="101"/>
      <c r="G1" s="101"/>
    </row>
    <row r="2" spans="1:7" ht="24.9" customHeight="1" x14ac:dyDescent="0.25">
      <c r="A2" s="79" t="s">
        <v>41</v>
      </c>
      <c r="B2" s="78"/>
      <c r="C2" s="103"/>
      <c r="D2" s="103"/>
      <c r="E2" s="103"/>
      <c r="F2" s="103"/>
      <c r="G2" s="104"/>
    </row>
    <row r="3" spans="1:7" ht="24.9" hidden="1" customHeight="1" x14ac:dyDescent="0.25">
      <c r="A3" s="79" t="s">
        <v>7</v>
      </c>
      <c r="B3" s="78"/>
      <c r="C3" s="103"/>
      <c r="D3" s="103"/>
      <c r="E3" s="103"/>
      <c r="F3" s="103"/>
      <c r="G3" s="104"/>
    </row>
    <row r="4" spans="1:7" ht="24.9" hidden="1" customHeight="1" x14ac:dyDescent="0.25">
      <c r="A4" s="79" t="s">
        <v>8</v>
      </c>
      <c r="B4" s="78"/>
      <c r="C4" s="103"/>
      <c r="D4" s="103"/>
      <c r="E4" s="103"/>
      <c r="F4" s="103"/>
      <c r="G4" s="104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81"/>
  <sheetViews>
    <sheetView workbookViewId="0">
      <selection sqref="A1:G1"/>
    </sheetView>
  </sheetViews>
  <sheetFormatPr defaultRowHeight="13.2" outlineLevelRow="1" x14ac:dyDescent="0.25"/>
  <cols>
    <col min="1" max="1" width="4.33203125" customWidth="1"/>
    <col min="2" max="2" width="14.44140625" style="129" customWidth="1"/>
    <col min="3" max="3" width="38.33203125" style="129" customWidth="1"/>
    <col min="4" max="4" width="4.6640625" customWidth="1"/>
    <col min="5" max="5" width="10.6640625" customWidth="1"/>
    <col min="6" max="6" width="9.88671875" customWidth="1"/>
    <col min="7" max="7" width="12.77734375" customWidth="1"/>
    <col min="8" max="21" width="0" hidden="1" customWidth="1"/>
    <col min="29" max="39" width="0" hidden="1" customWidth="1"/>
    <col min="53" max="53" width="73.44140625" customWidth="1"/>
  </cols>
  <sheetData>
    <row r="1" spans="1:60" ht="15.75" customHeight="1" x14ac:dyDescent="0.3">
      <c r="A1" s="197" t="s">
        <v>6</v>
      </c>
      <c r="B1" s="197"/>
      <c r="C1" s="197"/>
      <c r="D1" s="197"/>
      <c r="E1" s="197"/>
      <c r="F1" s="197"/>
      <c r="G1" s="197"/>
      <c r="AE1" t="s">
        <v>84</v>
      </c>
    </row>
    <row r="2" spans="1:60" ht="25.05" customHeight="1" x14ac:dyDescent="0.25">
      <c r="A2" s="204" t="s">
        <v>83</v>
      </c>
      <c r="B2" s="198"/>
      <c r="C2" s="199" t="s">
        <v>46</v>
      </c>
      <c r="D2" s="200"/>
      <c r="E2" s="200"/>
      <c r="F2" s="200"/>
      <c r="G2" s="206"/>
      <c r="AE2" t="s">
        <v>85</v>
      </c>
    </row>
    <row r="3" spans="1:60" ht="25.05" customHeight="1" x14ac:dyDescent="0.25">
      <c r="A3" s="205" t="s">
        <v>7</v>
      </c>
      <c r="B3" s="203"/>
      <c r="C3" s="201" t="s">
        <v>43</v>
      </c>
      <c r="D3" s="202"/>
      <c r="E3" s="202"/>
      <c r="F3" s="202"/>
      <c r="G3" s="207"/>
      <c r="AE3" t="s">
        <v>86</v>
      </c>
    </row>
    <row r="4" spans="1:60" ht="25.05" hidden="1" customHeight="1" x14ac:dyDescent="0.25">
      <c r="A4" s="205" t="s">
        <v>8</v>
      </c>
      <c r="B4" s="203"/>
      <c r="C4" s="201"/>
      <c r="D4" s="202"/>
      <c r="E4" s="202"/>
      <c r="F4" s="202"/>
      <c r="G4" s="207"/>
      <c r="AE4" t="s">
        <v>87</v>
      </c>
    </row>
    <row r="5" spans="1:60" hidden="1" x14ac:dyDescent="0.25">
      <c r="A5" s="208" t="s">
        <v>88</v>
      </c>
      <c r="B5" s="209"/>
      <c r="C5" s="210"/>
      <c r="D5" s="211"/>
      <c r="E5" s="211"/>
      <c r="F5" s="211"/>
      <c r="G5" s="212"/>
      <c r="AE5" t="s">
        <v>89</v>
      </c>
    </row>
    <row r="7" spans="1:60" ht="39.6" x14ac:dyDescent="0.25">
      <c r="A7" s="218" t="s">
        <v>90</v>
      </c>
      <c r="B7" s="219" t="s">
        <v>91</v>
      </c>
      <c r="C7" s="219" t="s">
        <v>92</v>
      </c>
      <c r="D7" s="218" t="s">
        <v>93</v>
      </c>
      <c r="E7" s="218" t="s">
        <v>94</v>
      </c>
      <c r="F7" s="213" t="s">
        <v>95</v>
      </c>
      <c r="G7" s="237" t="s">
        <v>28</v>
      </c>
      <c r="H7" s="238" t="s">
        <v>29</v>
      </c>
      <c r="I7" s="238" t="s">
        <v>96</v>
      </c>
      <c r="J7" s="238" t="s">
        <v>30</v>
      </c>
      <c r="K7" s="238" t="s">
        <v>97</v>
      </c>
      <c r="L7" s="238" t="s">
        <v>98</v>
      </c>
      <c r="M7" s="238" t="s">
        <v>99</v>
      </c>
      <c r="N7" s="238" t="s">
        <v>100</v>
      </c>
      <c r="O7" s="238" t="s">
        <v>101</v>
      </c>
      <c r="P7" s="238" t="s">
        <v>102</v>
      </c>
      <c r="Q7" s="238" t="s">
        <v>103</v>
      </c>
      <c r="R7" s="238" t="s">
        <v>104</v>
      </c>
      <c r="S7" s="238" t="s">
        <v>105</v>
      </c>
      <c r="T7" s="238" t="s">
        <v>106</v>
      </c>
      <c r="U7" s="221" t="s">
        <v>107</v>
      </c>
    </row>
    <row r="8" spans="1:60" x14ac:dyDescent="0.25">
      <c r="A8" s="239" t="s">
        <v>108</v>
      </c>
      <c r="B8" s="240" t="s">
        <v>59</v>
      </c>
      <c r="C8" s="241" t="s">
        <v>60</v>
      </c>
      <c r="D8" s="220"/>
      <c r="E8" s="242"/>
      <c r="F8" s="243"/>
      <c r="G8" s="243">
        <f>SUMIF(AE9:AE10,"&lt;&gt;NOR",G9:G10)</f>
        <v>0</v>
      </c>
      <c r="H8" s="243"/>
      <c r="I8" s="243">
        <f>SUM(I9:I10)</f>
        <v>0</v>
      </c>
      <c r="J8" s="243"/>
      <c r="K8" s="243">
        <f>SUM(K9:K10)</f>
        <v>0</v>
      </c>
      <c r="L8" s="243"/>
      <c r="M8" s="243">
        <f>SUM(M9:M10)</f>
        <v>0</v>
      </c>
      <c r="N8" s="220"/>
      <c r="O8" s="220">
        <f>SUM(O9:O10)</f>
        <v>0</v>
      </c>
      <c r="P8" s="220"/>
      <c r="Q8" s="220">
        <f>SUM(Q9:Q10)</f>
        <v>0</v>
      </c>
      <c r="R8" s="220"/>
      <c r="S8" s="220"/>
      <c r="T8" s="239"/>
      <c r="U8" s="220">
        <f>SUM(U9:U10)</f>
        <v>1.45</v>
      </c>
      <c r="AE8" t="s">
        <v>109</v>
      </c>
    </row>
    <row r="9" spans="1:60" outlineLevel="1" x14ac:dyDescent="0.25">
      <c r="A9" s="215">
        <v>1</v>
      </c>
      <c r="B9" s="222" t="s">
        <v>110</v>
      </c>
      <c r="C9" s="265" t="s">
        <v>111</v>
      </c>
      <c r="D9" s="224" t="s">
        <v>112</v>
      </c>
      <c r="E9" s="229">
        <v>4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0</v>
      </c>
      <c r="M9" s="233">
        <f>G9*(1+L9/100)</f>
        <v>0</v>
      </c>
      <c r="N9" s="224">
        <v>0</v>
      </c>
      <c r="O9" s="224">
        <f>ROUND(E9*N9,5)</f>
        <v>0</v>
      </c>
      <c r="P9" s="224">
        <v>0</v>
      </c>
      <c r="Q9" s="224">
        <f>ROUND(E9*P9,5)</f>
        <v>0</v>
      </c>
      <c r="R9" s="224"/>
      <c r="S9" s="224"/>
      <c r="T9" s="225">
        <v>1.4999999999999999E-2</v>
      </c>
      <c r="U9" s="224">
        <f>ROUND(E9*T9,2)</f>
        <v>0.06</v>
      </c>
      <c r="V9" s="214"/>
      <c r="W9" s="214"/>
      <c r="X9" s="214"/>
      <c r="Y9" s="214"/>
      <c r="Z9" s="214"/>
      <c r="AA9" s="214"/>
      <c r="AB9" s="214"/>
      <c r="AC9" s="214"/>
      <c r="AD9" s="214"/>
      <c r="AE9" s="214" t="s">
        <v>113</v>
      </c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</row>
    <row r="10" spans="1:60" outlineLevel="1" x14ac:dyDescent="0.25">
      <c r="A10" s="215">
        <v>2</v>
      </c>
      <c r="B10" s="222" t="s">
        <v>114</v>
      </c>
      <c r="C10" s="265" t="s">
        <v>115</v>
      </c>
      <c r="D10" s="224" t="s">
        <v>112</v>
      </c>
      <c r="E10" s="229">
        <v>10</v>
      </c>
      <c r="F10" s="232"/>
      <c r="G10" s="233">
        <f>ROUND(E10*F10,2)</f>
        <v>0</v>
      </c>
      <c r="H10" s="232"/>
      <c r="I10" s="233">
        <f>ROUND(E10*H10,2)</f>
        <v>0</v>
      </c>
      <c r="J10" s="232"/>
      <c r="K10" s="233">
        <f>ROUND(E10*J10,2)</f>
        <v>0</v>
      </c>
      <c r="L10" s="233">
        <v>0</v>
      </c>
      <c r="M10" s="233">
        <f>G10*(1+L10/100)</f>
        <v>0</v>
      </c>
      <c r="N10" s="224">
        <v>0</v>
      </c>
      <c r="O10" s="224">
        <f>ROUND(E10*N10,5)</f>
        <v>0</v>
      </c>
      <c r="P10" s="224">
        <v>0</v>
      </c>
      <c r="Q10" s="224">
        <f>ROUND(E10*P10,5)</f>
        <v>0</v>
      </c>
      <c r="R10" s="224"/>
      <c r="S10" s="224"/>
      <c r="T10" s="225">
        <v>0.13900000000000001</v>
      </c>
      <c r="U10" s="224">
        <f>ROUND(E10*T10,2)</f>
        <v>1.39</v>
      </c>
      <c r="V10" s="214"/>
      <c r="W10" s="214"/>
      <c r="X10" s="214"/>
      <c r="Y10" s="214"/>
      <c r="Z10" s="214"/>
      <c r="AA10" s="214"/>
      <c r="AB10" s="214"/>
      <c r="AC10" s="214"/>
      <c r="AD10" s="214"/>
      <c r="AE10" s="214" t="s">
        <v>113</v>
      </c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</row>
    <row r="11" spans="1:60" x14ac:dyDescent="0.25">
      <c r="A11" s="216" t="s">
        <v>108</v>
      </c>
      <c r="B11" s="223" t="s">
        <v>61</v>
      </c>
      <c r="C11" s="266" t="s">
        <v>62</v>
      </c>
      <c r="D11" s="226"/>
      <c r="E11" s="230"/>
      <c r="F11" s="234"/>
      <c r="G11" s="234">
        <f>SUMIF(AE12:AE14,"&lt;&gt;NOR",G12:G14)</f>
        <v>0</v>
      </c>
      <c r="H11" s="234"/>
      <c r="I11" s="234">
        <f>SUM(I12:I14)</f>
        <v>0</v>
      </c>
      <c r="J11" s="234"/>
      <c r="K11" s="234">
        <f>SUM(K12:K14)</f>
        <v>0</v>
      </c>
      <c r="L11" s="234"/>
      <c r="M11" s="234">
        <f>SUM(M12:M14)</f>
        <v>0</v>
      </c>
      <c r="N11" s="226"/>
      <c r="O11" s="226">
        <f>SUM(O12:O14)</f>
        <v>2.8E-3</v>
      </c>
      <c r="P11" s="226"/>
      <c r="Q11" s="226">
        <f>SUM(Q12:Q14)</f>
        <v>0</v>
      </c>
      <c r="R11" s="226"/>
      <c r="S11" s="226"/>
      <c r="T11" s="227"/>
      <c r="U11" s="226">
        <f>SUM(U12:U14)</f>
        <v>2.2599999999999998</v>
      </c>
      <c r="AE11" t="s">
        <v>109</v>
      </c>
    </row>
    <row r="12" spans="1:60" ht="20.399999999999999" outlineLevel="1" x14ac:dyDescent="0.25">
      <c r="A12" s="215">
        <v>3</v>
      </c>
      <c r="B12" s="222" t="s">
        <v>116</v>
      </c>
      <c r="C12" s="265" t="s">
        <v>117</v>
      </c>
      <c r="D12" s="224" t="s">
        <v>118</v>
      </c>
      <c r="E12" s="229">
        <v>2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0</v>
      </c>
      <c r="M12" s="233">
        <f>G12*(1+L12/100)</f>
        <v>0</v>
      </c>
      <c r="N12" s="224">
        <v>5.8E-4</v>
      </c>
      <c r="O12" s="224">
        <f>ROUND(E12*N12,5)</f>
        <v>1.16E-3</v>
      </c>
      <c r="P12" s="224">
        <v>0</v>
      </c>
      <c r="Q12" s="224">
        <f>ROUND(E12*P12,5)</f>
        <v>0</v>
      </c>
      <c r="R12" s="224"/>
      <c r="S12" s="224"/>
      <c r="T12" s="225">
        <v>0.6159</v>
      </c>
      <c r="U12" s="224">
        <f>ROUND(E12*T12,2)</f>
        <v>1.23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 t="s">
        <v>113</v>
      </c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</row>
    <row r="13" spans="1:60" ht="20.399999999999999" outlineLevel="1" x14ac:dyDescent="0.25">
      <c r="A13" s="215">
        <v>4</v>
      </c>
      <c r="B13" s="222" t="s">
        <v>119</v>
      </c>
      <c r="C13" s="265" t="s">
        <v>120</v>
      </c>
      <c r="D13" s="224" t="s">
        <v>118</v>
      </c>
      <c r="E13" s="229">
        <v>4</v>
      </c>
      <c r="F13" s="232"/>
      <c r="G13" s="233">
        <f>ROUND(E13*F13,2)</f>
        <v>0</v>
      </c>
      <c r="H13" s="232"/>
      <c r="I13" s="233">
        <f>ROUND(E13*H13,2)</f>
        <v>0</v>
      </c>
      <c r="J13" s="232"/>
      <c r="K13" s="233">
        <f>ROUND(E13*J13,2)</f>
        <v>0</v>
      </c>
      <c r="L13" s="233">
        <v>0</v>
      </c>
      <c r="M13" s="233">
        <f>G13*(1+L13/100)</f>
        <v>0</v>
      </c>
      <c r="N13" s="224">
        <v>4.0999999999999999E-4</v>
      </c>
      <c r="O13" s="224">
        <f>ROUND(E13*N13,5)</f>
        <v>1.64E-3</v>
      </c>
      <c r="P13" s="224">
        <v>0</v>
      </c>
      <c r="Q13" s="224">
        <f>ROUND(E13*P13,5)</f>
        <v>0</v>
      </c>
      <c r="R13" s="224"/>
      <c r="S13" s="224"/>
      <c r="T13" s="225">
        <v>0.25800000000000001</v>
      </c>
      <c r="U13" s="224">
        <f>ROUND(E13*T13,2)</f>
        <v>1.03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 t="s">
        <v>113</v>
      </c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</row>
    <row r="14" spans="1:60" outlineLevel="1" x14ac:dyDescent="0.25">
      <c r="A14" s="215">
        <v>5</v>
      </c>
      <c r="B14" s="222" t="s">
        <v>121</v>
      </c>
      <c r="C14" s="265" t="s">
        <v>122</v>
      </c>
      <c r="D14" s="224" t="s">
        <v>123</v>
      </c>
      <c r="E14" s="229">
        <v>1</v>
      </c>
      <c r="F14" s="232"/>
      <c r="G14" s="233">
        <f>ROUND(E14*F14,2)</f>
        <v>0</v>
      </c>
      <c r="H14" s="232"/>
      <c r="I14" s="233">
        <f>ROUND(E14*H14,2)</f>
        <v>0</v>
      </c>
      <c r="J14" s="232"/>
      <c r="K14" s="233">
        <f>ROUND(E14*J14,2)</f>
        <v>0</v>
      </c>
      <c r="L14" s="233">
        <v>0</v>
      </c>
      <c r="M14" s="233">
        <f>G14*(1+L14/100)</f>
        <v>0</v>
      </c>
      <c r="N14" s="224">
        <v>0</v>
      </c>
      <c r="O14" s="224">
        <f>ROUND(E14*N14,5)</f>
        <v>0</v>
      </c>
      <c r="P14" s="224">
        <v>0</v>
      </c>
      <c r="Q14" s="224">
        <f>ROUND(E14*P14,5)</f>
        <v>0</v>
      </c>
      <c r="R14" s="224"/>
      <c r="S14" s="224"/>
      <c r="T14" s="225">
        <v>0</v>
      </c>
      <c r="U14" s="224">
        <f>ROUND(E14*T14,2)</f>
        <v>0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 t="s">
        <v>113</v>
      </c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</row>
    <row r="15" spans="1:60" x14ac:dyDescent="0.25">
      <c r="A15" s="216" t="s">
        <v>108</v>
      </c>
      <c r="B15" s="223" t="s">
        <v>63</v>
      </c>
      <c r="C15" s="266" t="s">
        <v>64</v>
      </c>
      <c r="D15" s="226"/>
      <c r="E15" s="230"/>
      <c r="F15" s="234"/>
      <c r="G15" s="234">
        <f>SUMIF(AE16:AE16,"&lt;&gt;NOR",G16:G16)</f>
        <v>0</v>
      </c>
      <c r="H15" s="234"/>
      <c r="I15" s="234">
        <f>SUM(I16:I16)</f>
        <v>0</v>
      </c>
      <c r="J15" s="234"/>
      <c r="K15" s="234">
        <f>SUM(K16:K16)</f>
        <v>0</v>
      </c>
      <c r="L15" s="234"/>
      <c r="M15" s="234">
        <f>SUM(M16:M16)</f>
        <v>0</v>
      </c>
      <c r="N15" s="226"/>
      <c r="O15" s="226">
        <f>SUM(O16:O16)</f>
        <v>2.0000000000000001E-4</v>
      </c>
      <c r="P15" s="226"/>
      <c r="Q15" s="226">
        <f>SUM(Q16:Q16)</f>
        <v>0.22625000000000001</v>
      </c>
      <c r="R15" s="226"/>
      <c r="S15" s="226"/>
      <c r="T15" s="227"/>
      <c r="U15" s="226">
        <f>SUM(U16:U16)</f>
        <v>1.55</v>
      </c>
      <c r="AE15" t="s">
        <v>109</v>
      </c>
    </row>
    <row r="16" spans="1:60" outlineLevel="1" x14ac:dyDescent="0.25">
      <c r="A16" s="215">
        <v>6</v>
      </c>
      <c r="B16" s="222" t="s">
        <v>124</v>
      </c>
      <c r="C16" s="265" t="s">
        <v>125</v>
      </c>
      <c r="D16" s="224" t="s">
        <v>126</v>
      </c>
      <c r="E16" s="229">
        <v>1</v>
      </c>
      <c r="F16" s="232"/>
      <c r="G16" s="233">
        <f>ROUND(E16*F16,2)</f>
        <v>0</v>
      </c>
      <c r="H16" s="232"/>
      <c r="I16" s="233">
        <f>ROUND(E16*H16,2)</f>
        <v>0</v>
      </c>
      <c r="J16" s="232"/>
      <c r="K16" s="233">
        <f>ROUND(E16*J16,2)</f>
        <v>0</v>
      </c>
      <c r="L16" s="233">
        <v>0</v>
      </c>
      <c r="M16" s="233">
        <f>G16*(1+L16/100)</f>
        <v>0</v>
      </c>
      <c r="N16" s="224">
        <v>2.0000000000000001E-4</v>
      </c>
      <c r="O16" s="224">
        <f>ROUND(E16*N16,5)</f>
        <v>2.0000000000000001E-4</v>
      </c>
      <c r="P16" s="224">
        <v>0.22625000000000001</v>
      </c>
      <c r="Q16" s="224">
        <f>ROUND(E16*P16,5)</f>
        <v>0.22625000000000001</v>
      </c>
      <c r="R16" s="224"/>
      <c r="S16" s="224"/>
      <c r="T16" s="225">
        <v>1.5449999999999999</v>
      </c>
      <c r="U16" s="224">
        <f>ROUND(E16*T16,2)</f>
        <v>1.55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 t="s">
        <v>113</v>
      </c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</row>
    <row r="17" spans="1:60" x14ac:dyDescent="0.25">
      <c r="A17" s="216" t="s">
        <v>108</v>
      </c>
      <c r="B17" s="223" t="s">
        <v>65</v>
      </c>
      <c r="C17" s="266" t="s">
        <v>66</v>
      </c>
      <c r="D17" s="226"/>
      <c r="E17" s="230"/>
      <c r="F17" s="234"/>
      <c r="G17" s="234">
        <f>SUMIF(AE18:AE31,"&lt;&gt;NOR",G18:G31)</f>
        <v>0</v>
      </c>
      <c r="H17" s="234"/>
      <c r="I17" s="234">
        <f>SUM(I18:I31)</f>
        <v>0</v>
      </c>
      <c r="J17" s="234"/>
      <c r="K17" s="234">
        <f>SUM(K18:K31)</f>
        <v>0</v>
      </c>
      <c r="L17" s="234"/>
      <c r="M17" s="234">
        <f>SUM(M18:M31)</f>
        <v>0</v>
      </c>
      <c r="N17" s="226"/>
      <c r="O17" s="226">
        <f>SUM(O18:O31)</f>
        <v>2.9679999999999998E-2</v>
      </c>
      <c r="P17" s="226"/>
      <c r="Q17" s="226">
        <f>SUM(Q18:Q31)</f>
        <v>0</v>
      </c>
      <c r="R17" s="226"/>
      <c r="S17" s="226"/>
      <c r="T17" s="227"/>
      <c r="U17" s="226">
        <f>SUM(U18:U31)</f>
        <v>10.719999999999999</v>
      </c>
      <c r="AE17" t="s">
        <v>109</v>
      </c>
    </row>
    <row r="18" spans="1:60" ht="20.399999999999999" outlineLevel="1" x14ac:dyDescent="0.25">
      <c r="A18" s="215">
        <v>7</v>
      </c>
      <c r="B18" s="222" t="s">
        <v>127</v>
      </c>
      <c r="C18" s="265" t="s">
        <v>128</v>
      </c>
      <c r="D18" s="224" t="s">
        <v>126</v>
      </c>
      <c r="E18" s="229">
        <v>1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0</v>
      </c>
      <c r="M18" s="233">
        <f>G18*(1+L18/100)</f>
        <v>0</v>
      </c>
      <c r="N18" s="224">
        <v>2.5999999999999999E-2</v>
      </c>
      <c r="O18" s="224">
        <f>ROUND(E18*N18,5)</f>
        <v>2.5999999999999999E-2</v>
      </c>
      <c r="P18" s="224">
        <v>0</v>
      </c>
      <c r="Q18" s="224">
        <f>ROUND(E18*P18,5)</f>
        <v>0</v>
      </c>
      <c r="R18" s="224"/>
      <c r="S18" s="224"/>
      <c r="T18" s="225">
        <v>0</v>
      </c>
      <c r="U18" s="224">
        <f>ROUND(E18*T18,2)</f>
        <v>0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 t="s">
        <v>129</v>
      </c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</row>
    <row r="19" spans="1:60" outlineLevel="1" x14ac:dyDescent="0.25">
      <c r="A19" s="215">
        <v>8</v>
      </c>
      <c r="B19" s="222" t="s">
        <v>130</v>
      </c>
      <c r="C19" s="265" t="s">
        <v>131</v>
      </c>
      <c r="D19" s="224" t="s">
        <v>123</v>
      </c>
      <c r="E19" s="229">
        <v>1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0</v>
      </c>
      <c r="M19" s="233">
        <f>G19*(1+L19/100)</f>
        <v>0</v>
      </c>
      <c r="N19" s="224">
        <v>6.2E-4</v>
      </c>
      <c r="O19" s="224">
        <f>ROUND(E19*N19,5)</f>
        <v>6.2E-4</v>
      </c>
      <c r="P19" s="224">
        <v>0</v>
      </c>
      <c r="Q19" s="224">
        <f>ROUND(E19*P19,5)</f>
        <v>0</v>
      </c>
      <c r="R19" s="224"/>
      <c r="S19" s="224"/>
      <c r="T19" s="225">
        <v>10.5261</v>
      </c>
      <c r="U19" s="224">
        <f>ROUND(E19*T19,2)</f>
        <v>10.53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 t="s">
        <v>113</v>
      </c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</row>
    <row r="20" spans="1:60" outlineLevel="1" x14ac:dyDescent="0.25">
      <c r="A20" s="215">
        <v>9</v>
      </c>
      <c r="B20" s="222" t="s">
        <v>132</v>
      </c>
      <c r="C20" s="265" t="s">
        <v>133</v>
      </c>
      <c r="D20" s="224" t="s">
        <v>118</v>
      </c>
      <c r="E20" s="229">
        <v>6</v>
      </c>
      <c r="F20" s="232"/>
      <c r="G20" s="233">
        <f>ROUND(E20*F20,2)</f>
        <v>0</v>
      </c>
      <c r="H20" s="232"/>
      <c r="I20" s="233">
        <f>ROUND(E20*H20,2)</f>
        <v>0</v>
      </c>
      <c r="J20" s="232"/>
      <c r="K20" s="233">
        <f>ROUND(E20*J20,2)</f>
        <v>0</v>
      </c>
      <c r="L20" s="233">
        <v>0</v>
      </c>
      <c r="M20" s="233">
        <f>G20*(1+L20/100)</f>
        <v>0</v>
      </c>
      <c r="N20" s="224">
        <v>5.1000000000000004E-4</v>
      </c>
      <c r="O20" s="224">
        <f>ROUND(E20*N20,5)</f>
        <v>3.0599999999999998E-3</v>
      </c>
      <c r="P20" s="224">
        <v>0</v>
      </c>
      <c r="Q20" s="224">
        <f>ROUND(E20*P20,5)</f>
        <v>0</v>
      </c>
      <c r="R20" s="224"/>
      <c r="S20" s="224"/>
      <c r="T20" s="225">
        <v>3.1E-2</v>
      </c>
      <c r="U20" s="224">
        <f>ROUND(E20*T20,2)</f>
        <v>0.19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 t="s">
        <v>113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</row>
    <row r="21" spans="1:60" outlineLevel="1" x14ac:dyDescent="0.25">
      <c r="A21" s="215">
        <v>10</v>
      </c>
      <c r="B21" s="222" t="s">
        <v>134</v>
      </c>
      <c r="C21" s="265" t="s">
        <v>135</v>
      </c>
      <c r="D21" s="224" t="s">
        <v>126</v>
      </c>
      <c r="E21" s="229">
        <v>1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0</v>
      </c>
      <c r="M21" s="233">
        <f>G21*(1+L21/100)</f>
        <v>0</v>
      </c>
      <c r="N21" s="224">
        <v>0</v>
      </c>
      <c r="O21" s="224">
        <f>ROUND(E21*N21,5)</f>
        <v>0</v>
      </c>
      <c r="P21" s="224">
        <v>0</v>
      </c>
      <c r="Q21" s="224">
        <f>ROUND(E21*P21,5)</f>
        <v>0</v>
      </c>
      <c r="R21" s="224"/>
      <c r="S21" s="224"/>
      <c r="T21" s="225">
        <v>0</v>
      </c>
      <c r="U21" s="224">
        <f>ROUND(E21*T21,2)</f>
        <v>0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 t="s">
        <v>113</v>
      </c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</row>
    <row r="22" spans="1:60" outlineLevel="1" x14ac:dyDescent="0.25">
      <c r="A22" s="215">
        <v>11</v>
      </c>
      <c r="B22" s="222" t="s">
        <v>136</v>
      </c>
      <c r="C22" s="265" t="s">
        <v>137</v>
      </c>
      <c r="D22" s="224" t="s">
        <v>126</v>
      </c>
      <c r="E22" s="229">
        <v>1</v>
      </c>
      <c r="F22" s="232"/>
      <c r="G22" s="233">
        <f>ROUND(E22*F22,2)</f>
        <v>0</v>
      </c>
      <c r="H22" s="232"/>
      <c r="I22" s="233">
        <f>ROUND(E22*H22,2)</f>
        <v>0</v>
      </c>
      <c r="J22" s="232"/>
      <c r="K22" s="233">
        <f>ROUND(E22*J22,2)</f>
        <v>0</v>
      </c>
      <c r="L22" s="233">
        <v>0</v>
      </c>
      <c r="M22" s="233">
        <f>G22*(1+L22/100)</f>
        <v>0</v>
      </c>
      <c r="N22" s="224">
        <v>0</v>
      </c>
      <c r="O22" s="224">
        <f>ROUND(E22*N22,5)</f>
        <v>0</v>
      </c>
      <c r="P22" s="224">
        <v>0</v>
      </c>
      <c r="Q22" s="224">
        <f>ROUND(E22*P22,5)</f>
        <v>0</v>
      </c>
      <c r="R22" s="224"/>
      <c r="S22" s="224"/>
      <c r="T22" s="225">
        <v>0</v>
      </c>
      <c r="U22" s="224">
        <f>ROUND(E22*T22,2)</f>
        <v>0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 t="s">
        <v>113</v>
      </c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</row>
    <row r="23" spans="1:60" outlineLevel="1" x14ac:dyDescent="0.25">
      <c r="A23" s="215">
        <v>12</v>
      </c>
      <c r="B23" s="222" t="s">
        <v>138</v>
      </c>
      <c r="C23" s="265" t="s">
        <v>139</v>
      </c>
      <c r="D23" s="224" t="s">
        <v>126</v>
      </c>
      <c r="E23" s="229">
        <v>8</v>
      </c>
      <c r="F23" s="232"/>
      <c r="G23" s="233">
        <f>ROUND(E23*F23,2)</f>
        <v>0</v>
      </c>
      <c r="H23" s="232"/>
      <c r="I23" s="233">
        <f>ROUND(E23*H23,2)</f>
        <v>0</v>
      </c>
      <c r="J23" s="232"/>
      <c r="K23" s="233">
        <f>ROUND(E23*J23,2)</f>
        <v>0</v>
      </c>
      <c r="L23" s="233">
        <v>0</v>
      </c>
      <c r="M23" s="233">
        <f>G23*(1+L23/100)</f>
        <v>0</v>
      </c>
      <c r="N23" s="224">
        <v>0</v>
      </c>
      <c r="O23" s="224">
        <f>ROUND(E23*N23,5)</f>
        <v>0</v>
      </c>
      <c r="P23" s="224">
        <v>0</v>
      </c>
      <c r="Q23" s="224">
        <f>ROUND(E23*P23,5)</f>
        <v>0</v>
      </c>
      <c r="R23" s="224"/>
      <c r="S23" s="224"/>
      <c r="T23" s="225">
        <v>0</v>
      </c>
      <c r="U23" s="224">
        <f>ROUND(E23*T23,2)</f>
        <v>0</v>
      </c>
      <c r="V23" s="214"/>
      <c r="W23" s="214"/>
      <c r="X23" s="214"/>
      <c r="Y23" s="214"/>
      <c r="Z23" s="214"/>
      <c r="AA23" s="214"/>
      <c r="AB23" s="214"/>
      <c r="AC23" s="214"/>
      <c r="AD23" s="214"/>
      <c r="AE23" s="214" t="s">
        <v>113</v>
      </c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</row>
    <row r="24" spans="1:60" outlineLevel="1" x14ac:dyDescent="0.25">
      <c r="A24" s="215">
        <v>13</v>
      </c>
      <c r="B24" s="222" t="s">
        <v>140</v>
      </c>
      <c r="C24" s="265" t="s">
        <v>141</v>
      </c>
      <c r="D24" s="224" t="s">
        <v>126</v>
      </c>
      <c r="E24" s="229">
        <v>3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0</v>
      </c>
      <c r="M24" s="233">
        <f>G24*(1+L24/100)</f>
        <v>0</v>
      </c>
      <c r="N24" s="224">
        <v>0</v>
      </c>
      <c r="O24" s="224">
        <f>ROUND(E24*N24,5)</f>
        <v>0</v>
      </c>
      <c r="P24" s="224">
        <v>0</v>
      </c>
      <c r="Q24" s="224">
        <f>ROUND(E24*P24,5)</f>
        <v>0</v>
      </c>
      <c r="R24" s="224"/>
      <c r="S24" s="224"/>
      <c r="T24" s="225">
        <v>0</v>
      </c>
      <c r="U24" s="224">
        <f>ROUND(E24*T24,2)</f>
        <v>0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 t="s">
        <v>113</v>
      </c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</row>
    <row r="25" spans="1:60" outlineLevel="1" x14ac:dyDescent="0.25">
      <c r="A25" s="215">
        <v>14</v>
      </c>
      <c r="B25" s="222" t="s">
        <v>142</v>
      </c>
      <c r="C25" s="265" t="s">
        <v>143</v>
      </c>
      <c r="D25" s="224" t="s">
        <v>126</v>
      </c>
      <c r="E25" s="229">
        <v>1</v>
      </c>
      <c r="F25" s="232"/>
      <c r="G25" s="233">
        <f>ROUND(E25*F25,2)</f>
        <v>0</v>
      </c>
      <c r="H25" s="232"/>
      <c r="I25" s="233">
        <f>ROUND(E25*H25,2)</f>
        <v>0</v>
      </c>
      <c r="J25" s="232"/>
      <c r="K25" s="233">
        <f>ROUND(E25*J25,2)</f>
        <v>0</v>
      </c>
      <c r="L25" s="233">
        <v>0</v>
      </c>
      <c r="M25" s="233">
        <f>G25*(1+L25/100)</f>
        <v>0</v>
      </c>
      <c r="N25" s="224">
        <v>0</v>
      </c>
      <c r="O25" s="224">
        <f>ROUND(E25*N25,5)</f>
        <v>0</v>
      </c>
      <c r="P25" s="224">
        <v>0</v>
      </c>
      <c r="Q25" s="224">
        <f>ROUND(E25*P25,5)</f>
        <v>0</v>
      </c>
      <c r="R25" s="224"/>
      <c r="S25" s="224"/>
      <c r="T25" s="225">
        <v>0</v>
      </c>
      <c r="U25" s="224">
        <f>ROUND(E25*T25,2)</f>
        <v>0</v>
      </c>
      <c r="V25" s="214"/>
      <c r="W25" s="214"/>
      <c r="X25" s="214"/>
      <c r="Y25" s="214"/>
      <c r="Z25" s="214"/>
      <c r="AA25" s="214"/>
      <c r="AB25" s="214"/>
      <c r="AC25" s="214"/>
      <c r="AD25" s="214"/>
      <c r="AE25" s="214" t="s">
        <v>113</v>
      </c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</row>
    <row r="26" spans="1:60" outlineLevel="1" x14ac:dyDescent="0.25">
      <c r="A26" s="215">
        <v>15</v>
      </c>
      <c r="B26" s="222" t="s">
        <v>144</v>
      </c>
      <c r="C26" s="265" t="s">
        <v>145</v>
      </c>
      <c r="D26" s="224" t="s">
        <v>126</v>
      </c>
      <c r="E26" s="229">
        <v>1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0</v>
      </c>
      <c r="M26" s="233">
        <f>G26*(1+L26/100)</f>
        <v>0</v>
      </c>
      <c r="N26" s="224">
        <v>0</v>
      </c>
      <c r="O26" s="224">
        <f>ROUND(E26*N26,5)</f>
        <v>0</v>
      </c>
      <c r="P26" s="224">
        <v>0</v>
      </c>
      <c r="Q26" s="224">
        <f>ROUND(E26*P26,5)</f>
        <v>0</v>
      </c>
      <c r="R26" s="224"/>
      <c r="S26" s="224"/>
      <c r="T26" s="225">
        <v>0</v>
      </c>
      <c r="U26" s="224">
        <f>ROUND(E26*T26,2)</f>
        <v>0</v>
      </c>
      <c r="V26" s="214"/>
      <c r="W26" s="214"/>
      <c r="X26" s="214"/>
      <c r="Y26" s="214"/>
      <c r="Z26" s="214"/>
      <c r="AA26" s="214"/>
      <c r="AB26" s="214"/>
      <c r="AC26" s="214"/>
      <c r="AD26" s="214"/>
      <c r="AE26" s="214" t="s">
        <v>113</v>
      </c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</row>
    <row r="27" spans="1:60" outlineLevel="1" x14ac:dyDescent="0.25">
      <c r="A27" s="215">
        <v>16</v>
      </c>
      <c r="B27" s="222" t="s">
        <v>146</v>
      </c>
      <c r="C27" s="265" t="s">
        <v>147</v>
      </c>
      <c r="D27" s="224" t="s">
        <v>126</v>
      </c>
      <c r="E27" s="229">
        <v>1</v>
      </c>
      <c r="F27" s="232"/>
      <c r="G27" s="233">
        <f>ROUND(E27*F27,2)</f>
        <v>0</v>
      </c>
      <c r="H27" s="232"/>
      <c r="I27" s="233">
        <f>ROUND(E27*H27,2)</f>
        <v>0</v>
      </c>
      <c r="J27" s="232"/>
      <c r="K27" s="233">
        <f>ROUND(E27*J27,2)</f>
        <v>0</v>
      </c>
      <c r="L27" s="233">
        <v>0</v>
      </c>
      <c r="M27" s="233">
        <f>G27*(1+L27/100)</f>
        <v>0</v>
      </c>
      <c r="N27" s="224">
        <v>0</v>
      </c>
      <c r="O27" s="224">
        <f>ROUND(E27*N27,5)</f>
        <v>0</v>
      </c>
      <c r="P27" s="224">
        <v>0</v>
      </c>
      <c r="Q27" s="224">
        <f>ROUND(E27*P27,5)</f>
        <v>0</v>
      </c>
      <c r="R27" s="224"/>
      <c r="S27" s="224"/>
      <c r="T27" s="225">
        <v>0</v>
      </c>
      <c r="U27" s="224">
        <f>ROUND(E27*T27,2)</f>
        <v>0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 t="s">
        <v>113</v>
      </c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</row>
    <row r="28" spans="1:60" outlineLevel="1" x14ac:dyDescent="0.25">
      <c r="A28" s="215">
        <v>17</v>
      </c>
      <c r="B28" s="222" t="s">
        <v>148</v>
      </c>
      <c r="C28" s="265" t="s">
        <v>149</v>
      </c>
      <c r="D28" s="224" t="s">
        <v>126</v>
      </c>
      <c r="E28" s="229">
        <v>2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0</v>
      </c>
      <c r="M28" s="233">
        <f>G28*(1+L28/100)</f>
        <v>0</v>
      </c>
      <c r="N28" s="224">
        <v>0</v>
      </c>
      <c r="O28" s="224">
        <f>ROUND(E28*N28,5)</f>
        <v>0</v>
      </c>
      <c r="P28" s="224">
        <v>0</v>
      </c>
      <c r="Q28" s="224">
        <f>ROUND(E28*P28,5)</f>
        <v>0</v>
      </c>
      <c r="R28" s="224"/>
      <c r="S28" s="224"/>
      <c r="T28" s="225">
        <v>0</v>
      </c>
      <c r="U28" s="224">
        <f>ROUND(E28*T28,2)</f>
        <v>0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 t="s">
        <v>113</v>
      </c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</row>
    <row r="29" spans="1:60" outlineLevel="1" x14ac:dyDescent="0.25">
      <c r="A29" s="215">
        <v>18</v>
      </c>
      <c r="B29" s="222" t="s">
        <v>150</v>
      </c>
      <c r="C29" s="265" t="s">
        <v>151</v>
      </c>
      <c r="D29" s="224" t="s">
        <v>126</v>
      </c>
      <c r="E29" s="229">
        <v>1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0</v>
      </c>
      <c r="M29" s="233">
        <f>G29*(1+L29/100)</f>
        <v>0</v>
      </c>
      <c r="N29" s="224">
        <v>0</v>
      </c>
      <c r="O29" s="224">
        <f>ROUND(E29*N29,5)</f>
        <v>0</v>
      </c>
      <c r="P29" s="224">
        <v>0</v>
      </c>
      <c r="Q29" s="224">
        <f>ROUND(E29*P29,5)</f>
        <v>0</v>
      </c>
      <c r="R29" s="224"/>
      <c r="S29" s="224"/>
      <c r="T29" s="225">
        <v>0</v>
      </c>
      <c r="U29" s="224">
        <f>ROUND(E29*T29,2)</f>
        <v>0</v>
      </c>
      <c r="V29" s="214"/>
      <c r="W29" s="214"/>
      <c r="X29" s="214"/>
      <c r="Y29" s="214"/>
      <c r="Z29" s="214"/>
      <c r="AA29" s="214"/>
      <c r="AB29" s="214"/>
      <c r="AC29" s="214"/>
      <c r="AD29" s="214"/>
      <c r="AE29" s="214" t="s">
        <v>113</v>
      </c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</row>
    <row r="30" spans="1:60" outlineLevel="1" x14ac:dyDescent="0.25">
      <c r="A30" s="215">
        <v>19</v>
      </c>
      <c r="B30" s="222" t="s">
        <v>152</v>
      </c>
      <c r="C30" s="265" t="s">
        <v>153</v>
      </c>
      <c r="D30" s="224" t="s">
        <v>118</v>
      </c>
      <c r="E30" s="229">
        <v>4</v>
      </c>
      <c r="F30" s="232"/>
      <c r="G30" s="233">
        <f>ROUND(E30*F30,2)</f>
        <v>0</v>
      </c>
      <c r="H30" s="232"/>
      <c r="I30" s="233">
        <f>ROUND(E30*H30,2)</f>
        <v>0</v>
      </c>
      <c r="J30" s="232"/>
      <c r="K30" s="233">
        <f>ROUND(E30*J30,2)</f>
        <v>0</v>
      </c>
      <c r="L30" s="233">
        <v>0</v>
      </c>
      <c r="M30" s="233">
        <f>G30*(1+L30/100)</f>
        <v>0</v>
      </c>
      <c r="N30" s="224">
        <v>0</v>
      </c>
      <c r="O30" s="224">
        <f>ROUND(E30*N30,5)</f>
        <v>0</v>
      </c>
      <c r="P30" s="224">
        <v>0</v>
      </c>
      <c r="Q30" s="224">
        <f>ROUND(E30*P30,5)</f>
        <v>0</v>
      </c>
      <c r="R30" s="224"/>
      <c r="S30" s="224"/>
      <c r="T30" s="225">
        <v>0</v>
      </c>
      <c r="U30" s="224">
        <f>ROUND(E30*T30,2)</f>
        <v>0</v>
      </c>
      <c r="V30" s="214"/>
      <c r="W30" s="214"/>
      <c r="X30" s="214"/>
      <c r="Y30" s="214"/>
      <c r="Z30" s="214"/>
      <c r="AA30" s="214"/>
      <c r="AB30" s="214"/>
      <c r="AC30" s="214"/>
      <c r="AD30" s="214"/>
      <c r="AE30" s="214" t="s">
        <v>113</v>
      </c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</row>
    <row r="31" spans="1:60" outlineLevel="1" x14ac:dyDescent="0.25">
      <c r="A31" s="215">
        <v>20</v>
      </c>
      <c r="B31" s="222" t="s">
        <v>154</v>
      </c>
      <c r="C31" s="265" t="s">
        <v>155</v>
      </c>
      <c r="D31" s="224" t="s">
        <v>0</v>
      </c>
      <c r="E31" s="229">
        <v>619.44799999999998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0</v>
      </c>
      <c r="M31" s="233">
        <f>G31*(1+L31/100)</f>
        <v>0</v>
      </c>
      <c r="N31" s="224">
        <v>0</v>
      </c>
      <c r="O31" s="224">
        <f>ROUND(E31*N31,5)</f>
        <v>0</v>
      </c>
      <c r="P31" s="224">
        <v>0</v>
      </c>
      <c r="Q31" s="224">
        <f>ROUND(E31*P31,5)</f>
        <v>0</v>
      </c>
      <c r="R31" s="224"/>
      <c r="S31" s="224"/>
      <c r="T31" s="225">
        <v>0</v>
      </c>
      <c r="U31" s="224">
        <f>ROUND(E31*T31,2)</f>
        <v>0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 t="s">
        <v>113</v>
      </c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</row>
    <row r="32" spans="1:60" x14ac:dyDescent="0.25">
      <c r="A32" s="216" t="s">
        <v>108</v>
      </c>
      <c r="B32" s="223" t="s">
        <v>67</v>
      </c>
      <c r="C32" s="266" t="s">
        <v>68</v>
      </c>
      <c r="D32" s="226"/>
      <c r="E32" s="230"/>
      <c r="F32" s="234"/>
      <c r="G32" s="234">
        <f>SUMIF(AE33:AE33,"&lt;&gt;NOR",G33:G33)</f>
        <v>0</v>
      </c>
      <c r="H32" s="234"/>
      <c r="I32" s="234">
        <f>SUM(I33:I33)</f>
        <v>0</v>
      </c>
      <c r="J32" s="234"/>
      <c r="K32" s="234">
        <f>SUM(K33:K33)</f>
        <v>0</v>
      </c>
      <c r="L32" s="234"/>
      <c r="M32" s="234">
        <f>SUM(M33:M33)</f>
        <v>0</v>
      </c>
      <c r="N32" s="226"/>
      <c r="O32" s="226">
        <f>SUM(O33:O33)</f>
        <v>4.5199999999999997E-3</v>
      </c>
      <c r="P32" s="226"/>
      <c r="Q32" s="226">
        <f>SUM(Q33:Q33)</f>
        <v>0</v>
      </c>
      <c r="R32" s="226"/>
      <c r="S32" s="226"/>
      <c r="T32" s="227"/>
      <c r="U32" s="226">
        <f>SUM(U33:U33)</f>
        <v>0.46</v>
      </c>
      <c r="AE32" t="s">
        <v>109</v>
      </c>
    </row>
    <row r="33" spans="1:60" outlineLevel="1" x14ac:dyDescent="0.25">
      <c r="A33" s="215">
        <v>21</v>
      </c>
      <c r="B33" s="222" t="s">
        <v>156</v>
      </c>
      <c r="C33" s="265" t="s">
        <v>157</v>
      </c>
      <c r="D33" s="224" t="s">
        <v>123</v>
      </c>
      <c r="E33" s="229">
        <v>4</v>
      </c>
      <c r="F33" s="232"/>
      <c r="G33" s="233">
        <f>ROUND(E33*F33,2)</f>
        <v>0</v>
      </c>
      <c r="H33" s="232"/>
      <c r="I33" s="233">
        <f>ROUND(E33*H33,2)</f>
        <v>0</v>
      </c>
      <c r="J33" s="232"/>
      <c r="K33" s="233">
        <f>ROUND(E33*J33,2)</f>
        <v>0</v>
      </c>
      <c r="L33" s="233">
        <v>0</v>
      </c>
      <c r="M33" s="233">
        <f>G33*(1+L33/100)</f>
        <v>0</v>
      </c>
      <c r="N33" s="224">
        <v>1.1299999999999999E-3</v>
      </c>
      <c r="O33" s="224">
        <f>ROUND(E33*N33,5)</f>
        <v>4.5199999999999997E-3</v>
      </c>
      <c r="P33" s="224">
        <v>0</v>
      </c>
      <c r="Q33" s="224">
        <f>ROUND(E33*P33,5)</f>
        <v>0</v>
      </c>
      <c r="R33" s="224"/>
      <c r="S33" s="224"/>
      <c r="T33" s="225">
        <v>0.114</v>
      </c>
      <c r="U33" s="224">
        <f>ROUND(E33*T33,2)</f>
        <v>0.46</v>
      </c>
      <c r="V33" s="214"/>
      <c r="W33" s="214"/>
      <c r="X33" s="214"/>
      <c r="Y33" s="214"/>
      <c r="Z33" s="214"/>
      <c r="AA33" s="214"/>
      <c r="AB33" s="214"/>
      <c r="AC33" s="214"/>
      <c r="AD33" s="214"/>
      <c r="AE33" s="214" t="s">
        <v>113</v>
      </c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</row>
    <row r="34" spans="1:60" x14ac:dyDescent="0.25">
      <c r="A34" s="216" t="s">
        <v>108</v>
      </c>
      <c r="B34" s="223" t="s">
        <v>69</v>
      </c>
      <c r="C34" s="266" t="s">
        <v>70</v>
      </c>
      <c r="D34" s="226"/>
      <c r="E34" s="230"/>
      <c r="F34" s="234"/>
      <c r="G34" s="234">
        <f>SUMIF(AE35:AE35,"&lt;&gt;NOR",G35:G35)</f>
        <v>0</v>
      </c>
      <c r="H34" s="234"/>
      <c r="I34" s="234">
        <f>SUM(I35:I35)</f>
        <v>0</v>
      </c>
      <c r="J34" s="234"/>
      <c r="K34" s="234">
        <f>SUM(K35:K35)</f>
        <v>0</v>
      </c>
      <c r="L34" s="234"/>
      <c r="M34" s="234">
        <f>SUM(M35:M35)</f>
        <v>0</v>
      </c>
      <c r="N34" s="226"/>
      <c r="O34" s="226">
        <f>SUM(O35:O35)</f>
        <v>3.2000000000000002E-3</v>
      </c>
      <c r="P34" s="226"/>
      <c r="Q34" s="226">
        <f>SUM(Q35:Q35)</f>
        <v>0</v>
      </c>
      <c r="R34" s="226"/>
      <c r="S34" s="226"/>
      <c r="T34" s="227"/>
      <c r="U34" s="226">
        <f>SUM(U35:U35)</f>
        <v>0.67</v>
      </c>
      <c r="AE34" t="s">
        <v>109</v>
      </c>
    </row>
    <row r="35" spans="1:60" outlineLevel="1" x14ac:dyDescent="0.25">
      <c r="A35" s="215">
        <v>22</v>
      </c>
      <c r="B35" s="222" t="s">
        <v>158</v>
      </c>
      <c r="C35" s="265" t="s">
        <v>159</v>
      </c>
      <c r="D35" s="224" t="s">
        <v>118</v>
      </c>
      <c r="E35" s="229">
        <v>2</v>
      </c>
      <c r="F35" s="232"/>
      <c r="G35" s="233">
        <f>ROUND(E35*F35,2)</f>
        <v>0</v>
      </c>
      <c r="H35" s="232"/>
      <c r="I35" s="233">
        <f>ROUND(E35*H35,2)</f>
        <v>0</v>
      </c>
      <c r="J35" s="232"/>
      <c r="K35" s="233">
        <f>ROUND(E35*J35,2)</f>
        <v>0</v>
      </c>
      <c r="L35" s="233">
        <v>0</v>
      </c>
      <c r="M35" s="233">
        <f>G35*(1+L35/100)</f>
        <v>0</v>
      </c>
      <c r="N35" s="224">
        <v>1.6000000000000001E-3</v>
      </c>
      <c r="O35" s="224">
        <f>ROUND(E35*N35,5)</f>
        <v>3.2000000000000002E-3</v>
      </c>
      <c r="P35" s="224">
        <v>0</v>
      </c>
      <c r="Q35" s="224">
        <f>ROUND(E35*P35,5)</f>
        <v>0</v>
      </c>
      <c r="R35" s="224"/>
      <c r="S35" s="224"/>
      <c r="T35" s="225">
        <v>0.33332000000000001</v>
      </c>
      <c r="U35" s="224">
        <f>ROUND(E35*T35,2)</f>
        <v>0.67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 t="s">
        <v>113</v>
      </c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</row>
    <row r="36" spans="1:60" x14ac:dyDescent="0.25">
      <c r="A36" s="216" t="s">
        <v>108</v>
      </c>
      <c r="B36" s="223" t="s">
        <v>71</v>
      </c>
      <c r="C36" s="266" t="s">
        <v>72</v>
      </c>
      <c r="D36" s="226"/>
      <c r="E36" s="230"/>
      <c r="F36" s="234"/>
      <c r="G36" s="234">
        <f>SUMIF(AE37:AE42,"&lt;&gt;NOR",G37:G42)</f>
        <v>0</v>
      </c>
      <c r="H36" s="234"/>
      <c r="I36" s="234">
        <f>SUM(I37:I42)</f>
        <v>0</v>
      </c>
      <c r="J36" s="234"/>
      <c r="K36" s="234">
        <f>SUM(K37:K42)</f>
        <v>0</v>
      </c>
      <c r="L36" s="234"/>
      <c r="M36" s="234">
        <f>SUM(M37:M42)</f>
        <v>0</v>
      </c>
      <c r="N36" s="226"/>
      <c r="O36" s="226">
        <f>SUM(O37:O42)</f>
        <v>1.56E-3</v>
      </c>
      <c r="P36" s="226"/>
      <c r="Q36" s="226">
        <f>SUM(Q37:Q42)</f>
        <v>0</v>
      </c>
      <c r="R36" s="226"/>
      <c r="S36" s="226"/>
      <c r="T36" s="227"/>
      <c r="U36" s="226">
        <f>SUM(U37:U42)</f>
        <v>1.37</v>
      </c>
      <c r="AE36" t="s">
        <v>109</v>
      </c>
    </row>
    <row r="37" spans="1:60" outlineLevel="1" x14ac:dyDescent="0.25">
      <c r="A37" s="215">
        <v>23</v>
      </c>
      <c r="B37" s="222" t="s">
        <v>160</v>
      </c>
      <c r="C37" s="265" t="s">
        <v>161</v>
      </c>
      <c r="D37" s="224" t="s">
        <v>126</v>
      </c>
      <c r="E37" s="229">
        <v>2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0</v>
      </c>
      <c r="M37" s="233">
        <f>G37*(1+L37/100)</f>
        <v>0</v>
      </c>
      <c r="N37" s="224">
        <v>0</v>
      </c>
      <c r="O37" s="224">
        <f>ROUND(E37*N37,5)</f>
        <v>0</v>
      </c>
      <c r="P37" s="224">
        <v>0</v>
      </c>
      <c r="Q37" s="224">
        <f>ROUND(E37*P37,5)</f>
        <v>0</v>
      </c>
      <c r="R37" s="224"/>
      <c r="S37" s="224"/>
      <c r="T37" s="225">
        <v>6.2E-2</v>
      </c>
      <c r="U37" s="224">
        <f>ROUND(E37*T37,2)</f>
        <v>0.12</v>
      </c>
      <c r="V37" s="214"/>
      <c r="W37" s="214"/>
      <c r="X37" s="214"/>
      <c r="Y37" s="214"/>
      <c r="Z37" s="214"/>
      <c r="AA37" s="214"/>
      <c r="AB37" s="214"/>
      <c r="AC37" s="214"/>
      <c r="AD37" s="214"/>
      <c r="AE37" s="214" t="s">
        <v>113</v>
      </c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</row>
    <row r="38" spans="1:60" outlineLevel="1" x14ac:dyDescent="0.25">
      <c r="A38" s="215">
        <v>24</v>
      </c>
      <c r="B38" s="222" t="s">
        <v>162</v>
      </c>
      <c r="C38" s="265" t="s">
        <v>163</v>
      </c>
      <c r="D38" s="224" t="s">
        <v>126</v>
      </c>
      <c r="E38" s="229">
        <v>2</v>
      </c>
      <c r="F38" s="232"/>
      <c r="G38" s="233">
        <f>ROUND(E38*F38,2)</f>
        <v>0</v>
      </c>
      <c r="H38" s="232"/>
      <c r="I38" s="233">
        <f>ROUND(E38*H38,2)</f>
        <v>0</v>
      </c>
      <c r="J38" s="232"/>
      <c r="K38" s="233">
        <f>ROUND(E38*J38,2)</f>
        <v>0</v>
      </c>
      <c r="L38" s="233">
        <v>0</v>
      </c>
      <c r="M38" s="233">
        <f>G38*(1+L38/100)</f>
        <v>0</v>
      </c>
      <c r="N38" s="224">
        <v>0</v>
      </c>
      <c r="O38" s="224">
        <f>ROUND(E38*N38,5)</f>
        <v>0</v>
      </c>
      <c r="P38" s="224">
        <v>0</v>
      </c>
      <c r="Q38" s="224">
        <f>ROUND(E38*P38,5)</f>
        <v>0</v>
      </c>
      <c r="R38" s="224"/>
      <c r="S38" s="224"/>
      <c r="T38" s="225">
        <v>8.3000000000000004E-2</v>
      </c>
      <c r="U38" s="224">
        <f>ROUND(E38*T38,2)</f>
        <v>0.17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 t="s">
        <v>113</v>
      </c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</row>
    <row r="39" spans="1:60" outlineLevel="1" x14ac:dyDescent="0.25">
      <c r="A39" s="215">
        <v>25</v>
      </c>
      <c r="B39" s="222" t="s">
        <v>164</v>
      </c>
      <c r="C39" s="265" t="s">
        <v>165</v>
      </c>
      <c r="D39" s="224" t="s">
        <v>126</v>
      </c>
      <c r="E39" s="229">
        <v>3</v>
      </c>
      <c r="F39" s="232"/>
      <c r="G39" s="233">
        <f>ROUND(E39*F39,2)</f>
        <v>0</v>
      </c>
      <c r="H39" s="232"/>
      <c r="I39" s="233">
        <f>ROUND(E39*H39,2)</f>
        <v>0</v>
      </c>
      <c r="J39" s="232"/>
      <c r="K39" s="233">
        <f>ROUND(E39*J39,2)</f>
        <v>0</v>
      </c>
      <c r="L39" s="233">
        <v>0</v>
      </c>
      <c r="M39" s="233">
        <f>G39*(1+L39/100)</f>
        <v>0</v>
      </c>
      <c r="N39" s="224">
        <v>5.1999999999999995E-4</v>
      </c>
      <c r="O39" s="224">
        <f>ROUND(E39*N39,5)</f>
        <v>1.56E-3</v>
      </c>
      <c r="P39" s="224">
        <v>0</v>
      </c>
      <c r="Q39" s="224">
        <f>ROUND(E39*P39,5)</f>
        <v>0</v>
      </c>
      <c r="R39" s="224"/>
      <c r="S39" s="224"/>
      <c r="T39" s="225">
        <v>0.26900000000000002</v>
      </c>
      <c r="U39" s="224">
        <f>ROUND(E39*T39,2)</f>
        <v>0.81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 t="s">
        <v>113</v>
      </c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</row>
    <row r="40" spans="1:60" outlineLevel="1" x14ac:dyDescent="0.25">
      <c r="A40" s="215">
        <v>26</v>
      </c>
      <c r="B40" s="222" t="s">
        <v>166</v>
      </c>
      <c r="C40" s="265" t="s">
        <v>167</v>
      </c>
      <c r="D40" s="224" t="s">
        <v>126</v>
      </c>
      <c r="E40" s="229">
        <v>1</v>
      </c>
      <c r="F40" s="232"/>
      <c r="G40" s="233">
        <f>ROUND(E40*F40,2)</f>
        <v>0</v>
      </c>
      <c r="H40" s="232"/>
      <c r="I40" s="233">
        <f>ROUND(E40*H40,2)</f>
        <v>0</v>
      </c>
      <c r="J40" s="232"/>
      <c r="K40" s="233">
        <f>ROUND(E40*J40,2)</f>
        <v>0</v>
      </c>
      <c r="L40" s="233">
        <v>0</v>
      </c>
      <c r="M40" s="233">
        <f>G40*(1+L40/100)</f>
        <v>0</v>
      </c>
      <c r="N40" s="224">
        <v>0</v>
      </c>
      <c r="O40" s="224">
        <f>ROUND(E40*N40,5)</f>
        <v>0</v>
      </c>
      <c r="P40" s="224">
        <v>0</v>
      </c>
      <c r="Q40" s="224">
        <f>ROUND(E40*P40,5)</f>
        <v>0</v>
      </c>
      <c r="R40" s="224"/>
      <c r="S40" s="224"/>
      <c r="T40" s="225">
        <v>0.26900000000000002</v>
      </c>
      <c r="U40" s="224">
        <f>ROUND(E40*T40,2)</f>
        <v>0.27</v>
      </c>
      <c r="V40" s="214"/>
      <c r="W40" s="214"/>
      <c r="X40" s="214"/>
      <c r="Y40" s="214"/>
      <c r="Z40" s="214"/>
      <c r="AA40" s="214"/>
      <c r="AB40" s="214"/>
      <c r="AC40" s="214"/>
      <c r="AD40" s="214"/>
      <c r="AE40" s="214" t="s">
        <v>113</v>
      </c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</row>
    <row r="41" spans="1:60" outlineLevel="1" x14ac:dyDescent="0.25">
      <c r="A41" s="215">
        <v>27</v>
      </c>
      <c r="B41" s="222" t="s">
        <v>168</v>
      </c>
      <c r="C41" s="265" t="s">
        <v>169</v>
      </c>
      <c r="D41" s="224" t="s">
        <v>0</v>
      </c>
      <c r="E41" s="229">
        <v>58.7</v>
      </c>
      <c r="F41" s="232"/>
      <c r="G41" s="233">
        <f>ROUND(E41*F41,2)</f>
        <v>0</v>
      </c>
      <c r="H41" s="232"/>
      <c r="I41" s="233">
        <f>ROUND(E41*H41,2)</f>
        <v>0</v>
      </c>
      <c r="J41" s="232"/>
      <c r="K41" s="233">
        <f>ROUND(E41*J41,2)</f>
        <v>0</v>
      </c>
      <c r="L41" s="233">
        <v>0</v>
      </c>
      <c r="M41" s="233">
        <f>G41*(1+L41/100)</f>
        <v>0</v>
      </c>
      <c r="N41" s="224">
        <v>0</v>
      </c>
      <c r="O41" s="224">
        <f>ROUND(E41*N41,5)</f>
        <v>0</v>
      </c>
      <c r="P41" s="224">
        <v>0</v>
      </c>
      <c r="Q41" s="224">
        <f>ROUND(E41*P41,5)</f>
        <v>0</v>
      </c>
      <c r="R41" s="224"/>
      <c r="S41" s="224"/>
      <c r="T41" s="225">
        <v>0</v>
      </c>
      <c r="U41" s="224">
        <f>ROUND(E41*T41,2)</f>
        <v>0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 t="s">
        <v>113</v>
      </c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</row>
    <row r="42" spans="1:60" outlineLevel="1" x14ac:dyDescent="0.25">
      <c r="A42" s="215">
        <v>28</v>
      </c>
      <c r="B42" s="222" t="s">
        <v>170</v>
      </c>
      <c r="C42" s="265" t="s">
        <v>171</v>
      </c>
      <c r="D42" s="224" t="s">
        <v>0</v>
      </c>
      <c r="E42" s="229">
        <v>58.7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0</v>
      </c>
      <c r="M42" s="233">
        <f>G42*(1+L42/100)</f>
        <v>0</v>
      </c>
      <c r="N42" s="224">
        <v>0</v>
      </c>
      <c r="O42" s="224">
        <f>ROUND(E42*N42,5)</f>
        <v>0</v>
      </c>
      <c r="P42" s="224">
        <v>0</v>
      </c>
      <c r="Q42" s="224">
        <f>ROUND(E42*P42,5)</f>
        <v>0</v>
      </c>
      <c r="R42" s="224"/>
      <c r="S42" s="224"/>
      <c r="T42" s="225">
        <v>0</v>
      </c>
      <c r="U42" s="224">
        <f>ROUND(E42*T42,2)</f>
        <v>0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 t="s">
        <v>113</v>
      </c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</row>
    <row r="43" spans="1:60" x14ac:dyDescent="0.25">
      <c r="A43" s="216" t="s">
        <v>108</v>
      </c>
      <c r="B43" s="223" t="s">
        <v>73</v>
      </c>
      <c r="C43" s="266" t="s">
        <v>74</v>
      </c>
      <c r="D43" s="226"/>
      <c r="E43" s="230"/>
      <c r="F43" s="234"/>
      <c r="G43" s="234">
        <f>SUMIF(AE44:AE47,"&lt;&gt;NOR",G44:G47)</f>
        <v>0</v>
      </c>
      <c r="H43" s="234"/>
      <c r="I43" s="234">
        <f>SUM(I44:I47)</f>
        <v>0</v>
      </c>
      <c r="J43" s="234"/>
      <c r="K43" s="234">
        <f>SUM(K44:K47)</f>
        <v>0</v>
      </c>
      <c r="L43" s="234"/>
      <c r="M43" s="234">
        <f>SUM(M44:M47)</f>
        <v>0</v>
      </c>
      <c r="N43" s="226"/>
      <c r="O43" s="226">
        <f>SUM(O44:O47)</f>
        <v>1.8000000000000001E-4</v>
      </c>
      <c r="P43" s="226"/>
      <c r="Q43" s="226">
        <f>SUM(Q44:Q47)</f>
        <v>0</v>
      </c>
      <c r="R43" s="226"/>
      <c r="S43" s="226"/>
      <c r="T43" s="227"/>
      <c r="U43" s="226">
        <f>SUM(U44:U47)</f>
        <v>1.28</v>
      </c>
      <c r="AE43" t="s">
        <v>109</v>
      </c>
    </row>
    <row r="44" spans="1:60" outlineLevel="1" x14ac:dyDescent="0.25">
      <c r="A44" s="215">
        <v>29</v>
      </c>
      <c r="B44" s="222" t="s">
        <v>172</v>
      </c>
      <c r="C44" s="265" t="s">
        <v>173</v>
      </c>
      <c r="D44" s="224" t="s">
        <v>174</v>
      </c>
      <c r="E44" s="229">
        <v>1.5</v>
      </c>
      <c r="F44" s="232"/>
      <c r="G44" s="233">
        <f>ROUND(E44*F44,2)</f>
        <v>0</v>
      </c>
      <c r="H44" s="232"/>
      <c r="I44" s="233">
        <f>ROUND(E44*H44,2)</f>
        <v>0</v>
      </c>
      <c r="J44" s="232"/>
      <c r="K44" s="233">
        <f>ROUND(E44*J44,2)</f>
        <v>0</v>
      </c>
      <c r="L44" s="233">
        <v>0</v>
      </c>
      <c r="M44" s="233">
        <f>G44*(1+L44/100)</f>
        <v>0</v>
      </c>
      <c r="N44" s="224">
        <v>6.0000000000000002E-5</v>
      </c>
      <c r="O44" s="224">
        <f>ROUND(E44*N44,5)</f>
        <v>9.0000000000000006E-5</v>
      </c>
      <c r="P44" s="224">
        <v>0</v>
      </c>
      <c r="Q44" s="224">
        <f>ROUND(E44*P44,5)</f>
        <v>0</v>
      </c>
      <c r="R44" s="224"/>
      <c r="S44" s="224"/>
      <c r="T44" s="225">
        <v>0.42599999999999999</v>
      </c>
      <c r="U44" s="224">
        <f>ROUND(E44*T44,2)</f>
        <v>0.64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 t="s">
        <v>113</v>
      </c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</row>
    <row r="45" spans="1:60" outlineLevel="1" x14ac:dyDescent="0.25">
      <c r="A45" s="215">
        <v>30</v>
      </c>
      <c r="B45" s="222" t="s">
        <v>175</v>
      </c>
      <c r="C45" s="265" t="s">
        <v>176</v>
      </c>
      <c r="D45" s="224" t="s">
        <v>174</v>
      </c>
      <c r="E45" s="229">
        <v>1.5</v>
      </c>
      <c r="F45" s="232"/>
      <c r="G45" s="233">
        <f>ROUND(E45*F45,2)</f>
        <v>0</v>
      </c>
      <c r="H45" s="232"/>
      <c r="I45" s="233">
        <f>ROUND(E45*H45,2)</f>
        <v>0</v>
      </c>
      <c r="J45" s="232"/>
      <c r="K45" s="233">
        <f>ROUND(E45*J45,2)</f>
        <v>0</v>
      </c>
      <c r="L45" s="233">
        <v>0</v>
      </c>
      <c r="M45" s="233">
        <f>G45*(1+L45/100)</f>
        <v>0</v>
      </c>
      <c r="N45" s="224">
        <v>6.0000000000000002E-5</v>
      </c>
      <c r="O45" s="224">
        <f>ROUND(E45*N45,5)</f>
        <v>9.0000000000000006E-5</v>
      </c>
      <c r="P45" s="224">
        <v>0</v>
      </c>
      <c r="Q45" s="224">
        <f>ROUND(E45*P45,5)</f>
        <v>0</v>
      </c>
      <c r="R45" s="224"/>
      <c r="S45" s="224"/>
      <c r="T45" s="225">
        <v>0.42599999999999999</v>
      </c>
      <c r="U45" s="224">
        <f>ROUND(E45*T45,2)</f>
        <v>0.64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 t="s">
        <v>113</v>
      </c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</row>
    <row r="46" spans="1:60" outlineLevel="1" x14ac:dyDescent="0.25">
      <c r="A46" s="215">
        <v>31</v>
      </c>
      <c r="B46" s="222" t="s">
        <v>177</v>
      </c>
      <c r="C46" s="265" t="s">
        <v>178</v>
      </c>
      <c r="D46" s="224" t="s">
        <v>0</v>
      </c>
      <c r="E46" s="229">
        <v>0.40949999999999998</v>
      </c>
      <c r="F46" s="232"/>
      <c r="G46" s="233">
        <f>ROUND(E46*F46,2)</f>
        <v>0</v>
      </c>
      <c r="H46" s="232"/>
      <c r="I46" s="233">
        <f>ROUND(E46*H46,2)</f>
        <v>0</v>
      </c>
      <c r="J46" s="232"/>
      <c r="K46" s="233">
        <f>ROUND(E46*J46,2)</f>
        <v>0</v>
      </c>
      <c r="L46" s="233">
        <v>0</v>
      </c>
      <c r="M46" s="233">
        <f>G46*(1+L46/100)</f>
        <v>0</v>
      </c>
      <c r="N46" s="224">
        <v>0</v>
      </c>
      <c r="O46" s="224">
        <f>ROUND(E46*N46,5)</f>
        <v>0</v>
      </c>
      <c r="P46" s="224">
        <v>0</v>
      </c>
      <c r="Q46" s="224">
        <f>ROUND(E46*P46,5)</f>
        <v>0</v>
      </c>
      <c r="R46" s="224"/>
      <c r="S46" s="224"/>
      <c r="T46" s="225">
        <v>0</v>
      </c>
      <c r="U46" s="224">
        <f>ROUND(E46*T46,2)</f>
        <v>0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 t="s">
        <v>113</v>
      </c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</row>
    <row r="47" spans="1:60" outlineLevel="1" x14ac:dyDescent="0.25">
      <c r="A47" s="215">
        <v>32</v>
      </c>
      <c r="B47" s="222" t="s">
        <v>179</v>
      </c>
      <c r="C47" s="265" t="s">
        <v>180</v>
      </c>
      <c r="D47" s="224" t="s">
        <v>0</v>
      </c>
      <c r="E47" s="229">
        <v>0.40949999999999998</v>
      </c>
      <c r="F47" s="232"/>
      <c r="G47" s="233">
        <f>ROUND(E47*F47,2)</f>
        <v>0</v>
      </c>
      <c r="H47" s="232"/>
      <c r="I47" s="233">
        <f>ROUND(E47*H47,2)</f>
        <v>0</v>
      </c>
      <c r="J47" s="232"/>
      <c r="K47" s="233">
        <f>ROUND(E47*J47,2)</f>
        <v>0</v>
      </c>
      <c r="L47" s="233">
        <v>0</v>
      </c>
      <c r="M47" s="233">
        <f>G47*(1+L47/100)</f>
        <v>0</v>
      </c>
      <c r="N47" s="224">
        <v>0</v>
      </c>
      <c r="O47" s="224">
        <f>ROUND(E47*N47,5)</f>
        <v>0</v>
      </c>
      <c r="P47" s="224">
        <v>0</v>
      </c>
      <c r="Q47" s="224">
        <f>ROUND(E47*P47,5)</f>
        <v>0</v>
      </c>
      <c r="R47" s="224"/>
      <c r="S47" s="224"/>
      <c r="T47" s="225">
        <v>0</v>
      </c>
      <c r="U47" s="224">
        <f>ROUND(E47*T47,2)</f>
        <v>0</v>
      </c>
      <c r="V47" s="214"/>
      <c r="W47" s="214"/>
      <c r="X47" s="214"/>
      <c r="Y47" s="214"/>
      <c r="Z47" s="214"/>
      <c r="AA47" s="214"/>
      <c r="AB47" s="214"/>
      <c r="AC47" s="214"/>
      <c r="AD47" s="214"/>
      <c r="AE47" s="214" t="s">
        <v>113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</row>
    <row r="48" spans="1:60" x14ac:dyDescent="0.25">
      <c r="A48" s="216" t="s">
        <v>108</v>
      </c>
      <c r="B48" s="223" t="s">
        <v>75</v>
      </c>
      <c r="C48" s="266" t="s">
        <v>76</v>
      </c>
      <c r="D48" s="226"/>
      <c r="E48" s="230"/>
      <c r="F48" s="234"/>
      <c r="G48" s="234">
        <f>SUMIF(AE49:AE49,"&lt;&gt;NOR",G49:G49)</f>
        <v>0</v>
      </c>
      <c r="H48" s="234"/>
      <c r="I48" s="234">
        <f>SUM(I49:I49)</f>
        <v>0</v>
      </c>
      <c r="J48" s="234"/>
      <c r="K48" s="234">
        <f>SUM(K49:K49)</f>
        <v>0</v>
      </c>
      <c r="L48" s="234"/>
      <c r="M48" s="234">
        <f>SUM(M49:M49)</f>
        <v>0</v>
      </c>
      <c r="N48" s="226"/>
      <c r="O48" s="226">
        <f>SUM(O49:O49)</f>
        <v>6.2E-4</v>
      </c>
      <c r="P48" s="226"/>
      <c r="Q48" s="226">
        <f>SUM(Q49:Q49)</f>
        <v>0</v>
      </c>
      <c r="R48" s="226"/>
      <c r="S48" s="226"/>
      <c r="T48" s="227"/>
      <c r="U48" s="226">
        <f>SUM(U49:U49)</f>
        <v>0.81</v>
      </c>
      <c r="AE48" t="s">
        <v>109</v>
      </c>
    </row>
    <row r="49" spans="1:60" ht="20.399999999999999" outlineLevel="1" x14ac:dyDescent="0.25">
      <c r="A49" s="215">
        <v>33</v>
      </c>
      <c r="B49" s="222" t="s">
        <v>181</v>
      </c>
      <c r="C49" s="265" t="s">
        <v>182</v>
      </c>
      <c r="D49" s="224" t="s">
        <v>112</v>
      </c>
      <c r="E49" s="229">
        <v>2</v>
      </c>
      <c r="F49" s="232"/>
      <c r="G49" s="233">
        <f>ROUND(E49*F49,2)</f>
        <v>0</v>
      </c>
      <c r="H49" s="232"/>
      <c r="I49" s="233">
        <f>ROUND(E49*H49,2)</f>
        <v>0</v>
      </c>
      <c r="J49" s="232"/>
      <c r="K49" s="233">
        <f>ROUND(E49*J49,2)</f>
        <v>0</v>
      </c>
      <c r="L49" s="233">
        <v>0</v>
      </c>
      <c r="M49" s="233">
        <f>G49*(1+L49/100)</f>
        <v>0</v>
      </c>
      <c r="N49" s="224">
        <v>3.1E-4</v>
      </c>
      <c r="O49" s="224">
        <f>ROUND(E49*N49,5)</f>
        <v>6.2E-4</v>
      </c>
      <c r="P49" s="224">
        <v>0</v>
      </c>
      <c r="Q49" s="224">
        <f>ROUND(E49*P49,5)</f>
        <v>0</v>
      </c>
      <c r="R49" s="224"/>
      <c r="S49" s="224"/>
      <c r="T49" s="225">
        <v>0.40300000000000002</v>
      </c>
      <c r="U49" s="224">
        <f>ROUND(E49*T49,2)</f>
        <v>0.81</v>
      </c>
      <c r="V49" s="214"/>
      <c r="W49" s="214"/>
      <c r="X49" s="214"/>
      <c r="Y49" s="214"/>
      <c r="Z49" s="214"/>
      <c r="AA49" s="214"/>
      <c r="AB49" s="214"/>
      <c r="AC49" s="214"/>
      <c r="AD49" s="214"/>
      <c r="AE49" s="214" t="s">
        <v>113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</row>
    <row r="50" spans="1:60" x14ac:dyDescent="0.25">
      <c r="A50" s="216" t="s">
        <v>108</v>
      </c>
      <c r="B50" s="223" t="s">
        <v>77</v>
      </c>
      <c r="C50" s="266" t="s">
        <v>27</v>
      </c>
      <c r="D50" s="226"/>
      <c r="E50" s="230"/>
      <c r="F50" s="234"/>
      <c r="G50" s="234">
        <f>SUMIF(AE51:AE56,"&lt;&gt;NOR",G51:G56)</f>
        <v>0</v>
      </c>
      <c r="H50" s="234"/>
      <c r="I50" s="234">
        <f>SUM(I51:I56)</f>
        <v>0</v>
      </c>
      <c r="J50" s="234"/>
      <c r="K50" s="234">
        <f>SUM(K51:K56)</f>
        <v>0</v>
      </c>
      <c r="L50" s="234"/>
      <c r="M50" s="234">
        <f>SUM(M51:M56)</f>
        <v>0</v>
      </c>
      <c r="N50" s="226"/>
      <c r="O50" s="226">
        <f>SUM(O51:O56)</f>
        <v>0</v>
      </c>
      <c r="P50" s="226"/>
      <c r="Q50" s="226">
        <f>SUM(Q51:Q56)</f>
        <v>0</v>
      </c>
      <c r="R50" s="226"/>
      <c r="S50" s="226"/>
      <c r="T50" s="227"/>
      <c r="U50" s="226">
        <f>SUM(U51:U56)</f>
        <v>0</v>
      </c>
      <c r="AE50" t="s">
        <v>109</v>
      </c>
    </row>
    <row r="51" spans="1:60" outlineLevel="1" x14ac:dyDescent="0.25">
      <c r="A51" s="215">
        <v>34</v>
      </c>
      <c r="B51" s="222" t="s">
        <v>183</v>
      </c>
      <c r="C51" s="265" t="s">
        <v>184</v>
      </c>
      <c r="D51" s="224" t="s">
        <v>185</v>
      </c>
      <c r="E51" s="229">
        <v>1</v>
      </c>
      <c r="F51" s="232"/>
      <c r="G51" s="233">
        <f>ROUND(E51*F51,2)</f>
        <v>0</v>
      </c>
      <c r="H51" s="232"/>
      <c r="I51" s="233">
        <f>ROUND(E51*H51,2)</f>
        <v>0</v>
      </c>
      <c r="J51" s="232"/>
      <c r="K51" s="233">
        <f>ROUND(E51*J51,2)</f>
        <v>0</v>
      </c>
      <c r="L51" s="233">
        <v>0</v>
      </c>
      <c r="M51" s="233">
        <f>G51*(1+L51/100)</f>
        <v>0</v>
      </c>
      <c r="N51" s="224">
        <v>0</v>
      </c>
      <c r="O51" s="224">
        <f>ROUND(E51*N51,5)</f>
        <v>0</v>
      </c>
      <c r="P51" s="224">
        <v>0</v>
      </c>
      <c r="Q51" s="224">
        <f>ROUND(E51*P51,5)</f>
        <v>0</v>
      </c>
      <c r="R51" s="224"/>
      <c r="S51" s="224"/>
      <c r="T51" s="225">
        <v>0</v>
      </c>
      <c r="U51" s="224">
        <f>ROUND(E51*T51,2)</f>
        <v>0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 t="s">
        <v>113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</row>
    <row r="52" spans="1:60" ht="21" outlineLevel="1" x14ac:dyDescent="0.25">
      <c r="A52" s="215"/>
      <c r="B52" s="222"/>
      <c r="C52" s="267" t="s">
        <v>186</v>
      </c>
      <c r="D52" s="228"/>
      <c r="E52" s="231"/>
      <c r="F52" s="235"/>
      <c r="G52" s="236"/>
      <c r="H52" s="233"/>
      <c r="I52" s="233"/>
      <c r="J52" s="233"/>
      <c r="K52" s="233"/>
      <c r="L52" s="233"/>
      <c r="M52" s="233"/>
      <c r="N52" s="224"/>
      <c r="O52" s="224"/>
      <c r="P52" s="224"/>
      <c r="Q52" s="224"/>
      <c r="R52" s="224"/>
      <c r="S52" s="224"/>
      <c r="T52" s="225"/>
      <c r="U52" s="224"/>
      <c r="V52" s="214"/>
      <c r="W52" s="214"/>
      <c r="X52" s="214"/>
      <c r="Y52" s="214"/>
      <c r="Z52" s="214"/>
      <c r="AA52" s="214"/>
      <c r="AB52" s="214"/>
      <c r="AC52" s="214"/>
      <c r="AD52" s="214"/>
      <c r="AE52" s="214" t="s">
        <v>187</v>
      </c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7" t="str">
        <f>C52</f>
        <v>Náklady na vyhotovení dokumentace skutečného provedení stavby a její předání objednateli v požadované formě</v>
      </c>
      <c r="BB52" s="214"/>
      <c r="BC52" s="214"/>
      <c r="BD52" s="214"/>
      <c r="BE52" s="214"/>
      <c r="BF52" s="214"/>
      <c r="BG52" s="214"/>
      <c r="BH52" s="214"/>
    </row>
    <row r="53" spans="1:60" outlineLevel="1" x14ac:dyDescent="0.25">
      <c r="A53" s="215">
        <v>35</v>
      </c>
      <c r="B53" s="222" t="s">
        <v>188</v>
      </c>
      <c r="C53" s="265" t="s">
        <v>189</v>
      </c>
      <c r="D53" s="224" t="s">
        <v>185</v>
      </c>
      <c r="E53" s="229">
        <v>1</v>
      </c>
      <c r="F53" s="232"/>
      <c r="G53" s="233">
        <f>ROUND(E53*F53,2)</f>
        <v>0</v>
      </c>
      <c r="H53" s="232"/>
      <c r="I53" s="233">
        <f>ROUND(E53*H53,2)</f>
        <v>0</v>
      </c>
      <c r="J53" s="232"/>
      <c r="K53" s="233">
        <f>ROUND(E53*J53,2)</f>
        <v>0</v>
      </c>
      <c r="L53" s="233">
        <v>0</v>
      </c>
      <c r="M53" s="233">
        <f>G53*(1+L53/100)</f>
        <v>0</v>
      </c>
      <c r="N53" s="224">
        <v>0</v>
      </c>
      <c r="O53" s="224">
        <f>ROUND(E53*N53,5)</f>
        <v>0</v>
      </c>
      <c r="P53" s="224">
        <v>0</v>
      </c>
      <c r="Q53" s="224">
        <f>ROUND(E53*P53,5)</f>
        <v>0</v>
      </c>
      <c r="R53" s="224"/>
      <c r="S53" s="224"/>
      <c r="T53" s="225">
        <v>0</v>
      </c>
      <c r="U53" s="224">
        <f>ROUND(E53*T53,2)</f>
        <v>0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 t="s">
        <v>113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</row>
    <row r="54" spans="1:60" outlineLevel="1" x14ac:dyDescent="0.25">
      <c r="A54" s="215">
        <v>36</v>
      </c>
      <c r="B54" s="222" t="s">
        <v>190</v>
      </c>
      <c r="C54" s="265" t="s">
        <v>191</v>
      </c>
      <c r="D54" s="224" t="s">
        <v>185</v>
      </c>
      <c r="E54" s="229">
        <v>1</v>
      </c>
      <c r="F54" s="232"/>
      <c r="G54" s="233">
        <f>ROUND(E54*F54,2)</f>
        <v>0</v>
      </c>
      <c r="H54" s="232"/>
      <c r="I54" s="233">
        <f>ROUND(E54*H54,2)</f>
        <v>0</v>
      </c>
      <c r="J54" s="232"/>
      <c r="K54" s="233">
        <f>ROUND(E54*J54,2)</f>
        <v>0</v>
      </c>
      <c r="L54" s="233">
        <v>0</v>
      </c>
      <c r="M54" s="233">
        <f>G54*(1+L54/100)</f>
        <v>0</v>
      </c>
      <c r="N54" s="224">
        <v>0</v>
      </c>
      <c r="O54" s="224">
        <f>ROUND(E54*N54,5)</f>
        <v>0</v>
      </c>
      <c r="P54" s="224">
        <v>0</v>
      </c>
      <c r="Q54" s="224">
        <f>ROUND(E54*P54,5)</f>
        <v>0</v>
      </c>
      <c r="R54" s="224"/>
      <c r="S54" s="224"/>
      <c r="T54" s="225">
        <v>0</v>
      </c>
      <c r="U54" s="224">
        <f>ROUND(E54*T54,2)</f>
        <v>0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4" t="s">
        <v>113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</row>
    <row r="55" spans="1:60" outlineLevel="1" x14ac:dyDescent="0.25">
      <c r="A55" s="215">
        <v>37</v>
      </c>
      <c r="B55" s="222" t="s">
        <v>192</v>
      </c>
      <c r="C55" s="265" t="s">
        <v>193</v>
      </c>
      <c r="D55" s="224" t="s">
        <v>123</v>
      </c>
      <c r="E55" s="229">
        <v>1</v>
      </c>
      <c r="F55" s="232"/>
      <c r="G55" s="233">
        <f>ROUND(E55*F55,2)</f>
        <v>0</v>
      </c>
      <c r="H55" s="232"/>
      <c r="I55" s="233">
        <f>ROUND(E55*H55,2)</f>
        <v>0</v>
      </c>
      <c r="J55" s="232"/>
      <c r="K55" s="233">
        <f>ROUND(E55*J55,2)</f>
        <v>0</v>
      </c>
      <c r="L55" s="233">
        <v>0</v>
      </c>
      <c r="M55" s="233">
        <f>G55*(1+L55/100)</f>
        <v>0</v>
      </c>
      <c r="N55" s="224">
        <v>0</v>
      </c>
      <c r="O55" s="224">
        <f>ROUND(E55*N55,5)</f>
        <v>0</v>
      </c>
      <c r="P55" s="224">
        <v>0</v>
      </c>
      <c r="Q55" s="224">
        <f>ROUND(E55*P55,5)</f>
        <v>0</v>
      </c>
      <c r="R55" s="224"/>
      <c r="S55" s="224"/>
      <c r="T55" s="225">
        <v>0</v>
      </c>
      <c r="U55" s="224">
        <f>ROUND(E55*T55,2)</f>
        <v>0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 t="s">
        <v>113</v>
      </c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</row>
    <row r="56" spans="1:60" outlineLevel="1" x14ac:dyDescent="0.25">
      <c r="A56" s="215">
        <v>38</v>
      </c>
      <c r="B56" s="222" t="s">
        <v>194</v>
      </c>
      <c r="C56" s="265" t="s">
        <v>195</v>
      </c>
      <c r="D56" s="224" t="s">
        <v>123</v>
      </c>
      <c r="E56" s="229">
        <v>1</v>
      </c>
      <c r="F56" s="232"/>
      <c r="G56" s="233">
        <f>ROUND(E56*F56,2)</f>
        <v>0</v>
      </c>
      <c r="H56" s="232"/>
      <c r="I56" s="233">
        <f>ROUND(E56*H56,2)</f>
        <v>0</v>
      </c>
      <c r="J56" s="232"/>
      <c r="K56" s="233">
        <f>ROUND(E56*J56,2)</f>
        <v>0</v>
      </c>
      <c r="L56" s="233">
        <v>0</v>
      </c>
      <c r="M56" s="233">
        <f>G56*(1+L56/100)</f>
        <v>0</v>
      </c>
      <c r="N56" s="224">
        <v>0</v>
      </c>
      <c r="O56" s="224">
        <f>ROUND(E56*N56,5)</f>
        <v>0</v>
      </c>
      <c r="P56" s="224">
        <v>0</v>
      </c>
      <c r="Q56" s="224">
        <f>ROUND(E56*P56,5)</f>
        <v>0</v>
      </c>
      <c r="R56" s="224"/>
      <c r="S56" s="224"/>
      <c r="T56" s="225">
        <v>0</v>
      </c>
      <c r="U56" s="224">
        <f>ROUND(E56*T56,2)</f>
        <v>0</v>
      </c>
      <c r="V56" s="214"/>
      <c r="W56" s="214"/>
      <c r="X56" s="214"/>
      <c r="Y56" s="214"/>
      <c r="Z56" s="214"/>
      <c r="AA56" s="214"/>
      <c r="AB56" s="214"/>
      <c r="AC56" s="214"/>
      <c r="AD56" s="214"/>
      <c r="AE56" s="214" t="s">
        <v>113</v>
      </c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</row>
    <row r="57" spans="1:60" x14ac:dyDescent="0.25">
      <c r="A57" s="216" t="s">
        <v>108</v>
      </c>
      <c r="B57" s="223" t="s">
        <v>78</v>
      </c>
      <c r="C57" s="266" t="s">
        <v>26</v>
      </c>
      <c r="D57" s="226"/>
      <c r="E57" s="230"/>
      <c r="F57" s="234"/>
      <c r="G57" s="234">
        <f>SUMIF(AE58:AE61,"&lt;&gt;NOR",G58:G61)</f>
        <v>0</v>
      </c>
      <c r="H57" s="234"/>
      <c r="I57" s="234">
        <f>SUM(I58:I61)</f>
        <v>0</v>
      </c>
      <c r="J57" s="234"/>
      <c r="K57" s="234">
        <f>SUM(K58:K61)</f>
        <v>0</v>
      </c>
      <c r="L57" s="234"/>
      <c r="M57" s="234">
        <f>SUM(M58:M61)</f>
        <v>0</v>
      </c>
      <c r="N57" s="226"/>
      <c r="O57" s="226">
        <f>SUM(O58:O61)</f>
        <v>0</v>
      </c>
      <c r="P57" s="226"/>
      <c r="Q57" s="226">
        <f>SUM(Q58:Q61)</f>
        <v>0</v>
      </c>
      <c r="R57" s="226"/>
      <c r="S57" s="226"/>
      <c r="T57" s="227"/>
      <c r="U57" s="226">
        <f>SUM(U58:U61)</f>
        <v>0</v>
      </c>
      <c r="AE57" t="s">
        <v>109</v>
      </c>
    </row>
    <row r="58" spans="1:60" outlineLevel="1" x14ac:dyDescent="0.25">
      <c r="A58" s="215">
        <v>39</v>
      </c>
      <c r="B58" s="222" t="s">
        <v>196</v>
      </c>
      <c r="C58" s="265" t="s">
        <v>197</v>
      </c>
      <c r="D58" s="224" t="s">
        <v>185</v>
      </c>
      <c r="E58" s="229">
        <v>1</v>
      </c>
      <c r="F58" s="232"/>
      <c r="G58" s="233">
        <f>ROUND(E58*F58,2)</f>
        <v>0</v>
      </c>
      <c r="H58" s="232"/>
      <c r="I58" s="233">
        <f>ROUND(E58*H58,2)</f>
        <v>0</v>
      </c>
      <c r="J58" s="232"/>
      <c r="K58" s="233">
        <f>ROUND(E58*J58,2)</f>
        <v>0</v>
      </c>
      <c r="L58" s="233">
        <v>0</v>
      </c>
      <c r="M58" s="233">
        <f>G58*(1+L58/100)</f>
        <v>0</v>
      </c>
      <c r="N58" s="224">
        <v>0</v>
      </c>
      <c r="O58" s="224">
        <f>ROUND(E58*N58,5)</f>
        <v>0</v>
      </c>
      <c r="P58" s="224">
        <v>0</v>
      </c>
      <c r="Q58" s="224">
        <f>ROUND(E58*P58,5)</f>
        <v>0</v>
      </c>
      <c r="R58" s="224"/>
      <c r="S58" s="224"/>
      <c r="T58" s="225">
        <v>0</v>
      </c>
      <c r="U58" s="224">
        <f>ROUND(E58*T58,2)</f>
        <v>0</v>
      </c>
      <c r="V58" s="214"/>
      <c r="W58" s="214"/>
      <c r="X58" s="214"/>
      <c r="Y58" s="214"/>
      <c r="Z58" s="214"/>
      <c r="AA58" s="214"/>
      <c r="AB58" s="214"/>
      <c r="AC58" s="214"/>
      <c r="AD58" s="214"/>
      <c r="AE58" s="214" t="s">
        <v>113</v>
      </c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</row>
    <row r="59" spans="1:60" outlineLevel="1" x14ac:dyDescent="0.25">
      <c r="A59" s="215"/>
      <c r="B59" s="222"/>
      <c r="C59" s="267" t="s">
        <v>198</v>
      </c>
      <c r="D59" s="228"/>
      <c r="E59" s="231"/>
      <c r="F59" s="235"/>
      <c r="G59" s="236"/>
      <c r="H59" s="233"/>
      <c r="I59" s="233"/>
      <c r="J59" s="233"/>
      <c r="K59" s="233"/>
      <c r="L59" s="233"/>
      <c r="M59" s="233"/>
      <c r="N59" s="224"/>
      <c r="O59" s="224"/>
      <c r="P59" s="224"/>
      <c r="Q59" s="224"/>
      <c r="R59" s="224"/>
      <c r="S59" s="224"/>
      <c r="T59" s="225"/>
      <c r="U59" s="224"/>
      <c r="V59" s="214"/>
      <c r="W59" s="214"/>
      <c r="X59" s="214"/>
      <c r="Y59" s="214"/>
      <c r="Z59" s="214"/>
      <c r="AA59" s="214"/>
      <c r="AB59" s="214"/>
      <c r="AC59" s="214"/>
      <c r="AD59" s="214"/>
      <c r="AE59" s="214" t="s">
        <v>187</v>
      </c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7" t="str">
        <f>C59</f>
        <v>Veškeré náklady spojené s vybudováním, provozem a odstraněním zařízení staveniště</v>
      </c>
      <c r="BB59" s="214"/>
      <c r="BC59" s="214"/>
      <c r="BD59" s="214"/>
      <c r="BE59" s="214"/>
      <c r="BF59" s="214"/>
      <c r="BG59" s="214"/>
      <c r="BH59" s="214"/>
    </row>
    <row r="60" spans="1:60" outlineLevel="1" x14ac:dyDescent="0.25">
      <c r="A60" s="215">
        <v>40</v>
      </c>
      <c r="B60" s="222" t="s">
        <v>199</v>
      </c>
      <c r="C60" s="265" t="s">
        <v>200</v>
      </c>
      <c r="D60" s="224" t="s">
        <v>185</v>
      </c>
      <c r="E60" s="229">
        <v>1</v>
      </c>
      <c r="F60" s="232"/>
      <c r="G60" s="233">
        <f>ROUND(E60*F60,2)</f>
        <v>0</v>
      </c>
      <c r="H60" s="232"/>
      <c r="I60" s="233">
        <f>ROUND(E60*H60,2)</f>
        <v>0</v>
      </c>
      <c r="J60" s="232"/>
      <c r="K60" s="233">
        <f>ROUND(E60*J60,2)</f>
        <v>0</v>
      </c>
      <c r="L60" s="233">
        <v>0</v>
      </c>
      <c r="M60" s="233">
        <f>G60*(1+L60/100)</f>
        <v>0</v>
      </c>
      <c r="N60" s="224">
        <v>0</v>
      </c>
      <c r="O60" s="224">
        <f>ROUND(E60*N60,5)</f>
        <v>0</v>
      </c>
      <c r="P60" s="224">
        <v>0</v>
      </c>
      <c r="Q60" s="224">
        <f>ROUND(E60*P60,5)</f>
        <v>0</v>
      </c>
      <c r="R60" s="224"/>
      <c r="S60" s="224"/>
      <c r="T60" s="225">
        <v>0</v>
      </c>
      <c r="U60" s="224">
        <f>ROUND(E60*T60,2)</f>
        <v>0</v>
      </c>
      <c r="V60" s="214"/>
      <c r="W60" s="214"/>
      <c r="X60" s="214"/>
      <c r="Y60" s="214"/>
      <c r="Z60" s="214"/>
      <c r="AA60" s="214"/>
      <c r="AB60" s="214"/>
      <c r="AC60" s="214"/>
      <c r="AD60" s="214"/>
      <c r="AE60" s="214" t="s">
        <v>113</v>
      </c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</row>
    <row r="61" spans="1:60" outlineLevel="1" x14ac:dyDescent="0.25">
      <c r="A61" s="215"/>
      <c r="B61" s="222"/>
      <c r="C61" s="267" t="s">
        <v>201</v>
      </c>
      <c r="D61" s="228"/>
      <c r="E61" s="231"/>
      <c r="F61" s="235"/>
      <c r="G61" s="236"/>
      <c r="H61" s="233"/>
      <c r="I61" s="233"/>
      <c r="J61" s="233"/>
      <c r="K61" s="233"/>
      <c r="L61" s="233"/>
      <c r="M61" s="233"/>
      <c r="N61" s="224"/>
      <c r="O61" s="224"/>
      <c r="P61" s="224"/>
      <c r="Q61" s="224"/>
      <c r="R61" s="224"/>
      <c r="S61" s="224"/>
      <c r="T61" s="225"/>
      <c r="U61" s="224"/>
      <c r="V61" s="214"/>
      <c r="W61" s="214"/>
      <c r="X61" s="214"/>
      <c r="Y61" s="214"/>
      <c r="Z61" s="214"/>
      <c r="AA61" s="214"/>
      <c r="AB61" s="214"/>
      <c r="AC61" s="214"/>
      <c r="AD61" s="214"/>
      <c r="AE61" s="214" t="s">
        <v>187</v>
      </c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7" t="str">
        <f>C61</f>
        <v>Koordinace stavebních a technologických dodávek</v>
      </c>
      <c r="BB61" s="214"/>
      <c r="BC61" s="214"/>
      <c r="BD61" s="214"/>
      <c r="BE61" s="214"/>
      <c r="BF61" s="214"/>
      <c r="BG61" s="214"/>
      <c r="BH61" s="214"/>
    </row>
    <row r="62" spans="1:60" x14ac:dyDescent="0.25">
      <c r="A62" s="216" t="s">
        <v>108</v>
      </c>
      <c r="B62" s="223" t="s">
        <v>79</v>
      </c>
      <c r="C62" s="266" t="s">
        <v>80</v>
      </c>
      <c r="D62" s="226"/>
      <c r="E62" s="230"/>
      <c r="F62" s="234"/>
      <c r="G62" s="234">
        <f>SUMIF(AE63:AE64,"&lt;&gt;NOR",G63:G64)</f>
        <v>0</v>
      </c>
      <c r="H62" s="234"/>
      <c r="I62" s="234">
        <f>SUM(I63:I64)</f>
        <v>0</v>
      </c>
      <c r="J62" s="234"/>
      <c r="K62" s="234">
        <f>SUM(K63:K64)</f>
        <v>0</v>
      </c>
      <c r="L62" s="234"/>
      <c r="M62" s="234">
        <f>SUM(M63:M64)</f>
        <v>0</v>
      </c>
      <c r="N62" s="226"/>
      <c r="O62" s="226">
        <f>SUM(O63:O64)</f>
        <v>8.0000000000000007E-5</v>
      </c>
      <c r="P62" s="226"/>
      <c r="Q62" s="226">
        <f>SUM(Q63:Q64)</f>
        <v>0</v>
      </c>
      <c r="R62" s="226"/>
      <c r="S62" s="226"/>
      <c r="T62" s="227"/>
      <c r="U62" s="226">
        <f>SUM(U63:U64)</f>
        <v>7.0000000000000007E-2</v>
      </c>
      <c r="AE62" t="s">
        <v>109</v>
      </c>
    </row>
    <row r="63" spans="1:60" outlineLevel="1" x14ac:dyDescent="0.25">
      <c r="A63" s="215">
        <v>41</v>
      </c>
      <c r="B63" s="222" t="s">
        <v>202</v>
      </c>
      <c r="C63" s="265" t="s">
        <v>203</v>
      </c>
      <c r="D63" s="224" t="s">
        <v>204</v>
      </c>
      <c r="E63" s="229">
        <v>1.5</v>
      </c>
      <c r="F63" s="232"/>
      <c r="G63" s="233">
        <f>ROUND(E63*F63,2)</f>
        <v>0</v>
      </c>
      <c r="H63" s="232"/>
      <c r="I63" s="233">
        <f>ROUND(E63*H63,2)</f>
        <v>0</v>
      </c>
      <c r="J63" s="232"/>
      <c r="K63" s="233">
        <f>ROUND(E63*J63,2)</f>
        <v>0</v>
      </c>
      <c r="L63" s="233">
        <v>0</v>
      </c>
      <c r="M63" s="233">
        <f>G63*(1+L63/100)</f>
        <v>0</v>
      </c>
      <c r="N63" s="224">
        <v>3.0000000000000001E-5</v>
      </c>
      <c r="O63" s="224">
        <f>ROUND(E63*N63,5)</f>
        <v>5.0000000000000002E-5</v>
      </c>
      <c r="P63" s="224">
        <v>0</v>
      </c>
      <c r="Q63" s="224">
        <f>ROUND(E63*P63,5)</f>
        <v>0</v>
      </c>
      <c r="R63" s="224"/>
      <c r="S63" s="224"/>
      <c r="T63" s="225">
        <v>2.9000000000000001E-2</v>
      </c>
      <c r="U63" s="224">
        <f>ROUND(E63*T63,2)</f>
        <v>0.04</v>
      </c>
      <c r="V63" s="214"/>
      <c r="W63" s="214"/>
      <c r="X63" s="214"/>
      <c r="Y63" s="214"/>
      <c r="Z63" s="214"/>
      <c r="AA63" s="214"/>
      <c r="AB63" s="214"/>
      <c r="AC63" s="214"/>
      <c r="AD63" s="214"/>
      <c r="AE63" s="214" t="s">
        <v>113</v>
      </c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</row>
    <row r="64" spans="1:60" outlineLevel="1" x14ac:dyDescent="0.25">
      <c r="A64" s="215">
        <v>42</v>
      </c>
      <c r="B64" s="222" t="s">
        <v>205</v>
      </c>
      <c r="C64" s="265" t="s">
        <v>206</v>
      </c>
      <c r="D64" s="224" t="s">
        <v>207</v>
      </c>
      <c r="E64" s="229">
        <v>1</v>
      </c>
      <c r="F64" s="232"/>
      <c r="G64" s="233">
        <f>ROUND(E64*F64,2)</f>
        <v>0</v>
      </c>
      <c r="H64" s="232"/>
      <c r="I64" s="233">
        <f>ROUND(E64*H64,2)</f>
        <v>0</v>
      </c>
      <c r="J64" s="232"/>
      <c r="K64" s="233">
        <f>ROUND(E64*J64,2)</f>
        <v>0</v>
      </c>
      <c r="L64" s="233">
        <v>0</v>
      </c>
      <c r="M64" s="233">
        <f>G64*(1+L64/100)</f>
        <v>0</v>
      </c>
      <c r="N64" s="224">
        <v>3.0000000000000001E-5</v>
      </c>
      <c r="O64" s="224">
        <f>ROUND(E64*N64,5)</f>
        <v>3.0000000000000001E-5</v>
      </c>
      <c r="P64" s="224">
        <v>0</v>
      </c>
      <c r="Q64" s="224">
        <f>ROUND(E64*P64,5)</f>
        <v>0</v>
      </c>
      <c r="R64" s="224"/>
      <c r="S64" s="224"/>
      <c r="T64" s="225">
        <v>2.9000000000000001E-2</v>
      </c>
      <c r="U64" s="224">
        <f>ROUND(E64*T64,2)</f>
        <v>0.03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 t="s">
        <v>113</v>
      </c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14"/>
      <c r="AW64" s="214"/>
      <c r="AX64" s="214"/>
      <c r="AY64" s="214"/>
      <c r="AZ64" s="214"/>
      <c r="BA64" s="214"/>
      <c r="BB64" s="214"/>
      <c r="BC64" s="214"/>
      <c r="BD64" s="214"/>
      <c r="BE64" s="214"/>
      <c r="BF64" s="214"/>
      <c r="BG64" s="214"/>
      <c r="BH64" s="214"/>
    </row>
    <row r="65" spans="1:60" x14ac:dyDescent="0.25">
      <c r="A65" s="216" t="s">
        <v>108</v>
      </c>
      <c r="B65" s="223" t="s">
        <v>81</v>
      </c>
      <c r="C65" s="266" t="s">
        <v>82</v>
      </c>
      <c r="D65" s="226"/>
      <c r="E65" s="230"/>
      <c r="F65" s="234"/>
      <c r="G65" s="234">
        <f>SUMIF(AE66:AE69,"&lt;&gt;NOR",G66:G69)</f>
        <v>0</v>
      </c>
      <c r="H65" s="234"/>
      <c r="I65" s="234">
        <f>SUM(I66:I69)</f>
        <v>0</v>
      </c>
      <c r="J65" s="234"/>
      <c r="K65" s="234">
        <f>SUM(K66:K69)</f>
        <v>0</v>
      </c>
      <c r="L65" s="234"/>
      <c r="M65" s="234">
        <f>SUM(M66:M69)</f>
        <v>0</v>
      </c>
      <c r="N65" s="226"/>
      <c r="O65" s="226">
        <f>SUM(O66:O69)</f>
        <v>0</v>
      </c>
      <c r="P65" s="226"/>
      <c r="Q65" s="226">
        <f>SUM(Q66:Q69)</f>
        <v>0</v>
      </c>
      <c r="R65" s="226"/>
      <c r="S65" s="226"/>
      <c r="T65" s="227"/>
      <c r="U65" s="226">
        <f>SUM(U66:U69)</f>
        <v>3</v>
      </c>
      <c r="AE65" t="s">
        <v>109</v>
      </c>
    </row>
    <row r="66" spans="1:60" outlineLevel="1" x14ac:dyDescent="0.25">
      <c r="A66" s="215">
        <v>43</v>
      </c>
      <c r="B66" s="222" t="s">
        <v>208</v>
      </c>
      <c r="C66" s="265" t="s">
        <v>209</v>
      </c>
      <c r="D66" s="224" t="s">
        <v>210</v>
      </c>
      <c r="E66" s="229">
        <v>5</v>
      </c>
      <c r="F66" s="232"/>
      <c r="G66" s="233">
        <f>ROUND(E66*F66,2)</f>
        <v>0</v>
      </c>
      <c r="H66" s="232"/>
      <c r="I66" s="233">
        <f>ROUND(E66*H66,2)</f>
        <v>0</v>
      </c>
      <c r="J66" s="232"/>
      <c r="K66" s="233">
        <f>ROUND(E66*J66,2)</f>
        <v>0</v>
      </c>
      <c r="L66" s="233">
        <v>0</v>
      </c>
      <c r="M66" s="233">
        <f>G66*(1+L66/100)</f>
        <v>0</v>
      </c>
      <c r="N66" s="224">
        <v>0</v>
      </c>
      <c r="O66" s="224">
        <f>ROUND(E66*N66,5)</f>
        <v>0</v>
      </c>
      <c r="P66" s="224">
        <v>0</v>
      </c>
      <c r="Q66" s="224">
        <f>ROUND(E66*P66,5)</f>
        <v>0</v>
      </c>
      <c r="R66" s="224"/>
      <c r="S66" s="224"/>
      <c r="T66" s="225">
        <v>0</v>
      </c>
      <c r="U66" s="224">
        <f>ROUND(E66*T66,2)</f>
        <v>0</v>
      </c>
      <c r="V66" s="214"/>
      <c r="W66" s="214"/>
      <c r="X66" s="214"/>
      <c r="Y66" s="214"/>
      <c r="Z66" s="214"/>
      <c r="AA66" s="214"/>
      <c r="AB66" s="214"/>
      <c r="AC66" s="214"/>
      <c r="AD66" s="214"/>
      <c r="AE66" s="214" t="s">
        <v>113</v>
      </c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</row>
    <row r="67" spans="1:60" outlineLevel="1" x14ac:dyDescent="0.25">
      <c r="A67" s="215">
        <v>44</v>
      </c>
      <c r="B67" s="222" t="s">
        <v>211</v>
      </c>
      <c r="C67" s="265" t="s">
        <v>212</v>
      </c>
      <c r="D67" s="224" t="s">
        <v>123</v>
      </c>
      <c r="E67" s="229">
        <v>1</v>
      </c>
      <c r="F67" s="232"/>
      <c r="G67" s="233">
        <f>ROUND(E67*F67,2)</f>
        <v>0</v>
      </c>
      <c r="H67" s="232"/>
      <c r="I67" s="233">
        <f>ROUND(E67*H67,2)</f>
        <v>0</v>
      </c>
      <c r="J67" s="232"/>
      <c r="K67" s="233">
        <f>ROUND(E67*J67,2)</f>
        <v>0</v>
      </c>
      <c r="L67" s="233">
        <v>0</v>
      </c>
      <c r="M67" s="233">
        <f>G67*(1+L67/100)</f>
        <v>0</v>
      </c>
      <c r="N67" s="224">
        <v>0</v>
      </c>
      <c r="O67" s="224">
        <f>ROUND(E67*N67,5)</f>
        <v>0</v>
      </c>
      <c r="P67" s="224">
        <v>0</v>
      </c>
      <c r="Q67" s="224">
        <f>ROUND(E67*P67,5)</f>
        <v>0</v>
      </c>
      <c r="R67" s="224"/>
      <c r="S67" s="224"/>
      <c r="T67" s="225">
        <v>1</v>
      </c>
      <c r="U67" s="224">
        <f>ROUND(E67*T67,2)</f>
        <v>1</v>
      </c>
      <c r="V67" s="214"/>
      <c r="W67" s="214"/>
      <c r="X67" s="214"/>
      <c r="Y67" s="214"/>
      <c r="Z67" s="214"/>
      <c r="AA67" s="214"/>
      <c r="AB67" s="214"/>
      <c r="AC67" s="214"/>
      <c r="AD67" s="214"/>
      <c r="AE67" s="214" t="s">
        <v>113</v>
      </c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</row>
    <row r="68" spans="1:60" outlineLevel="1" x14ac:dyDescent="0.25">
      <c r="A68" s="215">
        <v>45</v>
      </c>
      <c r="B68" s="222" t="s">
        <v>213</v>
      </c>
      <c r="C68" s="265" t="s">
        <v>214</v>
      </c>
      <c r="D68" s="224" t="s">
        <v>123</v>
      </c>
      <c r="E68" s="229">
        <v>1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0</v>
      </c>
      <c r="M68" s="233">
        <f>G68*(1+L68/100)</f>
        <v>0</v>
      </c>
      <c r="N68" s="224">
        <v>0</v>
      </c>
      <c r="O68" s="224">
        <f>ROUND(E68*N68,5)</f>
        <v>0</v>
      </c>
      <c r="P68" s="224">
        <v>0</v>
      </c>
      <c r="Q68" s="224">
        <f>ROUND(E68*P68,5)</f>
        <v>0</v>
      </c>
      <c r="R68" s="224"/>
      <c r="S68" s="224"/>
      <c r="T68" s="225">
        <v>1</v>
      </c>
      <c r="U68" s="224">
        <f>ROUND(E68*T68,2)</f>
        <v>1</v>
      </c>
      <c r="V68" s="214"/>
      <c r="W68" s="214"/>
      <c r="X68" s="214"/>
      <c r="Y68" s="214"/>
      <c r="Z68" s="214"/>
      <c r="AA68" s="214"/>
      <c r="AB68" s="214"/>
      <c r="AC68" s="214"/>
      <c r="AD68" s="214"/>
      <c r="AE68" s="214" t="s">
        <v>113</v>
      </c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</row>
    <row r="69" spans="1:60" outlineLevel="1" x14ac:dyDescent="0.25">
      <c r="A69" s="244">
        <v>46</v>
      </c>
      <c r="B69" s="245" t="s">
        <v>215</v>
      </c>
      <c r="C69" s="268" t="s">
        <v>216</v>
      </c>
      <c r="D69" s="246" t="s">
        <v>123</v>
      </c>
      <c r="E69" s="247">
        <v>1</v>
      </c>
      <c r="F69" s="248"/>
      <c r="G69" s="249">
        <f>ROUND(E69*F69,2)</f>
        <v>0</v>
      </c>
      <c r="H69" s="248"/>
      <c r="I69" s="249">
        <f>ROUND(E69*H69,2)</f>
        <v>0</v>
      </c>
      <c r="J69" s="248"/>
      <c r="K69" s="249">
        <f>ROUND(E69*J69,2)</f>
        <v>0</v>
      </c>
      <c r="L69" s="249">
        <v>0</v>
      </c>
      <c r="M69" s="249">
        <f>G69*(1+L69/100)</f>
        <v>0</v>
      </c>
      <c r="N69" s="246">
        <v>0</v>
      </c>
      <c r="O69" s="246">
        <f>ROUND(E69*N69,5)</f>
        <v>0</v>
      </c>
      <c r="P69" s="246">
        <v>0</v>
      </c>
      <c r="Q69" s="246">
        <f>ROUND(E69*P69,5)</f>
        <v>0</v>
      </c>
      <c r="R69" s="246"/>
      <c r="S69" s="246"/>
      <c r="T69" s="250">
        <v>1</v>
      </c>
      <c r="U69" s="246">
        <f>ROUND(E69*T69,2)</f>
        <v>1</v>
      </c>
      <c r="V69" s="214"/>
      <c r="W69" s="214"/>
      <c r="X69" s="214"/>
      <c r="Y69" s="214"/>
      <c r="Z69" s="214"/>
      <c r="AA69" s="214"/>
      <c r="AB69" s="214"/>
      <c r="AC69" s="214"/>
      <c r="AD69" s="214"/>
      <c r="AE69" s="214" t="s">
        <v>113</v>
      </c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</row>
    <row r="70" spans="1:60" x14ac:dyDescent="0.25">
      <c r="A70" s="6"/>
      <c r="B70" s="7" t="s">
        <v>217</v>
      </c>
      <c r="C70" s="269" t="s">
        <v>217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AC70">
        <v>15</v>
      </c>
      <c r="AD70">
        <v>21</v>
      </c>
    </row>
    <row r="71" spans="1:60" x14ac:dyDescent="0.25">
      <c r="A71" s="251"/>
      <c r="B71" s="252">
        <v>26</v>
      </c>
      <c r="C71" s="270" t="s">
        <v>217</v>
      </c>
      <c r="D71" s="253"/>
      <c r="E71" s="253"/>
      <c r="F71" s="253"/>
      <c r="G71" s="264">
        <f>G8+G11+G15+G17+G32+G34+G36+G43+G48+G50+G57+G62+G65</f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AC71">
        <f>SUMIF(L7:L69,AC70,G7:G69)</f>
        <v>0</v>
      </c>
      <c r="AD71">
        <f>SUMIF(L7:L69,AD70,G7:G69)</f>
        <v>0</v>
      </c>
      <c r="AE71" t="s">
        <v>218</v>
      </c>
    </row>
    <row r="72" spans="1:60" x14ac:dyDescent="0.25">
      <c r="A72" s="6"/>
      <c r="B72" s="7" t="s">
        <v>217</v>
      </c>
      <c r="C72" s="269" t="s">
        <v>217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60" x14ac:dyDescent="0.25">
      <c r="A73" s="6"/>
      <c r="B73" s="7" t="s">
        <v>217</v>
      </c>
      <c r="C73" s="269" t="s">
        <v>217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60" x14ac:dyDescent="0.25">
      <c r="A74" s="254">
        <v>33</v>
      </c>
      <c r="B74" s="254"/>
      <c r="C74" s="27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60" x14ac:dyDescent="0.25">
      <c r="A75" s="255"/>
      <c r="B75" s="256"/>
      <c r="C75" s="272"/>
      <c r="D75" s="256"/>
      <c r="E75" s="256"/>
      <c r="F75" s="256"/>
      <c r="G75" s="25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AE75" t="s">
        <v>219</v>
      </c>
    </row>
    <row r="76" spans="1:60" x14ac:dyDescent="0.25">
      <c r="A76" s="258"/>
      <c r="B76" s="259"/>
      <c r="C76" s="273"/>
      <c r="D76" s="259"/>
      <c r="E76" s="259"/>
      <c r="F76" s="259"/>
      <c r="G76" s="26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60" x14ac:dyDescent="0.25">
      <c r="A77" s="258"/>
      <c r="B77" s="259"/>
      <c r="C77" s="273"/>
      <c r="D77" s="259"/>
      <c r="E77" s="259"/>
      <c r="F77" s="259"/>
      <c r="G77" s="26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60" x14ac:dyDescent="0.25">
      <c r="A78" s="258"/>
      <c r="B78" s="259"/>
      <c r="C78" s="273"/>
      <c r="D78" s="259"/>
      <c r="E78" s="259"/>
      <c r="F78" s="259"/>
      <c r="G78" s="26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60" x14ac:dyDescent="0.25">
      <c r="A79" s="261"/>
      <c r="B79" s="262"/>
      <c r="C79" s="274"/>
      <c r="D79" s="262"/>
      <c r="E79" s="262"/>
      <c r="F79" s="262"/>
      <c r="G79" s="263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60" x14ac:dyDescent="0.25">
      <c r="A80" s="6"/>
      <c r="B80" s="7" t="s">
        <v>217</v>
      </c>
      <c r="C80" s="269" t="s">
        <v>217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3:31" x14ac:dyDescent="0.25">
      <c r="C81" s="275"/>
      <c r="AE81" t="s">
        <v>220</v>
      </c>
    </row>
  </sheetData>
  <mergeCells count="9">
    <mergeCell ref="C61:G61"/>
    <mergeCell ref="A74:C74"/>
    <mergeCell ref="A75:G79"/>
    <mergeCell ref="A1:G1"/>
    <mergeCell ref="C2:G2"/>
    <mergeCell ref="C3:G3"/>
    <mergeCell ref="C4:G4"/>
    <mergeCell ref="C52:G52"/>
    <mergeCell ref="C59:G59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cp:lastPrinted>2014-02-28T09:52:57Z</cp:lastPrinted>
  <dcterms:created xsi:type="dcterms:W3CDTF">2009-04-08T07:15:50Z</dcterms:created>
  <dcterms:modified xsi:type="dcterms:W3CDTF">2021-08-05T22:14:21Z</dcterms:modified>
</cp:coreProperties>
</file>