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D:\Dokumenty\ÚKLID podklady\VZ Plynárenská\"/>
    </mc:Choice>
  </mc:AlternateContent>
  <xr:revisionPtr revIDLastSave="0" documentId="8_{593530B7-852D-4BDE-88E9-7B10C5C91844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Rekapitulace stavby" sheetId="1" r:id="rId1"/>
    <sheet name="Plynarenska8 - Výpočet pl..." sheetId="2" r:id="rId2"/>
  </sheets>
  <definedNames>
    <definedName name="_xlnm._FilterDatabase" localSheetId="1" hidden="1">'Plynarenska8 - Výpočet pl...'!$C$115:$K$151</definedName>
    <definedName name="_xlnm.Print_Titles" localSheetId="1">'Plynarenska8 - Výpočet pl...'!$115:$115</definedName>
    <definedName name="_xlnm.Print_Titles" localSheetId="0">'Rekapitulace stavby'!$92:$92</definedName>
    <definedName name="_xlnm.Print_Area" localSheetId="1">'Plynarenska8 - Výpočet pl...'!$C$4:$J$76,'Plynarenska8 - Výpočet pl...'!$C$82:$J$99,'Plynarenska8 - Výpočet pl...'!$C$105:$J$151</definedName>
    <definedName name="_xlnm.Print_Area" localSheetId="0">'Rekapitulace stavby'!$D$4:$AO$76,'Rekapitulace stavby'!$C$82:$AQ$96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5" i="2" l="1"/>
  <c r="J34" i="2"/>
  <c r="AY95" i="1" s="1"/>
  <c r="J33" i="2"/>
  <c r="AX95" i="1"/>
  <c r="BI151" i="2"/>
  <c r="BH151" i="2"/>
  <c r="BG151" i="2"/>
  <c r="BE151" i="2"/>
  <c r="T151" i="2"/>
  <c r="T150" i="2" s="1"/>
  <c r="T149" i="2" s="1"/>
  <c r="R151" i="2"/>
  <c r="R150" i="2"/>
  <c r="R149" i="2" s="1"/>
  <c r="P151" i="2"/>
  <c r="P150" i="2" s="1"/>
  <c r="P149" i="2" s="1"/>
  <c r="BI147" i="2"/>
  <c r="BH147" i="2"/>
  <c r="BG147" i="2"/>
  <c r="BE147" i="2"/>
  <c r="T147" i="2"/>
  <c r="R147" i="2"/>
  <c r="P147" i="2"/>
  <c r="BI145" i="2"/>
  <c r="BH145" i="2"/>
  <c r="BG145" i="2"/>
  <c r="BE145" i="2"/>
  <c r="T145" i="2"/>
  <c r="R145" i="2"/>
  <c r="P145" i="2"/>
  <c r="BI143" i="2"/>
  <c r="BH143" i="2"/>
  <c r="BG143" i="2"/>
  <c r="BE143" i="2"/>
  <c r="T143" i="2"/>
  <c r="R143" i="2"/>
  <c r="P143" i="2"/>
  <c r="BI141" i="2"/>
  <c r="BH141" i="2"/>
  <c r="BG141" i="2"/>
  <c r="BE141" i="2"/>
  <c r="T141" i="2"/>
  <c r="R141" i="2"/>
  <c r="P141" i="2"/>
  <c r="BI139" i="2"/>
  <c r="BH139" i="2"/>
  <c r="BG139" i="2"/>
  <c r="BE139" i="2"/>
  <c r="T139" i="2"/>
  <c r="R139" i="2"/>
  <c r="P139" i="2"/>
  <c r="BI136" i="2"/>
  <c r="BH136" i="2"/>
  <c r="BG136" i="2"/>
  <c r="BE136" i="2"/>
  <c r="T136" i="2"/>
  <c r="R136" i="2"/>
  <c r="P136" i="2"/>
  <c r="BI124" i="2"/>
  <c r="BH124" i="2"/>
  <c r="BG124" i="2"/>
  <c r="BE124" i="2"/>
  <c r="T124" i="2"/>
  <c r="R124" i="2"/>
  <c r="P124" i="2"/>
  <c r="BI119" i="2"/>
  <c r="BH119" i="2"/>
  <c r="BG119" i="2"/>
  <c r="BE119" i="2"/>
  <c r="T119" i="2"/>
  <c r="R119" i="2"/>
  <c r="P119" i="2"/>
  <c r="J113" i="2"/>
  <c r="J112" i="2"/>
  <c r="F112" i="2"/>
  <c r="F110" i="2"/>
  <c r="E108" i="2"/>
  <c r="J90" i="2"/>
  <c r="J89" i="2"/>
  <c r="F89" i="2"/>
  <c r="F87" i="2"/>
  <c r="E85" i="2"/>
  <c r="J16" i="2"/>
  <c r="E16" i="2"/>
  <c r="F113" i="2"/>
  <c r="J15" i="2"/>
  <c r="J10" i="2"/>
  <c r="J110" i="2" s="1"/>
  <c r="L90" i="1"/>
  <c r="AM90" i="1"/>
  <c r="AM89" i="1"/>
  <c r="L89" i="1"/>
  <c r="AM87" i="1"/>
  <c r="L87" i="1"/>
  <c r="L85" i="1"/>
  <c r="L84" i="1"/>
  <c r="BK151" i="2"/>
  <c r="BK119" i="2"/>
  <c r="J141" i="2"/>
  <c r="BK136" i="2"/>
  <c r="J147" i="2"/>
  <c r="BK141" i="2"/>
  <c r="J136" i="2"/>
  <c r="BK145" i="2"/>
  <c r="BK143" i="2"/>
  <c r="J145" i="2"/>
  <c r="J119" i="2"/>
  <c r="J124" i="2"/>
  <c r="AS94" i="1"/>
  <c r="BK147" i="2"/>
  <c r="BK139" i="2"/>
  <c r="BK124" i="2"/>
  <c r="J151" i="2"/>
  <c r="J143" i="2"/>
  <c r="J139" i="2"/>
  <c r="P118" i="2" l="1"/>
  <c r="P117" i="2" s="1"/>
  <c r="P116" i="2" s="1"/>
  <c r="AU95" i="1" s="1"/>
  <c r="AU94" i="1" s="1"/>
  <c r="R118" i="2"/>
  <c r="R117" i="2" s="1"/>
  <c r="R116" i="2" s="1"/>
  <c r="BK118" i="2"/>
  <c r="J118" i="2" s="1"/>
  <c r="J96" i="2" s="1"/>
  <c r="T118" i="2"/>
  <c r="T117" i="2"/>
  <c r="T116" i="2" s="1"/>
  <c r="BK150" i="2"/>
  <c r="J150" i="2"/>
  <c r="J98" i="2"/>
  <c r="BF119" i="2"/>
  <c r="BF124" i="2"/>
  <c r="BF147" i="2"/>
  <c r="BF151" i="2"/>
  <c r="F90" i="2"/>
  <c r="BF139" i="2"/>
  <c r="BF143" i="2"/>
  <c r="BF145" i="2"/>
  <c r="J87" i="2"/>
  <c r="BF136" i="2"/>
  <c r="BF141" i="2"/>
  <c r="F34" i="2"/>
  <c r="BC95" i="1" s="1"/>
  <c r="BC94" i="1" s="1"/>
  <c r="W32" i="1" s="1"/>
  <c r="F31" i="2"/>
  <c r="AZ95" i="1" s="1"/>
  <c r="AZ94" i="1" s="1"/>
  <c r="AV94" i="1" s="1"/>
  <c r="AK29" i="1" s="1"/>
  <c r="F35" i="2"/>
  <c r="BD95" i="1" s="1"/>
  <c r="BD94" i="1" s="1"/>
  <c r="W33" i="1" s="1"/>
  <c r="J31" i="2"/>
  <c r="AV95" i="1" s="1"/>
  <c r="F33" i="2"/>
  <c r="BB95" i="1"/>
  <c r="BB94" i="1" s="1"/>
  <c r="AX94" i="1" s="1"/>
  <c r="BK117" i="2" l="1"/>
  <c r="BK149" i="2"/>
  <c r="J149" i="2"/>
  <c r="J97" i="2"/>
  <c r="W29" i="1"/>
  <c r="W31" i="1"/>
  <c r="AY94" i="1"/>
  <c r="J32" i="2"/>
  <c r="AW95" i="1" s="1"/>
  <c r="AT95" i="1" s="1"/>
  <c r="F32" i="2"/>
  <c r="BA95" i="1" s="1"/>
  <c r="BA94" i="1" s="1"/>
  <c r="W30" i="1" s="1"/>
  <c r="BK116" i="2" l="1"/>
  <c r="J116" i="2"/>
  <c r="J94" i="2"/>
  <c r="J117" i="2"/>
  <c r="J95" i="2" s="1"/>
  <c r="AW94" i="1"/>
  <c r="AK30" i="1"/>
  <c r="J28" i="2" l="1"/>
  <c r="AG95" i="1" s="1"/>
  <c r="AG94" i="1" s="1"/>
  <c r="AT94" i="1"/>
  <c r="AN94" i="1" l="1"/>
  <c r="AK26" i="1"/>
  <c r="AK35" i="1" s="1"/>
  <c r="J37" i="2"/>
  <c r="AN95" i="1"/>
</calcChain>
</file>

<file path=xl/sharedStrings.xml><?xml version="1.0" encoding="utf-8"?>
<sst xmlns="http://schemas.openxmlformats.org/spreadsheetml/2006/main" count="600" uniqueCount="168">
  <si>
    <t>Export Komplet</t>
  </si>
  <si>
    <t/>
  </si>
  <si>
    <t>2.0</t>
  </si>
  <si>
    <t>False</t>
  </si>
  <si>
    <t>{a7e35198-0065-4271-a547-babd4c42ed08}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</si>
  <si>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</si>
  <si>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</si>
  <si>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</si>
  <si>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</si>
  <si>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</si>
  <si>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</si>
  <si>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</si>
  <si>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</si>
  <si>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</si>
  <si>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Plynarenska8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</si>
  <si>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</si>
  <si>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</si>
  <si>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Výpočet ploch pro úklid společných prostor v domě</t>
  </si>
  <si>
    <t>KSO:</t>
  </si>
  <si>
    <t>CC-CZ:</t>
  </si>
  <si>
    <t>Místo:</t>
  </si>
  <si>
    <t>Plynárenská 263/8,Brno</t>
  </si>
  <si>
    <t>Datum:</t>
  </si>
  <si>
    <t>2. 11. 2021</t>
  </si>
  <si>
    <t>Zadavatel:</t>
  </si>
  <si>
    <t>IČ:</t>
  </si>
  <si>
    <t>MmBrna,OSM,Husova 3,Brno</t>
  </si>
  <si>
    <t>DIČ:</t>
  </si>
  <si>
    <t>Uchazeč:</t>
  </si>
  <si>
    <t>Vyplň údaj</t>
  </si>
  <si>
    <t>Projektant:</t>
  </si>
  <si>
    <t>R.Volková</t>
  </si>
  <si>
    <t>True</t>
  </si>
  <si>
    <t>Zpracovatel:</t>
  </si>
  <si>
    <t>Radka Volková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</si>
  <si>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</si>
  <si>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</si>
  <si>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</si>
  <si>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</si>
  <si>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</si>
  <si>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</si>
  <si>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</si>
  <si>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</si>
  <si>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</si>
  <si>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</si>
  <si>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</si>
  <si>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</si>
  <si>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</si>
  <si>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</si>
  <si>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</si>
  <si>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</si>
  <si>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</si>
  <si>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</si>
  <si>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</si>
  <si>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</si>
  <si>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</si>
  <si>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</si>
  <si>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</si>
  <si>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</si>
  <si>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</si>
  <si>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</si>
  <si>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</si>
  <si>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</si>
  <si>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</si>
  <si>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</si>
  <si>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</si>
  <si>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</si>
  <si>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</si>
  <si>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</si>
  <si>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</si>
  <si>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</si>
  <si>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</si>
  <si>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</si>
  <si>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</si>
  <si>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</si>
  <si>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</si>
  <si>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</si>
  <si>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</si>
  <si>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</si>
  <si>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</si>
  <si>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</si>
  <si>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</si>
  <si>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</si>
  <si>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</si>
  <si>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</si>
  <si>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</si>
  <si>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</si>
  <si>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</si>
  <si>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</si>
  <si>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</si>
  <si>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</si>
  <si>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>VRN - Vedlejší rozpočtové náklady</t>
  </si>
  <si>
    <t xml:space="preserve">    VRN6 - Územní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</si>
  <si>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</si>
  <si>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</si>
  <si>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</si>
  <si>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</si>
  <si>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</si>
  <si>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</si>
  <si>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</si>
  <si>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</si>
  <si>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</si>
  <si>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</si>
  <si>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</si>
  <si>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</si>
  <si>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</si>
  <si>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</si>
  <si>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</si>
  <si>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</si>
  <si>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</si>
  <si>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</si>
  <si>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1-pol.  1</t>
  </si>
  <si>
    <t>Úklid podlahy na chodbě,na podestě,schodišti,mezipodestách, utření madla - 52x ročně</t>
  </si>
  <si>
    <t>m2</t>
  </si>
  <si>
    <t>4</t>
  </si>
  <si>
    <t>2</t>
  </si>
  <si>
    <t>-1797938087</t>
  </si>
  <si>
    <t>VV</t>
  </si>
  <si>
    <t>"chodba 101"30,6</t>
  </si>
  <si>
    <t>"schodištová chodba -102a,104a"13,7+2,5</t>
  </si>
  <si>
    <t>"schodiště 1.np-5np"13,5+13,5+13,5+13,5+4,3*4</t>
  </si>
  <si>
    <t>Součet</t>
  </si>
  <si>
    <t>1-pol.  2</t>
  </si>
  <si>
    <t>Umytí oken a vchodových dveří, rámů a parapetu,dveří včetně pomocného lešení-2x ročně</t>
  </si>
  <si>
    <t>1293286989</t>
  </si>
  <si>
    <t>"1 okna"(1,0*2,0+0,8*2,0+0,35*0,5*2)*2</t>
  </si>
  <si>
    <t>"1np-dveře"(1,4*3,8+1,4*3,8)*2</t>
  </si>
  <si>
    <t>Mezisoučet</t>
  </si>
  <si>
    <t>3</t>
  </si>
  <si>
    <t>"2-okna"(1,0*2,0+0,8*2,0+0,35*0,5*2)*2</t>
  </si>
  <si>
    <t>"3"7,9</t>
  </si>
  <si>
    <t>"4"7,9</t>
  </si>
  <si>
    <t>"5"7,9</t>
  </si>
  <si>
    <t>1-pol.  3</t>
  </si>
  <si>
    <t>Umytí podlahy v úklidové místnosti+dveře-2x ročně</t>
  </si>
  <si>
    <t>123271729</t>
  </si>
  <si>
    <t>"1np"2,2</t>
  </si>
  <si>
    <t>1-pol.  4</t>
  </si>
  <si>
    <t>Umytí výtahu, 6 x dveří,zrcadla-52 x ročně</t>
  </si>
  <si>
    <t>sada</t>
  </si>
  <si>
    <t>1718700215</t>
  </si>
  <si>
    <t>5</t>
  </si>
  <si>
    <t>1-pol.  5</t>
  </si>
  <si>
    <t>Zametení dvora -52x ročně</t>
  </si>
  <si>
    <t>1175346512</t>
  </si>
  <si>
    <t>12</t>
  </si>
  <si>
    <t>6</t>
  </si>
  <si>
    <t>1-pol.  6</t>
  </si>
  <si>
    <t>Umytí světel,vypínačů,ometení pavučin+pom.lešení-2x ročně</t>
  </si>
  <si>
    <t>1658541360</t>
  </si>
  <si>
    <t>7</t>
  </si>
  <si>
    <t>1-pol.  7</t>
  </si>
  <si>
    <t>Umytí zábradlí-6x ročně</t>
  </si>
  <si>
    <t>678813546</t>
  </si>
  <si>
    <t>8</t>
  </si>
  <si>
    <t>1-pol.  8</t>
  </si>
  <si>
    <t>Umytí laviček-2x ročně</t>
  </si>
  <si>
    <t>kus</t>
  </si>
  <si>
    <t>300642326</t>
  </si>
  <si>
    <t>VRN</t>
  </si>
  <si>
    <t>Vedlejší rozpočtové náklady</t>
  </si>
  <si>
    <t>VRN6</t>
  </si>
  <si>
    <t>Územní vlivy</t>
  </si>
  <si>
    <t>9</t>
  </si>
  <si>
    <t>062002000</t>
  </si>
  <si>
    <t>Ztížené dopravní podmínky</t>
  </si>
  <si>
    <t>1024</t>
  </si>
  <si>
    <t>-1172446225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</si>
</sst>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2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22" fillId="5" borderId="0" xfId="0" applyFont="1" applyFill="1" applyAlignment="1">
      <alignment horizontal="center" vertical="center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0" fillId="0" borderId="14" xfId="0" applyNumberFormat="1" applyFont="1" applyBorder="1" applyAlignment="1">
      <alignment vertical="center"/>
    </xf>
    <xf numFmtId="4" fontId="20" fillId="0" borderId="0" xfId="0" applyNumberFormat="1" applyFont="1" applyBorder="1" applyAlignment="1">
      <alignment vertical="center"/>
    </xf>
    <xf numFmtId="166" fontId="20" fillId="0" borderId="0" xfId="0" applyNumberFormat="1" applyFont="1" applyBorder="1" applyAlignment="1">
      <alignment vertical="center"/>
    </xf>
    <xf numFmtId="4" fontId="20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2" fillId="5" borderId="0" xfId="0" applyFont="1" applyFill="1" applyAlignment="1">
      <alignment horizontal="left" vertical="center"/>
    </xf>
    <xf numFmtId="0" fontId="22" fillId="5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2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/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49" fontId="22" fillId="0" borderId="22" xfId="0" applyNumberFormat="1" applyFont="1" applyBorder="1" applyAlignment="1" applyProtection="1">
      <alignment horizontal="left" vertical="center" wrapText="1"/>
      <protection locked="0"/>
    </xf>
    <xf numFmtId="0" fontId="22" fillId="0" borderId="22" xfId="0" applyFont="1" applyBorder="1" applyAlignment="1" applyProtection="1">
      <alignment horizontal="left" vertical="center" wrapText="1"/>
      <protection locked="0"/>
    </xf>
    <xf numFmtId="0" fontId="22" fillId="0" borderId="22" xfId="0" applyFont="1" applyBorder="1" applyAlignment="1" applyProtection="1">
      <alignment horizontal="center" vertical="center" wrapText="1"/>
      <protection locked="0"/>
    </xf>
    <xf numFmtId="167" fontId="22" fillId="0" borderId="22" xfId="0" applyNumberFormat="1" applyFont="1" applyBorder="1" applyAlignment="1" applyProtection="1">
      <alignment vertical="center"/>
      <protection locked="0"/>
    </xf>
    <xf numFmtId="4" fontId="22" fillId="3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3" fillId="3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center" vertical="center"/>
    </xf>
    <xf numFmtId="166" fontId="23" fillId="0" borderId="0" xfId="0" applyNumberFormat="1" applyFont="1" applyBorder="1" applyAlignment="1">
      <alignment vertical="center"/>
    </xf>
    <xf numFmtId="166" fontId="23" fillId="0" borderId="15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23" fillId="3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3" fillId="0" borderId="20" xfId="0" applyNumberFormat="1" applyFont="1" applyBorder="1" applyAlignment="1">
      <alignment vertical="center"/>
    </xf>
    <xf numFmtId="166" fontId="23" fillId="0" borderId="21" xfId="0" applyNumberFormat="1" applyFont="1" applyBorder="1" applyAlignment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7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8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2" fillId="5" borderId="6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left" vertical="center"/>
    </xf>
    <xf numFmtId="0" fontId="22" fillId="5" borderId="7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right" vertical="center"/>
    </xf>
    <xf numFmtId="0" fontId="22" fillId="5" borderId="8" xfId="0" applyFont="1" applyFill="1" applyBorder="1" applyAlignment="1">
      <alignment horizontal="left" vertical="center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4" fillId="0" borderId="0" xfId="0" applyNumberFormat="1" applyFont="1" applyAlignment="1">
      <alignment horizontal="right" vertical="center"/>
    </xf>
    <xf numFmtId="4" fontId="24" fillId="0" borderId="0" xfId="0" applyNumberFormat="1" applyFont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7"/>
  <sheetViews>
    <sheetView showGridLines="0" topLeftCell="A190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6" t="s">
        <v>0</v>
      </c>
      <c r="AZ1" s="16" t="s">
        <v>1</v>
      </c>
      <c r="BA1" s="16" t="s">
        <v>2</v>
      </c>
      <c r="BB1" s="16" t="s">
        <v>1</v>
      </c>
      <c r="BT1" s="16" t="s">
        <v>3</v>
      </c>
      <c r="BU1" s="16" t="s">
        <v>3</v>
      </c>
      <c r="BV1" s="16" t="s">
        <v>4</v>
      </c>
    </row>
    <row r="2" spans="1:74" s="1" customFormat="1" ht="36.950000000000003" customHeight="1">
      <c r="AR2" s="222" t="s">
        <v>5</v>
      </c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S2" s="17" t="s">
        <v>6</v>
      </c>
      <c r="BT2" s="17" t="s">
        <v>7</v>
      </c>
    </row>
    <row r="3" spans="1:74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pans="1:74" s="1" customFormat="1" ht="24.95" customHeight="1">
      <c r="B4" s="20"/>
      <c r="D4" s="21" t="s">
        <v>9</v>
      </c>
      <c r="AR4" s="20"/>
      <c r="AS4" s="22" t="s">
        <v>10</v>
      </c>
      <c r="BE4" s="23" t="s">
        <v>11</v>
      </c>
      <c r="BS4" s="17" t="s">
        <v>12</v>
      </c>
    </row>
    <row r="5" spans="1:74" s="1" customFormat="1" ht="12" customHeight="1">
      <c r="B5" s="20"/>
      <c r="D5" s="24" t="s">
        <v>13</v>
      </c>
      <c r="K5" s="187" t="s">
        <v>14</v>
      </c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R5" s="20"/>
      <c r="BE5" s="184" t="s">
        <v>15</v>
      </c>
      <c r="BS5" s="17" t="s">
        <v>6</v>
      </c>
    </row>
    <row r="6" spans="1:74" s="1" customFormat="1" ht="36.950000000000003" customHeight="1">
      <c r="B6" s="20"/>
      <c r="D6" s="26" t="s">
        <v>16</v>
      </c>
      <c r="K6" s="189" t="s">
        <v>17</v>
      </c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8"/>
      <c r="Y6" s="188"/>
      <c r="Z6" s="188"/>
      <c r="AA6" s="188"/>
      <c r="AB6" s="188"/>
      <c r="AC6" s="188"/>
      <c r="AD6" s="188"/>
      <c r="AE6" s="188"/>
      <c r="AF6" s="188"/>
      <c r="AG6" s="188"/>
      <c r="AH6" s="188"/>
      <c r="AI6" s="188"/>
      <c r="AJ6" s="188"/>
      <c r="AK6" s="188"/>
      <c r="AL6" s="188"/>
      <c r="AM6" s="188"/>
      <c r="AN6" s="188"/>
      <c r="AO6" s="188"/>
      <c r="AR6" s="20"/>
      <c r="BE6" s="185"/>
      <c r="BS6" s="17" t="s">
        <v>6</v>
      </c>
    </row>
    <row r="7" spans="1:74" s="1" customFormat="1" ht="12" customHeight="1">
      <c r="B7" s="20"/>
      <c r="D7" s="27" t="s">
        <v>18</v>
      </c>
      <c r="K7" s="25" t="s">
        <v>1</v>
      </c>
      <c r="AK7" s="27" t="s">
        <v>19</v>
      </c>
      <c r="AN7" s="25" t="s">
        <v>1</v>
      </c>
      <c r="AR7" s="20"/>
      <c r="BE7" s="185"/>
      <c r="BS7" s="17" t="s">
        <v>6</v>
      </c>
    </row>
    <row r="8" spans="1:74" s="1" customFormat="1" ht="12" customHeight="1">
      <c r="B8" s="20"/>
      <c r="D8" s="27" t="s">
        <v>20</v>
      </c>
      <c r="K8" s="25" t="s">
        <v>21</v>
      </c>
      <c r="AK8" s="27" t="s">
        <v>22</v>
      </c>
      <c r="AN8" s="28" t="s">
        <v>23</v>
      </c>
      <c r="AR8" s="20"/>
      <c r="BE8" s="185"/>
      <c r="BS8" s="17" t="s">
        <v>6</v>
      </c>
    </row>
    <row r="9" spans="1:74" s="1" customFormat="1" ht="14.45" customHeight="1">
      <c r="B9" s="20"/>
      <c r="AR9" s="20"/>
      <c r="BE9" s="185"/>
      <c r="BS9" s="17" t="s">
        <v>6</v>
      </c>
    </row>
    <row r="10" spans="1:74" s="1" customFormat="1" ht="12" customHeight="1">
      <c r="B10" s="20"/>
      <c r="D10" s="27" t="s">
        <v>24</v>
      </c>
      <c r="AK10" s="27" t="s">
        <v>25</v>
      </c>
      <c r="AN10" s="25" t="s">
        <v>1</v>
      </c>
      <c r="AR10" s="20"/>
      <c r="BE10" s="185"/>
      <c r="BS10" s="17" t="s">
        <v>6</v>
      </c>
    </row>
    <row r="11" spans="1:74" s="1" customFormat="1" ht="18.399999999999999" customHeight="1">
      <c r="B11" s="20"/>
      <c r="E11" s="25" t="s">
        <v>26</v>
      </c>
      <c r="AK11" s="27" t="s">
        <v>27</v>
      </c>
      <c r="AN11" s="25" t="s">
        <v>1</v>
      </c>
      <c r="AR11" s="20"/>
      <c r="BE11" s="185"/>
      <c r="BS11" s="17" t="s">
        <v>6</v>
      </c>
    </row>
    <row r="12" spans="1:74" s="1" customFormat="1" ht="6.95" customHeight="1">
      <c r="B12" s="20"/>
      <c r="AR12" s="20"/>
      <c r="BE12" s="185"/>
      <c r="BS12" s="17" t="s">
        <v>6</v>
      </c>
    </row>
    <row r="13" spans="1:74" s="1" customFormat="1" ht="12" customHeight="1">
      <c r="B13" s="20"/>
      <c r="D13" s="27" t="s">
        <v>28</v>
      </c>
      <c r="AK13" s="27" t="s">
        <v>25</v>
      </c>
      <c r="AN13" s="29" t="s">
        <v>29</v>
      </c>
      <c r="AR13" s="20"/>
      <c r="BE13" s="185"/>
      <c r="BS13" s="17" t="s">
        <v>6</v>
      </c>
    </row>
    <row r="14" spans="1:74" ht="12.75">
      <c r="B14" s="20"/>
      <c r="E14" s="190" t="s">
        <v>29</v>
      </c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  <c r="AG14" s="191"/>
      <c r="AH14" s="191"/>
      <c r="AI14" s="191"/>
      <c r="AJ14" s="191"/>
      <c r="AK14" s="27" t="s">
        <v>27</v>
      </c>
      <c r="AN14" s="29" t="s">
        <v>29</v>
      </c>
      <c r="AR14" s="20"/>
      <c r="BE14" s="185"/>
      <c r="BS14" s="17" t="s">
        <v>6</v>
      </c>
    </row>
    <row r="15" spans="1:74" s="1" customFormat="1" ht="6.95" customHeight="1">
      <c r="B15" s="20"/>
      <c r="AR15" s="20"/>
      <c r="BE15" s="185"/>
      <c r="BS15" s="17" t="s">
        <v>3</v>
      </c>
    </row>
    <row r="16" spans="1:74" s="1" customFormat="1" ht="12" customHeight="1">
      <c r="B16" s="20"/>
      <c r="D16" s="27" t="s">
        <v>30</v>
      </c>
      <c r="AK16" s="27" t="s">
        <v>25</v>
      </c>
      <c r="AN16" s="25" t="s">
        <v>1</v>
      </c>
      <c r="AR16" s="20"/>
      <c r="BE16" s="185"/>
      <c r="BS16" s="17" t="s">
        <v>3</v>
      </c>
    </row>
    <row r="17" spans="1:71" s="1" customFormat="1" ht="18.399999999999999" customHeight="1">
      <c r="B17" s="20"/>
      <c r="E17" s="25" t="s">
        <v>31</v>
      </c>
      <c r="AK17" s="27" t="s">
        <v>27</v>
      </c>
      <c r="AN17" s="25" t="s">
        <v>1</v>
      </c>
      <c r="AR17" s="20"/>
      <c r="BE17" s="185"/>
      <c r="BS17" s="17" t="s">
        <v>32</v>
      </c>
    </row>
    <row r="18" spans="1:71" s="1" customFormat="1" ht="6.95" customHeight="1">
      <c r="B18" s="20"/>
      <c r="AR18" s="20"/>
      <c r="BE18" s="185"/>
      <c r="BS18" s="17" t="s">
        <v>6</v>
      </c>
    </row>
    <row r="19" spans="1:71" s="1" customFormat="1" ht="12" customHeight="1">
      <c r="B19" s="20"/>
      <c r="D19" s="27" t="s">
        <v>33</v>
      </c>
      <c r="AK19" s="27" t="s">
        <v>25</v>
      </c>
      <c r="AN19" s="25" t="s">
        <v>1</v>
      </c>
      <c r="AR19" s="20"/>
      <c r="BE19" s="185"/>
      <c r="BS19" s="17" t="s">
        <v>6</v>
      </c>
    </row>
    <row r="20" spans="1:71" s="1" customFormat="1" ht="18.399999999999999" customHeight="1">
      <c r="B20" s="20"/>
      <c r="E20" s="25" t="s">
        <v>34</v>
      </c>
      <c r="AK20" s="27" t="s">
        <v>27</v>
      </c>
      <c r="AN20" s="25" t="s">
        <v>1</v>
      </c>
      <c r="AR20" s="20"/>
      <c r="BE20" s="185"/>
      <c r="BS20" s="17" t="s">
        <v>32</v>
      </c>
    </row>
    <row r="21" spans="1:71" s="1" customFormat="1" ht="6.95" customHeight="1">
      <c r="B21" s="20"/>
      <c r="AR21" s="20"/>
      <c r="BE21" s="185"/>
    </row>
    <row r="22" spans="1:71" s="1" customFormat="1" ht="12" customHeight="1">
      <c r="B22" s="20"/>
      <c r="D22" s="27" t="s">
        <v>35</v>
      </c>
      <c r="AR22" s="20"/>
      <c r="BE22" s="185"/>
    </row>
    <row r="23" spans="1:71" s="1" customFormat="1" ht="16.5" customHeight="1">
      <c r="B23" s="20"/>
      <c r="E23" s="192" t="s">
        <v>1</v>
      </c>
      <c r="F23" s="192"/>
      <c r="G23" s="192"/>
      <c r="H23" s="192"/>
      <c r="I23" s="192"/>
      <c r="J23" s="192"/>
      <c r="K23" s="192"/>
      <c r="L23" s="192"/>
      <c r="M23" s="192"/>
      <c r="N23" s="192"/>
      <c r="O23" s="192"/>
      <c r="P23" s="192"/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192"/>
      <c r="AG23" s="192"/>
      <c r="AH23" s="192"/>
      <c r="AI23" s="192"/>
      <c r="AJ23" s="192"/>
      <c r="AK23" s="192"/>
      <c r="AL23" s="192"/>
      <c r="AM23" s="192"/>
      <c r="AN23" s="192"/>
      <c r="AR23" s="20"/>
      <c r="BE23" s="185"/>
    </row>
    <row r="24" spans="1:71" s="1" customFormat="1" ht="6.95" customHeight="1">
      <c r="B24" s="20"/>
      <c r="AR24" s="20"/>
      <c r="BE24" s="185"/>
    </row>
    <row r="25" spans="1:71" s="1" customFormat="1" ht="6.95" customHeight="1">
      <c r="B25" s="20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R25" s="20"/>
      <c r="BE25" s="185"/>
    </row>
    <row r="26" spans="1:71" s="2" customFormat="1" ht="25.9" customHeight="1">
      <c r="A26" s="32"/>
      <c r="B26" s="33"/>
      <c r="C26" s="32"/>
      <c r="D26" s="34" t="s">
        <v>36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193">
        <f>ROUND(AG94,2)</f>
        <v>0</v>
      </c>
      <c r="AL26" s="194"/>
      <c r="AM26" s="194"/>
      <c r="AN26" s="194"/>
      <c r="AO26" s="194"/>
      <c r="AP26" s="32"/>
      <c r="AQ26" s="32"/>
      <c r="AR26" s="33"/>
      <c r="BE26" s="185"/>
    </row>
    <row r="27" spans="1:71" s="2" customFormat="1" ht="6.95" customHeight="1">
      <c r="A27" s="32"/>
      <c r="B27" s="33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3"/>
      <c r="BE27" s="185"/>
    </row>
    <row r="28" spans="1:71" s="2" customFormat="1" ht="12.75">
      <c r="A28" s="32"/>
      <c r="B28" s="33"/>
      <c r="C28" s="32"/>
      <c r="D28" s="32"/>
      <c r="E28" s="32"/>
      <c r="F28" s="32"/>
      <c r="G28" s="32"/>
      <c r="H28" s="32"/>
      <c r="I28" s="32"/>
      <c r="J28" s="32"/>
      <c r="K28" s="32"/>
      <c r="L28" s="195" t="s">
        <v>37</v>
      </c>
      <c r="M28" s="195"/>
      <c r="N28" s="195"/>
      <c r="O28" s="195"/>
      <c r="P28" s="195"/>
      <c r="Q28" s="32"/>
      <c r="R28" s="32"/>
      <c r="S28" s="32"/>
      <c r="T28" s="32"/>
      <c r="U28" s="32"/>
      <c r="V28" s="32"/>
      <c r="W28" s="195" t="s">
        <v>38</v>
      </c>
      <c r="X28" s="195"/>
      <c r="Y28" s="195"/>
      <c r="Z28" s="195"/>
      <c r="AA28" s="195"/>
      <c r="AB28" s="195"/>
      <c r="AC28" s="195"/>
      <c r="AD28" s="195"/>
      <c r="AE28" s="195"/>
      <c r="AF28" s="32"/>
      <c r="AG28" s="32"/>
      <c r="AH28" s="32"/>
      <c r="AI28" s="32"/>
      <c r="AJ28" s="32"/>
      <c r="AK28" s="195" t="s">
        <v>39</v>
      </c>
      <c r="AL28" s="195"/>
      <c r="AM28" s="195"/>
      <c r="AN28" s="195"/>
      <c r="AO28" s="195"/>
      <c r="AP28" s="32"/>
      <c r="AQ28" s="32"/>
      <c r="AR28" s="33"/>
      <c r="BE28" s="185"/>
    </row>
    <row r="29" spans="1:71" s="3" customFormat="1" ht="14.45" customHeight="1">
      <c r="B29" s="37"/>
      <c r="D29" s="27" t="s">
        <v>40</v>
      </c>
      <c r="F29" s="27" t="s">
        <v>41</v>
      </c>
      <c r="L29" s="198">
        <v>0.21</v>
      </c>
      <c r="M29" s="197"/>
      <c r="N29" s="197"/>
      <c r="O29" s="197"/>
      <c r="P29" s="197"/>
      <c r="W29" s="196">
        <f>ROUND(AZ94, 2)</f>
        <v>0</v>
      </c>
      <c r="X29" s="197"/>
      <c r="Y29" s="197"/>
      <c r="Z29" s="197"/>
      <c r="AA29" s="197"/>
      <c r="AB29" s="197"/>
      <c r="AC29" s="197"/>
      <c r="AD29" s="197"/>
      <c r="AE29" s="197"/>
      <c r="AK29" s="196">
        <f>ROUND(AV94, 2)</f>
        <v>0</v>
      </c>
      <c r="AL29" s="197"/>
      <c r="AM29" s="197"/>
      <c r="AN29" s="197"/>
      <c r="AO29" s="197"/>
      <c r="AR29" s="37"/>
      <c r="BE29" s="186"/>
    </row>
    <row r="30" spans="1:71" s="3" customFormat="1" ht="14.45" customHeight="1">
      <c r="B30" s="37"/>
      <c r="F30" s="27" t="s">
        <v>42</v>
      </c>
      <c r="L30" s="198">
        <v>0.15</v>
      </c>
      <c r="M30" s="197"/>
      <c r="N30" s="197"/>
      <c r="O30" s="197"/>
      <c r="P30" s="197"/>
      <c r="W30" s="196">
        <f>ROUND(BA94, 2)</f>
        <v>0</v>
      </c>
      <c r="X30" s="197"/>
      <c r="Y30" s="197"/>
      <c r="Z30" s="197"/>
      <c r="AA30" s="197"/>
      <c r="AB30" s="197"/>
      <c r="AC30" s="197"/>
      <c r="AD30" s="197"/>
      <c r="AE30" s="197"/>
      <c r="AK30" s="196">
        <f>ROUND(AW94, 2)</f>
        <v>0</v>
      </c>
      <c r="AL30" s="197"/>
      <c r="AM30" s="197"/>
      <c r="AN30" s="197"/>
      <c r="AO30" s="197"/>
      <c r="AR30" s="37"/>
      <c r="BE30" s="186"/>
    </row>
    <row r="31" spans="1:71" s="3" customFormat="1" ht="14.45" hidden="1" customHeight="1">
      <c r="B31" s="37"/>
      <c r="F31" s="27" t="s">
        <v>43</v>
      </c>
      <c r="L31" s="198">
        <v>0.21</v>
      </c>
      <c r="M31" s="197"/>
      <c r="N31" s="197"/>
      <c r="O31" s="197"/>
      <c r="P31" s="197"/>
      <c r="W31" s="196">
        <f>ROUND(BB94, 2)</f>
        <v>0</v>
      </c>
      <c r="X31" s="197"/>
      <c r="Y31" s="197"/>
      <c r="Z31" s="197"/>
      <c r="AA31" s="197"/>
      <c r="AB31" s="197"/>
      <c r="AC31" s="197"/>
      <c r="AD31" s="197"/>
      <c r="AE31" s="197"/>
      <c r="AK31" s="196">
        <v>0</v>
      </c>
      <c r="AL31" s="197"/>
      <c r="AM31" s="197"/>
      <c r="AN31" s="197"/>
      <c r="AO31" s="197"/>
      <c r="AR31" s="37"/>
      <c r="BE31" s="186"/>
    </row>
    <row r="32" spans="1:71" s="3" customFormat="1" ht="14.45" hidden="1" customHeight="1">
      <c r="B32" s="37"/>
      <c r="F32" s="27" t="s">
        <v>44</v>
      </c>
      <c r="L32" s="198">
        <v>0.15</v>
      </c>
      <c r="M32" s="197"/>
      <c r="N32" s="197"/>
      <c r="O32" s="197"/>
      <c r="P32" s="197"/>
      <c r="W32" s="196">
        <f>ROUND(BC94, 2)</f>
        <v>0</v>
      </c>
      <c r="X32" s="197"/>
      <c r="Y32" s="197"/>
      <c r="Z32" s="197"/>
      <c r="AA32" s="197"/>
      <c r="AB32" s="197"/>
      <c r="AC32" s="197"/>
      <c r="AD32" s="197"/>
      <c r="AE32" s="197"/>
      <c r="AK32" s="196">
        <v>0</v>
      </c>
      <c r="AL32" s="197"/>
      <c r="AM32" s="197"/>
      <c r="AN32" s="197"/>
      <c r="AO32" s="197"/>
      <c r="AR32" s="37"/>
      <c r="BE32" s="186"/>
    </row>
    <row r="33" spans="1:57" s="3" customFormat="1" ht="14.45" hidden="1" customHeight="1">
      <c r="B33" s="37"/>
      <c r="F33" s="27" t="s">
        <v>45</v>
      </c>
      <c r="L33" s="198">
        <v>0</v>
      </c>
      <c r="M33" s="197"/>
      <c r="N33" s="197"/>
      <c r="O33" s="197"/>
      <c r="P33" s="197"/>
      <c r="W33" s="196">
        <f>ROUND(BD94, 2)</f>
        <v>0</v>
      </c>
      <c r="X33" s="197"/>
      <c r="Y33" s="197"/>
      <c r="Z33" s="197"/>
      <c r="AA33" s="197"/>
      <c r="AB33" s="197"/>
      <c r="AC33" s="197"/>
      <c r="AD33" s="197"/>
      <c r="AE33" s="197"/>
      <c r="AK33" s="196">
        <v>0</v>
      </c>
      <c r="AL33" s="197"/>
      <c r="AM33" s="197"/>
      <c r="AN33" s="197"/>
      <c r="AO33" s="197"/>
      <c r="AR33" s="37"/>
      <c r="BE33" s="186"/>
    </row>
    <row r="34" spans="1:57" s="2" customFormat="1" ht="6.95" customHeight="1">
      <c r="A34" s="32"/>
      <c r="B34" s="33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3"/>
      <c r="BE34" s="185"/>
    </row>
    <row r="35" spans="1:57" s="2" customFormat="1" ht="25.9" customHeight="1">
      <c r="A35" s="32"/>
      <c r="B35" s="33"/>
      <c r="C35" s="38"/>
      <c r="D35" s="39" t="s">
        <v>46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1" t="s">
        <v>47</v>
      </c>
      <c r="U35" s="40"/>
      <c r="V35" s="40"/>
      <c r="W35" s="40"/>
      <c r="X35" s="199" t="s">
        <v>48</v>
      </c>
      <c r="Y35" s="200"/>
      <c r="Z35" s="200"/>
      <c r="AA35" s="200"/>
      <c r="AB35" s="200"/>
      <c r="AC35" s="40"/>
      <c r="AD35" s="40"/>
      <c r="AE35" s="40"/>
      <c r="AF35" s="40"/>
      <c r="AG35" s="40"/>
      <c r="AH35" s="40"/>
      <c r="AI35" s="40"/>
      <c r="AJ35" s="40"/>
      <c r="AK35" s="201">
        <f>SUM(AK26:AK33)</f>
        <v>0</v>
      </c>
      <c r="AL35" s="200"/>
      <c r="AM35" s="200"/>
      <c r="AN35" s="200"/>
      <c r="AO35" s="202"/>
      <c r="AP35" s="38"/>
      <c r="AQ35" s="38"/>
      <c r="AR35" s="33"/>
      <c r="BE35" s="32"/>
    </row>
    <row r="36" spans="1:57" s="2" customFormat="1" ht="6.95" customHeight="1">
      <c r="A36" s="32"/>
      <c r="B36" s="33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3"/>
      <c r="BE36" s="32"/>
    </row>
    <row r="37" spans="1:57" s="2" customFormat="1" ht="14.45" customHeight="1">
      <c r="A37" s="32"/>
      <c r="B37" s="33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3"/>
      <c r="BE37" s="32"/>
    </row>
    <row r="38" spans="1:57" s="1" customFormat="1" ht="14.45" customHeight="1">
      <c r="B38" s="20"/>
      <c r="AR38" s="20"/>
    </row>
    <row r="39" spans="1:57" s="1" customFormat="1" ht="14.45" customHeight="1">
      <c r="B39" s="20"/>
      <c r="AR39" s="20"/>
    </row>
    <row r="40" spans="1:57" s="1" customFormat="1" ht="14.45" customHeight="1">
      <c r="B40" s="20"/>
      <c r="AR40" s="20"/>
    </row>
    <row r="41" spans="1:57" s="1" customFormat="1" ht="14.45" customHeight="1">
      <c r="B41" s="20"/>
      <c r="AR41" s="20"/>
    </row>
    <row r="42" spans="1:57" s="1" customFormat="1" ht="14.45" customHeight="1">
      <c r="B42" s="20"/>
      <c r="AR42" s="20"/>
    </row>
    <row r="43" spans="1:57" s="1" customFormat="1" ht="14.45" customHeight="1">
      <c r="B43" s="20"/>
      <c r="AR43" s="20"/>
    </row>
    <row r="44" spans="1:57" s="1" customFormat="1" ht="14.45" customHeight="1">
      <c r="B44" s="20"/>
      <c r="AR44" s="20"/>
    </row>
    <row r="45" spans="1:57" s="1" customFormat="1" ht="14.45" customHeight="1">
      <c r="B45" s="20"/>
      <c r="AR45" s="20"/>
    </row>
    <row r="46" spans="1:57" s="1" customFormat="1" ht="14.45" customHeight="1">
      <c r="B46" s="20"/>
      <c r="AR46" s="20"/>
    </row>
    <row r="47" spans="1:57" s="1" customFormat="1" ht="14.45" customHeight="1">
      <c r="B47" s="20"/>
      <c r="AR47" s="20"/>
    </row>
    <row r="48" spans="1:57" s="1" customFormat="1" ht="14.45" customHeight="1">
      <c r="B48" s="20"/>
      <c r="AR48" s="20"/>
    </row>
    <row r="49" spans="1:57" s="2" customFormat="1" ht="14.45" customHeight="1">
      <c r="B49" s="42"/>
      <c r="D49" s="43" t="s">
        <v>49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3" t="s">
        <v>50</v>
      </c>
      <c r="AI49" s="44"/>
      <c r="AJ49" s="44"/>
      <c r="AK49" s="44"/>
      <c r="AL49" s="44"/>
      <c r="AM49" s="44"/>
      <c r="AN49" s="44"/>
      <c r="AO49" s="44"/>
      <c r="AR49" s="42"/>
    </row>
    <row r="50" spans="1:57" ht="11.25">
      <c r="B50" s="20"/>
      <c r="AR50" s="20"/>
    </row>
    <row r="51" spans="1:57" ht="11.25">
      <c r="B51" s="20"/>
      <c r="AR51" s="20"/>
    </row>
    <row r="52" spans="1:57" ht="11.25">
      <c r="B52" s="20"/>
      <c r="AR52" s="20"/>
    </row>
    <row r="53" spans="1:57" ht="11.25">
      <c r="B53" s="20"/>
      <c r="AR53" s="20"/>
    </row>
    <row r="54" spans="1:57" ht="11.25">
      <c r="B54" s="20"/>
      <c r="AR54" s="20"/>
    </row>
    <row r="55" spans="1:57" ht="11.25">
      <c r="B55" s="20"/>
      <c r="AR55" s="20"/>
    </row>
    <row r="56" spans="1:57" ht="11.25">
      <c r="B56" s="20"/>
      <c r="AR56" s="20"/>
    </row>
    <row r="57" spans="1:57" ht="11.25">
      <c r="B57" s="20"/>
      <c r="AR57" s="20"/>
    </row>
    <row r="58" spans="1:57" ht="11.25">
      <c r="B58" s="20"/>
      <c r="AR58" s="20"/>
    </row>
    <row r="59" spans="1:57" ht="11.25">
      <c r="B59" s="20"/>
      <c r="AR59" s="20"/>
    </row>
    <row r="60" spans="1:57" s="2" customFormat="1" ht="12.75">
      <c r="A60" s="32"/>
      <c r="B60" s="33"/>
      <c r="C60" s="32"/>
      <c r="D60" s="45" t="s">
        <v>51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45" t="s">
        <v>52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45" t="s">
        <v>51</v>
      </c>
      <c r="AI60" s="35"/>
      <c r="AJ60" s="35"/>
      <c r="AK60" s="35"/>
      <c r="AL60" s="35"/>
      <c r="AM60" s="45" t="s">
        <v>52</v>
      </c>
      <c r="AN60" s="35"/>
      <c r="AO60" s="35"/>
      <c r="AP60" s="32"/>
      <c r="AQ60" s="32"/>
      <c r="AR60" s="33"/>
      <c r="BE60" s="32"/>
    </row>
    <row r="61" spans="1:57" ht="11.25">
      <c r="B61" s="20"/>
      <c r="AR61" s="20"/>
    </row>
    <row r="62" spans="1:57" ht="11.25">
      <c r="B62" s="20"/>
      <c r="AR62" s="20"/>
    </row>
    <row r="63" spans="1:57" ht="11.25">
      <c r="B63" s="20"/>
      <c r="AR63" s="20"/>
    </row>
    <row r="64" spans="1:57" s="2" customFormat="1" ht="12.75">
      <c r="A64" s="32"/>
      <c r="B64" s="33"/>
      <c r="C64" s="32"/>
      <c r="D64" s="43" t="s">
        <v>53</v>
      </c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3" t="s">
        <v>54</v>
      </c>
      <c r="AI64" s="46"/>
      <c r="AJ64" s="46"/>
      <c r="AK64" s="46"/>
      <c r="AL64" s="46"/>
      <c r="AM64" s="46"/>
      <c r="AN64" s="46"/>
      <c r="AO64" s="46"/>
      <c r="AP64" s="32"/>
      <c r="AQ64" s="32"/>
      <c r="AR64" s="33"/>
      <c r="BE64" s="32"/>
    </row>
    <row r="65" spans="1:57" ht="11.25">
      <c r="B65" s="20"/>
      <c r="AR65" s="20"/>
    </row>
    <row r="66" spans="1:57" ht="11.25">
      <c r="B66" s="20"/>
      <c r="AR66" s="20"/>
    </row>
    <row r="67" spans="1:57" ht="11.25">
      <c r="B67" s="20"/>
      <c r="AR67" s="20"/>
    </row>
    <row r="68" spans="1:57" ht="11.25">
      <c r="B68" s="20"/>
      <c r="AR68" s="20"/>
    </row>
    <row r="69" spans="1:57" ht="11.25">
      <c r="B69" s="20"/>
      <c r="AR69" s="20"/>
    </row>
    <row r="70" spans="1:57" ht="11.25">
      <c r="B70" s="20"/>
      <c r="AR70" s="20"/>
    </row>
    <row r="71" spans="1:57" ht="11.25">
      <c r="B71" s="20"/>
      <c r="AR71" s="20"/>
    </row>
    <row r="72" spans="1:57" ht="11.25">
      <c r="B72" s="20"/>
      <c r="AR72" s="20"/>
    </row>
    <row r="73" spans="1:57" ht="11.25">
      <c r="B73" s="20"/>
      <c r="AR73" s="20"/>
    </row>
    <row r="74" spans="1:57" ht="11.25">
      <c r="B74" s="20"/>
      <c r="AR74" s="20"/>
    </row>
    <row r="75" spans="1:57" s="2" customFormat="1" ht="12.75">
      <c r="A75" s="32"/>
      <c r="B75" s="33"/>
      <c r="C75" s="32"/>
      <c r="D75" s="45" t="s">
        <v>51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45" t="s">
        <v>52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45" t="s">
        <v>51</v>
      </c>
      <c r="AI75" s="35"/>
      <c r="AJ75" s="35"/>
      <c r="AK75" s="35"/>
      <c r="AL75" s="35"/>
      <c r="AM75" s="45" t="s">
        <v>52</v>
      </c>
      <c r="AN75" s="35"/>
      <c r="AO75" s="35"/>
      <c r="AP75" s="32"/>
      <c r="AQ75" s="32"/>
      <c r="AR75" s="33"/>
      <c r="BE75" s="32"/>
    </row>
    <row r="76" spans="1:57" s="2" customFormat="1" ht="11.25">
      <c r="A76" s="32"/>
      <c r="B76" s="33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3"/>
      <c r="BE76" s="32"/>
    </row>
    <row r="77" spans="1:57" s="2" customFormat="1" ht="6.95" customHeight="1">
      <c r="A77" s="32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33"/>
      <c r="BE77" s="32"/>
    </row>
    <row r="81" spans="1:90" s="2" customFormat="1" ht="6.95" customHeight="1">
      <c r="A81" s="32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33"/>
      <c r="BE81" s="32"/>
    </row>
    <row r="82" spans="1:90" s="2" customFormat="1" ht="24.95" customHeight="1">
      <c r="A82" s="32"/>
      <c r="B82" s="33"/>
      <c r="C82" s="21" t="s">
        <v>55</v>
      </c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3"/>
      <c r="BE82" s="32"/>
    </row>
    <row r="83" spans="1:90" s="2" customFormat="1" ht="6.95" customHeight="1">
      <c r="A83" s="32"/>
      <c r="B83" s="33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3"/>
      <c r="BE83" s="32"/>
    </row>
    <row r="84" spans="1:90" s="4" customFormat="1" ht="12" customHeight="1">
      <c r="B84" s="51"/>
      <c r="C84" s="27" t="s">
        <v>13</v>
      </c>
      <c r="L84" s="4" t="str">
        <f>K5</f>
        <v>Plynarenska8</v>
      </c>
      <c r="AR84" s="51"/>
    </row>
    <row r="85" spans="1:90" s="5" customFormat="1" ht="36.950000000000003" customHeight="1">
      <c r="B85" s="52"/>
      <c r="C85" s="53" t="s">
        <v>16</v>
      </c>
      <c r="L85" s="203" t="str">
        <f>K6</f>
        <v>Výpočet ploch pro úklid společných prostor v domě</v>
      </c>
      <c r="M85" s="204"/>
      <c r="N85" s="204"/>
      <c r="O85" s="204"/>
      <c r="P85" s="204"/>
      <c r="Q85" s="204"/>
      <c r="R85" s="204"/>
      <c r="S85" s="204"/>
      <c r="T85" s="204"/>
      <c r="U85" s="204"/>
      <c r="V85" s="204"/>
      <c r="W85" s="204"/>
      <c r="X85" s="204"/>
      <c r="Y85" s="204"/>
      <c r="Z85" s="204"/>
      <c r="AA85" s="204"/>
      <c r="AB85" s="204"/>
      <c r="AC85" s="204"/>
      <c r="AD85" s="204"/>
      <c r="AE85" s="204"/>
      <c r="AF85" s="204"/>
      <c r="AG85" s="204"/>
      <c r="AH85" s="204"/>
      <c r="AI85" s="204"/>
      <c r="AJ85" s="204"/>
      <c r="AK85" s="204"/>
      <c r="AL85" s="204"/>
      <c r="AM85" s="204"/>
      <c r="AN85" s="204"/>
      <c r="AO85" s="204"/>
      <c r="AR85" s="52"/>
    </row>
    <row r="86" spans="1:90" s="2" customFormat="1" ht="6.95" customHeight="1">
      <c r="A86" s="32"/>
      <c r="B86" s="33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3"/>
      <c r="BE86" s="32"/>
    </row>
    <row r="87" spans="1:90" s="2" customFormat="1" ht="12" customHeight="1">
      <c r="A87" s="32"/>
      <c r="B87" s="33"/>
      <c r="C87" s="27" t="s">
        <v>20</v>
      </c>
      <c r="D87" s="32"/>
      <c r="E87" s="32"/>
      <c r="F87" s="32"/>
      <c r="G87" s="32"/>
      <c r="H87" s="32"/>
      <c r="I87" s="32"/>
      <c r="J87" s="32"/>
      <c r="K87" s="32"/>
      <c r="L87" s="54" t="str">
        <f>IF(K8="","",K8)</f>
        <v>Plynárenská 263/8,Brno</v>
      </c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27" t="s">
        <v>22</v>
      </c>
      <c r="AJ87" s="32"/>
      <c r="AK87" s="32"/>
      <c r="AL87" s="32"/>
      <c r="AM87" s="205" t="str">
        <f>IF(AN8= "","",AN8)</f>
        <v>2. 11. 2021</v>
      </c>
      <c r="AN87" s="205"/>
      <c r="AO87" s="32"/>
      <c r="AP87" s="32"/>
      <c r="AQ87" s="32"/>
      <c r="AR87" s="33"/>
      <c r="BE87" s="32"/>
    </row>
    <row r="88" spans="1:90" s="2" customFormat="1" ht="6.95" customHeight="1">
      <c r="A88" s="32"/>
      <c r="B88" s="33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3"/>
      <c r="BE88" s="32"/>
    </row>
    <row r="89" spans="1:90" s="2" customFormat="1" ht="15.2" customHeight="1">
      <c r="A89" s="32"/>
      <c r="B89" s="33"/>
      <c r="C89" s="27" t="s">
        <v>24</v>
      </c>
      <c r="D89" s="32"/>
      <c r="E89" s="32"/>
      <c r="F89" s="32"/>
      <c r="G89" s="32"/>
      <c r="H89" s="32"/>
      <c r="I89" s="32"/>
      <c r="J89" s="32"/>
      <c r="K89" s="32"/>
      <c r="L89" s="4" t="str">
        <f>IF(E11= "","",E11)</f>
        <v>MmBrna,OSM,Husova 3,Brno</v>
      </c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27" t="s">
        <v>30</v>
      </c>
      <c r="AJ89" s="32"/>
      <c r="AK89" s="32"/>
      <c r="AL89" s="32"/>
      <c r="AM89" s="206" t="str">
        <f>IF(E17="","",E17)</f>
        <v>R.Volková</v>
      </c>
      <c r="AN89" s="207"/>
      <c r="AO89" s="207"/>
      <c r="AP89" s="207"/>
      <c r="AQ89" s="32"/>
      <c r="AR89" s="33"/>
      <c r="AS89" s="208" t="s">
        <v>56</v>
      </c>
      <c r="AT89" s="209"/>
      <c r="AU89" s="56"/>
      <c r="AV89" s="56"/>
      <c r="AW89" s="56"/>
      <c r="AX89" s="56"/>
      <c r="AY89" s="56"/>
      <c r="AZ89" s="56"/>
      <c r="BA89" s="56"/>
      <c r="BB89" s="56"/>
      <c r="BC89" s="56"/>
      <c r="BD89" s="57"/>
      <c r="BE89" s="32"/>
    </row>
    <row r="90" spans="1:90" s="2" customFormat="1" ht="15.2" customHeight="1">
      <c r="A90" s="32"/>
      <c r="B90" s="33"/>
      <c r="C90" s="27" t="s">
        <v>28</v>
      </c>
      <c r="D90" s="32"/>
      <c r="E90" s="32"/>
      <c r="F90" s="32"/>
      <c r="G90" s="32"/>
      <c r="H90" s="32"/>
      <c r="I90" s="32"/>
      <c r="J90" s="32"/>
      <c r="K90" s="32"/>
      <c r="L90" s="4" t="str">
        <f>IF(E14= "Vyplň údaj","",E14)</f>
        <v/>
      </c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27" t="s">
        <v>33</v>
      </c>
      <c r="AJ90" s="32"/>
      <c r="AK90" s="32"/>
      <c r="AL90" s="32"/>
      <c r="AM90" s="206" t="str">
        <f>IF(E20="","",E20)</f>
        <v>Radka Volková</v>
      </c>
      <c r="AN90" s="207"/>
      <c r="AO90" s="207"/>
      <c r="AP90" s="207"/>
      <c r="AQ90" s="32"/>
      <c r="AR90" s="33"/>
      <c r="AS90" s="210"/>
      <c r="AT90" s="211"/>
      <c r="AU90" s="58"/>
      <c r="AV90" s="58"/>
      <c r="AW90" s="58"/>
      <c r="AX90" s="58"/>
      <c r="AY90" s="58"/>
      <c r="AZ90" s="58"/>
      <c r="BA90" s="58"/>
      <c r="BB90" s="58"/>
      <c r="BC90" s="58"/>
      <c r="BD90" s="59"/>
      <c r="BE90" s="32"/>
    </row>
    <row r="91" spans="1:90" s="2" customFormat="1" ht="10.9" customHeight="1">
      <c r="A91" s="32"/>
      <c r="B91" s="33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3"/>
      <c r="AS91" s="210"/>
      <c r="AT91" s="211"/>
      <c r="AU91" s="58"/>
      <c r="AV91" s="58"/>
      <c r="AW91" s="58"/>
      <c r="AX91" s="58"/>
      <c r="AY91" s="58"/>
      <c r="AZ91" s="58"/>
      <c r="BA91" s="58"/>
      <c r="BB91" s="58"/>
      <c r="BC91" s="58"/>
      <c r="BD91" s="59"/>
      <c r="BE91" s="32"/>
    </row>
    <row r="92" spans="1:90" s="2" customFormat="1" ht="29.25" customHeight="1">
      <c r="A92" s="32"/>
      <c r="B92" s="33"/>
      <c r="C92" s="212" t="s">
        <v>57</v>
      </c>
      <c r="D92" s="213"/>
      <c r="E92" s="213"/>
      <c r="F92" s="213"/>
      <c r="G92" s="213"/>
      <c r="H92" s="60"/>
      <c r="I92" s="214" t="s">
        <v>58</v>
      </c>
      <c r="J92" s="213"/>
      <c r="K92" s="213"/>
      <c r="L92" s="213"/>
      <c r="M92" s="213"/>
      <c r="N92" s="213"/>
      <c r="O92" s="213"/>
      <c r="P92" s="213"/>
      <c r="Q92" s="213"/>
      <c r="R92" s="213"/>
      <c r="S92" s="213"/>
      <c r="T92" s="213"/>
      <c r="U92" s="213"/>
      <c r="V92" s="213"/>
      <c r="W92" s="213"/>
      <c r="X92" s="213"/>
      <c r="Y92" s="213"/>
      <c r="Z92" s="213"/>
      <c r="AA92" s="213"/>
      <c r="AB92" s="213"/>
      <c r="AC92" s="213"/>
      <c r="AD92" s="213"/>
      <c r="AE92" s="213"/>
      <c r="AF92" s="213"/>
      <c r="AG92" s="215" t="s">
        <v>59</v>
      </c>
      <c r="AH92" s="213"/>
      <c r="AI92" s="213"/>
      <c r="AJ92" s="213"/>
      <c r="AK92" s="213"/>
      <c r="AL92" s="213"/>
      <c r="AM92" s="213"/>
      <c r="AN92" s="214" t="s">
        <v>60</v>
      </c>
      <c r="AO92" s="213"/>
      <c r="AP92" s="216"/>
      <c r="AQ92" s="61" t="s">
        <v>61</v>
      </c>
      <c r="AR92" s="33"/>
      <c r="AS92" s="62" t="s">
        <v>62</v>
      </c>
      <c r="AT92" s="63" t="s">
        <v>63</v>
      </c>
      <c r="AU92" s="63" t="s">
        <v>64</v>
      </c>
      <c r="AV92" s="63" t="s">
        <v>65</v>
      </c>
      <c r="AW92" s="63" t="s">
        <v>66</v>
      </c>
      <c r="AX92" s="63" t="s">
        <v>67</v>
      </c>
      <c r="AY92" s="63" t="s">
        <v>68</v>
      </c>
      <c r="AZ92" s="63" t="s">
        <v>69</v>
      </c>
      <c r="BA92" s="63" t="s">
        <v>70</v>
      </c>
      <c r="BB92" s="63" t="s">
        <v>71</v>
      </c>
      <c r="BC92" s="63" t="s">
        <v>72</v>
      </c>
      <c r="BD92" s="64" t="s">
        <v>73</v>
      </c>
      <c r="BE92" s="32"/>
    </row>
    <row r="93" spans="1:90" s="2" customFormat="1" ht="10.9" customHeight="1">
      <c r="A93" s="32"/>
      <c r="B93" s="33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3"/>
      <c r="AS93" s="65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7"/>
      <c r="BE93" s="32"/>
    </row>
    <row r="94" spans="1:90" s="6" customFormat="1" ht="32.450000000000003" customHeight="1">
      <c r="B94" s="68"/>
      <c r="C94" s="69" t="s">
        <v>74</v>
      </c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220">
        <f>ROUND(AG95,2)</f>
        <v>0</v>
      </c>
      <c r="AH94" s="220"/>
      <c r="AI94" s="220"/>
      <c r="AJ94" s="220"/>
      <c r="AK94" s="220"/>
      <c r="AL94" s="220"/>
      <c r="AM94" s="220"/>
      <c r="AN94" s="221">
        <f>SUM(AG94,AT94)</f>
        <v>0</v>
      </c>
      <c r="AO94" s="221"/>
      <c r="AP94" s="221"/>
      <c r="AQ94" s="72" t="s">
        <v>1</v>
      </c>
      <c r="AR94" s="68"/>
      <c r="AS94" s="73">
        <f>ROUND(AS95,2)</f>
        <v>0</v>
      </c>
      <c r="AT94" s="74">
        <f>ROUND(SUM(AV94:AW94),2)</f>
        <v>0</v>
      </c>
      <c r="AU94" s="75">
        <f>ROUND(AU95,5)</f>
        <v>0</v>
      </c>
      <c r="AV94" s="74">
        <f>ROUND(AZ94*L29,2)</f>
        <v>0</v>
      </c>
      <c r="AW94" s="74">
        <f>ROUND(BA94*L30,2)</f>
        <v>0</v>
      </c>
      <c r="AX94" s="74">
        <f>ROUND(BB94*L29,2)</f>
        <v>0</v>
      </c>
      <c r="AY94" s="74">
        <f>ROUND(BC94*L30,2)</f>
        <v>0</v>
      </c>
      <c r="AZ94" s="74">
        <f>ROUND(AZ95,2)</f>
        <v>0</v>
      </c>
      <c r="BA94" s="74">
        <f>ROUND(BA95,2)</f>
        <v>0</v>
      </c>
      <c r="BB94" s="74">
        <f>ROUND(BB95,2)</f>
        <v>0</v>
      </c>
      <c r="BC94" s="74">
        <f>ROUND(BC95,2)</f>
        <v>0</v>
      </c>
      <c r="BD94" s="76">
        <f>ROUND(BD95,2)</f>
        <v>0</v>
      </c>
      <c r="BS94" s="77" t="s">
        <v>75</v>
      </c>
      <c r="BT94" s="77" t="s">
        <v>76</v>
      </c>
      <c r="BV94" s="77" t="s">
        <v>77</v>
      </c>
      <c r="BW94" s="77" t="s">
        <v>4</v>
      </c>
      <c r="BX94" s="77" t="s">
        <v>78</v>
      </c>
      <c r="CL94" s="77" t="s">
        <v>1</v>
      </c>
    </row>
    <row r="95" spans="1:90" s="7" customFormat="1" ht="24.75" customHeight="1">
      <c r="A95" s="78" t="s">
        <v>79</v>
      </c>
      <c r="B95" s="79"/>
      <c r="C95" s="80"/>
      <c r="D95" s="219" t="s">
        <v>14</v>
      </c>
      <c r="E95" s="219"/>
      <c r="F95" s="219"/>
      <c r="G95" s="219"/>
      <c r="H95" s="219"/>
      <c r="I95" s="81"/>
      <c r="J95" s="219" t="s">
        <v>17</v>
      </c>
      <c r="K95" s="219"/>
      <c r="L95" s="219"/>
      <c r="M95" s="219"/>
      <c r="N95" s="219"/>
      <c r="O95" s="219"/>
      <c r="P95" s="219"/>
      <c r="Q95" s="219"/>
      <c r="R95" s="219"/>
      <c r="S95" s="219"/>
      <c r="T95" s="219"/>
      <c r="U95" s="219"/>
      <c r="V95" s="219"/>
      <c r="W95" s="219"/>
      <c r="X95" s="219"/>
      <c r="Y95" s="219"/>
      <c r="Z95" s="219"/>
      <c r="AA95" s="219"/>
      <c r="AB95" s="219"/>
      <c r="AC95" s="219"/>
      <c r="AD95" s="219"/>
      <c r="AE95" s="219"/>
      <c r="AF95" s="219"/>
      <c r="AG95" s="217">
        <f>'Plynarenska8 - Výpočet pl...'!J28</f>
        <v>0</v>
      </c>
      <c r="AH95" s="218"/>
      <c r="AI95" s="218"/>
      <c r="AJ95" s="218"/>
      <c r="AK95" s="218"/>
      <c r="AL95" s="218"/>
      <c r="AM95" s="218"/>
      <c r="AN95" s="217">
        <f>SUM(AG95,AT95)</f>
        <v>0</v>
      </c>
      <c r="AO95" s="218"/>
      <c r="AP95" s="218"/>
      <c r="AQ95" s="82" t="s">
        <v>80</v>
      </c>
      <c r="AR95" s="79"/>
      <c r="AS95" s="83">
        <v>0</v>
      </c>
      <c r="AT95" s="84">
        <f>ROUND(SUM(AV95:AW95),2)</f>
        <v>0</v>
      </c>
      <c r="AU95" s="85">
        <f>'Plynarenska8 - Výpočet pl...'!P116</f>
        <v>0</v>
      </c>
      <c r="AV95" s="84">
        <f>'Plynarenska8 - Výpočet pl...'!J31</f>
        <v>0</v>
      </c>
      <c r="AW95" s="84">
        <f>'Plynarenska8 - Výpočet pl...'!J32</f>
        <v>0</v>
      </c>
      <c r="AX95" s="84">
        <f>'Plynarenska8 - Výpočet pl...'!J33</f>
        <v>0</v>
      </c>
      <c r="AY95" s="84">
        <f>'Plynarenska8 - Výpočet pl...'!J34</f>
        <v>0</v>
      </c>
      <c r="AZ95" s="84">
        <f>'Plynarenska8 - Výpočet pl...'!F31</f>
        <v>0</v>
      </c>
      <c r="BA95" s="84">
        <f>'Plynarenska8 - Výpočet pl...'!F32</f>
        <v>0</v>
      </c>
      <c r="BB95" s="84">
        <f>'Plynarenska8 - Výpočet pl...'!F33</f>
        <v>0</v>
      </c>
      <c r="BC95" s="84">
        <f>'Plynarenska8 - Výpočet pl...'!F34</f>
        <v>0</v>
      </c>
      <c r="BD95" s="86">
        <f>'Plynarenska8 - Výpočet pl...'!F35</f>
        <v>0</v>
      </c>
      <c r="BT95" s="87" t="s">
        <v>81</v>
      </c>
      <c r="BU95" s="87" t="s">
        <v>82</v>
      </c>
      <c r="BV95" s="87" t="s">
        <v>77</v>
      </c>
      <c r="BW95" s="87" t="s">
        <v>4</v>
      </c>
      <c r="BX95" s="87" t="s">
        <v>78</v>
      </c>
      <c r="CL95" s="87" t="s">
        <v>1</v>
      </c>
    </row>
    <row r="96" spans="1:90" s="2" customFormat="1" ht="30" customHeight="1">
      <c r="A96" s="32"/>
      <c r="B96" s="33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3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</row>
    <row r="97" spans="1:57" s="2" customFormat="1" ht="6.95" customHeight="1">
      <c r="A97" s="32"/>
      <c r="B97" s="47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33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</row>
  </sheetData>
  <mergeCells count="42">
    <mergeCell ref="AR2:BE2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Plynarenska8 - Výpočet pl...'!C2" display="/" xr:uid="{00000000-0004-0000-0000-000000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BM152"/>
  <sheetViews>
    <sheetView showGridLines="0" tabSelected="1" topLeftCell="A87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22" t="s">
        <v>5</v>
      </c>
      <c r="M2" s="188"/>
      <c r="N2" s="188"/>
      <c r="O2" s="188"/>
      <c r="P2" s="188"/>
      <c r="Q2" s="188"/>
      <c r="R2" s="188"/>
      <c r="S2" s="188"/>
      <c r="T2" s="188"/>
      <c r="U2" s="188"/>
      <c r="V2" s="188"/>
      <c r="AT2" s="17" t="s">
        <v>4</v>
      </c>
    </row>
    <row r="3" spans="1:46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81</v>
      </c>
    </row>
    <row r="4" spans="1:46" s="1" customFormat="1" ht="24.95" customHeight="1">
      <c r="B4" s="20"/>
      <c r="D4" s="21" t="s">
        <v>83</v>
      </c>
      <c r="L4" s="20"/>
      <c r="M4" s="88" t="s">
        <v>10</v>
      </c>
      <c r="AT4" s="17" t="s">
        <v>3</v>
      </c>
    </row>
    <row r="5" spans="1:46" s="1" customFormat="1" ht="6.95" customHeight="1">
      <c r="B5" s="20"/>
      <c r="L5" s="20"/>
    </row>
    <row r="6" spans="1:46" s="2" customFormat="1" ht="12" customHeight="1">
      <c r="A6" s="32"/>
      <c r="B6" s="33"/>
      <c r="C6" s="32"/>
      <c r="D6" s="27" t="s">
        <v>16</v>
      </c>
      <c r="E6" s="32"/>
      <c r="F6" s="32"/>
      <c r="G6" s="32"/>
      <c r="H6" s="32"/>
      <c r="I6" s="32"/>
      <c r="J6" s="32"/>
      <c r="K6" s="32"/>
      <c r="L6" s="4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</row>
    <row r="7" spans="1:46" s="2" customFormat="1" ht="16.5" customHeight="1">
      <c r="A7" s="32"/>
      <c r="B7" s="33"/>
      <c r="C7" s="32"/>
      <c r="D7" s="32"/>
      <c r="E7" s="203" t="s">
        <v>17</v>
      </c>
      <c r="F7" s="223"/>
      <c r="G7" s="223"/>
      <c r="H7" s="223"/>
      <c r="I7" s="32"/>
      <c r="J7" s="32"/>
      <c r="K7" s="32"/>
      <c r="L7" s="4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</row>
    <row r="8" spans="1:46" s="2" customFormat="1" ht="11.25">
      <c r="A8" s="32"/>
      <c r="B8" s="33"/>
      <c r="C8" s="32"/>
      <c r="D8" s="32"/>
      <c r="E8" s="32"/>
      <c r="F8" s="32"/>
      <c r="G8" s="32"/>
      <c r="H8" s="32"/>
      <c r="I8" s="32"/>
      <c r="J8" s="32"/>
      <c r="K8" s="32"/>
      <c r="L8" s="4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</row>
    <row r="9" spans="1:46" s="2" customFormat="1" ht="12" customHeight="1">
      <c r="A9" s="32"/>
      <c r="B9" s="33"/>
      <c r="C9" s="32"/>
      <c r="D9" s="27" t="s">
        <v>18</v>
      </c>
      <c r="E9" s="32"/>
      <c r="F9" s="25" t="s">
        <v>1</v>
      </c>
      <c r="G9" s="32"/>
      <c r="H9" s="32"/>
      <c r="I9" s="27" t="s">
        <v>19</v>
      </c>
      <c r="J9" s="25" t="s">
        <v>1</v>
      </c>
      <c r="K9" s="32"/>
      <c r="L9" s="4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0" spans="1:46" s="2" customFormat="1" ht="12" customHeight="1">
      <c r="A10" s="32"/>
      <c r="B10" s="33"/>
      <c r="C10" s="32"/>
      <c r="D10" s="27" t="s">
        <v>20</v>
      </c>
      <c r="E10" s="32"/>
      <c r="F10" s="25" t="s">
        <v>21</v>
      </c>
      <c r="G10" s="32"/>
      <c r="H10" s="32"/>
      <c r="I10" s="27" t="s">
        <v>22</v>
      </c>
      <c r="J10" s="55" t="str">
        <f>'Rekapitulace stavby'!AN8</f>
        <v>2. 11. 2021</v>
      </c>
      <c r="K10" s="32"/>
      <c r="L10" s="4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</row>
    <row r="11" spans="1:46" s="2" customFormat="1" ht="10.9" customHeight="1">
      <c r="A11" s="32"/>
      <c r="B11" s="33"/>
      <c r="C11" s="32"/>
      <c r="D11" s="32"/>
      <c r="E11" s="32"/>
      <c r="F11" s="32"/>
      <c r="G11" s="32"/>
      <c r="H11" s="32"/>
      <c r="I11" s="32"/>
      <c r="J11" s="32"/>
      <c r="K11" s="32"/>
      <c r="L11" s="4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</row>
    <row r="12" spans="1:46" s="2" customFormat="1" ht="12" customHeight="1">
      <c r="A12" s="32"/>
      <c r="B12" s="33"/>
      <c r="C12" s="32"/>
      <c r="D12" s="27" t="s">
        <v>24</v>
      </c>
      <c r="E12" s="32"/>
      <c r="F12" s="32"/>
      <c r="G12" s="32"/>
      <c r="H12" s="32"/>
      <c r="I12" s="27" t="s">
        <v>25</v>
      </c>
      <c r="J12" s="25" t="s">
        <v>1</v>
      </c>
      <c r="K12" s="32"/>
      <c r="L12" s="4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</row>
    <row r="13" spans="1:46" s="2" customFormat="1" ht="18" customHeight="1">
      <c r="A13" s="32"/>
      <c r="B13" s="33"/>
      <c r="C13" s="32"/>
      <c r="D13" s="32"/>
      <c r="E13" s="25" t="s">
        <v>26</v>
      </c>
      <c r="F13" s="32"/>
      <c r="G13" s="32"/>
      <c r="H13" s="32"/>
      <c r="I13" s="27" t="s">
        <v>27</v>
      </c>
      <c r="J13" s="25" t="s">
        <v>1</v>
      </c>
      <c r="K13" s="32"/>
      <c r="L13" s="4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spans="1:46" s="2" customFormat="1" ht="6.95" customHeight="1">
      <c r="A14" s="32"/>
      <c r="B14" s="33"/>
      <c r="C14" s="32"/>
      <c r="D14" s="32"/>
      <c r="E14" s="32"/>
      <c r="F14" s="32"/>
      <c r="G14" s="32"/>
      <c r="H14" s="32"/>
      <c r="I14" s="32"/>
      <c r="J14" s="32"/>
      <c r="K14" s="32"/>
      <c r="L14" s="4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</row>
    <row r="15" spans="1:46" s="2" customFormat="1" ht="12" customHeight="1">
      <c r="A15" s="32"/>
      <c r="B15" s="33"/>
      <c r="C15" s="32"/>
      <c r="D15" s="27" t="s">
        <v>28</v>
      </c>
      <c r="E15" s="32"/>
      <c r="F15" s="32"/>
      <c r="G15" s="32"/>
      <c r="H15" s="32"/>
      <c r="I15" s="27" t="s">
        <v>25</v>
      </c>
      <c r="J15" s="28" t="str">
        <f>'Rekapitulace stavby'!AN13</f>
        <v>Vyplň údaj</v>
      </c>
      <c r="K15" s="32"/>
      <c r="L15" s="4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</row>
    <row r="16" spans="1:46" s="2" customFormat="1" ht="18" customHeight="1">
      <c r="A16" s="32"/>
      <c r="B16" s="33"/>
      <c r="C16" s="32"/>
      <c r="D16" s="32"/>
      <c r="E16" s="224" t="str">
        <f>'Rekapitulace stavby'!E14</f>
        <v>Vyplň údaj</v>
      </c>
      <c r="F16" s="187"/>
      <c r="G16" s="187"/>
      <c r="H16" s="187"/>
      <c r="I16" s="27" t="s">
        <v>27</v>
      </c>
      <c r="J16" s="28" t="str">
        <f>'Rekapitulace stavby'!AN14</f>
        <v>Vyplň údaj</v>
      </c>
      <c r="K16" s="32"/>
      <c r="L16" s="4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spans="1:31" s="2" customFormat="1" ht="6.95" customHeight="1">
      <c r="A17" s="32"/>
      <c r="B17" s="33"/>
      <c r="C17" s="32"/>
      <c r="D17" s="32"/>
      <c r="E17" s="32"/>
      <c r="F17" s="32"/>
      <c r="G17" s="32"/>
      <c r="H17" s="32"/>
      <c r="I17" s="32"/>
      <c r="J17" s="32"/>
      <c r="K17" s="32"/>
      <c r="L17" s="4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</row>
    <row r="18" spans="1:31" s="2" customFormat="1" ht="12" customHeight="1">
      <c r="A18" s="32"/>
      <c r="B18" s="33"/>
      <c r="C18" s="32"/>
      <c r="D18" s="27" t="s">
        <v>30</v>
      </c>
      <c r="E18" s="32"/>
      <c r="F18" s="32"/>
      <c r="G18" s="32"/>
      <c r="H18" s="32"/>
      <c r="I18" s="27" t="s">
        <v>25</v>
      </c>
      <c r="J18" s="25" t="s">
        <v>1</v>
      </c>
      <c r="K18" s="32"/>
      <c r="L18" s="4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</row>
    <row r="19" spans="1:31" s="2" customFormat="1" ht="18" customHeight="1">
      <c r="A19" s="32"/>
      <c r="B19" s="33"/>
      <c r="C19" s="32"/>
      <c r="D19" s="32"/>
      <c r="E19" s="25" t="s">
        <v>31</v>
      </c>
      <c r="F19" s="32"/>
      <c r="G19" s="32"/>
      <c r="H19" s="32"/>
      <c r="I19" s="27" t="s">
        <v>27</v>
      </c>
      <c r="J19" s="25" t="s">
        <v>1</v>
      </c>
      <c r="K19" s="32"/>
      <c r="L19" s="4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spans="1:31" s="2" customFormat="1" ht="6.95" customHeight="1">
      <c r="A20" s="32"/>
      <c r="B20" s="33"/>
      <c r="C20" s="32"/>
      <c r="D20" s="32"/>
      <c r="E20" s="32"/>
      <c r="F20" s="32"/>
      <c r="G20" s="32"/>
      <c r="H20" s="32"/>
      <c r="I20" s="32"/>
      <c r="J20" s="32"/>
      <c r="K20" s="32"/>
      <c r="L20" s="4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spans="1:31" s="2" customFormat="1" ht="12" customHeight="1">
      <c r="A21" s="32"/>
      <c r="B21" s="33"/>
      <c r="C21" s="32"/>
      <c r="D21" s="27" t="s">
        <v>33</v>
      </c>
      <c r="E21" s="32"/>
      <c r="F21" s="32"/>
      <c r="G21" s="32"/>
      <c r="H21" s="32"/>
      <c r="I21" s="27" t="s">
        <v>25</v>
      </c>
      <c r="J21" s="25" t="s">
        <v>1</v>
      </c>
      <c r="K21" s="32"/>
      <c r="L21" s="4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spans="1:31" s="2" customFormat="1" ht="18" customHeight="1">
      <c r="A22" s="32"/>
      <c r="B22" s="33"/>
      <c r="C22" s="32"/>
      <c r="D22" s="32"/>
      <c r="E22" s="25" t="s">
        <v>34</v>
      </c>
      <c r="F22" s="32"/>
      <c r="G22" s="32"/>
      <c r="H22" s="32"/>
      <c r="I22" s="27" t="s">
        <v>27</v>
      </c>
      <c r="J22" s="25" t="s">
        <v>1</v>
      </c>
      <c r="K22" s="32"/>
      <c r="L22" s="4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spans="1:31" s="2" customFormat="1" ht="6.95" customHeight="1">
      <c r="A23" s="32"/>
      <c r="B23" s="33"/>
      <c r="C23" s="32"/>
      <c r="D23" s="32"/>
      <c r="E23" s="32"/>
      <c r="F23" s="32"/>
      <c r="G23" s="32"/>
      <c r="H23" s="32"/>
      <c r="I23" s="32"/>
      <c r="J23" s="32"/>
      <c r="K23" s="32"/>
      <c r="L23" s="4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spans="1:31" s="2" customFormat="1" ht="12" customHeight="1">
      <c r="A24" s="32"/>
      <c r="B24" s="33"/>
      <c r="C24" s="32"/>
      <c r="D24" s="27" t="s">
        <v>35</v>
      </c>
      <c r="E24" s="32"/>
      <c r="F24" s="32"/>
      <c r="G24" s="32"/>
      <c r="H24" s="32"/>
      <c r="I24" s="32"/>
      <c r="J24" s="32"/>
      <c r="K24" s="32"/>
      <c r="L24" s="4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</row>
    <row r="25" spans="1:31" s="8" customFormat="1" ht="16.5" customHeight="1">
      <c r="A25" s="89"/>
      <c r="B25" s="90"/>
      <c r="C25" s="89"/>
      <c r="D25" s="89"/>
      <c r="E25" s="192" t="s">
        <v>1</v>
      </c>
      <c r="F25" s="192"/>
      <c r="G25" s="192"/>
      <c r="H25" s="192"/>
      <c r="I25" s="89"/>
      <c r="J25" s="89"/>
      <c r="K25" s="89"/>
      <c r="L25" s="91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</row>
    <row r="26" spans="1:31" s="2" customFormat="1" ht="6.95" customHeight="1">
      <c r="A26" s="32"/>
      <c r="B26" s="33"/>
      <c r="C26" s="32"/>
      <c r="D26" s="32"/>
      <c r="E26" s="32"/>
      <c r="F26" s="32"/>
      <c r="G26" s="32"/>
      <c r="H26" s="32"/>
      <c r="I26" s="32"/>
      <c r="J26" s="32"/>
      <c r="K26" s="32"/>
      <c r="L26" s="4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  <row r="27" spans="1:31" s="2" customFormat="1" ht="6.95" customHeight="1">
      <c r="A27" s="32"/>
      <c r="B27" s="33"/>
      <c r="C27" s="32"/>
      <c r="D27" s="66"/>
      <c r="E27" s="66"/>
      <c r="F27" s="66"/>
      <c r="G27" s="66"/>
      <c r="H27" s="66"/>
      <c r="I27" s="66"/>
      <c r="J27" s="66"/>
      <c r="K27" s="66"/>
      <c r="L27" s="4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</row>
    <row r="28" spans="1:31" s="2" customFormat="1" ht="25.35" customHeight="1">
      <c r="A28" s="32"/>
      <c r="B28" s="33"/>
      <c r="C28" s="32"/>
      <c r="D28" s="92" t="s">
        <v>36</v>
      </c>
      <c r="E28" s="32"/>
      <c r="F28" s="32"/>
      <c r="G28" s="32"/>
      <c r="H28" s="32"/>
      <c r="I28" s="32"/>
      <c r="J28" s="71">
        <f>ROUND(J116, 2)</f>
        <v>0</v>
      </c>
      <c r="K28" s="32"/>
      <c r="L28" s="4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</row>
    <row r="29" spans="1:31" s="2" customFormat="1" ht="6.95" customHeight="1">
      <c r="A29" s="32"/>
      <c r="B29" s="33"/>
      <c r="C29" s="32"/>
      <c r="D29" s="66"/>
      <c r="E29" s="66"/>
      <c r="F29" s="66"/>
      <c r="G29" s="66"/>
      <c r="H29" s="66"/>
      <c r="I29" s="66"/>
      <c r="J29" s="66"/>
      <c r="K29" s="66"/>
      <c r="L29" s="4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</row>
    <row r="30" spans="1:31" s="2" customFormat="1" ht="14.45" customHeight="1">
      <c r="A30" s="32"/>
      <c r="B30" s="33"/>
      <c r="C30" s="32"/>
      <c r="D30" s="32"/>
      <c r="E30" s="32"/>
      <c r="F30" s="36" t="s">
        <v>38</v>
      </c>
      <c r="G30" s="32"/>
      <c r="H30" s="32"/>
      <c r="I30" s="36" t="s">
        <v>37</v>
      </c>
      <c r="J30" s="36" t="s">
        <v>39</v>
      </c>
      <c r="K30" s="32"/>
      <c r="L30" s="4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</row>
    <row r="31" spans="1:31" s="2" customFormat="1" ht="14.45" customHeight="1">
      <c r="A31" s="32"/>
      <c r="B31" s="33"/>
      <c r="C31" s="32"/>
      <c r="D31" s="93" t="s">
        <v>40</v>
      </c>
      <c r="E31" s="27" t="s">
        <v>41</v>
      </c>
      <c r="F31" s="94">
        <f>ROUND((SUM(BE116:BE151)),  2)</f>
        <v>0</v>
      </c>
      <c r="G31" s="32"/>
      <c r="H31" s="32"/>
      <c r="I31" s="95">
        <v>0.21</v>
      </c>
      <c r="J31" s="94">
        <f>ROUND(((SUM(BE116:BE151))*I31),  2)</f>
        <v>0</v>
      </c>
      <c r="K31" s="32"/>
      <c r="L31" s="4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spans="1:31" s="2" customFormat="1" ht="14.45" customHeight="1">
      <c r="A32" s="32"/>
      <c r="B32" s="33"/>
      <c r="C32" s="32"/>
      <c r="D32" s="32"/>
      <c r="E32" s="27" t="s">
        <v>42</v>
      </c>
      <c r="F32" s="94">
        <f>ROUND((SUM(BF116:BF151)),  2)</f>
        <v>0</v>
      </c>
      <c r="G32" s="32"/>
      <c r="H32" s="32"/>
      <c r="I32" s="95">
        <v>0.15</v>
      </c>
      <c r="J32" s="94">
        <f>ROUND(((SUM(BF116:BF151))*I32),  2)</f>
        <v>0</v>
      </c>
      <c r="K32" s="32"/>
      <c r="L32" s="4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</row>
    <row r="33" spans="1:31" s="2" customFormat="1" ht="14.45" hidden="1" customHeight="1">
      <c r="A33" s="32"/>
      <c r="B33" s="33"/>
      <c r="C33" s="32"/>
      <c r="D33" s="32"/>
      <c r="E33" s="27" t="s">
        <v>43</v>
      </c>
      <c r="F33" s="94">
        <f>ROUND((SUM(BG116:BG151)),  2)</f>
        <v>0</v>
      </c>
      <c r="G33" s="32"/>
      <c r="H33" s="32"/>
      <c r="I33" s="95">
        <v>0.21</v>
      </c>
      <c r="J33" s="94">
        <f>0</f>
        <v>0</v>
      </c>
      <c r="K33" s="32"/>
      <c r="L33" s="4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</row>
    <row r="34" spans="1:31" s="2" customFormat="1" ht="14.45" hidden="1" customHeight="1">
      <c r="A34" s="32"/>
      <c r="B34" s="33"/>
      <c r="C34" s="32"/>
      <c r="D34" s="32"/>
      <c r="E34" s="27" t="s">
        <v>44</v>
      </c>
      <c r="F34" s="94">
        <f>ROUND((SUM(BH116:BH151)),  2)</f>
        <v>0</v>
      </c>
      <c r="G34" s="32"/>
      <c r="H34" s="32"/>
      <c r="I34" s="95">
        <v>0.15</v>
      </c>
      <c r="J34" s="94">
        <f>0</f>
        <v>0</v>
      </c>
      <c r="K34" s="32"/>
      <c r="L34" s="4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spans="1:31" s="2" customFormat="1" ht="14.45" hidden="1" customHeight="1">
      <c r="A35" s="32"/>
      <c r="B35" s="33"/>
      <c r="C35" s="32"/>
      <c r="D35" s="32"/>
      <c r="E35" s="27" t="s">
        <v>45</v>
      </c>
      <c r="F35" s="94">
        <f>ROUND((SUM(BI116:BI151)),  2)</f>
        <v>0</v>
      </c>
      <c r="G35" s="32"/>
      <c r="H35" s="32"/>
      <c r="I35" s="95">
        <v>0</v>
      </c>
      <c r="J35" s="94">
        <f>0</f>
        <v>0</v>
      </c>
      <c r="K35" s="32"/>
      <c r="L35" s="4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</row>
    <row r="36" spans="1:31" s="2" customFormat="1" ht="6.95" customHeight="1">
      <c r="A36" s="32"/>
      <c r="B36" s="33"/>
      <c r="C36" s="32"/>
      <c r="D36" s="32"/>
      <c r="E36" s="32"/>
      <c r="F36" s="32"/>
      <c r="G36" s="32"/>
      <c r="H36" s="32"/>
      <c r="I36" s="32"/>
      <c r="J36" s="32"/>
      <c r="K36" s="32"/>
      <c r="L36" s="4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</row>
    <row r="37" spans="1:31" s="2" customFormat="1" ht="25.35" customHeight="1">
      <c r="A37" s="32"/>
      <c r="B37" s="33"/>
      <c r="C37" s="96"/>
      <c r="D37" s="97" t="s">
        <v>46</v>
      </c>
      <c r="E37" s="60"/>
      <c r="F37" s="60"/>
      <c r="G37" s="98" t="s">
        <v>47</v>
      </c>
      <c r="H37" s="99" t="s">
        <v>48</v>
      </c>
      <c r="I37" s="60"/>
      <c r="J37" s="100">
        <f>SUM(J28:J35)</f>
        <v>0</v>
      </c>
      <c r="K37" s="101"/>
      <c r="L37" s="4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</row>
    <row r="38" spans="1:31" s="2" customFormat="1" ht="14.45" customHeight="1">
      <c r="A38" s="32"/>
      <c r="B38" s="33"/>
      <c r="C38" s="32"/>
      <c r="D38" s="32"/>
      <c r="E38" s="32"/>
      <c r="F38" s="32"/>
      <c r="G38" s="32"/>
      <c r="H38" s="32"/>
      <c r="I38" s="32"/>
      <c r="J38" s="32"/>
      <c r="K38" s="32"/>
      <c r="L38" s="4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</row>
    <row r="39" spans="1:31" s="1" customFormat="1" ht="14.45" customHeight="1">
      <c r="B39" s="20"/>
      <c r="L39" s="20"/>
    </row>
    <row r="40" spans="1:31" s="1" customFormat="1" ht="14.45" customHeight="1">
      <c r="B40" s="20"/>
      <c r="L40" s="20"/>
    </row>
    <row r="41" spans="1:31" s="1" customFormat="1" ht="14.45" customHeight="1">
      <c r="B41" s="20"/>
      <c r="L41" s="20"/>
    </row>
    <row r="42" spans="1:31" s="1" customFormat="1" ht="14.45" customHeight="1">
      <c r="B42" s="20"/>
      <c r="L42" s="20"/>
    </row>
    <row r="43" spans="1:31" s="1" customFormat="1" ht="14.45" customHeight="1">
      <c r="B43" s="20"/>
      <c r="L43" s="20"/>
    </row>
    <row r="44" spans="1:31" s="1" customFormat="1" ht="14.45" customHeight="1">
      <c r="B44" s="20"/>
      <c r="L44" s="20"/>
    </row>
    <row r="45" spans="1:31" s="1" customFormat="1" ht="14.45" customHeight="1">
      <c r="B45" s="20"/>
      <c r="L45" s="20"/>
    </row>
    <row r="46" spans="1:31" s="1" customFormat="1" ht="14.45" customHeight="1">
      <c r="B46" s="20"/>
      <c r="L46" s="20"/>
    </row>
    <row r="47" spans="1:31" s="1" customFormat="1" ht="14.45" customHeight="1">
      <c r="B47" s="20"/>
      <c r="L47" s="20"/>
    </row>
    <row r="48" spans="1:31" s="1" customFormat="1" ht="14.45" customHeight="1">
      <c r="B48" s="20"/>
      <c r="L48" s="20"/>
    </row>
    <row r="49" spans="1:31" s="1" customFormat="1" ht="14.45" customHeight="1">
      <c r="B49" s="20"/>
      <c r="L49" s="20"/>
    </row>
    <row r="50" spans="1:31" s="2" customFormat="1" ht="14.45" customHeight="1">
      <c r="B50" s="42"/>
      <c r="D50" s="43" t="s">
        <v>49</v>
      </c>
      <c r="E50" s="44"/>
      <c r="F50" s="44"/>
      <c r="G50" s="43" t="s">
        <v>50</v>
      </c>
      <c r="H50" s="44"/>
      <c r="I50" s="44"/>
      <c r="J50" s="44"/>
      <c r="K50" s="44"/>
      <c r="L50" s="42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 ht="12.75">
      <c r="A61" s="32"/>
      <c r="B61" s="33"/>
      <c r="C61" s="32"/>
      <c r="D61" s="45" t="s">
        <v>51</v>
      </c>
      <c r="E61" s="35"/>
      <c r="F61" s="102" t="s">
        <v>52</v>
      </c>
      <c r="G61" s="45" t="s">
        <v>51</v>
      </c>
      <c r="H61" s="35"/>
      <c r="I61" s="35"/>
      <c r="J61" s="103" t="s">
        <v>52</v>
      </c>
      <c r="K61" s="35"/>
      <c r="L61" s="4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 ht="12.75">
      <c r="A65" s="32"/>
      <c r="B65" s="33"/>
      <c r="C65" s="32"/>
      <c r="D65" s="43" t="s">
        <v>53</v>
      </c>
      <c r="E65" s="46"/>
      <c r="F65" s="46"/>
      <c r="G65" s="43" t="s">
        <v>54</v>
      </c>
      <c r="H65" s="46"/>
      <c r="I65" s="46"/>
      <c r="J65" s="46"/>
      <c r="K65" s="46"/>
      <c r="L65" s="4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 ht="12.75">
      <c r="A76" s="32"/>
      <c r="B76" s="33"/>
      <c r="C76" s="32"/>
      <c r="D76" s="45" t="s">
        <v>51</v>
      </c>
      <c r="E76" s="35"/>
      <c r="F76" s="102" t="s">
        <v>52</v>
      </c>
      <c r="G76" s="45" t="s">
        <v>51</v>
      </c>
      <c r="H76" s="35"/>
      <c r="I76" s="35"/>
      <c r="J76" s="103" t="s">
        <v>52</v>
      </c>
      <c r="K76" s="35"/>
      <c r="L76" s="4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</row>
    <row r="77" spans="1:31" s="2" customFormat="1" ht="14.45" customHeight="1">
      <c r="A77" s="32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</row>
    <row r="81" spans="1:47" s="2" customFormat="1" ht="6.95" customHeight="1">
      <c r="A81" s="32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</row>
    <row r="82" spans="1:47" s="2" customFormat="1" ht="24.95" customHeight="1">
      <c r="A82" s="32"/>
      <c r="B82" s="33"/>
      <c r="C82" s="21" t="s">
        <v>84</v>
      </c>
      <c r="D82" s="32"/>
      <c r="E82" s="32"/>
      <c r="F82" s="32"/>
      <c r="G82" s="32"/>
      <c r="H82" s="32"/>
      <c r="I82" s="32"/>
      <c r="J82" s="32"/>
      <c r="K82" s="32"/>
      <c r="L82" s="4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</row>
    <row r="83" spans="1:47" s="2" customFormat="1" ht="6.95" customHeight="1">
      <c r="A83" s="32"/>
      <c r="B83" s="33"/>
      <c r="C83" s="32"/>
      <c r="D83" s="32"/>
      <c r="E83" s="32"/>
      <c r="F83" s="32"/>
      <c r="G83" s="32"/>
      <c r="H83" s="32"/>
      <c r="I83" s="32"/>
      <c r="J83" s="32"/>
      <c r="K83" s="32"/>
      <c r="L83" s="4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</row>
    <row r="84" spans="1:47" s="2" customFormat="1" ht="12" customHeight="1">
      <c r="A84" s="32"/>
      <c r="B84" s="33"/>
      <c r="C84" s="27" t="s">
        <v>16</v>
      </c>
      <c r="D84" s="32"/>
      <c r="E84" s="32"/>
      <c r="F84" s="32"/>
      <c r="G84" s="32"/>
      <c r="H84" s="32"/>
      <c r="I84" s="32"/>
      <c r="J84" s="32"/>
      <c r="K84" s="32"/>
      <c r="L84" s="4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pans="1:47" s="2" customFormat="1" ht="16.5" customHeight="1">
      <c r="A85" s="32"/>
      <c r="B85" s="33"/>
      <c r="C85" s="32"/>
      <c r="D85" s="32"/>
      <c r="E85" s="203" t="str">
        <f>E7</f>
        <v>Výpočet ploch pro úklid společných prostor v domě</v>
      </c>
      <c r="F85" s="223"/>
      <c r="G85" s="223"/>
      <c r="H85" s="223"/>
      <c r="I85" s="32"/>
      <c r="J85" s="32"/>
      <c r="K85" s="32"/>
      <c r="L85" s="4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</row>
    <row r="86" spans="1:47" s="2" customFormat="1" ht="6.95" customHeight="1">
      <c r="A86" s="32"/>
      <c r="B86" s="33"/>
      <c r="C86" s="32"/>
      <c r="D86" s="32"/>
      <c r="E86" s="32"/>
      <c r="F86" s="32"/>
      <c r="G86" s="32"/>
      <c r="H86" s="32"/>
      <c r="I86" s="32"/>
      <c r="J86" s="32"/>
      <c r="K86" s="32"/>
      <c r="L86" s="4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</row>
    <row r="87" spans="1:47" s="2" customFormat="1" ht="12" customHeight="1">
      <c r="A87" s="32"/>
      <c r="B87" s="33"/>
      <c r="C87" s="27" t="s">
        <v>20</v>
      </c>
      <c r="D87" s="32"/>
      <c r="E87" s="32"/>
      <c r="F87" s="25" t="str">
        <f>F10</f>
        <v>Plynárenská 263/8,Brno</v>
      </c>
      <c r="G87" s="32"/>
      <c r="H87" s="32"/>
      <c r="I87" s="27" t="s">
        <v>22</v>
      </c>
      <c r="J87" s="55" t="str">
        <f>IF(J10="","",J10)</f>
        <v>2. 11. 2021</v>
      </c>
      <c r="K87" s="32"/>
      <c r="L87" s="4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</row>
    <row r="88" spans="1:47" s="2" customFormat="1" ht="6.95" customHeight="1">
      <c r="A88" s="32"/>
      <c r="B88" s="33"/>
      <c r="C88" s="32"/>
      <c r="D88" s="32"/>
      <c r="E88" s="32"/>
      <c r="F88" s="32"/>
      <c r="G88" s="32"/>
      <c r="H88" s="32"/>
      <c r="I88" s="32"/>
      <c r="J88" s="32"/>
      <c r="K88" s="32"/>
      <c r="L88" s="4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</row>
    <row r="89" spans="1:47" s="2" customFormat="1" ht="15.2" customHeight="1">
      <c r="A89" s="32"/>
      <c r="B89" s="33"/>
      <c r="C89" s="27" t="s">
        <v>24</v>
      </c>
      <c r="D89" s="32"/>
      <c r="E89" s="32"/>
      <c r="F89" s="25" t="str">
        <f>E13</f>
        <v>MmBrna,OSM,Husova 3,Brno</v>
      </c>
      <c r="G89" s="32"/>
      <c r="H89" s="32"/>
      <c r="I89" s="27" t="s">
        <v>30</v>
      </c>
      <c r="J89" s="30" t="str">
        <f>E19</f>
        <v>R.Volková</v>
      </c>
      <c r="K89" s="32"/>
      <c r="L89" s="4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</row>
    <row r="90" spans="1:47" s="2" customFormat="1" ht="15.2" customHeight="1">
      <c r="A90" s="32"/>
      <c r="B90" s="33"/>
      <c r="C90" s="27" t="s">
        <v>28</v>
      </c>
      <c r="D90" s="32"/>
      <c r="E90" s="32"/>
      <c r="F90" s="25" t="str">
        <f>IF(E16="","",E16)</f>
        <v>Vyplň údaj</v>
      </c>
      <c r="G90" s="32"/>
      <c r="H90" s="32"/>
      <c r="I90" s="27" t="s">
        <v>33</v>
      </c>
      <c r="J90" s="30" t="str">
        <f>E22</f>
        <v>Radka Volková</v>
      </c>
      <c r="K90" s="32"/>
      <c r="L90" s="4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</row>
    <row r="91" spans="1:47" s="2" customFormat="1" ht="10.35" customHeight="1">
      <c r="A91" s="32"/>
      <c r="B91" s="33"/>
      <c r="C91" s="32"/>
      <c r="D91" s="32"/>
      <c r="E91" s="32"/>
      <c r="F91" s="32"/>
      <c r="G91" s="32"/>
      <c r="H91" s="32"/>
      <c r="I91" s="32"/>
      <c r="J91" s="32"/>
      <c r="K91" s="32"/>
      <c r="L91" s="4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</row>
    <row r="92" spans="1:47" s="2" customFormat="1" ht="29.25" customHeight="1">
      <c r="A92" s="32"/>
      <c r="B92" s="33"/>
      <c r="C92" s="104" t="s">
        <v>85</v>
      </c>
      <c r="D92" s="96"/>
      <c r="E92" s="96"/>
      <c r="F92" s="96"/>
      <c r="G92" s="96"/>
      <c r="H92" s="96"/>
      <c r="I92" s="96"/>
      <c r="J92" s="105" t="s">
        <v>86</v>
      </c>
      <c r="K92" s="96"/>
      <c r="L92" s="4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</row>
    <row r="93" spans="1:47" s="2" customFormat="1" ht="10.35" customHeight="1">
      <c r="A93" s="32"/>
      <c r="B93" s="33"/>
      <c r="C93" s="32"/>
      <c r="D93" s="32"/>
      <c r="E93" s="32"/>
      <c r="F93" s="32"/>
      <c r="G93" s="32"/>
      <c r="H93" s="32"/>
      <c r="I93" s="32"/>
      <c r="J93" s="32"/>
      <c r="K93" s="32"/>
      <c r="L93" s="4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</row>
    <row r="94" spans="1:47" s="2" customFormat="1" ht="22.9" customHeight="1">
      <c r="A94" s="32"/>
      <c r="B94" s="33"/>
      <c r="C94" s="106" t="s">
        <v>87</v>
      </c>
      <c r="D94" s="32"/>
      <c r="E94" s="32"/>
      <c r="F94" s="32"/>
      <c r="G94" s="32"/>
      <c r="H94" s="32"/>
      <c r="I94" s="32"/>
      <c r="J94" s="71">
        <f>J116</f>
        <v>0</v>
      </c>
      <c r="K94" s="32"/>
      <c r="L94" s="4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U94" s="17" t="s">
        <v>88</v>
      </c>
    </row>
    <row r="95" spans="1:47" s="9" customFormat="1" ht="24.95" customHeight="1">
      <c r="B95" s="107"/>
      <c r="D95" s="108" t="s">
        <v>89</v>
      </c>
      <c r="E95" s="109"/>
      <c r="F95" s="109"/>
      <c r="G95" s="109"/>
      <c r="H95" s="109"/>
      <c r="I95" s="109"/>
      <c r="J95" s="110">
        <f>J117</f>
        <v>0</v>
      </c>
      <c r="L95" s="107"/>
    </row>
    <row r="96" spans="1:47" s="10" customFormat="1" ht="19.899999999999999" customHeight="1">
      <c r="B96" s="111"/>
      <c r="D96" s="112" t="s">
        <v>90</v>
      </c>
      <c r="E96" s="113"/>
      <c r="F96" s="113"/>
      <c r="G96" s="113"/>
      <c r="H96" s="113"/>
      <c r="I96" s="113"/>
      <c r="J96" s="114">
        <f>J118</f>
        <v>0</v>
      </c>
      <c r="L96" s="111"/>
    </row>
    <row r="97" spans="1:31" s="9" customFormat="1" ht="24.95" customHeight="1">
      <c r="B97" s="107"/>
      <c r="D97" s="108" t="s">
        <v>91</v>
      </c>
      <c r="E97" s="109"/>
      <c r="F97" s="109"/>
      <c r="G97" s="109"/>
      <c r="H97" s="109"/>
      <c r="I97" s="109"/>
      <c r="J97" s="110">
        <f>J149</f>
        <v>0</v>
      </c>
      <c r="L97" s="107"/>
    </row>
    <row r="98" spans="1:31" s="10" customFormat="1" ht="19.899999999999999" customHeight="1">
      <c r="B98" s="111"/>
      <c r="D98" s="112" t="s">
        <v>92</v>
      </c>
      <c r="E98" s="113"/>
      <c r="F98" s="113"/>
      <c r="G98" s="113"/>
      <c r="H98" s="113"/>
      <c r="I98" s="113"/>
      <c r="J98" s="114">
        <f>J150</f>
        <v>0</v>
      </c>
      <c r="L98" s="111"/>
    </row>
    <row r="99" spans="1:31" s="2" customFormat="1" ht="21.75" customHeight="1">
      <c r="A99" s="32"/>
      <c r="B99" s="33"/>
      <c r="C99" s="32"/>
      <c r="D99" s="32"/>
      <c r="E99" s="32"/>
      <c r="F99" s="32"/>
      <c r="G99" s="32"/>
      <c r="H99" s="32"/>
      <c r="I99" s="32"/>
      <c r="J99" s="32"/>
      <c r="K99" s="32"/>
      <c r="L99" s="4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</row>
    <row r="100" spans="1:31" s="2" customFormat="1" ht="6.95" customHeight="1">
      <c r="A100" s="32"/>
      <c r="B100" s="47"/>
      <c r="C100" s="48"/>
      <c r="D100" s="48"/>
      <c r="E100" s="48"/>
      <c r="F100" s="48"/>
      <c r="G100" s="48"/>
      <c r="H100" s="48"/>
      <c r="I100" s="48"/>
      <c r="J100" s="48"/>
      <c r="K100" s="48"/>
      <c r="L100" s="4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</row>
    <row r="104" spans="1:31" s="2" customFormat="1" ht="6.95" customHeight="1">
      <c r="A104" s="32"/>
      <c r="B104" s="49"/>
      <c r="C104" s="50"/>
      <c r="D104" s="50"/>
      <c r="E104" s="50"/>
      <c r="F104" s="50"/>
      <c r="G104" s="50"/>
      <c r="H104" s="50"/>
      <c r="I104" s="50"/>
      <c r="J104" s="50"/>
      <c r="K104" s="50"/>
      <c r="L104" s="4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</row>
    <row r="105" spans="1:31" s="2" customFormat="1" ht="24.95" customHeight="1">
      <c r="A105" s="32"/>
      <c r="B105" s="33"/>
      <c r="C105" s="21" t="s">
        <v>93</v>
      </c>
      <c r="D105" s="32"/>
      <c r="E105" s="32"/>
      <c r="F105" s="32"/>
      <c r="G105" s="32"/>
      <c r="H105" s="32"/>
      <c r="I105" s="32"/>
      <c r="J105" s="32"/>
      <c r="K105" s="32"/>
      <c r="L105" s="4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</row>
    <row r="106" spans="1:31" s="2" customFormat="1" ht="6.95" customHeight="1">
      <c r="A106" s="32"/>
      <c r="B106" s="33"/>
      <c r="C106" s="32"/>
      <c r="D106" s="32"/>
      <c r="E106" s="32"/>
      <c r="F106" s="32"/>
      <c r="G106" s="32"/>
      <c r="H106" s="32"/>
      <c r="I106" s="32"/>
      <c r="J106" s="32"/>
      <c r="K106" s="32"/>
      <c r="L106" s="4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</row>
    <row r="107" spans="1:31" s="2" customFormat="1" ht="12" customHeight="1">
      <c r="A107" s="32"/>
      <c r="B107" s="33"/>
      <c r="C107" s="27" t="s">
        <v>16</v>
      </c>
      <c r="D107" s="32"/>
      <c r="E107" s="32"/>
      <c r="F107" s="32"/>
      <c r="G107" s="32"/>
      <c r="H107" s="32"/>
      <c r="I107" s="32"/>
      <c r="J107" s="32"/>
      <c r="K107" s="32"/>
      <c r="L107" s="4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</row>
    <row r="108" spans="1:31" s="2" customFormat="1" ht="16.5" customHeight="1">
      <c r="A108" s="32"/>
      <c r="B108" s="33"/>
      <c r="C108" s="32"/>
      <c r="D108" s="32"/>
      <c r="E108" s="203" t="str">
        <f>E7</f>
        <v>Výpočet ploch pro úklid společných prostor v domě</v>
      </c>
      <c r="F108" s="223"/>
      <c r="G108" s="223"/>
      <c r="H108" s="223"/>
      <c r="I108" s="32"/>
      <c r="J108" s="32"/>
      <c r="K108" s="32"/>
      <c r="L108" s="4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</row>
    <row r="109" spans="1:31" s="2" customFormat="1" ht="6.95" customHeight="1">
      <c r="A109" s="32"/>
      <c r="B109" s="33"/>
      <c r="C109" s="32"/>
      <c r="D109" s="32"/>
      <c r="E109" s="32"/>
      <c r="F109" s="32"/>
      <c r="G109" s="32"/>
      <c r="H109" s="32"/>
      <c r="I109" s="32"/>
      <c r="J109" s="32"/>
      <c r="K109" s="32"/>
      <c r="L109" s="4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</row>
    <row r="110" spans="1:31" s="2" customFormat="1" ht="12" customHeight="1">
      <c r="A110" s="32"/>
      <c r="B110" s="33"/>
      <c r="C110" s="27" t="s">
        <v>20</v>
      </c>
      <c r="D110" s="32"/>
      <c r="E110" s="32"/>
      <c r="F110" s="25" t="str">
        <f>F10</f>
        <v>Plynárenská 263/8,Brno</v>
      </c>
      <c r="G110" s="32"/>
      <c r="H110" s="32"/>
      <c r="I110" s="27" t="s">
        <v>22</v>
      </c>
      <c r="J110" s="55" t="str">
        <f>IF(J10="","",J10)</f>
        <v>2. 11. 2021</v>
      </c>
      <c r="K110" s="32"/>
      <c r="L110" s="4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</row>
    <row r="111" spans="1:31" s="2" customFormat="1" ht="6.95" customHeight="1">
      <c r="A111" s="32"/>
      <c r="B111" s="33"/>
      <c r="C111" s="32"/>
      <c r="D111" s="32"/>
      <c r="E111" s="32"/>
      <c r="F111" s="32"/>
      <c r="G111" s="32"/>
      <c r="H111" s="32"/>
      <c r="I111" s="32"/>
      <c r="J111" s="32"/>
      <c r="K111" s="32"/>
      <c r="L111" s="4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</row>
    <row r="112" spans="1:31" s="2" customFormat="1" ht="15.2" customHeight="1">
      <c r="A112" s="32"/>
      <c r="B112" s="33"/>
      <c r="C112" s="27" t="s">
        <v>24</v>
      </c>
      <c r="D112" s="32"/>
      <c r="E112" s="32"/>
      <c r="F112" s="25" t="str">
        <f>E13</f>
        <v>MmBrna,OSM,Husova 3,Brno</v>
      </c>
      <c r="G112" s="32"/>
      <c r="H112" s="32"/>
      <c r="I112" s="27" t="s">
        <v>30</v>
      </c>
      <c r="J112" s="30" t="str">
        <f>E19</f>
        <v>R.Volková</v>
      </c>
      <c r="K112" s="32"/>
      <c r="L112" s="4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</row>
    <row r="113" spans="1:65" s="2" customFormat="1" ht="15.2" customHeight="1">
      <c r="A113" s="32"/>
      <c r="B113" s="33"/>
      <c r="C113" s="27" t="s">
        <v>28</v>
      </c>
      <c r="D113" s="32"/>
      <c r="E113" s="32"/>
      <c r="F113" s="25" t="str">
        <f>IF(E16="","",E16)</f>
        <v>Vyplň údaj</v>
      </c>
      <c r="G113" s="32"/>
      <c r="H113" s="32"/>
      <c r="I113" s="27" t="s">
        <v>33</v>
      </c>
      <c r="J113" s="30" t="str">
        <f>E22</f>
        <v>Radka Volková</v>
      </c>
      <c r="K113" s="32"/>
      <c r="L113" s="4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</row>
    <row r="114" spans="1:65" s="2" customFormat="1" ht="10.35" customHeight="1">
      <c r="A114" s="32"/>
      <c r="B114" s="33"/>
      <c r="C114" s="32"/>
      <c r="D114" s="32"/>
      <c r="E114" s="32"/>
      <c r="F114" s="32"/>
      <c r="G114" s="32"/>
      <c r="H114" s="32"/>
      <c r="I114" s="32"/>
      <c r="J114" s="32"/>
      <c r="K114" s="32"/>
      <c r="L114" s="4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</row>
    <row r="115" spans="1:65" s="11" customFormat="1" ht="29.25" customHeight="1">
      <c r="A115" s="115"/>
      <c r="B115" s="116"/>
      <c r="C115" s="117" t="s">
        <v>94</v>
      </c>
      <c r="D115" s="118" t="s">
        <v>61</v>
      </c>
      <c r="E115" s="118" t="s">
        <v>57</v>
      </c>
      <c r="F115" s="118" t="s">
        <v>58</v>
      </c>
      <c r="G115" s="118" t="s">
        <v>95</v>
      </c>
      <c r="H115" s="118" t="s">
        <v>96</v>
      </c>
      <c r="I115" s="118" t="s">
        <v>97</v>
      </c>
      <c r="J115" s="119" t="s">
        <v>86</v>
      </c>
      <c r="K115" s="120" t="s">
        <v>98</v>
      </c>
      <c r="L115" s="121"/>
      <c r="M115" s="62" t="s">
        <v>1</v>
      </c>
      <c r="N115" s="63" t="s">
        <v>40</v>
      </c>
      <c r="O115" s="63" t="s">
        <v>99</v>
      </c>
      <c r="P115" s="63" t="s">
        <v>100</v>
      </c>
      <c r="Q115" s="63" t="s">
        <v>101</v>
      </c>
      <c r="R115" s="63" t="s">
        <v>102</v>
      </c>
      <c r="S115" s="63" t="s">
        <v>103</v>
      </c>
      <c r="T115" s="64" t="s">
        <v>104</v>
      </c>
      <c r="U115" s="115"/>
      <c r="V115" s="115"/>
      <c r="W115" s="115"/>
      <c r="X115" s="115"/>
      <c r="Y115" s="115"/>
      <c r="Z115" s="115"/>
      <c r="AA115" s="115"/>
      <c r="AB115" s="115"/>
      <c r="AC115" s="115"/>
      <c r="AD115" s="115"/>
      <c r="AE115" s="115"/>
    </row>
    <row r="116" spans="1:65" s="2" customFormat="1" ht="22.9" customHeight="1">
      <c r="A116" s="32"/>
      <c r="B116" s="33"/>
      <c r="C116" s="69" t="s">
        <v>105</v>
      </c>
      <c r="D116" s="32"/>
      <c r="E116" s="32"/>
      <c r="F116" s="32"/>
      <c r="G116" s="32"/>
      <c r="H116" s="32"/>
      <c r="I116" s="32"/>
      <c r="J116" s="122">
        <f>BK116</f>
        <v>0</v>
      </c>
      <c r="K116" s="32"/>
      <c r="L116" s="33"/>
      <c r="M116" s="65"/>
      <c r="N116" s="56"/>
      <c r="O116" s="66"/>
      <c r="P116" s="123">
        <f>P117+P149</f>
        <v>0</v>
      </c>
      <c r="Q116" s="66"/>
      <c r="R116" s="123">
        <f>R117+R149</f>
        <v>0</v>
      </c>
      <c r="S116" s="66"/>
      <c r="T116" s="124">
        <f>T117+T149</f>
        <v>0</v>
      </c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T116" s="17" t="s">
        <v>75</v>
      </c>
      <c r="AU116" s="17" t="s">
        <v>88</v>
      </c>
      <c r="BK116" s="125">
        <f>BK117+BK149</f>
        <v>0</v>
      </c>
    </row>
    <row r="117" spans="1:65" s="12" customFormat="1" ht="25.9" customHeight="1">
      <c r="B117" s="126"/>
      <c r="D117" s="127" t="s">
        <v>75</v>
      </c>
      <c r="E117" s="128" t="s">
        <v>106</v>
      </c>
      <c r="F117" s="128" t="s">
        <v>107</v>
      </c>
      <c r="I117" s="129"/>
      <c r="J117" s="130">
        <f>BK117</f>
        <v>0</v>
      </c>
      <c r="L117" s="126"/>
      <c r="M117" s="131"/>
      <c r="N117" s="132"/>
      <c r="O117" s="132"/>
      <c r="P117" s="133">
        <f>P118</f>
        <v>0</v>
      </c>
      <c r="Q117" s="132"/>
      <c r="R117" s="133">
        <f>R118</f>
        <v>0</v>
      </c>
      <c r="S117" s="132"/>
      <c r="T117" s="134">
        <f>T118</f>
        <v>0</v>
      </c>
      <c r="AR117" s="127" t="s">
        <v>81</v>
      </c>
      <c r="AT117" s="135" t="s">
        <v>75</v>
      </c>
      <c r="AU117" s="135" t="s">
        <v>76</v>
      </c>
      <c r="AY117" s="127" t="s">
        <v>108</v>
      </c>
      <c r="BK117" s="136">
        <f>BK118</f>
        <v>0</v>
      </c>
    </row>
    <row r="118" spans="1:65" s="12" customFormat="1" ht="22.9" customHeight="1">
      <c r="B118" s="126"/>
      <c r="D118" s="127" t="s">
        <v>75</v>
      </c>
      <c r="E118" s="137" t="s">
        <v>81</v>
      </c>
      <c r="F118" s="137" t="s">
        <v>109</v>
      </c>
      <c r="I118" s="129"/>
      <c r="J118" s="138">
        <f>BK118</f>
        <v>0</v>
      </c>
      <c r="L118" s="126"/>
      <c r="M118" s="131"/>
      <c r="N118" s="132"/>
      <c r="O118" s="132"/>
      <c r="P118" s="133">
        <f>SUM(P119:P148)</f>
        <v>0</v>
      </c>
      <c r="Q118" s="132"/>
      <c r="R118" s="133">
        <f>SUM(R119:R148)</f>
        <v>0</v>
      </c>
      <c r="S118" s="132"/>
      <c r="T118" s="134">
        <f>SUM(T119:T148)</f>
        <v>0</v>
      </c>
      <c r="AR118" s="127" t="s">
        <v>81</v>
      </c>
      <c r="AT118" s="135" t="s">
        <v>75</v>
      </c>
      <c r="AU118" s="135" t="s">
        <v>81</v>
      </c>
      <c r="AY118" s="127" t="s">
        <v>108</v>
      </c>
      <c r="BK118" s="136">
        <f>SUM(BK119:BK148)</f>
        <v>0</v>
      </c>
    </row>
    <row r="119" spans="1:65" s="2" customFormat="1" ht="37.9" customHeight="1">
      <c r="A119" s="32"/>
      <c r="B119" s="139"/>
      <c r="C119" s="140" t="s">
        <v>81</v>
      </c>
      <c r="D119" s="140" t="s">
        <v>110</v>
      </c>
      <c r="E119" s="141" t="s">
        <v>111</v>
      </c>
      <c r="F119" s="142" t="s">
        <v>112</v>
      </c>
      <c r="G119" s="143" t="s">
        <v>113</v>
      </c>
      <c r="H119" s="144">
        <v>118</v>
      </c>
      <c r="I119" s="145"/>
      <c r="J119" s="146">
        <f>ROUND(I119*H119,2)</f>
        <v>0</v>
      </c>
      <c r="K119" s="147"/>
      <c r="L119" s="33"/>
      <c r="M119" s="148" t="s">
        <v>1</v>
      </c>
      <c r="N119" s="149" t="s">
        <v>42</v>
      </c>
      <c r="O119" s="58"/>
      <c r="P119" s="150">
        <f>O119*H119</f>
        <v>0</v>
      </c>
      <c r="Q119" s="150">
        <v>0</v>
      </c>
      <c r="R119" s="150">
        <f>Q119*H119</f>
        <v>0</v>
      </c>
      <c r="S119" s="150">
        <v>0</v>
      </c>
      <c r="T119" s="151">
        <f>S119*H119</f>
        <v>0</v>
      </c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R119" s="152" t="s">
        <v>114</v>
      </c>
      <c r="AT119" s="152" t="s">
        <v>110</v>
      </c>
      <c r="AU119" s="152" t="s">
        <v>115</v>
      </c>
      <c r="AY119" s="17" t="s">
        <v>108</v>
      </c>
      <c r="BE119" s="153">
        <f>IF(N119="základní",J119,0)</f>
        <v>0</v>
      </c>
      <c r="BF119" s="153">
        <f>IF(N119="snížená",J119,0)</f>
        <v>0</v>
      </c>
      <c r="BG119" s="153">
        <f>IF(N119="zákl. přenesená",J119,0)</f>
        <v>0</v>
      </c>
      <c r="BH119" s="153">
        <f>IF(N119="sníž. přenesená",J119,0)</f>
        <v>0</v>
      </c>
      <c r="BI119" s="153">
        <f>IF(N119="nulová",J119,0)</f>
        <v>0</v>
      </c>
      <c r="BJ119" s="17" t="s">
        <v>115</v>
      </c>
      <c r="BK119" s="153">
        <f>ROUND(I119*H119,2)</f>
        <v>0</v>
      </c>
      <c r="BL119" s="17" t="s">
        <v>114</v>
      </c>
      <c r="BM119" s="152" t="s">
        <v>116</v>
      </c>
    </row>
    <row r="120" spans="1:65" s="13" customFormat="1" ht="11.25">
      <c r="B120" s="154"/>
      <c r="D120" s="155" t="s">
        <v>117</v>
      </c>
      <c r="E120" s="156" t="s">
        <v>1</v>
      </c>
      <c r="F120" s="157" t="s">
        <v>118</v>
      </c>
      <c r="H120" s="158">
        <v>30.6</v>
      </c>
      <c r="I120" s="159"/>
      <c r="L120" s="154"/>
      <c r="M120" s="160"/>
      <c r="N120" s="161"/>
      <c r="O120" s="161"/>
      <c r="P120" s="161"/>
      <c r="Q120" s="161"/>
      <c r="R120" s="161"/>
      <c r="S120" s="161"/>
      <c r="T120" s="162"/>
      <c r="AT120" s="156" t="s">
        <v>117</v>
      </c>
      <c r="AU120" s="156" t="s">
        <v>115</v>
      </c>
      <c r="AV120" s="13" t="s">
        <v>115</v>
      </c>
      <c r="AW120" s="13" t="s">
        <v>32</v>
      </c>
      <c r="AX120" s="13" t="s">
        <v>76</v>
      </c>
      <c r="AY120" s="156" t="s">
        <v>108</v>
      </c>
    </row>
    <row r="121" spans="1:65" s="13" customFormat="1" ht="11.25">
      <c r="B121" s="154"/>
      <c r="D121" s="155" t="s">
        <v>117</v>
      </c>
      <c r="E121" s="156" t="s">
        <v>1</v>
      </c>
      <c r="F121" s="157" t="s">
        <v>119</v>
      </c>
      <c r="H121" s="158">
        <v>16.2</v>
      </c>
      <c r="I121" s="159"/>
      <c r="L121" s="154"/>
      <c r="M121" s="160"/>
      <c r="N121" s="161"/>
      <c r="O121" s="161"/>
      <c r="P121" s="161"/>
      <c r="Q121" s="161"/>
      <c r="R121" s="161"/>
      <c r="S121" s="161"/>
      <c r="T121" s="162"/>
      <c r="AT121" s="156" t="s">
        <v>117</v>
      </c>
      <c r="AU121" s="156" t="s">
        <v>115</v>
      </c>
      <c r="AV121" s="13" t="s">
        <v>115</v>
      </c>
      <c r="AW121" s="13" t="s">
        <v>32</v>
      </c>
      <c r="AX121" s="13" t="s">
        <v>76</v>
      </c>
      <c r="AY121" s="156" t="s">
        <v>108</v>
      </c>
    </row>
    <row r="122" spans="1:65" s="13" customFormat="1" ht="11.25">
      <c r="B122" s="154"/>
      <c r="D122" s="155" t="s">
        <v>117</v>
      </c>
      <c r="E122" s="156" t="s">
        <v>1</v>
      </c>
      <c r="F122" s="157" t="s">
        <v>120</v>
      </c>
      <c r="H122" s="158">
        <v>71.2</v>
      </c>
      <c r="I122" s="159"/>
      <c r="L122" s="154"/>
      <c r="M122" s="160"/>
      <c r="N122" s="161"/>
      <c r="O122" s="161"/>
      <c r="P122" s="161"/>
      <c r="Q122" s="161"/>
      <c r="R122" s="161"/>
      <c r="S122" s="161"/>
      <c r="T122" s="162"/>
      <c r="AT122" s="156" t="s">
        <v>117</v>
      </c>
      <c r="AU122" s="156" t="s">
        <v>115</v>
      </c>
      <c r="AV122" s="13" t="s">
        <v>115</v>
      </c>
      <c r="AW122" s="13" t="s">
        <v>32</v>
      </c>
      <c r="AX122" s="13" t="s">
        <v>76</v>
      </c>
      <c r="AY122" s="156" t="s">
        <v>108</v>
      </c>
    </row>
    <row r="123" spans="1:65" s="14" customFormat="1" ht="11.25">
      <c r="B123" s="163"/>
      <c r="D123" s="155" t="s">
        <v>117</v>
      </c>
      <c r="E123" s="164" t="s">
        <v>1</v>
      </c>
      <c r="F123" s="165" t="s">
        <v>121</v>
      </c>
      <c r="H123" s="166">
        <v>118</v>
      </c>
      <c r="I123" s="167"/>
      <c r="L123" s="163"/>
      <c r="M123" s="168"/>
      <c r="N123" s="169"/>
      <c r="O123" s="169"/>
      <c r="P123" s="169"/>
      <c r="Q123" s="169"/>
      <c r="R123" s="169"/>
      <c r="S123" s="169"/>
      <c r="T123" s="170"/>
      <c r="AT123" s="164" t="s">
        <v>117</v>
      </c>
      <c r="AU123" s="164" t="s">
        <v>115</v>
      </c>
      <c r="AV123" s="14" t="s">
        <v>114</v>
      </c>
      <c r="AW123" s="14" t="s">
        <v>32</v>
      </c>
      <c r="AX123" s="14" t="s">
        <v>81</v>
      </c>
      <c r="AY123" s="164" t="s">
        <v>108</v>
      </c>
    </row>
    <row r="124" spans="1:65" s="2" customFormat="1" ht="24.2" customHeight="1">
      <c r="A124" s="32"/>
      <c r="B124" s="139"/>
      <c r="C124" s="140" t="s">
        <v>115</v>
      </c>
      <c r="D124" s="140" t="s">
        <v>110</v>
      </c>
      <c r="E124" s="141" t="s">
        <v>122</v>
      </c>
      <c r="F124" s="142" t="s">
        <v>123</v>
      </c>
      <c r="G124" s="143" t="s">
        <v>113</v>
      </c>
      <c r="H124" s="144">
        <v>60.78</v>
      </c>
      <c r="I124" s="145"/>
      <c r="J124" s="146">
        <f>ROUND(I124*H124,2)</f>
        <v>0</v>
      </c>
      <c r="K124" s="147"/>
      <c r="L124" s="33"/>
      <c r="M124" s="148" t="s">
        <v>1</v>
      </c>
      <c r="N124" s="149" t="s">
        <v>42</v>
      </c>
      <c r="O124" s="58"/>
      <c r="P124" s="150">
        <f>O124*H124</f>
        <v>0</v>
      </c>
      <c r="Q124" s="150">
        <v>0</v>
      </c>
      <c r="R124" s="150">
        <f>Q124*H124</f>
        <v>0</v>
      </c>
      <c r="S124" s="150">
        <v>0</v>
      </c>
      <c r="T124" s="151">
        <f>S124*H124</f>
        <v>0</v>
      </c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R124" s="152" t="s">
        <v>114</v>
      </c>
      <c r="AT124" s="152" t="s">
        <v>110</v>
      </c>
      <c r="AU124" s="152" t="s">
        <v>115</v>
      </c>
      <c r="AY124" s="17" t="s">
        <v>108</v>
      </c>
      <c r="BE124" s="153">
        <f>IF(N124="základní",J124,0)</f>
        <v>0</v>
      </c>
      <c r="BF124" s="153">
        <f>IF(N124="snížená",J124,0)</f>
        <v>0</v>
      </c>
      <c r="BG124" s="153">
        <f>IF(N124="zákl. přenesená",J124,0)</f>
        <v>0</v>
      </c>
      <c r="BH124" s="153">
        <f>IF(N124="sníž. přenesená",J124,0)</f>
        <v>0</v>
      </c>
      <c r="BI124" s="153">
        <f>IF(N124="nulová",J124,0)</f>
        <v>0</v>
      </c>
      <c r="BJ124" s="17" t="s">
        <v>115</v>
      </c>
      <c r="BK124" s="153">
        <f>ROUND(I124*H124,2)</f>
        <v>0</v>
      </c>
      <c r="BL124" s="17" t="s">
        <v>114</v>
      </c>
      <c r="BM124" s="152" t="s">
        <v>124</v>
      </c>
    </row>
    <row r="125" spans="1:65" s="13" customFormat="1" ht="11.25">
      <c r="B125" s="154"/>
      <c r="D125" s="155" t="s">
        <v>117</v>
      </c>
      <c r="E125" s="156" t="s">
        <v>1</v>
      </c>
      <c r="F125" s="157" t="s">
        <v>125</v>
      </c>
      <c r="H125" s="158">
        <v>7.9</v>
      </c>
      <c r="I125" s="159"/>
      <c r="L125" s="154"/>
      <c r="M125" s="160"/>
      <c r="N125" s="161"/>
      <c r="O125" s="161"/>
      <c r="P125" s="161"/>
      <c r="Q125" s="161"/>
      <c r="R125" s="161"/>
      <c r="S125" s="161"/>
      <c r="T125" s="162"/>
      <c r="AT125" s="156" t="s">
        <v>117</v>
      </c>
      <c r="AU125" s="156" t="s">
        <v>115</v>
      </c>
      <c r="AV125" s="13" t="s">
        <v>115</v>
      </c>
      <c r="AW125" s="13" t="s">
        <v>32</v>
      </c>
      <c r="AX125" s="13" t="s">
        <v>76</v>
      </c>
      <c r="AY125" s="156" t="s">
        <v>108</v>
      </c>
    </row>
    <row r="126" spans="1:65" s="13" customFormat="1" ht="11.25">
      <c r="B126" s="154"/>
      <c r="D126" s="155" t="s">
        <v>117</v>
      </c>
      <c r="E126" s="156" t="s">
        <v>1</v>
      </c>
      <c r="F126" s="157" t="s">
        <v>126</v>
      </c>
      <c r="H126" s="158">
        <v>21.28</v>
      </c>
      <c r="I126" s="159"/>
      <c r="L126" s="154"/>
      <c r="M126" s="160"/>
      <c r="N126" s="161"/>
      <c r="O126" s="161"/>
      <c r="P126" s="161"/>
      <c r="Q126" s="161"/>
      <c r="R126" s="161"/>
      <c r="S126" s="161"/>
      <c r="T126" s="162"/>
      <c r="AT126" s="156" t="s">
        <v>117</v>
      </c>
      <c r="AU126" s="156" t="s">
        <v>115</v>
      </c>
      <c r="AV126" s="13" t="s">
        <v>115</v>
      </c>
      <c r="AW126" s="13" t="s">
        <v>32</v>
      </c>
      <c r="AX126" s="13" t="s">
        <v>76</v>
      </c>
      <c r="AY126" s="156" t="s">
        <v>108</v>
      </c>
    </row>
    <row r="127" spans="1:65" s="15" customFormat="1" ht="11.25">
      <c r="B127" s="171"/>
      <c r="D127" s="155" t="s">
        <v>117</v>
      </c>
      <c r="E127" s="172" t="s">
        <v>1</v>
      </c>
      <c r="F127" s="173" t="s">
        <v>127</v>
      </c>
      <c r="H127" s="174">
        <v>29.18</v>
      </c>
      <c r="I127" s="175"/>
      <c r="L127" s="171"/>
      <c r="M127" s="176"/>
      <c r="N127" s="177"/>
      <c r="O127" s="177"/>
      <c r="P127" s="177"/>
      <c r="Q127" s="177"/>
      <c r="R127" s="177"/>
      <c r="S127" s="177"/>
      <c r="T127" s="178"/>
      <c r="AT127" s="172" t="s">
        <v>117</v>
      </c>
      <c r="AU127" s="172" t="s">
        <v>115</v>
      </c>
      <c r="AV127" s="15" t="s">
        <v>128</v>
      </c>
      <c r="AW127" s="15" t="s">
        <v>32</v>
      </c>
      <c r="AX127" s="15" t="s">
        <v>76</v>
      </c>
      <c r="AY127" s="172" t="s">
        <v>108</v>
      </c>
    </row>
    <row r="128" spans="1:65" s="13" customFormat="1" ht="11.25">
      <c r="B128" s="154"/>
      <c r="D128" s="155" t="s">
        <v>117</v>
      </c>
      <c r="E128" s="156" t="s">
        <v>1</v>
      </c>
      <c r="F128" s="157" t="s">
        <v>129</v>
      </c>
      <c r="H128" s="158">
        <v>7.9</v>
      </c>
      <c r="I128" s="159"/>
      <c r="L128" s="154"/>
      <c r="M128" s="160"/>
      <c r="N128" s="161"/>
      <c r="O128" s="161"/>
      <c r="P128" s="161"/>
      <c r="Q128" s="161"/>
      <c r="R128" s="161"/>
      <c r="S128" s="161"/>
      <c r="T128" s="162"/>
      <c r="AT128" s="156" t="s">
        <v>117</v>
      </c>
      <c r="AU128" s="156" t="s">
        <v>115</v>
      </c>
      <c r="AV128" s="13" t="s">
        <v>115</v>
      </c>
      <c r="AW128" s="13" t="s">
        <v>32</v>
      </c>
      <c r="AX128" s="13" t="s">
        <v>76</v>
      </c>
      <c r="AY128" s="156" t="s">
        <v>108</v>
      </c>
    </row>
    <row r="129" spans="1:65" s="15" customFormat="1" ht="11.25">
      <c r="B129" s="171"/>
      <c r="D129" s="155" t="s">
        <v>117</v>
      </c>
      <c r="E129" s="172" t="s">
        <v>1</v>
      </c>
      <c r="F129" s="173" t="s">
        <v>127</v>
      </c>
      <c r="H129" s="174">
        <v>7.9</v>
      </c>
      <c r="I129" s="175"/>
      <c r="L129" s="171"/>
      <c r="M129" s="176"/>
      <c r="N129" s="177"/>
      <c r="O129" s="177"/>
      <c r="P129" s="177"/>
      <c r="Q129" s="177"/>
      <c r="R129" s="177"/>
      <c r="S129" s="177"/>
      <c r="T129" s="178"/>
      <c r="AT129" s="172" t="s">
        <v>117</v>
      </c>
      <c r="AU129" s="172" t="s">
        <v>115</v>
      </c>
      <c r="AV129" s="15" t="s">
        <v>128</v>
      </c>
      <c r="AW129" s="15" t="s">
        <v>32</v>
      </c>
      <c r="AX129" s="15" t="s">
        <v>76</v>
      </c>
      <c r="AY129" s="172" t="s">
        <v>108</v>
      </c>
    </row>
    <row r="130" spans="1:65" s="13" customFormat="1" ht="11.25">
      <c r="B130" s="154"/>
      <c r="D130" s="155" t="s">
        <v>117</v>
      </c>
      <c r="E130" s="156" t="s">
        <v>1</v>
      </c>
      <c r="F130" s="157" t="s">
        <v>130</v>
      </c>
      <c r="H130" s="158">
        <v>7.9</v>
      </c>
      <c r="I130" s="159"/>
      <c r="L130" s="154"/>
      <c r="M130" s="160"/>
      <c r="N130" s="161"/>
      <c r="O130" s="161"/>
      <c r="P130" s="161"/>
      <c r="Q130" s="161"/>
      <c r="R130" s="161"/>
      <c r="S130" s="161"/>
      <c r="T130" s="162"/>
      <c r="AT130" s="156" t="s">
        <v>117</v>
      </c>
      <c r="AU130" s="156" t="s">
        <v>115</v>
      </c>
      <c r="AV130" s="13" t="s">
        <v>115</v>
      </c>
      <c r="AW130" s="13" t="s">
        <v>32</v>
      </c>
      <c r="AX130" s="13" t="s">
        <v>76</v>
      </c>
      <c r="AY130" s="156" t="s">
        <v>108</v>
      </c>
    </row>
    <row r="131" spans="1:65" s="15" customFormat="1" ht="11.25">
      <c r="B131" s="171"/>
      <c r="D131" s="155" t="s">
        <v>117</v>
      </c>
      <c r="E131" s="172" t="s">
        <v>1</v>
      </c>
      <c r="F131" s="173" t="s">
        <v>127</v>
      </c>
      <c r="H131" s="174">
        <v>7.9</v>
      </c>
      <c r="I131" s="175"/>
      <c r="L131" s="171"/>
      <c r="M131" s="176"/>
      <c r="N131" s="177"/>
      <c r="O131" s="177"/>
      <c r="P131" s="177"/>
      <c r="Q131" s="177"/>
      <c r="R131" s="177"/>
      <c r="S131" s="177"/>
      <c r="T131" s="178"/>
      <c r="AT131" s="172" t="s">
        <v>117</v>
      </c>
      <c r="AU131" s="172" t="s">
        <v>115</v>
      </c>
      <c r="AV131" s="15" t="s">
        <v>128</v>
      </c>
      <c r="AW131" s="15" t="s">
        <v>32</v>
      </c>
      <c r="AX131" s="15" t="s">
        <v>76</v>
      </c>
      <c r="AY131" s="172" t="s">
        <v>108</v>
      </c>
    </row>
    <row r="132" spans="1:65" s="13" customFormat="1" ht="11.25">
      <c r="B132" s="154"/>
      <c r="D132" s="155" t="s">
        <v>117</v>
      </c>
      <c r="E132" s="156" t="s">
        <v>1</v>
      </c>
      <c r="F132" s="157" t="s">
        <v>131</v>
      </c>
      <c r="H132" s="158">
        <v>7.9</v>
      </c>
      <c r="I132" s="159"/>
      <c r="L132" s="154"/>
      <c r="M132" s="160"/>
      <c r="N132" s="161"/>
      <c r="O132" s="161"/>
      <c r="P132" s="161"/>
      <c r="Q132" s="161"/>
      <c r="R132" s="161"/>
      <c r="S132" s="161"/>
      <c r="T132" s="162"/>
      <c r="AT132" s="156" t="s">
        <v>117</v>
      </c>
      <c r="AU132" s="156" t="s">
        <v>115</v>
      </c>
      <c r="AV132" s="13" t="s">
        <v>115</v>
      </c>
      <c r="AW132" s="13" t="s">
        <v>32</v>
      </c>
      <c r="AX132" s="13" t="s">
        <v>76</v>
      </c>
      <c r="AY132" s="156" t="s">
        <v>108</v>
      </c>
    </row>
    <row r="133" spans="1:65" s="15" customFormat="1" ht="11.25">
      <c r="B133" s="171"/>
      <c r="D133" s="155" t="s">
        <v>117</v>
      </c>
      <c r="E133" s="172" t="s">
        <v>1</v>
      </c>
      <c r="F133" s="173" t="s">
        <v>127</v>
      </c>
      <c r="H133" s="174">
        <v>7.9</v>
      </c>
      <c r="I133" s="175"/>
      <c r="L133" s="171"/>
      <c r="M133" s="176"/>
      <c r="N133" s="177"/>
      <c r="O133" s="177"/>
      <c r="P133" s="177"/>
      <c r="Q133" s="177"/>
      <c r="R133" s="177"/>
      <c r="S133" s="177"/>
      <c r="T133" s="178"/>
      <c r="AT133" s="172" t="s">
        <v>117</v>
      </c>
      <c r="AU133" s="172" t="s">
        <v>115</v>
      </c>
      <c r="AV133" s="15" t="s">
        <v>128</v>
      </c>
      <c r="AW133" s="15" t="s">
        <v>32</v>
      </c>
      <c r="AX133" s="15" t="s">
        <v>76</v>
      </c>
      <c r="AY133" s="172" t="s">
        <v>108</v>
      </c>
    </row>
    <row r="134" spans="1:65" s="13" customFormat="1" ht="11.25">
      <c r="B134" s="154"/>
      <c r="D134" s="155" t="s">
        <v>117</v>
      </c>
      <c r="E134" s="156" t="s">
        <v>1</v>
      </c>
      <c r="F134" s="157" t="s">
        <v>132</v>
      </c>
      <c r="H134" s="158">
        <v>7.9</v>
      </c>
      <c r="I134" s="159"/>
      <c r="L134" s="154"/>
      <c r="M134" s="160"/>
      <c r="N134" s="161"/>
      <c r="O134" s="161"/>
      <c r="P134" s="161"/>
      <c r="Q134" s="161"/>
      <c r="R134" s="161"/>
      <c r="S134" s="161"/>
      <c r="T134" s="162"/>
      <c r="AT134" s="156" t="s">
        <v>117</v>
      </c>
      <c r="AU134" s="156" t="s">
        <v>115</v>
      </c>
      <c r="AV134" s="13" t="s">
        <v>115</v>
      </c>
      <c r="AW134" s="13" t="s">
        <v>32</v>
      </c>
      <c r="AX134" s="13" t="s">
        <v>76</v>
      </c>
      <c r="AY134" s="156" t="s">
        <v>108</v>
      </c>
    </row>
    <row r="135" spans="1:65" s="14" customFormat="1" ht="11.25">
      <c r="B135" s="163"/>
      <c r="D135" s="155" t="s">
        <v>117</v>
      </c>
      <c r="E135" s="164" t="s">
        <v>1</v>
      </c>
      <c r="F135" s="165" t="s">
        <v>121</v>
      </c>
      <c r="H135" s="166">
        <v>60.779999999999994</v>
      </c>
      <c r="I135" s="167"/>
      <c r="L135" s="163"/>
      <c r="M135" s="168"/>
      <c r="N135" s="169"/>
      <c r="O135" s="169"/>
      <c r="P135" s="169"/>
      <c r="Q135" s="169"/>
      <c r="R135" s="169"/>
      <c r="S135" s="169"/>
      <c r="T135" s="170"/>
      <c r="AT135" s="164" t="s">
        <v>117</v>
      </c>
      <c r="AU135" s="164" t="s">
        <v>115</v>
      </c>
      <c r="AV135" s="14" t="s">
        <v>114</v>
      </c>
      <c r="AW135" s="14" t="s">
        <v>32</v>
      </c>
      <c r="AX135" s="14" t="s">
        <v>81</v>
      </c>
      <c r="AY135" s="164" t="s">
        <v>108</v>
      </c>
    </row>
    <row r="136" spans="1:65" s="2" customFormat="1" ht="21.75" customHeight="1">
      <c r="A136" s="32"/>
      <c r="B136" s="139"/>
      <c r="C136" s="140" t="s">
        <v>128</v>
      </c>
      <c r="D136" s="140" t="s">
        <v>110</v>
      </c>
      <c r="E136" s="141" t="s">
        <v>133</v>
      </c>
      <c r="F136" s="142" t="s">
        <v>134</v>
      </c>
      <c r="G136" s="143" t="s">
        <v>113</v>
      </c>
      <c r="H136" s="144">
        <v>2.2000000000000002</v>
      </c>
      <c r="I136" s="145"/>
      <c r="J136" s="146">
        <f>ROUND(I136*H136,2)</f>
        <v>0</v>
      </c>
      <c r="K136" s="147"/>
      <c r="L136" s="33"/>
      <c r="M136" s="148" t="s">
        <v>1</v>
      </c>
      <c r="N136" s="149" t="s">
        <v>42</v>
      </c>
      <c r="O136" s="58"/>
      <c r="P136" s="150">
        <f>O136*H136</f>
        <v>0</v>
      </c>
      <c r="Q136" s="150">
        <v>0</v>
      </c>
      <c r="R136" s="150">
        <f>Q136*H136</f>
        <v>0</v>
      </c>
      <c r="S136" s="150">
        <v>0</v>
      </c>
      <c r="T136" s="151">
        <f>S136*H136</f>
        <v>0</v>
      </c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R136" s="152" t="s">
        <v>114</v>
      </c>
      <c r="AT136" s="152" t="s">
        <v>110</v>
      </c>
      <c r="AU136" s="152" t="s">
        <v>115</v>
      </c>
      <c r="AY136" s="17" t="s">
        <v>108</v>
      </c>
      <c r="BE136" s="153">
        <f>IF(N136="základní",J136,0)</f>
        <v>0</v>
      </c>
      <c r="BF136" s="153">
        <f>IF(N136="snížená",J136,0)</f>
        <v>0</v>
      </c>
      <c r="BG136" s="153">
        <f>IF(N136="zákl. přenesená",J136,0)</f>
        <v>0</v>
      </c>
      <c r="BH136" s="153">
        <f>IF(N136="sníž. přenesená",J136,0)</f>
        <v>0</v>
      </c>
      <c r="BI136" s="153">
        <f>IF(N136="nulová",J136,0)</f>
        <v>0</v>
      </c>
      <c r="BJ136" s="17" t="s">
        <v>115</v>
      </c>
      <c r="BK136" s="153">
        <f>ROUND(I136*H136,2)</f>
        <v>0</v>
      </c>
      <c r="BL136" s="17" t="s">
        <v>114</v>
      </c>
      <c r="BM136" s="152" t="s">
        <v>135</v>
      </c>
    </row>
    <row r="137" spans="1:65" s="13" customFormat="1" ht="11.25">
      <c r="B137" s="154"/>
      <c r="D137" s="155" t="s">
        <v>117</v>
      </c>
      <c r="E137" s="156" t="s">
        <v>1</v>
      </c>
      <c r="F137" s="157" t="s">
        <v>136</v>
      </c>
      <c r="H137" s="158">
        <v>2.2000000000000002</v>
      </c>
      <c r="I137" s="159"/>
      <c r="L137" s="154"/>
      <c r="M137" s="160"/>
      <c r="N137" s="161"/>
      <c r="O137" s="161"/>
      <c r="P137" s="161"/>
      <c r="Q137" s="161"/>
      <c r="R137" s="161"/>
      <c r="S137" s="161"/>
      <c r="T137" s="162"/>
      <c r="AT137" s="156" t="s">
        <v>117</v>
      </c>
      <c r="AU137" s="156" t="s">
        <v>115</v>
      </c>
      <c r="AV137" s="13" t="s">
        <v>115</v>
      </c>
      <c r="AW137" s="13" t="s">
        <v>32</v>
      </c>
      <c r="AX137" s="13" t="s">
        <v>76</v>
      </c>
      <c r="AY137" s="156" t="s">
        <v>108</v>
      </c>
    </row>
    <row r="138" spans="1:65" s="14" customFormat="1" ht="11.25">
      <c r="B138" s="163"/>
      <c r="D138" s="155" t="s">
        <v>117</v>
      </c>
      <c r="E138" s="164" t="s">
        <v>1</v>
      </c>
      <c r="F138" s="165" t="s">
        <v>121</v>
      </c>
      <c r="H138" s="166">
        <v>2.2000000000000002</v>
      </c>
      <c r="I138" s="167"/>
      <c r="L138" s="163"/>
      <c r="M138" s="168"/>
      <c r="N138" s="169"/>
      <c r="O138" s="169"/>
      <c r="P138" s="169"/>
      <c r="Q138" s="169"/>
      <c r="R138" s="169"/>
      <c r="S138" s="169"/>
      <c r="T138" s="170"/>
      <c r="AT138" s="164" t="s">
        <v>117</v>
      </c>
      <c r="AU138" s="164" t="s">
        <v>115</v>
      </c>
      <c r="AV138" s="14" t="s">
        <v>114</v>
      </c>
      <c r="AW138" s="14" t="s">
        <v>32</v>
      </c>
      <c r="AX138" s="14" t="s">
        <v>81</v>
      </c>
      <c r="AY138" s="164" t="s">
        <v>108</v>
      </c>
    </row>
    <row r="139" spans="1:65" s="2" customFormat="1" ht="16.5" customHeight="1">
      <c r="A139" s="32"/>
      <c r="B139" s="139"/>
      <c r="C139" s="140" t="s">
        <v>114</v>
      </c>
      <c r="D139" s="140" t="s">
        <v>110</v>
      </c>
      <c r="E139" s="141" t="s">
        <v>137</v>
      </c>
      <c r="F139" s="142" t="s">
        <v>138</v>
      </c>
      <c r="G139" s="143" t="s">
        <v>139</v>
      </c>
      <c r="H139" s="144">
        <v>1</v>
      </c>
      <c r="I139" s="145"/>
      <c r="J139" s="146">
        <f>ROUND(I139*H139,2)</f>
        <v>0</v>
      </c>
      <c r="K139" s="147"/>
      <c r="L139" s="33"/>
      <c r="M139" s="148" t="s">
        <v>1</v>
      </c>
      <c r="N139" s="149" t="s">
        <v>42</v>
      </c>
      <c r="O139" s="58"/>
      <c r="P139" s="150">
        <f>O139*H139</f>
        <v>0</v>
      </c>
      <c r="Q139" s="150">
        <v>0</v>
      </c>
      <c r="R139" s="150">
        <f>Q139*H139</f>
        <v>0</v>
      </c>
      <c r="S139" s="150">
        <v>0</v>
      </c>
      <c r="T139" s="151">
        <f>S139*H139</f>
        <v>0</v>
      </c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R139" s="152" t="s">
        <v>114</v>
      </c>
      <c r="AT139" s="152" t="s">
        <v>110</v>
      </c>
      <c r="AU139" s="152" t="s">
        <v>115</v>
      </c>
      <c r="AY139" s="17" t="s">
        <v>108</v>
      </c>
      <c r="BE139" s="153">
        <f>IF(N139="základní",J139,0)</f>
        <v>0</v>
      </c>
      <c r="BF139" s="153">
        <f>IF(N139="snížená",J139,0)</f>
        <v>0</v>
      </c>
      <c r="BG139" s="153">
        <f>IF(N139="zákl. přenesená",J139,0)</f>
        <v>0</v>
      </c>
      <c r="BH139" s="153">
        <f>IF(N139="sníž. přenesená",J139,0)</f>
        <v>0</v>
      </c>
      <c r="BI139" s="153">
        <f>IF(N139="nulová",J139,0)</f>
        <v>0</v>
      </c>
      <c r="BJ139" s="17" t="s">
        <v>115</v>
      </c>
      <c r="BK139" s="153">
        <f>ROUND(I139*H139,2)</f>
        <v>0</v>
      </c>
      <c r="BL139" s="17" t="s">
        <v>114</v>
      </c>
      <c r="BM139" s="152" t="s">
        <v>140</v>
      </c>
    </row>
    <row r="140" spans="1:65" s="13" customFormat="1" ht="11.25">
      <c r="B140" s="154"/>
      <c r="D140" s="155" t="s">
        <v>117</v>
      </c>
      <c r="E140" s="156" t="s">
        <v>1</v>
      </c>
      <c r="F140" s="157" t="s">
        <v>81</v>
      </c>
      <c r="H140" s="158">
        <v>1</v>
      </c>
      <c r="I140" s="159"/>
      <c r="L140" s="154"/>
      <c r="M140" s="160"/>
      <c r="N140" s="161"/>
      <c r="O140" s="161"/>
      <c r="P140" s="161"/>
      <c r="Q140" s="161"/>
      <c r="R140" s="161"/>
      <c r="S140" s="161"/>
      <c r="T140" s="162"/>
      <c r="AT140" s="156" t="s">
        <v>117</v>
      </c>
      <c r="AU140" s="156" t="s">
        <v>115</v>
      </c>
      <c r="AV140" s="13" t="s">
        <v>115</v>
      </c>
      <c r="AW140" s="13" t="s">
        <v>32</v>
      </c>
      <c r="AX140" s="13" t="s">
        <v>81</v>
      </c>
      <c r="AY140" s="156" t="s">
        <v>108</v>
      </c>
    </row>
    <row r="141" spans="1:65" s="2" customFormat="1" ht="16.5" customHeight="1">
      <c r="A141" s="32"/>
      <c r="B141" s="139"/>
      <c r="C141" s="140" t="s">
        <v>141</v>
      </c>
      <c r="D141" s="140" t="s">
        <v>110</v>
      </c>
      <c r="E141" s="141" t="s">
        <v>142</v>
      </c>
      <c r="F141" s="142" t="s">
        <v>143</v>
      </c>
      <c r="G141" s="143" t="s">
        <v>113</v>
      </c>
      <c r="H141" s="144">
        <v>12</v>
      </c>
      <c r="I141" s="145"/>
      <c r="J141" s="146">
        <f>ROUND(I141*H141,2)</f>
        <v>0</v>
      </c>
      <c r="K141" s="147"/>
      <c r="L141" s="33"/>
      <c r="M141" s="148" t="s">
        <v>1</v>
      </c>
      <c r="N141" s="149" t="s">
        <v>42</v>
      </c>
      <c r="O141" s="58"/>
      <c r="P141" s="150">
        <f>O141*H141</f>
        <v>0</v>
      </c>
      <c r="Q141" s="150">
        <v>0</v>
      </c>
      <c r="R141" s="150">
        <f>Q141*H141</f>
        <v>0</v>
      </c>
      <c r="S141" s="150">
        <v>0</v>
      </c>
      <c r="T141" s="151">
        <f>S141*H141</f>
        <v>0</v>
      </c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R141" s="152" t="s">
        <v>114</v>
      </c>
      <c r="AT141" s="152" t="s">
        <v>110</v>
      </c>
      <c r="AU141" s="152" t="s">
        <v>115</v>
      </c>
      <c r="AY141" s="17" t="s">
        <v>108</v>
      </c>
      <c r="BE141" s="153">
        <f>IF(N141="základní",J141,0)</f>
        <v>0</v>
      </c>
      <c r="BF141" s="153">
        <f>IF(N141="snížená",J141,0)</f>
        <v>0</v>
      </c>
      <c r="BG141" s="153">
        <f>IF(N141="zákl. přenesená",J141,0)</f>
        <v>0</v>
      </c>
      <c r="BH141" s="153">
        <f>IF(N141="sníž. přenesená",J141,0)</f>
        <v>0</v>
      </c>
      <c r="BI141" s="153">
        <f>IF(N141="nulová",J141,0)</f>
        <v>0</v>
      </c>
      <c r="BJ141" s="17" t="s">
        <v>115</v>
      </c>
      <c r="BK141" s="153">
        <f>ROUND(I141*H141,2)</f>
        <v>0</v>
      </c>
      <c r="BL141" s="17" t="s">
        <v>114</v>
      </c>
      <c r="BM141" s="152" t="s">
        <v>144</v>
      </c>
    </row>
    <row r="142" spans="1:65" s="13" customFormat="1" ht="11.25">
      <c r="B142" s="154"/>
      <c r="D142" s="155" t="s">
        <v>117</v>
      </c>
      <c r="E142" s="156" t="s">
        <v>1</v>
      </c>
      <c r="F142" s="157" t="s">
        <v>145</v>
      </c>
      <c r="H142" s="158">
        <v>12</v>
      </c>
      <c r="I142" s="159"/>
      <c r="L142" s="154"/>
      <c r="M142" s="160"/>
      <c r="N142" s="161"/>
      <c r="O142" s="161"/>
      <c r="P142" s="161"/>
      <c r="Q142" s="161"/>
      <c r="R142" s="161"/>
      <c r="S142" s="161"/>
      <c r="T142" s="162"/>
      <c r="AT142" s="156" t="s">
        <v>117</v>
      </c>
      <c r="AU142" s="156" t="s">
        <v>115</v>
      </c>
      <c r="AV142" s="13" t="s">
        <v>115</v>
      </c>
      <c r="AW142" s="13" t="s">
        <v>32</v>
      </c>
      <c r="AX142" s="13" t="s">
        <v>81</v>
      </c>
      <c r="AY142" s="156" t="s">
        <v>108</v>
      </c>
    </row>
    <row r="143" spans="1:65" s="2" customFormat="1" ht="24.2" customHeight="1">
      <c r="A143" s="32"/>
      <c r="B143" s="139"/>
      <c r="C143" s="140" t="s">
        <v>146</v>
      </c>
      <c r="D143" s="140" t="s">
        <v>110</v>
      </c>
      <c r="E143" s="141" t="s">
        <v>147</v>
      </c>
      <c r="F143" s="142" t="s">
        <v>148</v>
      </c>
      <c r="G143" s="143" t="s">
        <v>139</v>
      </c>
      <c r="H143" s="144">
        <v>1</v>
      </c>
      <c r="I143" s="145"/>
      <c r="J143" s="146">
        <f>ROUND(I143*H143,2)</f>
        <v>0</v>
      </c>
      <c r="K143" s="147"/>
      <c r="L143" s="33"/>
      <c r="M143" s="148" t="s">
        <v>1</v>
      </c>
      <c r="N143" s="149" t="s">
        <v>42</v>
      </c>
      <c r="O143" s="58"/>
      <c r="P143" s="150">
        <f>O143*H143</f>
        <v>0</v>
      </c>
      <c r="Q143" s="150">
        <v>0</v>
      </c>
      <c r="R143" s="150">
        <f>Q143*H143</f>
        <v>0</v>
      </c>
      <c r="S143" s="150">
        <v>0</v>
      </c>
      <c r="T143" s="151">
        <f>S143*H143</f>
        <v>0</v>
      </c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R143" s="152" t="s">
        <v>114</v>
      </c>
      <c r="AT143" s="152" t="s">
        <v>110</v>
      </c>
      <c r="AU143" s="152" t="s">
        <v>115</v>
      </c>
      <c r="AY143" s="17" t="s">
        <v>108</v>
      </c>
      <c r="BE143" s="153">
        <f>IF(N143="základní",J143,0)</f>
        <v>0</v>
      </c>
      <c r="BF143" s="153">
        <f>IF(N143="snížená",J143,0)</f>
        <v>0</v>
      </c>
      <c r="BG143" s="153">
        <f>IF(N143="zákl. přenesená",J143,0)</f>
        <v>0</v>
      </c>
      <c r="BH143" s="153">
        <f>IF(N143="sníž. přenesená",J143,0)</f>
        <v>0</v>
      </c>
      <c r="BI143" s="153">
        <f>IF(N143="nulová",J143,0)</f>
        <v>0</v>
      </c>
      <c r="BJ143" s="17" t="s">
        <v>115</v>
      </c>
      <c r="BK143" s="153">
        <f>ROUND(I143*H143,2)</f>
        <v>0</v>
      </c>
      <c r="BL143" s="17" t="s">
        <v>114</v>
      </c>
      <c r="BM143" s="152" t="s">
        <v>149</v>
      </c>
    </row>
    <row r="144" spans="1:65" s="13" customFormat="1" ht="11.25">
      <c r="B144" s="154"/>
      <c r="D144" s="155" t="s">
        <v>117</v>
      </c>
      <c r="E144" s="156" t="s">
        <v>1</v>
      </c>
      <c r="F144" s="157" t="s">
        <v>81</v>
      </c>
      <c r="H144" s="158">
        <v>1</v>
      </c>
      <c r="I144" s="159"/>
      <c r="L144" s="154"/>
      <c r="M144" s="160"/>
      <c r="N144" s="161"/>
      <c r="O144" s="161"/>
      <c r="P144" s="161"/>
      <c r="Q144" s="161"/>
      <c r="R144" s="161"/>
      <c r="S144" s="161"/>
      <c r="T144" s="162"/>
      <c r="AT144" s="156" t="s">
        <v>117</v>
      </c>
      <c r="AU144" s="156" t="s">
        <v>115</v>
      </c>
      <c r="AV144" s="13" t="s">
        <v>115</v>
      </c>
      <c r="AW144" s="13" t="s">
        <v>32</v>
      </c>
      <c r="AX144" s="13" t="s">
        <v>81</v>
      </c>
      <c r="AY144" s="156" t="s">
        <v>108</v>
      </c>
    </row>
    <row r="145" spans="1:65" s="2" customFormat="1" ht="16.5" customHeight="1">
      <c r="A145" s="32"/>
      <c r="B145" s="139"/>
      <c r="C145" s="140" t="s">
        <v>150</v>
      </c>
      <c r="D145" s="140" t="s">
        <v>110</v>
      </c>
      <c r="E145" s="141" t="s">
        <v>151</v>
      </c>
      <c r="F145" s="142" t="s">
        <v>152</v>
      </c>
      <c r="G145" s="143" t="s">
        <v>139</v>
      </c>
      <c r="H145" s="144">
        <v>1</v>
      </c>
      <c r="I145" s="145"/>
      <c r="J145" s="146">
        <f>ROUND(I145*H145,2)</f>
        <v>0</v>
      </c>
      <c r="K145" s="147"/>
      <c r="L145" s="33"/>
      <c r="M145" s="148" t="s">
        <v>1</v>
      </c>
      <c r="N145" s="149" t="s">
        <v>42</v>
      </c>
      <c r="O145" s="58"/>
      <c r="P145" s="150">
        <f>O145*H145</f>
        <v>0</v>
      </c>
      <c r="Q145" s="150">
        <v>0</v>
      </c>
      <c r="R145" s="150">
        <f>Q145*H145</f>
        <v>0</v>
      </c>
      <c r="S145" s="150">
        <v>0</v>
      </c>
      <c r="T145" s="151">
        <f>S145*H145</f>
        <v>0</v>
      </c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R145" s="152" t="s">
        <v>114</v>
      </c>
      <c r="AT145" s="152" t="s">
        <v>110</v>
      </c>
      <c r="AU145" s="152" t="s">
        <v>115</v>
      </c>
      <c r="AY145" s="17" t="s">
        <v>108</v>
      </c>
      <c r="BE145" s="153">
        <f>IF(N145="základní",J145,0)</f>
        <v>0</v>
      </c>
      <c r="BF145" s="153">
        <f>IF(N145="snížená",J145,0)</f>
        <v>0</v>
      </c>
      <c r="BG145" s="153">
        <f>IF(N145="zákl. přenesená",J145,0)</f>
        <v>0</v>
      </c>
      <c r="BH145" s="153">
        <f>IF(N145="sníž. přenesená",J145,0)</f>
        <v>0</v>
      </c>
      <c r="BI145" s="153">
        <f>IF(N145="nulová",J145,0)</f>
        <v>0</v>
      </c>
      <c r="BJ145" s="17" t="s">
        <v>115</v>
      </c>
      <c r="BK145" s="153">
        <f>ROUND(I145*H145,2)</f>
        <v>0</v>
      </c>
      <c r="BL145" s="17" t="s">
        <v>114</v>
      </c>
      <c r="BM145" s="152" t="s">
        <v>153</v>
      </c>
    </row>
    <row r="146" spans="1:65" s="13" customFormat="1" ht="11.25">
      <c r="B146" s="154"/>
      <c r="D146" s="155" t="s">
        <v>117</v>
      </c>
      <c r="E146" s="156" t="s">
        <v>1</v>
      </c>
      <c r="F146" s="157" t="s">
        <v>81</v>
      </c>
      <c r="H146" s="158">
        <v>1</v>
      </c>
      <c r="I146" s="159"/>
      <c r="L146" s="154"/>
      <c r="M146" s="160"/>
      <c r="N146" s="161"/>
      <c r="O146" s="161"/>
      <c r="P146" s="161"/>
      <c r="Q146" s="161"/>
      <c r="R146" s="161"/>
      <c r="S146" s="161"/>
      <c r="T146" s="162"/>
      <c r="AT146" s="156" t="s">
        <v>117</v>
      </c>
      <c r="AU146" s="156" t="s">
        <v>115</v>
      </c>
      <c r="AV146" s="13" t="s">
        <v>115</v>
      </c>
      <c r="AW146" s="13" t="s">
        <v>32</v>
      </c>
      <c r="AX146" s="13" t="s">
        <v>81</v>
      </c>
      <c r="AY146" s="156" t="s">
        <v>108</v>
      </c>
    </row>
    <row r="147" spans="1:65" s="2" customFormat="1" ht="16.5" customHeight="1">
      <c r="A147" s="32"/>
      <c r="B147" s="139"/>
      <c r="C147" s="140" t="s">
        <v>154</v>
      </c>
      <c r="D147" s="140" t="s">
        <v>110</v>
      </c>
      <c r="E147" s="141" t="s">
        <v>155</v>
      </c>
      <c r="F147" s="142" t="s">
        <v>156</v>
      </c>
      <c r="G147" s="143" t="s">
        <v>157</v>
      </c>
      <c r="H147" s="144">
        <v>1</v>
      </c>
      <c r="I147" s="145"/>
      <c r="J147" s="146">
        <f>ROUND(I147*H147,2)</f>
        <v>0</v>
      </c>
      <c r="K147" s="147"/>
      <c r="L147" s="33"/>
      <c r="M147" s="148" t="s">
        <v>1</v>
      </c>
      <c r="N147" s="149" t="s">
        <v>42</v>
      </c>
      <c r="O147" s="58"/>
      <c r="P147" s="150">
        <f>O147*H147</f>
        <v>0</v>
      </c>
      <c r="Q147" s="150">
        <v>0</v>
      </c>
      <c r="R147" s="150">
        <f>Q147*H147</f>
        <v>0</v>
      </c>
      <c r="S147" s="150">
        <v>0</v>
      </c>
      <c r="T147" s="151">
        <f>S147*H147</f>
        <v>0</v>
      </c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R147" s="152" t="s">
        <v>114</v>
      </c>
      <c r="AT147" s="152" t="s">
        <v>110</v>
      </c>
      <c r="AU147" s="152" t="s">
        <v>115</v>
      </c>
      <c r="AY147" s="17" t="s">
        <v>108</v>
      </c>
      <c r="BE147" s="153">
        <f>IF(N147="základní",J147,0)</f>
        <v>0</v>
      </c>
      <c r="BF147" s="153">
        <f>IF(N147="snížená",J147,0)</f>
        <v>0</v>
      </c>
      <c r="BG147" s="153">
        <f>IF(N147="zákl. přenesená",J147,0)</f>
        <v>0</v>
      </c>
      <c r="BH147" s="153">
        <f>IF(N147="sníž. přenesená",J147,0)</f>
        <v>0</v>
      </c>
      <c r="BI147" s="153">
        <f>IF(N147="nulová",J147,0)</f>
        <v>0</v>
      </c>
      <c r="BJ147" s="17" t="s">
        <v>115</v>
      </c>
      <c r="BK147" s="153">
        <f>ROUND(I147*H147,2)</f>
        <v>0</v>
      </c>
      <c r="BL147" s="17" t="s">
        <v>114</v>
      </c>
      <c r="BM147" s="152" t="s">
        <v>158</v>
      </c>
    </row>
    <row r="148" spans="1:65" s="13" customFormat="1" ht="11.25">
      <c r="B148" s="154"/>
      <c r="D148" s="155" t="s">
        <v>117</v>
      </c>
      <c r="E148" s="156" t="s">
        <v>1</v>
      </c>
      <c r="F148" s="157" t="s">
        <v>81</v>
      </c>
      <c r="H148" s="158">
        <v>1</v>
      </c>
      <c r="I148" s="159"/>
      <c r="L148" s="154"/>
      <c r="M148" s="160"/>
      <c r="N148" s="161"/>
      <c r="O148" s="161"/>
      <c r="P148" s="161"/>
      <c r="Q148" s="161"/>
      <c r="R148" s="161"/>
      <c r="S148" s="161"/>
      <c r="T148" s="162"/>
      <c r="AT148" s="156" t="s">
        <v>117</v>
      </c>
      <c r="AU148" s="156" t="s">
        <v>115</v>
      </c>
      <c r="AV148" s="13" t="s">
        <v>115</v>
      </c>
      <c r="AW148" s="13" t="s">
        <v>32</v>
      </c>
      <c r="AX148" s="13" t="s">
        <v>81</v>
      </c>
      <c r="AY148" s="156" t="s">
        <v>108</v>
      </c>
    </row>
    <row r="149" spans="1:65" s="12" customFormat="1" ht="25.9" customHeight="1">
      <c r="B149" s="126"/>
      <c r="D149" s="127" t="s">
        <v>75</v>
      </c>
      <c r="E149" s="128" t="s">
        <v>159</v>
      </c>
      <c r="F149" s="128" t="s">
        <v>160</v>
      </c>
      <c r="I149" s="129"/>
      <c r="J149" s="130">
        <f>BK149</f>
        <v>0</v>
      </c>
      <c r="L149" s="126"/>
      <c r="M149" s="131"/>
      <c r="N149" s="132"/>
      <c r="O149" s="132"/>
      <c r="P149" s="133">
        <f>P150</f>
        <v>0</v>
      </c>
      <c r="Q149" s="132"/>
      <c r="R149" s="133">
        <f>R150</f>
        <v>0</v>
      </c>
      <c r="S149" s="132"/>
      <c r="T149" s="134">
        <f>T150</f>
        <v>0</v>
      </c>
      <c r="AR149" s="127" t="s">
        <v>141</v>
      </c>
      <c r="AT149" s="135" t="s">
        <v>75</v>
      </c>
      <c r="AU149" s="135" t="s">
        <v>76</v>
      </c>
      <c r="AY149" s="127" t="s">
        <v>108</v>
      </c>
      <c r="BK149" s="136">
        <f>BK150</f>
        <v>0</v>
      </c>
    </row>
    <row r="150" spans="1:65" s="12" customFormat="1" ht="22.9" customHeight="1">
      <c r="B150" s="126"/>
      <c r="D150" s="127" t="s">
        <v>75</v>
      </c>
      <c r="E150" s="137" t="s">
        <v>161</v>
      </c>
      <c r="F150" s="137" t="s">
        <v>162</v>
      </c>
      <c r="I150" s="129"/>
      <c r="J150" s="138">
        <f>BK150</f>
        <v>0</v>
      </c>
      <c r="L150" s="126"/>
      <c r="M150" s="131"/>
      <c r="N150" s="132"/>
      <c r="O150" s="132"/>
      <c r="P150" s="133">
        <f>P151</f>
        <v>0</v>
      </c>
      <c r="Q150" s="132"/>
      <c r="R150" s="133">
        <f>R151</f>
        <v>0</v>
      </c>
      <c r="S150" s="132"/>
      <c r="T150" s="134">
        <f>T151</f>
        <v>0</v>
      </c>
      <c r="AR150" s="127" t="s">
        <v>141</v>
      </c>
      <c r="AT150" s="135" t="s">
        <v>75</v>
      </c>
      <c r="AU150" s="135" t="s">
        <v>81</v>
      </c>
      <c r="AY150" s="127" t="s">
        <v>108</v>
      </c>
      <c r="BK150" s="136">
        <f>BK151</f>
        <v>0</v>
      </c>
    </row>
    <row r="151" spans="1:65" s="2" customFormat="1" ht="16.5" customHeight="1">
      <c r="A151" s="32"/>
      <c r="B151" s="139"/>
      <c r="C151" s="140" t="s">
        <v>163</v>
      </c>
      <c r="D151" s="140" t="s">
        <v>110</v>
      </c>
      <c r="E151" s="141" t="s">
        <v>164</v>
      </c>
      <c r="F151" s="142" t="s">
        <v>165</v>
      </c>
      <c r="G151" s="143" t="s">
        <v>139</v>
      </c>
      <c r="H151" s="144">
        <v>1</v>
      </c>
      <c r="I151" s="145"/>
      <c r="J151" s="146">
        <f>ROUND(I151*H151,2)</f>
        <v>0</v>
      </c>
      <c r="K151" s="147"/>
      <c r="L151" s="33"/>
      <c r="M151" s="179" t="s">
        <v>1</v>
      </c>
      <c r="N151" s="180" t="s">
        <v>42</v>
      </c>
      <c r="O151" s="181"/>
      <c r="P151" s="182">
        <f>O151*H151</f>
        <v>0</v>
      </c>
      <c r="Q151" s="182">
        <v>0</v>
      </c>
      <c r="R151" s="182">
        <f>Q151*H151</f>
        <v>0</v>
      </c>
      <c r="S151" s="182">
        <v>0</v>
      </c>
      <c r="T151" s="183">
        <f>S151*H151</f>
        <v>0</v>
      </c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R151" s="152" t="s">
        <v>166</v>
      </c>
      <c r="AT151" s="152" t="s">
        <v>110</v>
      </c>
      <c r="AU151" s="152" t="s">
        <v>115</v>
      </c>
      <c r="AY151" s="17" t="s">
        <v>108</v>
      </c>
      <c r="BE151" s="153">
        <f>IF(N151="základní",J151,0)</f>
        <v>0</v>
      </c>
      <c r="BF151" s="153">
        <f>IF(N151="snížená",J151,0)</f>
        <v>0</v>
      </c>
      <c r="BG151" s="153">
        <f>IF(N151="zákl. přenesená",J151,0)</f>
        <v>0</v>
      </c>
      <c r="BH151" s="153">
        <f>IF(N151="sníž. přenesená",J151,0)</f>
        <v>0</v>
      </c>
      <c r="BI151" s="153">
        <f>IF(N151="nulová",J151,0)</f>
        <v>0</v>
      </c>
      <c r="BJ151" s="17" t="s">
        <v>115</v>
      </c>
      <c r="BK151" s="153">
        <f>ROUND(I151*H151,2)</f>
        <v>0</v>
      </c>
      <c r="BL151" s="17" t="s">
        <v>166</v>
      </c>
      <c r="BM151" s="152" t="s">
        <v>167</v>
      </c>
    </row>
    <row r="152" spans="1:65" s="2" customFormat="1" ht="6.95" customHeight="1">
      <c r="A152" s="32"/>
      <c r="B152" s="47"/>
      <c r="C152" s="48"/>
      <c r="D152" s="48"/>
      <c r="E152" s="48"/>
      <c r="F152" s="48"/>
      <c r="G152" s="48"/>
      <c r="H152" s="48"/>
      <c r="I152" s="48"/>
      <c r="J152" s="48"/>
      <c r="K152" s="48"/>
      <c r="L152" s="33"/>
      <c r="M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</row>
  </sheetData>
  <autoFilter ref="C115:K151" xr:uid="{00000000-0009-0000-0000-000001000000}"/>
  <mergeCells count="6">
    <mergeCell ref="L2:V2"/>
    <mergeCell ref="E7:H7"/>
    <mergeCell ref="E16:H16"/>
    <mergeCell ref="E25:H25"/>
    <mergeCell ref="E85:H85"/>
    <mergeCell ref="E108:H10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Plynarenska8 - Výpočet pl...</vt:lpstr>
      <vt:lpstr>'Plynarenska8 - Výpočet pl...'!Názvy_tisku</vt:lpstr>
      <vt:lpstr>'Rekapitulace stavby'!Názvy_tisku</vt:lpstr>
      <vt:lpstr>'Plynarenska8 - Výpočet pl...'!Oblast_tisku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Eva-TOSH\Eva</dc:creator>
  <cp:lastModifiedBy>Jakubíková Monika</cp:lastModifiedBy>
  <dcterms:created xsi:type="dcterms:W3CDTF">2021-11-02T18:08:42Z</dcterms:created>
  <dcterms:modified xsi:type="dcterms:W3CDTF">2022-02-23T10:11:31Z</dcterms:modified>
</cp:coreProperties>
</file>