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pisevikt\Desktop\JD VZT\"/>
    </mc:Choice>
  </mc:AlternateContent>
  <bookViews>
    <workbookView xWindow="-15" yWindow="-15" windowWidth="14190" windowHeight="4035"/>
  </bookViews>
  <sheets>
    <sheet name="CN" sheetId="11" r:id="rId1"/>
  </sheets>
  <definedNames>
    <definedName name="__xlnm._FilterDatabase">#REF!</definedName>
    <definedName name="__xlnm._FilterDatabase_1">#REF!</definedName>
    <definedName name="_xlnm.Print_Titles" localSheetId="0">CN!$5:$6</definedName>
    <definedName name="_xlnm.Print_Area" localSheetId="0">CN!$A$1:$G$177</definedName>
  </definedNames>
  <calcPr calcId="171027" iterateCount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4" i="11" l="1"/>
  <c r="G173" i="11"/>
  <c r="G172" i="11"/>
  <c r="G171" i="11"/>
  <c r="G170" i="11"/>
  <c r="G168" i="11"/>
  <c r="G167" i="11"/>
  <c r="G166" i="11"/>
  <c r="G165" i="11"/>
  <c r="G164" i="11"/>
  <c r="G159" i="11"/>
  <c r="G158" i="11"/>
  <c r="G157" i="11"/>
  <c r="G156" i="11"/>
  <c r="G155" i="11"/>
  <c r="G153" i="11"/>
  <c r="G151" i="11"/>
  <c r="G149" i="11"/>
  <c r="G148" i="11"/>
  <c r="G146" i="11"/>
  <c r="G143" i="11"/>
  <c r="G141" i="11"/>
  <c r="G140" i="11"/>
  <c r="G139" i="11"/>
  <c r="G137" i="11"/>
  <c r="G136" i="11"/>
  <c r="G135" i="11"/>
  <c r="G132" i="11"/>
  <c r="G131" i="11"/>
  <c r="G130" i="11"/>
  <c r="G129" i="11"/>
  <c r="G127" i="11"/>
  <c r="G126" i="11"/>
  <c r="G125" i="11"/>
  <c r="G124" i="11"/>
  <c r="G121" i="11"/>
  <c r="G120" i="11"/>
  <c r="G119" i="11"/>
  <c r="G118" i="11"/>
  <c r="E57" i="11"/>
  <c r="E163" i="11"/>
  <c r="G163" i="11" s="1"/>
  <c r="E162" i="11"/>
  <c r="G162" i="11" s="1"/>
  <c r="E161" i="11"/>
  <c r="G161" i="11" s="1"/>
  <c r="G175" i="11" l="1"/>
  <c r="G113" i="11"/>
  <c r="G112" i="11"/>
  <c r="G111" i="11"/>
  <c r="G110" i="11"/>
  <c r="G109" i="11"/>
  <c r="G107" i="11"/>
  <c r="G106" i="11"/>
  <c r="G105" i="11"/>
  <c r="G104" i="11"/>
  <c r="G103" i="11"/>
  <c r="G102" i="11"/>
  <c r="G101" i="11"/>
  <c r="G100" i="11"/>
  <c r="G98" i="11"/>
  <c r="G97" i="11"/>
  <c r="G96" i="11"/>
  <c r="G95" i="1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94" i="11" l="1"/>
  <c r="G78" i="11"/>
  <c r="G99" i="11"/>
  <c r="G108" i="11"/>
  <c r="G114" i="11" l="1"/>
  <c r="E65" i="11" l="1"/>
  <c r="E44" i="11"/>
  <c r="E42" i="11"/>
  <c r="E31" i="11"/>
  <c r="E15" i="11"/>
  <c r="E11" i="11"/>
  <c r="E38" i="11" s="1"/>
  <c r="G62" i="11" l="1"/>
  <c r="G60" i="11" l="1"/>
  <c r="E40" i="11"/>
  <c r="E23" i="11" l="1"/>
  <c r="E24" i="11" l="1"/>
  <c r="E75" i="11" l="1"/>
  <c r="G75" i="11" s="1"/>
  <c r="E69" i="11"/>
  <c r="E70" i="11" s="1"/>
  <c r="G70" i="11" s="1"/>
  <c r="E67" i="11"/>
  <c r="G67" i="11" s="1"/>
  <c r="E72" i="11"/>
  <c r="G65" i="11"/>
  <c r="G69" i="11" l="1"/>
  <c r="E73" i="11"/>
  <c r="G73" i="11" s="1"/>
  <c r="G72" i="11"/>
  <c r="G57" i="11" l="1"/>
  <c r="G53" i="11"/>
  <c r="G51" i="11" l="1"/>
  <c r="G45" i="11" l="1"/>
  <c r="G49" i="11"/>
  <c r="G46" i="11"/>
  <c r="G38" i="11"/>
  <c r="G35" i="11"/>
  <c r="G32" i="11"/>
  <c r="G27" i="11"/>
  <c r="G23" i="11"/>
  <c r="G42" i="11"/>
  <c r="G41" i="11"/>
  <c r="G40" i="11"/>
  <c r="G24" i="11"/>
  <c r="E29" i="11"/>
  <c r="G29" i="11" s="1"/>
  <c r="G31" i="11"/>
  <c r="G19" i="11"/>
  <c r="G15" i="11"/>
  <c r="G11" i="11"/>
  <c r="G44" i="11" l="1"/>
  <c r="G76" i="11" s="1"/>
  <c r="G177" i="11" s="1"/>
</calcChain>
</file>

<file path=xl/sharedStrings.xml><?xml version="1.0" encoding="utf-8"?>
<sst xmlns="http://schemas.openxmlformats.org/spreadsheetml/2006/main" count="341" uniqueCount="228">
  <si>
    <t xml:space="preserve">Stavba:   </t>
  </si>
  <si>
    <t xml:space="preserve">Objekt:   </t>
  </si>
  <si>
    <t>Hlavní budova</t>
  </si>
  <si>
    <t>P.č.</t>
  </si>
  <si>
    <t>Číslo položky</t>
  </si>
  <si>
    <t>Název položky</t>
  </si>
  <si>
    <t>MJ</t>
  </si>
  <si>
    <t>Množství celkem</t>
  </si>
  <si>
    <t>Cena jednotková
dodávka</t>
  </si>
  <si>
    <t>Cena celkem</t>
  </si>
  <si>
    <t>4</t>
  </si>
  <si>
    <t>5</t>
  </si>
  <si>
    <t>6</t>
  </si>
  <si>
    <t>7</t>
  </si>
  <si>
    <t>8</t>
  </si>
  <si>
    <t>SOA</t>
  </si>
  <si>
    <t>Úprava vzhledu krycích ohrádek KLM jednotek dle OPP</t>
  </si>
  <si>
    <t>Díl:</t>
  </si>
  <si>
    <t>96</t>
  </si>
  <si>
    <t>Bourání konstrukcí</t>
  </si>
  <si>
    <t>712 30 Odstranění povlakové krytiny a mechu na střechách plochých do 10°</t>
  </si>
  <si>
    <t>712 30-1 povlakové krytiny</t>
  </si>
  <si>
    <t>712300833R00</t>
  </si>
  <si>
    <t xml:space="preserve">...třívrstvé,  </t>
  </si>
  <si>
    <t>m2</t>
  </si>
  <si>
    <t>8*0,8*0,8</t>
  </si>
  <si>
    <t>713 10 Odstranění tepelné izolace z desek</t>
  </si>
  <si>
    <t>713 10-1 polystyrenových</t>
  </si>
  <si>
    <t>713100813R00</t>
  </si>
  <si>
    <t>...tloušťka přes 50 mm</t>
  </si>
  <si>
    <t>EPS spádové klíny - 7,68</t>
  </si>
  <si>
    <t>PIR deska - 7,68</t>
  </si>
  <si>
    <t>VN</t>
  </si>
  <si>
    <t>Vedlejší náklady</t>
  </si>
  <si>
    <t>00.08</t>
  </si>
  <si>
    <t>Ochrana před nepříznivým počasím - opatření při opravách a betonáži střešních vpustí a při zásahům do stropní konstrukce</t>
  </si>
  <si>
    <t>kpl</t>
  </si>
  <si>
    <t>712</t>
  </si>
  <si>
    <t>Živičné krytiny</t>
  </si>
  <si>
    <t>712 39 Povlakové krytiny střech do 10° ostatní</t>
  </si>
  <si>
    <t>712 39-1 textilie</t>
  </si>
  <si>
    <t>712391172R00</t>
  </si>
  <si>
    <t>...ochranná, 1 vrstva, bez dodávky textílie</t>
  </si>
  <si>
    <t>69366198R</t>
  </si>
  <si>
    <t>geotextilie PP; funkce separační, ochranná, výztužná, filtrační; plošná hmotnost 300 g/m2; zpevněná oboustranně</t>
  </si>
  <si>
    <t>712 39-2 připevnění izolace</t>
  </si>
  <si>
    <t>712391176R00</t>
  </si>
  <si>
    <t>...kotvícími terči, bez dodávky materiálu</t>
  </si>
  <si>
    <t>ks</t>
  </si>
  <si>
    <t>5,12m2</t>
  </si>
  <si>
    <t>R-712-02</t>
  </si>
  <si>
    <t>dodávka kotvících terčů průměr 8, dl.110-180 + teleskopy</t>
  </si>
  <si>
    <t>712 37 Povlakové krytiny střech do 10° termoplasty</t>
  </si>
  <si>
    <t>712371801RZ4</t>
  </si>
  <si>
    <t>...volně položené,  ,  , včetně dodávky fólie, tloušťky 1,5 mm</t>
  </si>
  <si>
    <t>R-1</t>
  </si>
  <si>
    <t>Vytvoření detailu okolo stojek ohrádky 150x150</t>
  </si>
  <si>
    <t>998 71-2 Přesun hmot pro povlakové krytiny</t>
  </si>
  <si>
    <t>50 m vodorovně</t>
  </si>
  <si>
    <t>998712203R00</t>
  </si>
  <si>
    <t>...v objektech výšky přes 12 do 24 m</t>
  </si>
  <si>
    <t>%</t>
  </si>
  <si>
    <t>713</t>
  </si>
  <si>
    <t>Izolace tepelné</t>
  </si>
  <si>
    <t>713 14 Montáž tepelné izolace střech na plný podklad</t>
  </si>
  <si>
    <t>713141131R00</t>
  </si>
  <si>
    <t>...plně lepená za studena, jednovrstvá</t>
  </si>
  <si>
    <t xml:space="preserve">EPS 100 </t>
  </si>
  <si>
    <t>283769604R</t>
  </si>
  <si>
    <t>deska izolační střešní; PIR; pero a drážka; tl. 120,0 mm; součinitel tepelné vodivosti 0,025 W/mK; R = 4,800 m2K/W; obj. hmotnost 35,00 kg/m3</t>
  </si>
  <si>
    <t>R-283769604</t>
  </si>
  <si>
    <t>Kotvící prvky - 4ks/výřez</t>
  </si>
  <si>
    <t>M+D deska izolační EPS 100S spádový klín tl. 20-200mm, spád 2%</t>
  </si>
  <si>
    <t>m3</t>
  </si>
  <si>
    <t>5,12*prořez</t>
  </si>
  <si>
    <t>R-28375971</t>
  </si>
  <si>
    <t>Kotvící prvky - 2,5ks/m2</t>
  </si>
  <si>
    <t>713100941R00</t>
  </si>
  <si>
    <t>Příplatek za vyspravení střech</t>
  </si>
  <si>
    <t>kus</t>
  </si>
  <si>
    <t xml:space="preserve">R-2 </t>
  </si>
  <si>
    <t>Vytvoření detailu okolo stojek ohrádky</t>
  </si>
  <si>
    <t>998 71-3 Přesun hmot pro izolace tepelné</t>
  </si>
  <si>
    <t>998713203R00</t>
  </si>
  <si>
    <t>...v objektech výšky do 24 m</t>
  </si>
  <si>
    <t>767.1</t>
  </si>
  <si>
    <t>Konstrukce zámečnické - nové</t>
  </si>
  <si>
    <t>Statický výpočet</t>
  </si>
  <si>
    <t>Ostatní atypické kovové prvky</t>
  </si>
  <si>
    <t>767990010RAC</t>
  </si>
  <si>
    <t>...10 - 50 kg/kus</t>
  </si>
  <si>
    <t>kg</t>
  </si>
  <si>
    <t>výroba a dodávka ocelové konstrukce, povrchová úprava , montáž OK prvků</t>
  </si>
  <si>
    <t>998 76-7 Přesun hmot pro kovové stavební doplňk. konstrukce</t>
  </si>
  <si>
    <t>t</t>
  </si>
  <si>
    <t>ruční přesun</t>
  </si>
  <si>
    <t>799</t>
  </si>
  <si>
    <t>Ostatní</t>
  </si>
  <si>
    <t xml:space="preserve"> Slunolam - AL lamely 84mm: LAXALON 84R-SL3</t>
  </si>
  <si>
    <t>spoj.materiál, hrotové nosníky SL3, vč. prořezu</t>
  </si>
  <si>
    <t>Montáž lamel</t>
  </si>
  <si>
    <t>D96</t>
  </si>
  <si>
    <t>Přesuny suti a vybouraných hmot</t>
  </si>
  <si>
    <t>979 01 Svislá doprava suti a vybouraných hmot</t>
  </si>
  <si>
    <t>979011111R00</t>
  </si>
  <si>
    <t>...za prvé podlaží nad nebo pod základním podlažím</t>
  </si>
  <si>
    <t>7,68*0,019+7,68*0,27*0,15</t>
  </si>
  <si>
    <t>979011121R00</t>
  </si>
  <si>
    <t>...příplatek za každé další podlaží</t>
  </si>
  <si>
    <t>979 08-1 Odvoz suti a vybouraných hmot na skládku</t>
  </si>
  <si>
    <t>979081111R00</t>
  </si>
  <si>
    <t>...do 1 km</t>
  </si>
  <si>
    <t>979081121R00</t>
  </si>
  <si>
    <t>...příplatek za každý další 1 km</t>
  </si>
  <si>
    <t>979 08-2 Vnitrostaveništní doprava suti a vybouraných hmot</t>
  </si>
  <si>
    <t>979082111R00</t>
  </si>
  <si>
    <t>...do 10 m</t>
  </si>
  <si>
    <t>979082121R00</t>
  </si>
  <si>
    <t>...příplatek k ceně za každých dalších 5 m</t>
  </si>
  <si>
    <t>979 08-4 Poplatek za skládku</t>
  </si>
  <si>
    <t>979999999R00</t>
  </si>
  <si>
    <t>...suti s 10 % příměsí - DUFONEV Brno</t>
  </si>
  <si>
    <t>Celkem za SOA</t>
  </si>
  <si>
    <t>SOB</t>
  </si>
  <si>
    <t xml:space="preserve">Nájezdové vozy,  Zásuvky a pracovní osvětlení  věží, Doplnění světelných závor </t>
  </si>
  <si>
    <t>Řízení jevištních mechanismů - Nájezdové vozy</t>
  </si>
  <si>
    <t>Práce programátora</t>
  </si>
  <si>
    <t>hod</t>
  </si>
  <si>
    <t>Práce elektromontéra</t>
  </si>
  <si>
    <t>Doprava</t>
  </si>
  <si>
    <t>km</t>
  </si>
  <si>
    <t>8 digitálních vstupů 24VDC</t>
  </si>
  <si>
    <t>8 digitálních výstupů 24VDC</t>
  </si>
  <si>
    <t>SSI sensor interface</t>
  </si>
  <si>
    <t>4 bezpečnostní vstupy VDC</t>
  </si>
  <si>
    <t>TwinSAFE logicklý terminál</t>
  </si>
  <si>
    <t>4 bezpečnostní výstupy 24VDC</t>
  </si>
  <si>
    <t>EtherCat rozšiřující modul</t>
  </si>
  <si>
    <t>EtherCat Coupler pro E-bus</t>
  </si>
  <si>
    <t>2 kanálový analogový výstup -10V…+10V</t>
  </si>
  <si>
    <t>1 kanálový analogový výstup -10V…+10V</t>
  </si>
  <si>
    <t>Napájecí jednotka pro CX1000</t>
  </si>
  <si>
    <t>Scénické osvětlení - Zásuvky v hledištních věžích</t>
  </si>
  <si>
    <t xml:space="preserve">Vyhledávání problému přerušených kabelů </t>
  </si>
  <si>
    <t>Kabel CYKY 3x4 materiál + montáž</t>
  </si>
  <si>
    <t>m</t>
  </si>
  <si>
    <t>Kabel CYKY 3x2,5 materiál + montáž</t>
  </si>
  <si>
    <t>Drobný montážní materiál (spojky, příchytky, označovací materiál atd.) + montážní práce</t>
  </si>
  <si>
    <t>sada</t>
  </si>
  <si>
    <t>Scénické osvětlení - Pracovní osvětlení portálových věží na jevišti</t>
  </si>
  <si>
    <t>Kabel CYKY 3x1,5 materiál + montáž</t>
  </si>
  <si>
    <t>Vypínač na povrch č.1 materiál + montáž</t>
  </si>
  <si>
    <t>Krabice svorková, materiál + montáž</t>
  </si>
  <si>
    <t>Svorka WAGO, materiál + montáž</t>
  </si>
  <si>
    <t>Svítidlo LENA LIGHTING, materiál + montáž</t>
  </si>
  <si>
    <t>Světelný zdroj OSRAM EAN 4058075819658, materiál + montáž</t>
  </si>
  <si>
    <t>Protipožární prostup</t>
  </si>
  <si>
    <t>Pomocný montážní materiál (příchytky, stahovací pásky, pomocné konstrukce, vývodky, spojovací materiál atd.), materiál + montáž</t>
  </si>
  <si>
    <t>Doplnění světelných závor sejfu dekorací</t>
  </si>
  <si>
    <t>Světelná závora SICK M2000, výška 1,5m, dosah 20m, vysílač - přijímač - bezpečnostní relé</t>
  </si>
  <si>
    <t>Kabel JZ 500 HMH 12x1,5</t>
  </si>
  <si>
    <t>Trubka instalační P16</t>
  </si>
  <si>
    <t>Montážní práce</t>
  </si>
  <si>
    <t>Drobný montážní materiál (spojky, příchytky, označovací materiál atd.)</t>
  </si>
  <si>
    <t>CELKEM za objekt SOB</t>
  </si>
  <si>
    <t>SOC</t>
  </si>
  <si>
    <t>Úprava VZT sklad Archiválií</t>
  </si>
  <si>
    <t>VZT</t>
  </si>
  <si>
    <t>Zař.č.25 - elektrodohřev</t>
  </si>
  <si>
    <t>N</t>
  </si>
  <si>
    <t>Demontáž stávajícího potrubí</t>
  </si>
  <si>
    <t>25.12</t>
  </si>
  <si>
    <t>Čtyřhranné ocel. potrubí sk. I třídy těsnosti B</t>
  </si>
  <si>
    <t>Nové potrubí SPIRO DN 250</t>
  </si>
  <si>
    <t>bm</t>
  </si>
  <si>
    <t>Elektrický ohřívač s regulací výkonu MBE-250 R2 - 2 kW</t>
  </si>
  <si>
    <t>Zař.č.26 - elektrodohřev</t>
  </si>
  <si>
    <t>26.12</t>
  </si>
  <si>
    <t>Protipožární izolace s atestem - odolnost 30 minut</t>
  </si>
  <si>
    <t>Dokumentace skutečného provedení</t>
  </si>
  <si>
    <t>Likvidace demontovaného potrubí a izolace</t>
  </si>
  <si>
    <t>Dopravné (% z ceny materiálu)</t>
  </si>
  <si>
    <t>Silnoproud</t>
  </si>
  <si>
    <t>Úprava rozvaděče (doplnění jističe B16/3 + úprava rozvaděče)</t>
  </si>
  <si>
    <t>Kabel CYKY 5x2,5 mm2</t>
  </si>
  <si>
    <t>Nosný a instalační materiál</t>
  </si>
  <si>
    <t>Práce nespecifikované ceníkem</t>
  </si>
  <si>
    <t>h</t>
  </si>
  <si>
    <t>Zpracování dokumentace pro provedení stavby + DSPS</t>
  </si>
  <si>
    <t>Revize elektro, vypracování revizní zprávy</t>
  </si>
  <si>
    <t>Slaboproud</t>
  </si>
  <si>
    <t>Řídící systém</t>
  </si>
  <si>
    <t>Uživatelský software pro DDC regulátor, parametrizace - úprava a doplnění</t>
  </si>
  <si>
    <t>d.b.</t>
  </si>
  <si>
    <t>Dispečerské pracoviště</t>
  </si>
  <si>
    <t xml:space="preserve">Aplikační SW pro grafickou vizualizaci, parametrizace databáze,obrazovky - doplnění </t>
  </si>
  <si>
    <t>fdb</t>
  </si>
  <si>
    <t>Oživení, test funkčnosti</t>
  </si>
  <si>
    <t>Polní instrumentace</t>
  </si>
  <si>
    <t>Není požadována</t>
  </si>
  <si>
    <t>Rozvaděče</t>
  </si>
  <si>
    <t xml:space="preserve">Rozváděč MaR - doplnění svorek, průchodek, úprava zapojení </t>
  </si>
  <si>
    <t>Montážní materiál</t>
  </si>
  <si>
    <t>Trubka instalační PVC D25mm, pevná, včetně montážního příslušenství</t>
  </si>
  <si>
    <t>Trubka instalační PVC D25mm, ohebná</t>
  </si>
  <si>
    <t>Sdělovací kabel, PVC, Cu jádro,  4x1</t>
  </si>
  <si>
    <t>Elektroinstalační materiál</t>
  </si>
  <si>
    <t>soub.</t>
  </si>
  <si>
    <t>Podružný materiál - svorky, příchytky, hmoždinky,</t>
  </si>
  <si>
    <t>Elektromontážní práce</t>
  </si>
  <si>
    <t>Trubka instalační PVC D25mm, pevná</t>
  </si>
  <si>
    <t xml:space="preserve">Ukončení vodičů na straně rozváděče </t>
  </si>
  <si>
    <t>Ukončení vodičů na straně MaR zařízení</t>
  </si>
  <si>
    <t>Protipožární ucpávky</t>
  </si>
  <si>
    <t>kompl</t>
  </si>
  <si>
    <t>Nepředvídatelné práce - demontáže podhledu, víka žlabu, …</t>
  </si>
  <si>
    <t>Pomocné montážní práce</t>
  </si>
  <si>
    <t>Služby</t>
  </si>
  <si>
    <t>Oživení a uvedení do provozu</t>
  </si>
  <si>
    <t>Test 1:1</t>
  </si>
  <si>
    <t xml:space="preserve">Koordinace </t>
  </si>
  <si>
    <t>hod.</t>
  </si>
  <si>
    <t>Zakreslení skutečného stavu do PD</t>
  </si>
  <si>
    <t>VRN - doprava, přesun hmot, ..</t>
  </si>
  <si>
    <t>Celkem za objekt SOC</t>
  </si>
  <si>
    <t>CELKEM za práce</t>
  </si>
  <si>
    <t>Janáčkovo divadlo – úpravy VZT a jevištní technologie</t>
  </si>
  <si>
    <t>ZADÁVACÍ DOKUMENTACE STAVBY - ROZPOČET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</si>
</sst>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#,##0.00;\-#,##0.00"/>
    <numFmt numFmtId="165" formatCode="#,##0.000;\-#,##0.000"/>
    <numFmt numFmtId="166" formatCode="#,##0.00\ &quot;Kč&quot;"/>
    <numFmt numFmtId="167" formatCode="#,##0.00000"/>
    <numFmt numFmtId="168" formatCode="d/mm"/>
    <numFmt numFmtId="169" formatCode="#,##0.0"/>
  </numFmts>
  <fonts count="32" x14ac:knownFonts="1">
    <font>
      <sz val="8"/>
      <name val="Trebuchet MS"/>
      <family val="2"/>
    </font>
    <font>
      <sz val="8"/>
      <name val="Trebuchet MS"/>
      <family val="2"/>
    </font>
    <font>
      <sz val="8"/>
      <name val="Trebuchet MS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7"/>
      <name val="Arial"/>
      <family val="2"/>
      <charset val="238"/>
    </font>
    <font>
      <i/>
      <sz val="8"/>
      <color indexed="57"/>
      <name val="Arial"/>
      <family val="2"/>
      <charset val="238"/>
    </font>
    <font>
      <sz val="8"/>
      <name val="MS Sans Serif"/>
      <family val="2"/>
      <charset val="238"/>
    </font>
    <font>
      <sz val="8"/>
      <name val="MS Sans Serif"/>
      <family val="2"/>
      <charset val="238"/>
    </font>
    <font>
      <b/>
      <sz val="14"/>
      <name val="Arial"/>
      <family val="2"/>
      <charset val="238"/>
    </font>
    <font>
      <b/>
      <sz val="8"/>
      <name val="Trebuchet MS"/>
      <family val="2"/>
      <charset val="238"/>
    </font>
    <font>
      <b/>
      <sz val="8"/>
      <name val="Arial CE"/>
      <family val="2"/>
      <charset val="238"/>
    </font>
    <font>
      <sz val="8"/>
      <color indexed="12"/>
      <name val="Arial CE"/>
      <family val="2"/>
      <charset val="238"/>
    </font>
    <font>
      <b/>
      <sz val="8"/>
      <name val="Trebuchet MS"/>
      <family val="2"/>
    </font>
    <font>
      <b/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i/>
      <sz val="11"/>
      <name val="Times New Roman"/>
      <family val="1"/>
      <charset val="238"/>
    </font>
    <font>
      <sz val="10"/>
      <name val="Arial CE"/>
      <family val="2"/>
      <charset val="238"/>
    </font>
    <font>
      <sz val="9"/>
      <name val="Times New Roman"/>
      <family val="1"/>
      <charset val="238"/>
    </font>
    <font>
      <sz val="11"/>
      <name val="Calibri"/>
      <family val="2"/>
      <scheme val="minor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b/>
      <sz val="11"/>
      <name val="Arial CE"/>
      <family val="2"/>
      <charset val="238"/>
    </font>
    <font>
      <b/>
      <i/>
      <sz val="8"/>
      <name val="Arial CE"/>
      <family val="2"/>
      <charset val="238"/>
    </font>
    <font>
      <b/>
      <sz val="9"/>
      <name val="Arial"/>
      <family val="2"/>
      <charset val="238"/>
    </font>
    <font>
      <sz val="8"/>
      <color theme="1"/>
      <name val="Arial CE"/>
      <family val="2"/>
      <charset val="238"/>
    </font>
    <font>
      <sz val="11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26"/>
      </patternFill>
    </fill>
  </fills>
  <borders count="4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9" fontId="7" fillId="0" borderId="0" applyBorder="0" applyProtection="0">
      <alignment horizontal="right"/>
    </xf>
    <xf numFmtId="164" fontId="9" fillId="0" borderId="0" applyBorder="0" applyProtection="0">
      <alignment horizontal="right"/>
    </xf>
    <xf numFmtId="0" fontId="9" fillId="0" borderId="0" applyBorder="0" applyProtection="0">
      <alignment horizontal="left"/>
    </xf>
    <xf numFmtId="0" fontId="2" fillId="0" borderId="0" applyAlignment="0">
      <alignment vertical="top" wrapText="1"/>
      <protection locked="0"/>
    </xf>
    <xf numFmtId="0" fontId="8" fillId="0" borderId="0" applyAlignment="0">
      <protection locked="0"/>
    </xf>
    <xf numFmtId="0" fontId="13" fillId="0" borderId="0" applyAlignment="0">
      <alignment vertical="top" wrapText="1"/>
      <protection locked="0"/>
    </xf>
    <xf numFmtId="0" fontId="3" fillId="0" borderId="0"/>
    <xf numFmtId="0" fontId="8" fillId="0" borderId="0"/>
    <xf numFmtId="0" fontId="12" fillId="0" borderId="0" applyAlignment="0">
      <alignment vertical="top" wrapText="1"/>
      <protection locked="0"/>
    </xf>
    <xf numFmtId="0" fontId="5" fillId="0" borderId="1">
      <alignment horizontal="center" vertical="center" wrapText="1"/>
    </xf>
    <xf numFmtId="164" fontId="7" fillId="0" borderId="0" applyBorder="0" applyProtection="0">
      <alignment horizontal="right"/>
    </xf>
    <xf numFmtId="165" fontId="7" fillId="0" borderId="0" applyBorder="0" applyProtection="0">
      <alignment horizontal="right"/>
    </xf>
    <xf numFmtId="0" fontId="7" fillId="0" borderId="0" applyNumberFormat="0" applyBorder="0" applyProtection="0">
      <alignment horizontal="left" wrapText="1"/>
    </xf>
    <xf numFmtId="9" fontId="6" fillId="0" borderId="0" applyFont="0" applyFill="0" applyBorder="0" applyAlignment="0" applyProtection="0"/>
    <xf numFmtId="0" fontId="11" fillId="0" borderId="2">
      <alignment horizontal="left" wrapText="1" indent="1"/>
      <protection locked="0"/>
    </xf>
    <xf numFmtId="0" fontId="3" fillId="0" borderId="0" applyProtection="0"/>
    <xf numFmtId="0" fontId="3" fillId="0" borderId="0" applyProtection="0"/>
    <xf numFmtId="0" fontId="3" fillId="0" borderId="0"/>
    <xf numFmtId="0" fontId="22" fillId="0" borderId="0"/>
  </cellStyleXfs>
  <cellXfs count="190">
    <xf numFmtId="0" fontId="1" fillId="0" borderId="0" xfId="0" applyFont="1"/>
    <xf numFmtId="0" fontId="4" fillId="2" borderId="0" xfId="0" applyFont="1" applyFill="1" applyBorder="1" applyAlignment="1" applyProtection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</xf>
    <xf numFmtId="0" fontId="9" fillId="2" borderId="0" xfId="0" applyFont="1" applyFill="1" applyBorder="1" applyAlignment="1" applyProtection="1">
      <alignment horizontal="left" vertical="center"/>
    </xf>
    <xf numFmtId="0" fontId="10" fillId="2" borderId="0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 wrapText="1"/>
    </xf>
    <xf numFmtId="42" fontId="1" fillId="0" borderId="0" xfId="0" applyNumberFormat="1" applyFont="1"/>
    <xf numFmtId="4" fontId="5" fillId="4" borderId="13" xfId="0" applyNumberFormat="1" applyFont="1" applyFill="1" applyBorder="1" applyAlignment="1" applyProtection="1">
      <alignment vertical="top" shrinkToFit="1"/>
      <protection locked="0"/>
    </xf>
    <xf numFmtId="0" fontId="14" fillId="2" borderId="14" xfId="0" applyFont="1" applyFill="1" applyBorder="1" applyAlignment="1" applyProtection="1">
      <alignment horizontal="left" vertical="center"/>
    </xf>
    <xf numFmtId="0" fontId="10" fillId="2" borderId="15" xfId="0" applyFont="1" applyFill="1" applyBorder="1" applyAlignment="1" applyProtection="1">
      <alignment horizontal="left" vertical="center"/>
    </xf>
    <xf numFmtId="0" fontId="10" fillId="2" borderId="15" xfId="0" applyFont="1" applyFill="1" applyBorder="1" applyAlignment="1" applyProtection="1">
      <alignment horizontal="center" vertical="center"/>
    </xf>
    <xf numFmtId="0" fontId="10" fillId="2" borderId="16" xfId="0" applyFont="1" applyFill="1" applyBorder="1" applyAlignment="1" applyProtection="1">
      <alignment horizontal="left" vertical="center"/>
    </xf>
    <xf numFmtId="0" fontId="9" fillId="2" borderId="12" xfId="0" applyFont="1" applyFill="1" applyBorder="1" applyAlignment="1" applyProtection="1">
      <alignment horizontal="left" vertical="center"/>
    </xf>
    <xf numFmtId="0" fontId="10" fillId="2" borderId="17" xfId="0" applyFont="1" applyFill="1" applyBorder="1" applyAlignment="1" applyProtection="1">
      <alignment horizontal="left" vertical="center"/>
    </xf>
    <xf numFmtId="0" fontId="10" fillId="2" borderId="12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  <protection locked="0"/>
    </xf>
    <xf numFmtId="0" fontId="0" fillId="5" borderId="22" xfId="0" applyFill="1" applyBorder="1" applyAlignment="1">
      <alignment horizontal="center" vertical="top" shrinkToFit="1"/>
    </xf>
    <xf numFmtId="167" fontId="0" fillId="5" borderId="22" xfId="0" applyNumberFormat="1" applyFill="1" applyBorder="1" applyAlignment="1">
      <alignment vertical="top" shrinkToFit="1"/>
    </xf>
    <xf numFmtId="4" fontId="0" fillId="5" borderId="21" xfId="0" applyNumberFormat="1" applyFill="1" applyBorder="1" applyAlignment="1">
      <alignment vertical="top" shrinkToFit="1"/>
    </xf>
    <xf numFmtId="4" fontId="0" fillId="5" borderId="23" xfId="0" applyNumberFormat="1" applyFill="1" applyBorder="1" applyAlignment="1">
      <alignment vertical="top" shrinkToFit="1"/>
    </xf>
    <xf numFmtId="49" fontId="5" fillId="0" borderId="24" xfId="0" applyNumberFormat="1" applyFont="1" applyBorder="1" applyAlignment="1">
      <alignment horizontal="left" vertical="top" wrapText="1"/>
    </xf>
    <xf numFmtId="0" fontId="5" fillId="0" borderId="24" xfId="0" applyFont="1" applyBorder="1" applyAlignment="1">
      <alignment horizontal="center" vertical="top" shrinkToFit="1"/>
    </xf>
    <xf numFmtId="0" fontId="1" fillId="0" borderId="0" xfId="0" applyFont="1" applyAlignment="1">
      <alignment vertical="center"/>
    </xf>
    <xf numFmtId="0" fontId="0" fillId="0" borderId="0" xfId="0" applyFont="1"/>
    <xf numFmtId="166" fontId="1" fillId="0" borderId="0" xfId="0" applyNumberFormat="1" applyFont="1"/>
    <xf numFmtId="0" fontId="1" fillId="0" borderId="12" xfId="0" applyFont="1" applyBorder="1"/>
    <xf numFmtId="0" fontId="1" fillId="0" borderId="0" xfId="0" applyFont="1" applyBorder="1"/>
    <xf numFmtId="0" fontId="1" fillId="0" borderId="17" xfId="0" applyFont="1" applyBorder="1"/>
    <xf numFmtId="0" fontId="19" fillId="0" borderId="4" xfId="0" applyFont="1" applyBorder="1" applyAlignment="1">
      <alignment horizontal="center"/>
    </xf>
    <xf numFmtId="0" fontId="0" fillId="0" borderId="29" xfId="0" applyBorder="1"/>
    <xf numFmtId="3" fontId="4" fillId="0" borderId="3" xfId="19" applyNumberFormat="1" applyFont="1" applyBorder="1" applyAlignment="1" applyProtection="1">
      <alignment horizontal="center" vertical="center"/>
      <protection locked="0"/>
    </xf>
    <xf numFmtId="169" fontId="4" fillId="0" borderId="3" xfId="19" applyNumberFormat="1" applyFont="1" applyBorder="1" applyAlignment="1" applyProtection="1">
      <alignment horizontal="center" vertical="center"/>
      <protection locked="0"/>
    </xf>
    <xf numFmtId="0" fontId="0" fillId="0" borderId="3" xfId="0" applyBorder="1"/>
    <xf numFmtId="168" fontId="23" fillId="0" borderId="3" xfId="10" applyNumberFormat="1" applyFont="1" applyBorder="1" applyAlignment="1">
      <alignment horizontal="center" vertical="center"/>
    </xf>
    <xf numFmtId="0" fontId="0" fillId="0" borderId="3" xfId="0" applyBorder="1" applyAlignment="1">
      <alignment wrapText="1"/>
    </xf>
    <xf numFmtId="49" fontId="5" fillId="0" borderId="24" xfId="0" applyNumberFormat="1" applyFont="1" applyBorder="1" applyAlignment="1">
      <alignment vertical="top"/>
    </xf>
    <xf numFmtId="167" fontId="5" fillId="0" borderId="31" xfId="0" applyNumberFormat="1" applyFont="1" applyBorder="1" applyAlignment="1">
      <alignment vertical="top" shrinkToFit="1"/>
    </xf>
    <xf numFmtId="0" fontId="25" fillId="0" borderId="0" xfId="0" applyFont="1" applyBorder="1" applyAlignment="1">
      <alignment vertical="center"/>
    </xf>
    <xf numFmtId="49" fontId="5" fillId="0" borderId="33" xfId="0" applyNumberFormat="1" applyFont="1" applyBorder="1" applyAlignment="1">
      <alignment vertical="top"/>
    </xf>
    <xf numFmtId="49" fontId="5" fillId="0" borderId="33" xfId="0" applyNumberFormat="1" applyFont="1" applyBorder="1" applyAlignment="1">
      <alignment horizontal="left" vertical="top" wrapText="1"/>
    </xf>
    <xf numFmtId="0" fontId="5" fillId="0" borderId="33" xfId="0" applyFont="1" applyBorder="1" applyAlignment="1">
      <alignment horizontal="center" vertical="top" shrinkToFit="1"/>
    </xf>
    <xf numFmtId="167" fontId="5" fillId="0" borderId="34" xfId="0" applyNumberFormat="1" applyFont="1" applyBorder="1" applyAlignment="1">
      <alignment vertical="top" shrinkToFit="1"/>
    </xf>
    <xf numFmtId="0" fontId="4" fillId="2" borderId="10" xfId="0" applyFont="1" applyFill="1" applyBorder="1" applyAlignment="1" applyProtection="1">
      <alignment horizontal="left" vertical="center" wrapText="1"/>
      <protection locked="0"/>
    </xf>
    <xf numFmtId="0" fontId="4" fillId="2" borderId="35" xfId="0" applyFont="1" applyFill="1" applyBorder="1" applyAlignment="1" applyProtection="1">
      <alignment horizontal="left" vertical="center" wrapText="1"/>
      <protection locked="0"/>
    </xf>
    <xf numFmtId="0" fontId="4" fillId="2" borderId="19" xfId="0" applyFont="1" applyFill="1" applyBorder="1" applyAlignment="1" applyProtection="1">
      <alignment horizontal="center" vertical="center" wrapText="1"/>
      <protection locked="0"/>
    </xf>
    <xf numFmtId="165" fontId="4" fillId="2" borderId="19" xfId="0" applyNumberFormat="1" applyFont="1" applyFill="1" applyBorder="1" applyAlignment="1" applyProtection="1">
      <alignment horizontal="right" vertical="center"/>
      <protection locked="0"/>
    </xf>
    <xf numFmtId="4" fontId="5" fillId="7" borderId="3" xfId="0" applyNumberFormat="1" applyFont="1" applyFill="1" applyBorder="1" applyAlignment="1" applyProtection="1">
      <alignment vertical="top" shrinkToFit="1"/>
      <protection locked="0"/>
    </xf>
    <xf numFmtId="0" fontId="5" fillId="7" borderId="3" xfId="0" applyFont="1" applyFill="1" applyBorder="1" applyAlignment="1" applyProtection="1">
      <alignment vertical="top" shrinkToFit="1"/>
      <protection locked="0"/>
    </xf>
    <xf numFmtId="166" fontId="24" fillId="0" borderId="36" xfId="0" applyNumberFormat="1" applyFont="1" applyBorder="1"/>
    <xf numFmtId="4" fontId="5" fillId="0" borderId="5" xfId="0" applyNumberFormat="1" applyFont="1" applyBorder="1" applyAlignment="1">
      <alignment vertical="top" shrinkToFit="1"/>
    </xf>
    <xf numFmtId="0" fontId="1" fillId="8" borderId="25" xfId="0" applyFont="1" applyFill="1" applyBorder="1"/>
    <xf numFmtId="0" fontId="1" fillId="8" borderId="39" xfId="0" applyFont="1" applyFill="1" applyBorder="1"/>
    <xf numFmtId="3" fontId="16" fillId="0" borderId="3" xfId="0" applyNumberFormat="1" applyFont="1" applyBorder="1" applyAlignment="1">
      <alignment horizontal="left" vertical="center" wrapText="1"/>
    </xf>
    <xf numFmtId="3" fontId="5" fillId="0" borderId="3" xfId="0" applyNumberFormat="1" applyFont="1" applyBorder="1" applyAlignment="1">
      <alignment horizontal="left" vertical="center" wrapText="1"/>
    </xf>
    <xf numFmtId="168" fontId="5" fillId="0" borderId="3" xfId="10" applyNumberFormat="1" applyFont="1" applyBorder="1" applyAlignment="1">
      <alignment horizontal="left" vertical="center" wrapText="1"/>
    </xf>
    <xf numFmtId="0" fontId="5" fillId="0" borderId="3" xfId="0" applyFont="1" applyBorder="1" applyAlignment="1">
      <alignment wrapText="1"/>
    </xf>
    <xf numFmtId="0" fontId="27" fillId="8" borderId="39" xfId="0" applyFont="1" applyFill="1" applyBorder="1"/>
    <xf numFmtId="0" fontId="4" fillId="2" borderId="40" xfId="0" applyFont="1" applyFill="1" applyBorder="1" applyAlignment="1" applyProtection="1">
      <alignment horizontal="left" vertical="center" wrapText="1"/>
      <protection locked="0"/>
    </xf>
    <xf numFmtId="0" fontId="4" fillId="2" borderId="26" xfId="0" applyFont="1" applyFill="1" applyBorder="1" applyAlignment="1" applyProtection="1">
      <alignment horizontal="center" vertical="center" wrapText="1"/>
      <protection locked="0"/>
    </xf>
    <xf numFmtId="165" fontId="4" fillId="2" borderId="26" xfId="0" applyNumberFormat="1" applyFont="1" applyFill="1" applyBorder="1" applyAlignment="1" applyProtection="1">
      <alignment horizontal="right" vertical="center"/>
      <protection locked="0"/>
    </xf>
    <xf numFmtId="164" fontId="4" fillId="2" borderId="26" xfId="0" applyNumberFormat="1" applyFont="1" applyFill="1" applyBorder="1" applyAlignment="1" applyProtection="1">
      <alignment horizontal="right" vertical="center"/>
      <protection locked="0"/>
    </xf>
    <xf numFmtId="166" fontId="6" fillId="2" borderId="41" xfId="0" applyNumberFormat="1" applyFont="1" applyFill="1" applyBorder="1" applyAlignment="1" applyProtection="1">
      <alignment horizontal="right" vertical="center"/>
      <protection locked="0"/>
    </xf>
    <xf numFmtId="0" fontId="9" fillId="2" borderId="42" xfId="0" applyFont="1" applyFill="1" applyBorder="1" applyAlignment="1" applyProtection="1">
      <alignment horizontal="left" vertical="center"/>
    </xf>
    <xf numFmtId="0" fontId="9" fillId="2" borderId="43" xfId="0" applyFont="1" applyFill="1" applyBorder="1" applyAlignment="1" applyProtection="1">
      <alignment horizontal="left" vertical="center"/>
    </xf>
    <xf numFmtId="0" fontId="20" fillId="2" borderId="43" xfId="0" applyFont="1" applyFill="1" applyBorder="1" applyAlignment="1" applyProtection="1">
      <alignment horizontal="left" vertical="center"/>
    </xf>
    <xf numFmtId="0" fontId="9" fillId="2" borderId="44" xfId="0" applyFont="1" applyFill="1" applyBorder="1" applyAlignment="1" applyProtection="1">
      <alignment horizontal="left" vertical="center"/>
    </xf>
    <xf numFmtId="166" fontId="6" fillId="2" borderId="11" xfId="0" applyNumberFormat="1" applyFont="1" applyFill="1" applyBorder="1" applyAlignment="1" applyProtection="1">
      <alignment horizontal="right" vertical="center"/>
      <protection locked="0"/>
    </xf>
    <xf numFmtId="3" fontId="5" fillId="0" borderId="3" xfId="19" applyNumberFormat="1" applyFont="1" applyBorder="1" applyAlignment="1" applyProtection="1">
      <alignment horizontal="center" vertical="center"/>
      <protection locked="0"/>
    </xf>
    <xf numFmtId="169" fontId="5" fillId="0" borderId="3" xfId="19" applyNumberFormat="1" applyFont="1" applyBorder="1" applyAlignment="1" applyProtection="1">
      <alignment horizontal="center" vertical="center"/>
      <protection locked="0"/>
    </xf>
    <xf numFmtId="4" fontId="5" fillId="4" borderId="3" xfId="0" applyNumberFormat="1" applyFont="1" applyFill="1" applyBorder="1"/>
    <xf numFmtId="4" fontId="5" fillId="0" borderId="3" xfId="0" applyNumberFormat="1" applyFont="1" applyFill="1" applyBorder="1"/>
    <xf numFmtId="0" fontId="5" fillId="0" borderId="3" xfId="0" applyFont="1" applyBorder="1"/>
    <xf numFmtId="44" fontId="5" fillId="0" borderId="3" xfId="0" applyNumberFormat="1" applyFont="1" applyFill="1" applyBorder="1"/>
    <xf numFmtId="44" fontId="5" fillId="4" borderId="3" xfId="0" applyNumberFormat="1" applyFont="1" applyFill="1" applyBorder="1"/>
    <xf numFmtId="166" fontId="5" fillId="0" borderId="36" xfId="0" applyNumberFormat="1" applyFont="1" applyBorder="1"/>
    <xf numFmtId="168" fontId="5" fillId="0" borderId="3" xfId="10" applyNumberFormat="1" applyFont="1" applyBorder="1" applyAlignment="1">
      <alignment horizontal="center" vertical="center"/>
    </xf>
    <xf numFmtId="169" fontId="5" fillId="0" borderId="3" xfId="10" applyNumberFormat="1" applyFont="1" applyBorder="1" applyAlignment="1">
      <alignment horizontal="center" vertical="center"/>
    </xf>
    <xf numFmtId="169" fontId="5" fillId="0" borderId="3" xfId="0" applyNumberFormat="1" applyFont="1" applyBorder="1"/>
    <xf numFmtId="166" fontId="5" fillId="0" borderId="5" xfId="0" applyNumberFormat="1" applyFont="1" applyBorder="1"/>
    <xf numFmtId="169" fontId="5" fillId="0" borderId="3" xfId="0" applyNumberFormat="1" applyFont="1" applyBorder="1" applyAlignment="1">
      <alignment horizontal="center"/>
    </xf>
    <xf numFmtId="0" fontId="5" fillId="5" borderId="22" xfId="0" applyFont="1" applyFill="1" applyBorder="1" applyAlignment="1">
      <alignment horizontal="center" vertical="top" shrinkToFit="1"/>
    </xf>
    <xf numFmtId="167" fontId="5" fillId="5" borderId="22" xfId="0" applyNumberFormat="1" applyFont="1" applyFill="1" applyBorder="1" applyAlignment="1">
      <alignment vertical="top" shrinkToFit="1"/>
    </xf>
    <xf numFmtId="4" fontId="5" fillId="5" borderId="21" xfId="0" applyNumberFormat="1" applyFont="1" applyFill="1" applyBorder="1" applyAlignment="1">
      <alignment vertical="top" shrinkToFit="1"/>
    </xf>
    <xf numFmtId="4" fontId="5" fillId="5" borderId="23" xfId="0" applyNumberFormat="1" applyFont="1" applyFill="1" applyBorder="1" applyAlignment="1">
      <alignment vertical="top" shrinkToFit="1"/>
    </xf>
    <xf numFmtId="0" fontId="27" fillId="2" borderId="43" xfId="0" applyFont="1" applyFill="1" applyBorder="1" applyAlignment="1" applyProtection="1">
      <alignment horizontal="left" vertical="center"/>
    </xf>
    <xf numFmtId="164" fontId="29" fillId="2" borderId="10" xfId="0" applyNumberFormat="1" applyFont="1" applyFill="1" applyBorder="1" applyAlignment="1" applyProtection="1">
      <alignment horizontal="left" vertical="center"/>
      <protection locked="0"/>
    </xf>
    <xf numFmtId="164" fontId="29" fillId="2" borderId="26" xfId="0" applyNumberFormat="1" applyFont="1" applyFill="1" applyBorder="1" applyAlignment="1" applyProtection="1">
      <alignment horizontal="left" vertical="center"/>
      <protection locked="0"/>
    </xf>
    <xf numFmtId="0" fontId="9" fillId="2" borderId="38" xfId="0" applyFont="1" applyFill="1" applyBorder="1" applyAlignment="1" applyProtection="1">
      <alignment horizontal="left" vertical="center" wrapText="1"/>
      <protection locked="0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16" fillId="2" borderId="13" xfId="0" applyFont="1" applyFill="1" applyBorder="1" applyAlignment="1" applyProtection="1">
      <alignment horizontal="left" vertical="center" wrapText="1"/>
      <protection locked="0"/>
    </xf>
    <xf numFmtId="0" fontId="16" fillId="2" borderId="13" xfId="0" applyFont="1" applyFill="1" applyBorder="1" applyAlignment="1" applyProtection="1">
      <alignment horizontal="center" vertical="center" wrapText="1"/>
      <protection locked="0"/>
    </xf>
    <xf numFmtId="165" fontId="16" fillId="2" borderId="13" xfId="0" applyNumberFormat="1" applyFont="1" applyFill="1" applyBorder="1" applyAlignment="1" applyProtection="1">
      <alignment horizontal="right" vertical="center"/>
      <protection locked="0"/>
    </xf>
    <xf numFmtId="164" fontId="16" fillId="2" borderId="13" xfId="0" applyNumberFormat="1" applyFont="1" applyFill="1" applyBorder="1" applyAlignment="1" applyProtection="1">
      <alignment horizontal="right" vertical="center"/>
      <protection locked="0"/>
    </xf>
    <xf numFmtId="164" fontId="16" fillId="2" borderId="18" xfId="0" applyNumberFormat="1" applyFont="1" applyFill="1" applyBorder="1" applyAlignment="1" applyProtection="1">
      <alignment horizontal="right" vertical="center"/>
      <protection locked="0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5" fillId="6" borderId="13" xfId="0" applyFont="1" applyFill="1" applyBorder="1" applyAlignment="1" applyProtection="1">
      <alignment horizontal="left" vertical="center" wrapText="1"/>
      <protection locked="0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165" fontId="5" fillId="0" borderId="13" xfId="0" applyNumberFormat="1" applyFont="1" applyFill="1" applyBorder="1" applyAlignment="1" applyProtection="1">
      <alignment horizontal="right" vertical="center"/>
      <protection locked="0"/>
    </xf>
    <xf numFmtId="166" fontId="5" fillId="0" borderId="45" xfId="18" applyNumberFormat="1" applyFont="1" applyFill="1" applyBorder="1" applyAlignment="1">
      <alignment vertical="center" wrapText="1"/>
    </xf>
    <xf numFmtId="0" fontId="9" fillId="2" borderId="3" xfId="0" applyFont="1" applyFill="1" applyBorder="1" applyAlignment="1" applyProtection="1">
      <alignment horizontal="left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3" xfId="0" applyFont="1" applyFill="1" applyBorder="1" applyAlignment="1" applyProtection="1">
      <alignment horizontal="left" vertical="center" wrapText="1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165" fontId="16" fillId="2" borderId="3" xfId="0" applyNumberFormat="1" applyFont="1" applyFill="1" applyBorder="1" applyAlignment="1" applyProtection="1">
      <alignment horizontal="right" vertical="center"/>
      <protection locked="0"/>
    </xf>
    <xf numFmtId="164" fontId="16" fillId="2" borderId="3" xfId="0" applyNumberFormat="1" applyFont="1" applyFill="1" applyBorder="1" applyAlignment="1" applyProtection="1">
      <alignment horizontal="right" vertical="center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5" fillId="6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165" fontId="5" fillId="0" borderId="3" xfId="0" applyNumberFormat="1" applyFont="1" applyFill="1" applyBorder="1" applyAlignment="1" applyProtection="1">
      <alignment horizontal="right" vertical="center"/>
      <protection locked="0"/>
    </xf>
    <xf numFmtId="4" fontId="5" fillId="4" borderId="3" xfId="0" applyNumberFormat="1" applyFont="1" applyFill="1" applyBorder="1" applyAlignment="1" applyProtection="1">
      <alignment vertical="top" shrinkToFit="1"/>
      <protection locked="0"/>
    </xf>
    <xf numFmtId="164" fontId="5" fillId="0" borderId="3" xfId="0" applyNumberFormat="1" applyFont="1" applyFill="1" applyBorder="1" applyAlignment="1" applyProtection="1">
      <alignment horizontal="right" vertical="center"/>
      <protection locked="0"/>
    </xf>
    <xf numFmtId="164" fontId="26" fillId="2" borderId="19" xfId="0" applyNumberFormat="1" applyFont="1" applyFill="1" applyBorder="1" applyAlignment="1" applyProtection="1">
      <alignment horizontal="left" vertical="center"/>
      <protection locked="0"/>
    </xf>
    <xf numFmtId="0" fontId="1" fillId="2" borderId="19" xfId="0" applyFont="1" applyFill="1" applyBorder="1"/>
    <xf numFmtId="166" fontId="15" fillId="2" borderId="37" xfId="0" applyNumberFormat="1" applyFont="1" applyFill="1" applyBorder="1"/>
    <xf numFmtId="0" fontId="5" fillId="0" borderId="3" xfId="0" applyNumberFormat="1" applyFont="1" applyBorder="1" applyAlignment="1">
      <alignment vertical="top" wrapText="1" shrinkToFit="1"/>
    </xf>
    <xf numFmtId="167" fontId="5" fillId="0" borderId="3" xfId="0" applyNumberFormat="1" applyFont="1" applyBorder="1" applyAlignment="1">
      <alignment vertical="top" wrapText="1" shrinkToFit="1"/>
    </xf>
    <xf numFmtId="4" fontId="5" fillId="0" borderId="3" xfId="0" applyNumberFormat="1" applyFont="1" applyBorder="1" applyAlignment="1">
      <alignment vertical="top" wrapText="1" shrinkToFit="1"/>
    </xf>
    <xf numFmtId="0" fontId="16" fillId="0" borderId="3" xfId="0" applyNumberFormat="1" applyFont="1" applyBorder="1" applyAlignment="1">
      <alignment vertical="top"/>
    </xf>
    <xf numFmtId="0" fontId="5" fillId="0" borderId="3" xfId="0" applyFont="1" applyBorder="1" applyAlignment="1">
      <alignment vertical="top" shrinkToFit="1"/>
    </xf>
    <xf numFmtId="167" fontId="5" fillId="0" borderId="3" xfId="0" applyNumberFormat="1" applyFont="1" applyBorder="1" applyAlignment="1">
      <alignment vertical="top" shrinkToFit="1"/>
    </xf>
    <xf numFmtId="0" fontId="17" fillId="0" borderId="3" xfId="0" quotePrefix="1" applyNumberFormat="1" applyFont="1" applyBorder="1" applyAlignment="1">
      <alignment horizontal="left" vertical="top" wrapText="1"/>
    </xf>
    <xf numFmtId="4" fontId="5" fillId="0" borderId="3" xfId="0" applyNumberFormat="1" applyFont="1" applyFill="1" applyBorder="1" applyAlignment="1" applyProtection="1">
      <alignment vertical="top" shrinkToFit="1"/>
      <protection locked="0"/>
    </xf>
    <xf numFmtId="0" fontId="5" fillId="0" borderId="3" xfId="0" applyFont="1" applyBorder="1" applyAlignment="1">
      <alignment horizontal="center" vertical="top" shrinkToFit="1"/>
    </xf>
    <xf numFmtId="0" fontId="5" fillId="0" borderId="3" xfId="0" applyNumberFormat="1" applyFont="1" applyBorder="1" applyAlignment="1">
      <alignment vertical="top"/>
    </xf>
    <xf numFmtId="0" fontId="5" fillId="0" borderId="3" xfId="0" applyNumberFormat="1" applyFont="1" applyBorder="1" applyAlignment="1">
      <alignment vertical="top" wrapText="1"/>
    </xf>
    <xf numFmtId="167" fontId="5" fillId="0" borderId="3" xfId="0" applyNumberFormat="1" applyFont="1" applyFill="1" applyBorder="1" applyAlignment="1">
      <alignment vertical="top" wrapText="1" shrinkToFit="1"/>
    </xf>
    <xf numFmtId="167" fontId="5" fillId="0" borderId="3" xfId="0" applyNumberFormat="1" applyFont="1" applyFill="1" applyBorder="1" applyAlignment="1">
      <alignment vertical="top" shrinkToFit="1"/>
    </xf>
    <xf numFmtId="0" fontId="17" fillId="0" borderId="3" xfId="0" quotePrefix="1" applyNumberFormat="1" applyFont="1" applyBorder="1" applyAlignment="1">
      <alignment horizontal="right" vertical="top" wrapText="1"/>
    </xf>
    <xf numFmtId="0" fontId="16" fillId="0" borderId="3" xfId="0" applyNumberFormat="1" applyFont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 shrinkToFit="1"/>
    </xf>
    <xf numFmtId="167" fontId="5" fillId="0" borderId="3" xfId="0" applyNumberFormat="1" applyFont="1" applyFill="1" applyBorder="1" applyAlignment="1">
      <alignment vertical="center" shrinkToFit="1"/>
    </xf>
    <xf numFmtId="4" fontId="5" fillId="4" borderId="3" xfId="0" applyNumberFormat="1" applyFont="1" applyFill="1" applyBorder="1" applyAlignment="1" applyProtection="1">
      <alignment vertical="center" shrinkToFit="1"/>
      <protection locked="0"/>
    </xf>
    <xf numFmtId="0" fontId="16" fillId="0" borderId="3" xfId="0" applyNumberFormat="1" applyFont="1" applyFill="1" applyBorder="1" applyAlignment="1">
      <alignment horizontal="left" vertical="center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 applyProtection="1">
      <alignment vertical="center" shrinkToFit="1"/>
      <protection locked="0"/>
    </xf>
    <xf numFmtId="0" fontId="16" fillId="0" borderId="3" xfId="0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 applyProtection="1">
      <alignment vertical="top" shrinkToFit="1"/>
      <protection locked="0"/>
    </xf>
    <xf numFmtId="167" fontId="5" fillId="0" borderId="3" xfId="0" applyNumberFormat="1" applyFont="1" applyFill="1" applyBorder="1" applyAlignment="1" applyProtection="1">
      <alignment vertical="top" shrinkToFit="1"/>
      <protection locked="0"/>
    </xf>
    <xf numFmtId="49" fontId="16" fillId="0" borderId="3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left" vertical="top" wrapText="1"/>
    </xf>
    <xf numFmtId="4" fontId="5" fillId="4" borderId="3" xfId="0" applyNumberFormat="1" applyFont="1" applyFill="1" applyBorder="1" applyAlignment="1">
      <alignment vertical="top" shrinkToFit="1"/>
    </xf>
    <xf numFmtId="0" fontId="16" fillId="0" borderId="4" xfId="0" applyFont="1" applyBorder="1" applyAlignment="1">
      <alignment horizontal="center" vertical="top" wrapText="1"/>
    </xf>
    <xf numFmtId="4" fontId="5" fillId="0" borderId="5" xfId="0" applyNumberFormat="1" applyFont="1" applyBorder="1" applyAlignment="1">
      <alignment vertical="top" wrapText="1" shrinkToFit="1"/>
    </xf>
    <xf numFmtId="0" fontId="16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4" fontId="5" fillId="0" borderId="5" xfId="0" applyNumberFormat="1" applyFont="1" applyFill="1" applyBorder="1" applyAlignment="1" applyProtection="1">
      <alignment vertical="top" shrinkToFit="1"/>
      <protection locked="0"/>
    </xf>
    <xf numFmtId="4" fontId="5" fillId="0" borderId="5" xfId="0" applyNumberFormat="1" applyFont="1" applyBorder="1" applyAlignment="1">
      <alignment vertical="center" shrinkToFit="1"/>
    </xf>
    <xf numFmtId="166" fontId="5" fillId="0" borderId="5" xfId="18" applyNumberFormat="1" applyFont="1" applyFill="1" applyBorder="1" applyAlignment="1">
      <alignment vertical="center" wrapText="1"/>
    </xf>
    <xf numFmtId="0" fontId="9" fillId="2" borderId="4" xfId="0" applyFont="1" applyFill="1" applyBorder="1" applyAlignment="1" applyProtection="1">
      <alignment horizontal="left" vertical="center" wrapText="1"/>
      <protection locked="0"/>
    </xf>
    <xf numFmtId="164" fontId="16" fillId="2" borderId="5" xfId="0" applyNumberFormat="1" applyFont="1" applyFill="1" applyBorder="1" applyAlignment="1" applyProtection="1">
      <alignment horizontal="right" vertical="center"/>
      <protection locked="0"/>
    </xf>
    <xf numFmtId="0" fontId="15" fillId="5" borderId="20" xfId="0" applyFont="1" applyFill="1" applyBorder="1" applyAlignment="1">
      <alignment vertical="top"/>
    </xf>
    <xf numFmtId="0" fontId="15" fillId="5" borderId="21" xfId="0" applyNumberFormat="1" applyFont="1" applyFill="1" applyBorder="1" applyAlignment="1">
      <alignment vertical="top"/>
    </xf>
    <xf numFmtId="0" fontId="15" fillId="5" borderId="22" xfId="0" applyNumberFormat="1" applyFont="1" applyFill="1" applyBorder="1" applyAlignment="1">
      <alignment horizontal="left" vertical="top" wrapText="1"/>
    </xf>
    <xf numFmtId="0" fontId="16" fillId="5" borderId="21" xfId="0" applyNumberFormat="1" applyFont="1" applyFill="1" applyBorder="1" applyAlignment="1">
      <alignment vertical="top"/>
    </xf>
    <xf numFmtId="0" fontId="16" fillId="5" borderId="22" xfId="0" applyNumberFormat="1" applyFont="1" applyFill="1" applyBorder="1" applyAlignment="1">
      <alignment horizontal="left" vertical="top" wrapText="1"/>
    </xf>
    <xf numFmtId="0" fontId="18" fillId="5" borderId="20" xfId="0" applyFont="1" applyFill="1" applyBorder="1" applyAlignment="1">
      <alignment vertical="top"/>
    </xf>
    <xf numFmtId="0" fontId="16" fillId="2" borderId="29" xfId="0" applyFont="1" applyFill="1" applyBorder="1" applyAlignment="1" applyProtection="1">
      <alignment horizontal="left" vertical="center" wrapText="1"/>
      <protection locked="0"/>
    </xf>
    <xf numFmtId="49" fontId="5" fillId="0" borderId="31" xfId="0" applyNumberFormat="1" applyFont="1" applyBorder="1" applyAlignment="1">
      <alignment horizontal="left" vertical="top" wrapText="1"/>
    </xf>
    <xf numFmtId="0" fontId="9" fillId="2" borderId="36" xfId="0" applyFont="1" applyFill="1" applyBorder="1" applyAlignment="1" applyProtection="1">
      <alignment horizontal="left" vertical="center" wrapText="1"/>
      <protection locked="0"/>
    </xf>
    <xf numFmtId="168" fontId="21" fillId="9" borderId="12" xfId="10" applyNumberFormat="1" applyFont="1" applyFill="1" applyBorder="1" applyAlignment="1">
      <alignment horizontal="left" vertical="center"/>
    </xf>
    <xf numFmtId="168" fontId="21" fillId="9" borderId="0" xfId="10" applyNumberFormat="1" applyFont="1" applyFill="1" applyBorder="1" applyAlignment="1">
      <alignment horizontal="left" vertical="center"/>
    </xf>
    <xf numFmtId="168" fontId="28" fillId="9" borderId="0" xfId="10" applyNumberFormat="1" applyFont="1" applyFill="1" applyBorder="1" applyAlignment="1">
      <alignment horizontal="left" vertical="center"/>
    </xf>
    <xf numFmtId="168" fontId="28" fillId="9" borderId="17" xfId="10" applyNumberFormat="1" applyFont="1" applyFill="1" applyBorder="1" applyAlignment="1">
      <alignment horizontal="left" vertical="center"/>
    </xf>
    <xf numFmtId="168" fontId="21" fillId="9" borderId="17" xfId="10" applyNumberFormat="1" applyFont="1" applyFill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top" wrapText="1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38" xfId="0" applyFont="1" applyFill="1" applyBorder="1" applyAlignment="1" applyProtection="1">
      <alignment horizontal="center" vertical="center" wrapText="1"/>
      <protection locked="0"/>
    </xf>
    <xf numFmtId="0" fontId="30" fillId="0" borderId="4" xfId="0" applyFont="1" applyBorder="1" applyAlignment="1">
      <alignment horizontal="center"/>
    </xf>
    <xf numFmtId="0" fontId="5" fillId="0" borderId="3" xfId="0" applyNumberFormat="1" applyFont="1" applyBorder="1" applyAlignment="1">
      <alignment horizontal="left" vertical="top" wrapText="1"/>
    </xf>
    <xf numFmtId="166" fontId="31" fillId="8" borderId="27" xfId="0" applyNumberFormat="1" applyFont="1" applyFill="1" applyBorder="1"/>
    <xf numFmtId="0" fontId="16" fillId="0" borderId="3" xfId="0" applyNumberFormat="1" applyFont="1" applyBorder="1" applyAlignment="1">
      <alignment horizontal="left" vertical="top" wrapText="1"/>
    </xf>
    <xf numFmtId="0" fontId="16" fillId="0" borderId="3" xfId="0" applyNumberFormat="1" applyFont="1" applyBorder="1" applyAlignment="1">
      <alignment horizontal="left" vertical="center" wrapText="1"/>
    </xf>
    <xf numFmtId="0" fontId="16" fillId="0" borderId="3" xfId="0" applyNumberFormat="1" applyFont="1" applyBorder="1" applyAlignment="1">
      <alignment horizontal="left" vertical="center"/>
    </xf>
    <xf numFmtId="0" fontId="16" fillId="0" borderId="3" xfId="0" applyNumberFormat="1" applyFont="1" applyBorder="1" applyAlignment="1">
      <alignment horizontal="left" vertical="top"/>
    </xf>
    <xf numFmtId="4" fontId="1" fillId="0" borderId="0" xfId="0" applyNumberFormat="1" applyFont="1"/>
    <xf numFmtId="0" fontId="4" fillId="2" borderId="0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46" xfId="0" applyFont="1" applyFill="1" applyBorder="1" applyAlignment="1" applyProtection="1">
      <alignment horizontal="center" vertical="top" wrapText="1"/>
    </xf>
    <xf numFmtId="0" fontId="4" fillId="3" borderId="28" xfId="0" applyFont="1" applyFill="1" applyBorder="1" applyAlignment="1" applyProtection="1">
      <alignment horizontal="center" vertical="top" wrapText="1"/>
    </xf>
    <xf numFmtId="0" fontId="4" fillId="3" borderId="47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left" vertical="center"/>
    </xf>
    <xf numFmtId="0" fontId="5" fillId="0" borderId="3" xfId="0" applyNumberFormat="1" applyFont="1" applyBorder="1" applyAlignment="1">
      <alignment horizontal="left" vertical="top" wrapText="1"/>
    </xf>
    <xf numFmtId="0" fontId="5" fillId="0" borderId="3" xfId="0" applyNumberFormat="1" applyFont="1" applyBorder="1" applyAlignment="1">
      <alignment horizontal="left" vertical="top"/>
    </xf>
  </cellXfs>
  <cellStyles count="20">
    <cellStyle name="DPH (odst. 8)" xfId="1"/>
    <cellStyle name="Nadpis - ceny (odst. 5-7)" xfId="2"/>
    <cellStyle name="Nadpis - popis (odst. 1-4)" xfId="3"/>
    <cellStyle name="Normální" xfId="0" builtinId="0"/>
    <cellStyle name="Normální 2" xfId="4"/>
    <cellStyle name="normální 2 2" xfId="5"/>
    <cellStyle name="normální 2 3" xfId="17"/>
    <cellStyle name="normální 22" xfId="6"/>
    <cellStyle name="normální 22 2" xfId="16"/>
    <cellStyle name="Normální 3" xfId="7"/>
    <cellStyle name="Normální 4" xfId="8"/>
    <cellStyle name="Normální 5" xfId="9"/>
    <cellStyle name="normální_1.4 Výkaz-výměrA" xfId="18"/>
    <cellStyle name="normální_SABLONA_seznam" xfId="19"/>
    <cellStyle name="Podhlavička" xfId="10"/>
    <cellStyle name="Položka - cena (odst. 6-7)" xfId="11"/>
    <cellStyle name="Položka - množství (odst. 5)" xfId="12"/>
    <cellStyle name="Položka - popis (odst. 1-4)" xfId="13"/>
    <cellStyle name="Procenta 2" xfId="14"/>
    <cellStyle name="Výkaz výměr položky" xfId="15"/>
  </cellStyles>
  <dxfs count="1">
    <dxf>
      <font>
        <b val="0"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7"/>
  <sheetViews>
    <sheetView tabSelected="1" topLeftCell="A154" zoomScale="115" zoomScaleNormal="115" workbookViewId="0">
      <pane xSplit="7" topLeftCell="H1" activePane="topRight" state="frozen"/>
      <selection pane="topRight" activeCell="F118" sqref="F118:F174"/>
    </sheetView>
  </sheetViews>
  <sheetFormatPr defaultRowHeight="13.5" x14ac:dyDescent="0.3"/>
  <cols>
    <col min="1" max="1" width="10.6640625" customWidth="1"/>
    <col min="2" max="2" width="15" customWidth="1"/>
    <col min="3" max="3" width="70.83203125" customWidth="1"/>
    <col min="5" max="5" width="14.33203125" customWidth="1"/>
    <col min="6" max="6" width="15.5" customWidth="1"/>
    <col min="7" max="7" width="21.1640625" customWidth="1"/>
    <col min="8" max="8" width="12.6640625" customWidth="1"/>
    <col min="9" max="9" width="14.5" customWidth="1"/>
    <col min="10" max="11" width="11.5" bestFit="1" customWidth="1"/>
  </cols>
  <sheetData>
    <row r="1" spans="1:10" ht="33" customHeight="1" x14ac:dyDescent="0.3">
      <c r="A1" s="8" t="s">
        <v>227</v>
      </c>
      <c r="B1" s="9"/>
      <c r="C1" s="9"/>
      <c r="D1" s="10"/>
      <c r="E1" s="9"/>
      <c r="F1" s="9"/>
      <c r="G1" s="11"/>
    </row>
    <row r="2" spans="1:10" ht="13.5" customHeight="1" x14ac:dyDescent="0.3">
      <c r="A2" s="12" t="s">
        <v>0</v>
      </c>
      <c r="B2" s="187" t="s">
        <v>226</v>
      </c>
      <c r="C2" s="1"/>
      <c r="D2" s="181"/>
      <c r="E2" s="1"/>
      <c r="F2" s="2"/>
      <c r="G2" s="13"/>
    </row>
    <row r="3" spans="1:10" ht="13.5" customHeight="1" x14ac:dyDescent="0.3">
      <c r="A3" s="12" t="s">
        <v>1</v>
      </c>
      <c r="B3" s="3" t="s">
        <v>2</v>
      </c>
      <c r="C3" s="1"/>
      <c r="D3" s="181"/>
      <c r="E3" s="1"/>
      <c r="F3" s="2"/>
      <c r="G3" s="13"/>
    </row>
    <row r="4" spans="1:10" ht="14.25" customHeight="1" thickBot="1" x14ac:dyDescent="0.35">
      <c r="A4" s="14"/>
      <c r="B4" s="2"/>
      <c r="C4" s="2"/>
      <c r="D4" s="4"/>
      <c r="E4" s="2"/>
      <c r="F4" s="2"/>
      <c r="G4" s="13"/>
    </row>
    <row r="5" spans="1:10" ht="22.5" x14ac:dyDescent="0.3">
      <c r="A5" s="182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183" t="s">
        <v>9</v>
      </c>
    </row>
    <row r="6" spans="1:10" ht="14.25" thickBot="1" x14ac:dyDescent="0.35">
      <c r="A6" s="184"/>
      <c r="B6" s="185"/>
      <c r="C6" s="185" t="s">
        <v>10</v>
      </c>
      <c r="D6" s="185" t="s">
        <v>11</v>
      </c>
      <c r="E6" s="185" t="s">
        <v>12</v>
      </c>
      <c r="F6" s="185" t="s">
        <v>13</v>
      </c>
      <c r="G6" s="186" t="s">
        <v>14</v>
      </c>
    </row>
    <row r="7" spans="1:10" ht="15" x14ac:dyDescent="0.3">
      <c r="A7" s="62"/>
      <c r="B7" s="64" t="s">
        <v>15</v>
      </c>
      <c r="C7" s="84" t="s">
        <v>16</v>
      </c>
      <c r="D7" s="63"/>
      <c r="E7" s="63"/>
      <c r="F7" s="63"/>
      <c r="G7" s="65"/>
    </row>
    <row r="8" spans="1:10" x14ac:dyDescent="0.3">
      <c r="A8" s="152" t="s">
        <v>17</v>
      </c>
      <c r="B8" s="153" t="s">
        <v>18</v>
      </c>
      <c r="C8" s="154" t="s">
        <v>19</v>
      </c>
      <c r="D8" s="16"/>
      <c r="E8" s="17"/>
      <c r="F8" s="18"/>
      <c r="G8" s="19"/>
    </row>
    <row r="9" spans="1:10" ht="15.75" customHeight="1" x14ac:dyDescent="0.3">
      <c r="A9" s="143"/>
      <c r="B9" s="188" t="s">
        <v>20</v>
      </c>
      <c r="C9" s="188"/>
      <c r="D9" s="114"/>
      <c r="E9" s="115"/>
      <c r="F9" s="116"/>
      <c r="G9" s="144"/>
      <c r="J9" s="6"/>
    </row>
    <row r="10" spans="1:10" ht="15.75" customHeight="1" x14ac:dyDescent="0.3">
      <c r="A10" s="143"/>
      <c r="B10" s="188" t="s">
        <v>21</v>
      </c>
      <c r="C10" s="188"/>
      <c r="D10" s="114"/>
      <c r="E10" s="115"/>
      <c r="F10" s="116"/>
      <c r="G10" s="144"/>
      <c r="J10" s="6"/>
    </row>
    <row r="11" spans="1:10" ht="13.5" customHeight="1" x14ac:dyDescent="0.3">
      <c r="A11" s="168">
        <v>1</v>
      </c>
      <c r="B11" s="117" t="s">
        <v>22</v>
      </c>
      <c r="C11" s="174" t="s">
        <v>23</v>
      </c>
      <c r="D11" s="122" t="s">
        <v>24</v>
      </c>
      <c r="E11" s="119">
        <f>8*0.8*0.8</f>
        <v>5.120000000000001</v>
      </c>
      <c r="F11" s="109"/>
      <c r="G11" s="49">
        <f>ROUND(E11*F11,2)</f>
        <v>0</v>
      </c>
      <c r="J11" s="6"/>
    </row>
    <row r="12" spans="1:10" ht="12" customHeight="1" x14ac:dyDescent="0.3">
      <c r="A12" s="168"/>
      <c r="B12" s="117"/>
      <c r="C12" s="120" t="s">
        <v>25</v>
      </c>
      <c r="D12" s="122"/>
      <c r="E12" s="119"/>
      <c r="F12" s="121"/>
      <c r="G12" s="49"/>
      <c r="J12" s="6"/>
    </row>
    <row r="13" spans="1:10" ht="15" customHeight="1" x14ac:dyDescent="0.3">
      <c r="A13" s="168"/>
      <c r="B13" s="188" t="s">
        <v>26</v>
      </c>
      <c r="C13" s="188"/>
      <c r="D13" s="114"/>
      <c r="E13" s="115"/>
      <c r="F13" s="116"/>
      <c r="G13" s="144"/>
      <c r="J13" s="6"/>
    </row>
    <row r="14" spans="1:10" ht="15" customHeight="1" x14ac:dyDescent="0.3">
      <c r="A14" s="168"/>
      <c r="B14" s="188" t="s">
        <v>27</v>
      </c>
      <c r="C14" s="188"/>
      <c r="D14" s="114"/>
      <c r="E14" s="115"/>
      <c r="F14" s="116"/>
      <c r="G14" s="144"/>
      <c r="J14" s="6"/>
    </row>
    <row r="15" spans="1:10" ht="14.25" customHeight="1" x14ac:dyDescent="0.3">
      <c r="A15" s="168">
        <v>2</v>
      </c>
      <c r="B15" s="117" t="s">
        <v>28</v>
      </c>
      <c r="C15" s="174" t="s">
        <v>29</v>
      </c>
      <c r="D15" s="122" t="s">
        <v>24</v>
      </c>
      <c r="E15" s="119">
        <f>5.12*2</f>
        <v>10.24</v>
      </c>
      <c r="F15" s="109"/>
      <c r="G15" s="49">
        <f>ROUND(E15*F15,2)</f>
        <v>0</v>
      </c>
      <c r="J15" s="6"/>
    </row>
    <row r="16" spans="1:10" ht="13.5" customHeight="1" x14ac:dyDescent="0.3">
      <c r="A16" s="143"/>
      <c r="B16" s="117"/>
      <c r="C16" s="120" t="s">
        <v>30</v>
      </c>
      <c r="D16" s="122"/>
      <c r="E16" s="119"/>
      <c r="F16" s="121"/>
      <c r="G16" s="49"/>
      <c r="J16" s="6"/>
    </row>
    <row r="17" spans="1:10" ht="13.5" customHeight="1" x14ac:dyDescent="0.3">
      <c r="A17" s="143"/>
      <c r="B17" s="117"/>
      <c r="C17" s="120" t="s">
        <v>31</v>
      </c>
      <c r="D17" s="122"/>
      <c r="E17" s="119"/>
      <c r="F17" s="121"/>
      <c r="G17" s="49"/>
      <c r="J17" s="6"/>
    </row>
    <row r="18" spans="1:10" ht="16.5" customHeight="1" x14ac:dyDescent="0.3">
      <c r="A18" s="157" t="s">
        <v>17</v>
      </c>
      <c r="B18" s="155" t="s">
        <v>32</v>
      </c>
      <c r="C18" s="156" t="s">
        <v>33</v>
      </c>
      <c r="D18" s="80"/>
      <c r="E18" s="81"/>
      <c r="F18" s="82"/>
      <c r="G18" s="83"/>
    </row>
    <row r="19" spans="1:10" ht="25.5" customHeight="1" x14ac:dyDescent="0.3">
      <c r="A19" s="169">
        <v>3</v>
      </c>
      <c r="B19" s="140" t="s">
        <v>34</v>
      </c>
      <c r="C19" s="141" t="s">
        <v>35</v>
      </c>
      <c r="D19" s="122" t="s">
        <v>36</v>
      </c>
      <c r="E19" s="119">
        <v>1</v>
      </c>
      <c r="F19" s="142"/>
      <c r="G19" s="49">
        <f>ROUND(E19*F19,2)</f>
        <v>0</v>
      </c>
    </row>
    <row r="20" spans="1:10" ht="15.75" customHeight="1" x14ac:dyDescent="0.3">
      <c r="A20" s="157" t="s">
        <v>17</v>
      </c>
      <c r="B20" s="155" t="s">
        <v>37</v>
      </c>
      <c r="C20" s="156" t="s">
        <v>38</v>
      </c>
      <c r="D20" s="80"/>
      <c r="E20" s="81"/>
      <c r="F20" s="82"/>
      <c r="G20" s="83"/>
    </row>
    <row r="21" spans="1:10" ht="17.25" customHeight="1" x14ac:dyDescent="0.3">
      <c r="A21" s="145"/>
      <c r="B21" s="117" t="s">
        <v>39</v>
      </c>
      <c r="C21" s="174"/>
      <c r="D21" s="122"/>
      <c r="E21" s="119"/>
      <c r="F21" s="121"/>
      <c r="G21" s="49"/>
    </row>
    <row r="22" spans="1:10" ht="17.25" customHeight="1" x14ac:dyDescent="0.3">
      <c r="A22" s="145"/>
      <c r="B22" s="189" t="s">
        <v>40</v>
      </c>
      <c r="C22" s="189"/>
      <c r="D22" s="122"/>
      <c r="E22" s="119"/>
      <c r="F22" s="121"/>
      <c r="G22" s="49"/>
    </row>
    <row r="23" spans="1:10" ht="17.25" customHeight="1" x14ac:dyDescent="0.3">
      <c r="A23" s="146">
        <v>4</v>
      </c>
      <c r="B23" s="117" t="s">
        <v>41</v>
      </c>
      <c r="C23" s="174" t="s">
        <v>42</v>
      </c>
      <c r="D23" s="122" t="s">
        <v>24</v>
      </c>
      <c r="E23" s="119">
        <f>E11</f>
        <v>5.120000000000001</v>
      </c>
      <c r="F23" s="109"/>
      <c r="G23" s="49">
        <f>ROUND(E23*F23,2)</f>
        <v>0</v>
      </c>
    </row>
    <row r="24" spans="1:10" ht="26.25" customHeight="1" x14ac:dyDescent="0.3">
      <c r="A24" s="146">
        <v>5</v>
      </c>
      <c r="B24" s="117" t="s">
        <v>43</v>
      </c>
      <c r="C24" s="174" t="s">
        <v>44</v>
      </c>
      <c r="D24" s="122" t="s">
        <v>24</v>
      </c>
      <c r="E24" s="119">
        <f>E23*1.1</f>
        <v>5.6320000000000014</v>
      </c>
      <c r="F24" s="109"/>
      <c r="G24" s="49">
        <f>ROUND(E24*F24,2)</f>
        <v>0</v>
      </c>
    </row>
    <row r="25" spans="1:10" ht="17.25" customHeight="1" x14ac:dyDescent="0.3">
      <c r="A25" s="146"/>
      <c r="B25" s="123" t="s">
        <v>39</v>
      </c>
      <c r="C25" s="174"/>
      <c r="D25" s="122"/>
      <c r="E25" s="119"/>
      <c r="F25" s="121"/>
      <c r="G25" s="49"/>
    </row>
    <row r="26" spans="1:10" ht="17.25" customHeight="1" x14ac:dyDescent="0.3">
      <c r="A26" s="146"/>
      <c r="B26" s="123" t="s">
        <v>45</v>
      </c>
      <c r="C26" s="174"/>
      <c r="D26" s="122"/>
      <c r="E26" s="119"/>
      <c r="F26" s="121"/>
      <c r="G26" s="49"/>
    </row>
    <row r="27" spans="1:10" ht="17.25" customHeight="1" x14ac:dyDescent="0.3">
      <c r="A27" s="146">
        <v>6</v>
      </c>
      <c r="B27" s="117" t="s">
        <v>46</v>
      </c>
      <c r="C27" s="174" t="s">
        <v>47</v>
      </c>
      <c r="D27" s="122" t="s">
        <v>48</v>
      </c>
      <c r="E27" s="119">
        <v>21</v>
      </c>
      <c r="F27" s="109"/>
      <c r="G27" s="49">
        <f>ROUND(E27*F27,2)</f>
        <v>0</v>
      </c>
    </row>
    <row r="28" spans="1:10" ht="17.25" customHeight="1" x14ac:dyDescent="0.3">
      <c r="A28" s="146"/>
      <c r="B28" s="117"/>
      <c r="C28" s="174" t="s">
        <v>49</v>
      </c>
      <c r="D28" s="122"/>
      <c r="E28" s="119"/>
      <c r="F28" s="121"/>
      <c r="G28" s="49"/>
    </row>
    <row r="29" spans="1:10" ht="17.25" customHeight="1" x14ac:dyDescent="0.3">
      <c r="A29" s="146">
        <v>7</v>
      </c>
      <c r="B29" s="117" t="s">
        <v>50</v>
      </c>
      <c r="C29" s="174" t="s">
        <v>51</v>
      </c>
      <c r="D29" s="122" t="s">
        <v>48</v>
      </c>
      <c r="E29" s="119">
        <f>E27</f>
        <v>21</v>
      </c>
      <c r="F29" s="109"/>
      <c r="G29" s="49">
        <f>ROUND(E29*F29,2)</f>
        <v>0</v>
      </c>
    </row>
    <row r="30" spans="1:10" ht="17.25" customHeight="1" x14ac:dyDescent="0.3">
      <c r="A30" s="146"/>
      <c r="B30" s="123" t="s">
        <v>52</v>
      </c>
      <c r="C30" s="120"/>
      <c r="D30" s="138"/>
      <c r="E30" s="139"/>
      <c r="F30" s="121"/>
      <c r="G30" s="147"/>
    </row>
    <row r="31" spans="1:10" ht="17.25" customHeight="1" x14ac:dyDescent="0.3">
      <c r="A31" s="146">
        <v>8</v>
      </c>
      <c r="B31" s="117" t="s">
        <v>53</v>
      </c>
      <c r="C31" s="174" t="s">
        <v>54</v>
      </c>
      <c r="D31" s="122" t="s">
        <v>24</v>
      </c>
      <c r="E31" s="119">
        <f>5.12*1.2</f>
        <v>6.1440000000000001</v>
      </c>
      <c r="F31" s="109"/>
      <c r="G31" s="49">
        <f>ROUND(E31*F31,2)</f>
        <v>0</v>
      </c>
    </row>
    <row r="32" spans="1:10" ht="17.25" customHeight="1" x14ac:dyDescent="0.3">
      <c r="A32" s="146">
        <v>9</v>
      </c>
      <c r="B32" s="117" t="s">
        <v>55</v>
      </c>
      <c r="C32" s="174" t="s">
        <v>56</v>
      </c>
      <c r="D32" s="122" t="s">
        <v>48</v>
      </c>
      <c r="E32" s="126">
        <v>8</v>
      </c>
      <c r="F32" s="109"/>
      <c r="G32" s="49">
        <f>ROUND(E32*F32,2)</f>
        <v>0</v>
      </c>
    </row>
    <row r="33" spans="1:8" ht="17.25" customHeight="1" x14ac:dyDescent="0.3">
      <c r="A33" s="145"/>
      <c r="B33" s="188" t="s">
        <v>57</v>
      </c>
      <c r="C33" s="188"/>
      <c r="D33" s="114"/>
      <c r="E33" s="115"/>
      <c r="F33" s="116"/>
      <c r="G33" s="144"/>
    </row>
    <row r="34" spans="1:8" ht="17.25" customHeight="1" x14ac:dyDescent="0.3">
      <c r="A34" s="145"/>
      <c r="B34" s="188" t="s">
        <v>58</v>
      </c>
      <c r="C34" s="188"/>
      <c r="D34" s="114"/>
      <c r="E34" s="115"/>
      <c r="F34" s="116"/>
      <c r="G34" s="144"/>
    </row>
    <row r="35" spans="1:8" ht="17.25" customHeight="1" x14ac:dyDescent="0.3">
      <c r="A35" s="146">
        <v>10</v>
      </c>
      <c r="B35" s="117" t="s">
        <v>59</v>
      </c>
      <c r="C35" s="174" t="s">
        <v>60</v>
      </c>
      <c r="D35" s="122" t="s">
        <v>61</v>
      </c>
      <c r="E35" s="119">
        <v>150</v>
      </c>
      <c r="F35" s="109"/>
      <c r="G35" s="49">
        <f>ROUND(E35*F35,2)</f>
        <v>0</v>
      </c>
    </row>
    <row r="36" spans="1:8" ht="16.5" customHeight="1" x14ac:dyDescent="0.3">
      <c r="A36" s="157" t="s">
        <v>17</v>
      </c>
      <c r="B36" s="155" t="s">
        <v>62</v>
      </c>
      <c r="C36" s="156" t="s">
        <v>63</v>
      </c>
      <c r="D36" s="80"/>
      <c r="E36" s="81"/>
      <c r="F36" s="82"/>
      <c r="G36" s="83"/>
    </row>
    <row r="37" spans="1:8" ht="16.5" customHeight="1" x14ac:dyDescent="0.3">
      <c r="A37" s="145"/>
      <c r="B37" s="123" t="s">
        <v>64</v>
      </c>
      <c r="C37" s="124"/>
      <c r="D37" s="114"/>
      <c r="E37" s="125"/>
      <c r="F37" s="116"/>
      <c r="G37" s="144"/>
    </row>
    <row r="38" spans="1:8" ht="15" customHeight="1" x14ac:dyDescent="0.3">
      <c r="A38" s="146">
        <v>11</v>
      </c>
      <c r="B38" s="117" t="s">
        <v>65</v>
      </c>
      <c r="C38" s="174" t="s">
        <v>66</v>
      </c>
      <c r="D38" s="122" t="s">
        <v>24</v>
      </c>
      <c r="E38" s="126">
        <f>E11</f>
        <v>5.120000000000001</v>
      </c>
      <c r="F38" s="109"/>
      <c r="G38" s="49">
        <f>ROUND(E38*F38,2)</f>
        <v>0</v>
      </c>
    </row>
    <row r="39" spans="1:8" ht="15.75" customHeight="1" x14ac:dyDescent="0.3">
      <c r="A39" s="168"/>
      <c r="B39" s="117"/>
      <c r="C39" s="120" t="s">
        <v>67</v>
      </c>
      <c r="D39" s="122"/>
      <c r="E39" s="127"/>
      <c r="F39" s="121"/>
      <c r="G39" s="49"/>
    </row>
    <row r="40" spans="1:8" ht="24" customHeight="1" x14ac:dyDescent="0.3">
      <c r="A40" s="168">
        <v>12</v>
      </c>
      <c r="B40" s="117" t="s">
        <v>68</v>
      </c>
      <c r="C40" s="174" t="s">
        <v>69</v>
      </c>
      <c r="D40" s="122" t="s">
        <v>24</v>
      </c>
      <c r="E40" s="126">
        <f>E38*1.1</f>
        <v>5.6320000000000014</v>
      </c>
      <c r="F40" s="109"/>
      <c r="G40" s="49">
        <f>ROUND(E40*F40,2)</f>
        <v>0</v>
      </c>
    </row>
    <row r="41" spans="1:8" ht="20.25" customHeight="1" x14ac:dyDescent="0.3">
      <c r="A41" s="168">
        <v>13</v>
      </c>
      <c r="B41" s="128" t="s">
        <v>70</v>
      </c>
      <c r="C41" s="129" t="s">
        <v>71</v>
      </c>
      <c r="D41" s="130" t="s">
        <v>48</v>
      </c>
      <c r="E41" s="131">
        <v>21</v>
      </c>
      <c r="F41" s="132"/>
      <c r="G41" s="49">
        <f>ROUND(E41*F41,2)</f>
        <v>0</v>
      </c>
    </row>
    <row r="42" spans="1:8" ht="18" customHeight="1" x14ac:dyDescent="0.3">
      <c r="A42" s="168">
        <v>14</v>
      </c>
      <c r="B42" s="133">
        <v>28375971</v>
      </c>
      <c r="C42" s="134" t="s">
        <v>72</v>
      </c>
      <c r="D42" s="135" t="s">
        <v>73</v>
      </c>
      <c r="E42" s="131">
        <f>5.12*0.15*1.1</f>
        <v>0.84480000000000011</v>
      </c>
      <c r="F42" s="132"/>
      <c r="G42" s="49">
        <f>ROUND(E42*F42,2)</f>
        <v>0</v>
      </c>
    </row>
    <row r="43" spans="1:8" ht="11.25" customHeight="1" x14ac:dyDescent="0.3">
      <c r="A43" s="168"/>
      <c r="B43" s="133"/>
      <c r="C43" s="120" t="s">
        <v>74</v>
      </c>
      <c r="D43" s="135"/>
      <c r="E43" s="131"/>
      <c r="F43" s="136"/>
      <c r="G43" s="148"/>
    </row>
    <row r="44" spans="1:8" ht="19.5" customHeight="1" x14ac:dyDescent="0.3">
      <c r="A44" s="168">
        <v>15</v>
      </c>
      <c r="B44" s="137" t="s">
        <v>75</v>
      </c>
      <c r="C44" s="129" t="s">
        <v>76</v>
      </c>
      <c r="D44" s="135" t="s">
        <v>48</v>
      </c>
      <c r="E44" s="131">
        <f>5.12*2.5</f>
        <v>12.8</v>
      </c>
      <c r="F44" s="132"/>
      <c r="G44" s="49">
        <f>ROUND(E44*F44,2)</f>
        <v>0</v>
      </c>
      <c r="H44" s="22"/>
    </row>
    <row r="45" spans="1:8" ht="18" customHeight="1" x14ac:dyDescent="0.3">
      <c r="A45" s="168">
        <v>16</v>
      </c>
      <c r="B45" s="117" t="s">
        <v>77</v>
      </c>
      <c r="C45" s="174" t="s">
        <v>78</v>
      </c>
      <c r="D45" s="122" t="s">
        <v>79</v>
      </c>
      <c r="E45" s="126">
        <v>8</v>
      </c>
      <c r="F45" s="109"/>
      <c r="G45" s="49">
        <f>ROUND(E45*F45,2)</f>
        <v>0</v>
      </c>
    </row>
    <row r="46" spans="1:8" ht="17.25" customHeight="1" x14ac:dyDescent="0.3">
      <c r="A46" s="168">
        <v>17</v>
      </c>
      <c r="B46" s="117" t="s">
        <v>80</v>
      </c>
      <c r="C46" s="174" t="s">
        <v>81</v>
      </c>
      <c r="D46" s="122" t="s">
        <v>48</v>
      </c>
      <c r="E46" s="126">
        <v>8</v>
      </c>
      <c r="F46" s="109"/>
      <c r="G46" s="49">
        <f>ROUND(E46*F46,2)</f>
        <v>0</v>
      </c>
    </row>
    <row r="47" spans="1:8" ht="14.25" customHeight="1" x14ac:dyDescent="0.3">
      <c r="A47" s="170"/>
      <c r="B47" s="188" t="s">
        <v>82</v>
      </c>
      <c r="C47" s="188"/>
      <c r="D47" s="114"/>
      <c r="E47" s="115"/>
      <c r="F47" s="116"/>
      <c r="G47" s="144"/>
    </row>
    <row r="48" spans="1:8" ht="14.25" customHeight="1" x14ac:dyDescent="0.3">
      <c r="A48" s="168"/>
      <c r="B48" s="188" t="s">
        <v>58</v>
      </c>
      <c r="C48" s="188"/>
      <c r="D48" s="114"/>
      <c r="E48" s="115"/>
      <c r="F48" s="116"/>
      <c r="G48" s="144"/>
    </row>
    <row r="49" spans="1:9" ht="15.75" customHeight="1" x14ac:dyDescent="0.3">
      <c r="A49" s="168">
        <v>18</v>
      </c>
      <c r="B49" s="117" t="s">
        <v>83</v>
      </c>
      <c r="C49" s="174" t="s">
        <v>84</v>
      </c>
      <c r="D49" s="122" t="s">
        <v>61</v>
      </c>
      <c r="E49" s="119">
        <v>150</v>
      </c>
      <c r="F49" s="109"/>
      <c r="G49" s="49">
        <f>ROUND(E49*F49,2)</f>
        <v>0</v>
      </c>
    </row>
    <row r="50" spans="1:9" ht="15.75" customHeight="1" x14ac:dyDescent="0.3">
      <c r="A50" s="157" t="s">
        <v>17</v>
      </c>
      <c r="B50" s="155" t="s">
        <v>85</v>
      </c>
      <c r="C50" s="156" t="s">
        <v>86</v>
      </c>
      <c r="D50" s="80"/>
      <c r="E50" s="81"/>
      <c r="F50" s="82"/>
      <c r="G50" s="83"/>
    </row>
    <row r="51" spans="1:9" ht="14.25" customHeight="1" x14ac:dyDescent="0.3">
      <c r="A51" s="168">
        <v>19</v>
      </c>
      <c r="B51" s="179">
        <v>1</v>
      </c>
      <c r="C51" s="174" t="s">
        <v>87</v>
      </c>
      <c r="D51" s="122" t="s">
        <v>36</v>
      </c>
      <c r="E51" s="119">
        <v>1</v>
      </c>
      <c r="F51" s="109"/>
      <c r="G51" s="49">
        <f>ROUND(E51*F51,2)</f>
        <v>0</v>
      </c>
    </row>
    <row r="52" spans="1:9" ht="14.25" customHeight="1" x14ac:dyDescent="0.3">
      <c r="A52" s="168"/>
      <c r="B52" s="117" t="s">
        <v>88</v>
      </c>
      <c r="C52" s="174"/>
      <c r="D52" s="122"/>
      <c r="E52" s="119"/>
      <c r="F52" s="121"/>
      <c r="G52" s="49"/>
    </row>
    <row r="53" spans="1:9" ht="15" customHeight="1" x14ac:dyDescent="0.3">
      <c r="A53" s="168">
        <v>20</v>
      </c>
      <c r="B53" s="117" t="s">
        <v>89</v>
      </c>
      <c r="C53" s="174" t="s">
        <v>90</v>
      </c>
      <c r="D53" s="122" t="s">
        <v>91</v>
      </c>
      <c r="E53" s="119">
        <v>1615</v>
      </c>
      <c r="F53" s="109"/>
      <c r="G53" s="49">
        <f>ROUND(E53*F53,2)</f>
        <v>0</v>
      </c>
    </row>
    <row r="54" spans="1:9" ht="14.25" customHeight="1" x14ac:dyDescent="0.3">
      <c r="A54" s="168"/>
      <c r="B54" s="117"/>
      <c r="C54" s="120" t="s">
        <v>92</v>
      </c>
      <c r="D54" s="122"/>
      <c r="E54" s="119"/>
      <c r="F54" s="121"/>
      <c r="G54" s="49"/>
    </row>
    <row r="55" spans="1:9" ht="14.25" customHeight="1" x14ac:dyDescent="0.3">
      <c r="A55" s="168"/>
      <c r="B55" s="188" t="s">
        <v>93</v>
      </c>
      <c r="C55" s="188"/>
      <c r="D55" s="114"/>
      <c r="E55" s="115"/>
      <c r="F55" s="116"/>
      <c r="G55" s="144"/>
    </row>
    <row r="56" spans="1:9" ht="14.25" customHeight="1" x14ac:dyDescent="0.3">
      <c r="A56" s="168"/>
      <c r="B56" s="188" t="s">
        <v>58</v>
      </c>
      <c r="C56" s="188"/>
      <c r="D56" s="114"/>
      <c r="E56" s="115"/>
      <c r="F56" s="116"/>
      <c r="G56" s="144"/>
    </row>
    <row r="57" spans="1:9" ht="14.25" customHeight="1" x14ac:dyDescent="0.3">
      <c r="A57" s="168">
        <v>21</v>
      </c>
      <c r="B57" s="176">
        <v>998767103</v>
      </c>
      <c r="C57" s="174" t="s">
        <v>84</v>
      </c>
      <c r="D57" s="118" t="s">
        <v>94</v>
      </c>
      <c r="E57" s="119">
        <f>1.615</f>
        <v>1.615</v>
      </c>
      <c r="F57" s="109"/>
      <c r="G57" s="49">
        <f>ROUND(E57*F57,2)</f>
        <v>0</v>
      </c>
      <c r="H57" s="23"/>
      <c r="I57" s="23"/>
    </row>
    <row r="58" spans="1:9" ht="14.25" customHeight="1" x14ac:dyDescent="0.3">
      <c r="A58" s="143"/>
      <c r="B58" s="117"/>
      <c r="C58" s="120" t="s">
        <v>95</v>
      </c>
      <c r="D58" s="122"/>
      <c r="E58" s="119"/>
      <c r="F58" s="121"/>
      <c r="G58" s="49"/>
    </row>
    <row r="59" spans="1:9" ht="14.25" customHeight="1" x14ac:dyDescent="0.3">
      <c r="A59" s="157" t="s">
        <v>17</v>
      </c>
      <c r="B59" s="155" t="s">
        <v>96</v>
      </c>
      <c r="C59" s="156" t="s">
        <v>97</v>
      </c>
      <c r="D59" s="80"/>
      <c r="E59" s="81"/>
      <c r="F59" s="82"/>
      <c r="G59" s="83"/>
    </row>
    <row r="60" spans="1:9" ht="14.25" customHeight="1" x14ac:dyDescent="0.3">
      <c r="A60" s="168">
        <v>22</v>
      </c>
      <c r="B60" s="177">
        <v>2</v>
      </c>
      <c r="C60" s="174" t="s">
        <v>98</v>
      </c>
      <c r="D60" s="118" t="s">
        <v>24</v>
      </c>
      <c r="E60" s="119">
        <v>122</v>
      </c>
      <c r="F60" s="109"/>
      <c r="G60" s="49">
        <f>F60*E60</f>
        <v>0</v>
      </c>
    </row>
    <row r="61" spans="1:9" ht="14.25" customHeight="1" x14ac:dyDescent="0.3">
      <c r="A61" s="168"/>
      <c r="B61" s="178"/>
      <c r="C61" s="120" t="s">
        <v>99</v>
      </c>
      <c r="D61" s="122"/>
      <c r="E61" s="119"/>
      <c r="F61" s="121"/>
      <c r="G61" s="49"/>
    </row>
    <row r="62" spans="1:9" ht="14.25" customHeight="1" x14ac:dyDescent="0.3">
      <c r="A62" s="168">
        <v>23</v>
      </c>
      <c r="B62" s="177">
        <v>3</v>
      </c>
      <c r="C62" s="174" t="s">
        <v>100</v>
      </c>
      <c r="D62" s="118" t="s">
        <v>24</v>
      </c>
      <c r="E62" s="119">
        <v>122</v>
      </c>
      <c r="F62" s="109"/>
      <c r="G62" s="49">
        <f>F62*E62</f>
        <v>0</v>
      </c>
    </row>
    <row r="63" spans="1:9" ht="14.25" customHeight="1" x14ac:dyDescent="0.3">
      <c r="A63" s="157" t="s">
        <v>17</v>
      </c>
      <c r="B63" s="155" t="s">
        <v>101</v>
      </c>
      <c r="C63" s="156" t="s">
        <v>102</v>
      </c>
      <c r="D63" s="80"/>
      <c r="E63" s="81"/>
      <c r="F63" s="82"/>
      <c r="G63" s="83"/>
    </row>
    <row r="64" spans="1:9" ht="18" customHeight="1" x14ac:dyDescent="0.3">
      <c r="A64" s="143"/>
      <c r="B64" s="188" t="s">
        <v>103</v>
      </c>
      <c r="C64" s="188"/>
      <c r="D64" s="114"/>
      <c r="E64" s="115"/>
      <c r="F64" s="116"/>
      <c r="G64" s="144"/>
    </row>
    <row r="65" spans="1:8" ht="18" customHeight="1" x14ac:dyDescent="0.3">
      <c r="A65" s="168">
        <v>24</v>
      </c>
      <c r="B65" s="117" t="s">
        <v>104</v>
      </c>
      <c r="C65" s="174" t="s">
        <v>105</v>
      </c>
      <c r="D65" s="118" t="s">
        <v>94</v>
      </c>
      <c r="E65" s="119">
        <f>5.12*0.019+5.12*0.27*0.15</f>
        <v>0.30464000000000002</v>
      </c>
      <c r="F65" s="109"/>
      <c r="G65" s="49">
        <f>ROUND(E65*F65,2)</f>
        <v>0</v>
      </c>
    </row>
    <row r="66" spans="1:8" ht="14.25" customHeight="1" x14ac:dyDescent="0.3">
      <c r="A66" s="168"/>
      <c r="B66" s="117"/>
      <c r="C66" s="120" t="s">
        <v>106</v>
      </c>
      <c r="D66" s="118"/>
      <c r="E66" s="119"/>
      <c r="F66" s="121"/>
      <c r="G66" s="49"/>
    </row>
    <row r="67" spans="1:8" ht="18" customHeight="1" x14ac:dyDescent="0.3">
      <c r="A67" s="168">
        <v>25</v>
      </c>
      <c r="B67" s="117" t="s">
        <v>107</v>
      </c>
      <c r="C67" s="174" t="s">
        <v>108</v>
      </c>
      <c r="D67" s="118" t="s">
        <v>94</v>
      </c>
      <c r="E67" s="119">
        <f>E65*5</f>
        <v>1.5232000000000001</v>
      </c>
      <c r="F67" s="109"/>
      <c r="G67" s="49">
        <f>ROUND(E67*F67,2)</f>
        <v>0</v>
      </c>
    </row>
    <row r="68" spans="1:8" ht="18" customHeight="1" x14ac:dyDescent="0.3">
      <c r="A68" s="168"/>
      <c r="B68" s="188" t="s">
        <v>109</v>
      </c>
      <c r="C68" s="188"/>
      <c r="D68" s="114"/>
      <c r="E68" s="115"/>
      <c r="F68" s="116"/>
      <c r="G68" s="144"/>
    </row>
    <row r="69" spans="1:8" ht="18" customHeight="1" x14ac:dyDescent="0.3">
      <c r="A69" s="168">
        <v>26</v>
      </c>
      <c r="B69" s="117" t="s">
        <v>110</v>
      </c>
      <c r="C69" s="174" t="s">
        <v>111</v>
      </c>
      <c r="D69" s="118" t="s">
        <v>94</v>
      </c>
      <c r="E69" s="119">
        <f>E65</f>
        <v>0.30464000000000002</v>
      </c>
      <c r="F69" s="109"/>
      <c r="G69" s="49">
        <f>ROUND(E69*F69,2)</f>
        <v>0</v>
      </c>
    </row>
    <row r="70" spans="1:8" ht="18" customHeight="1" x14ac:dyDescent="0.3">
      <c r="A70" s="168">
        <v>27</v>
      </c>
      <c r="B70" s="117" t="s">
        <v>112</v>
      </c>
      <c r="C70" s="174" t="s">
        <v>113</v>
      </c>
      <c r="D70" s="118" t="s">
        <v>94</v>
      </c>
      <c r="E70" s="119">
        <f>E69*15</f>
        <v>4.5696000000000003</v>
      </c>
      <c r="F70" s="109"/>
      <c r="G70" s="49">
        <f>ROUND(E70*F70,2)</f>
        <v>0</v>
      </c>
    </row>
    <row r="71" spans="1:8" ht="18" customHeight="1" x14ac:dyDescent="0.3">
      <c r="A71" s="168"/>
      <c r="B71" s="188" t="s">
        <v>114</v>
      </c>
      <c r="C71" s="188"/>
      <c r="D71" s="114"/>
      <c r="E71" s="115"/>
      <c r="F71" s="116"/>
      <c r="G71" s="144"/>
    </row>
    <row r="72" spans="1:8" ht="18" customHeight="1" x14ac:dyDescent="0.3">
      <c r="A72" s="168">
        <v>28</v>
      </c>
      <c r="B72" s="117" t="s">
        <v>115</v>
      </c>
      <c r="C72" s="174" t="s">
        <v>116</v>
      </c>
      <c r="D72" s="118" t="s">
        <v>94</v>
      </c>
      <c r="E72" s="119">
        <f>E65</f>
        <v>0.30464000000000002</v>
      </c>
      <c r="F72" s="109"/>
      <c r="G72" s="49">
        <f>ROUND(E72*F72,2)</f>
        <v>0</v>
      </c>
    </row>
    <row r="73" spans="1:8" ht="18" customHeight="1" x14ac:dyDescent="0.3">
      <c r="A73" s="168">
        <v>29</v>
      </c>
      <c r="B73" s="117" t="s">
        <v>117</v>
      </c>
      <c r="C73" s="174" t="s">
        <v>118</v>
      </c>
      <c r="D73" s="118" t="s">
        <v>94</v>
      </c>
      <c r="E73" s="119">
        <f>E72*36</f>
        <v>10.967040000000001</v>
      </c>
      <c r="F73" s="109"/>
      <c r="G73" s="49">
        <f>ROUND(E73*F73,2)</f>
        <v>0</v>
      </c>
    </row>
    <row r="74" spans="1:8" ht="18" customHeight="1" x14ac:dyDescent="0.3">
      <c r="A74" s="168"/>
      <c r="B74" s="188" t="s">
        <v>119</v>
      </c>
      <c r="C74" s="188"/>
      <c r="D74" s="114"/>
      <c r="E74" s="115"/>
      <c r="F74" s="116"/>
      <c r="G74" s="144"/>
    </row>
    <row r="75" spans="1:8" ht="18" customHeight="1" x14ac:dyDescent="0.3">
      <c r="A75" s="168">
        <v>30</v>
      </c>
      <c r="B75" s="117" t="s">
        <v>120</v>
      </c>
      <c r="C75" s="174" t="s">
        <v>121</v>
      </c>
      <c r="D75" s="118" t="s">
        <v>94</v>
      </c>
      <c r="E75" s="119">
        <f>E65</f>
        <v>0.30464000000000002</v>
      </c>
      <c r="F75" s="109"/>
      <c r="G75" s="49">
        <f>ROUND(E75*F75,2)</f>
        <v>0</v>
      </c>
    </row>
    <row r="76" spans="1:8" ht="14.25" customHeight="1" thickBot="1" x14ac:dyDescent="0.35">
      <c r="A76" s="43"/>
      <c r="B76" s="44"/>
      <c r="C76" s="111" t="s">
        <v>122</v>
      </c>
      <c r="D76" s="44"/>
      <c r="E76" s="45"/>
      <c r="F76" s="112"/>
      <c r="G76" s="113">
        <f>SUM(G9:G75)</f>
        <v>0</v>
      </c>
      <c r="H76" s="24"/>
    </row>
    <row r="77" spans="1:8" ht="15" x14ac:dyDescent="0.3">
      <c r="A77" s="62"/>
      <c r="B77" s="84" t="s">
        <v>123</v>
      </c>
      <c r="C77" s="84" t="s">
        <v>124</v>
      </c>
      <c r="D77" s="63"/>
      <c r="E77" s="63"/>
      <c r="F77" s="63"/>
      <c r="G77" s="65"/>
    </row>
    <row r="78" spans="1:8" x14ac:dyDescent="0.3">
      <c r="A78" s="87"/>
      <c r="B78" s="88"/>
      <c r="C78" s="89" t="s">
        <v>125</v>
      </c>
      <c r="D78" s="90"/>
      <c r="E78" s="91"/>
      <c r="F78" s="92"/>
      <c r="G78" s="93">
        <f>SUM(G79:G92)</f>
        <v>0</v>
      </c>
    </row>
    <row r="79" spans="1:8" x14ac:dyDescent="0.3">
      <c r="A79" s="171">
        <v>31</v>
      </c>
      <c r="B79" s="105"/>
      <c r="C79" s="106" t="s">
        <v>126</v>
      </c>
      <c r="D79" s="107" t="s">
        <v>127</v>
      </c>
      <c r="E79" s="108">
        <v>35</v>
      </c>
      <c r="F79" s="109"/>
      <c r="G79" s="149">
        <f>F79*E79</f>
        <v>0</v>
      </c>
    </row>
    <row r="80" spans="1:8" x14ac:dyDescent="0.3">
      <c r="A80" s="171">
        <v>32</v>
      </c>
      <c r="B80" s="105"/>
      <c r="C80" s="106" t="s">
        <v>128</v>
      </c>
      <c r="D80" s="107" t="s">
        <v>127</v>
      </c>
      <c r="E80" s="108">
        <v>24</v>
      </c>
      <c r="F80" s="109"/>
      <c r="G80" s="149">
        <f t="shared" ref="G80:G92" si="0">F80*E80</f>
        <v>0</v>
      </c>
    </row>
    <row r="81" spans="1:7" x14ac:dyDescent="0.3">
      <c r="A81" s="171">
        <v>33</v>
      </c>
      <c r="B81" s="105"/>
      <c r="C81" s="106" t="s">
        <v>129</v>
      </c>
      <c r="D81" s="107" t="s">
        <v>130</v>
      </c>
      <c r="E81" s="108">
        <v>200</v>
      </c>
      <c r="F81" s="109"/>
      <c r="G81" s="149">
        <f t="shared" si="0"/>
        <v>0</v>
      </c>
    </row>
    <row r="82" spans="1:7" x14ac:dyDescent="0.3">
      <c r="A82" s="171">
        <v>34</v>
      </c>
      <c r="B82" s="105"/>
      <c r="C82" s="106" t="s">
        <v>131</v>
      </c>
      <c r="D82" s="107" t="s">
        <v>48</v>
      </c>
      <c r="E82" s="108">
        <v>3</v>
      </c>
      <c r="F82" s="109"/>
      <c r="G82" s="149">
        <f t="shared" si="0"/>
        <v>0</v>
      </c>
    </row>
    <row r="83" spans="1:7" x14ac:dyDescent="0.3">
      <c r="A83" s="171">
        <v>35</v>
      </c>
      <c r="B83" s="105"/>
      <c r="C83" s="106" t="s">
        <v>132</v>
      </c>
      <c r="D83" s="107" t="s">
        <v>48</v>
      </c>
      <c r="E83" s="108">
        <v>3</v>
      </c>
      <c r="F83" s="109"/>
      <c r="G83" s="149">
        <f t="shared" si="0"/>
        <v>0</v>
      </c>
    </row>
    <row r="84" spans="1:7" x14ac:dyDescent="0.3">
      <c r="A84" s="171">
        <v>36</v>
      </c>
      <c r="B84" s="105"/>
      <c r="C84" s="106" t="s">
        <v>133</v>
      </c>
      <c r="D84" s="107" t="s">
        <v>48</v>
      </c>
      <c r="E84" s="108">
        <v>5</v>
      </c>
      <c r="F84" s="109"/>
      <c r="G84" s="149">
        <f t="shared" si="0"/>
        <v>0</v>
      </c>
    </row>
    <row r="85" spans="1:7" x14ac:dyDescent="0.3">
      <c r="A85" s="171">
        <v>37</v>
      </c>
      <c r="B85" s="105"/>
      <c r="C85" s="106" t="s">
        <v>134</v>
      </c>
      <c r="D85" s="107" t="s">
        <v>48</v>
      </c>
      <c r="E85" s="108">
        <v>7</v>
      </c>
      <c r="F85" s="109"/>
      <c r="G85" s="149">
        <f t="shared" si="0"/>
        <v>0</v>
      </c>
    </row>
    <row r="86" spans="1:7" x14ac:dyDescent="0.3">
      <c r="A86" s="171">
        <v>38</v>
      </c>
      <c r="B86" s="105"/>
      <c r="C86" s="106" t="s">
        <v>135</v>
      </c>
      <c r="D86" s="107" t="s">
        <v>48</v>
      </c>
      <c r="E86" s="108">
        <v>1</v>
      </c>
      <c r="F86" s="109"/>
      <c r="G86" s="149">
        <f t="shared" si="0"/>
        <v>0</v>
      </c>
    </row>
    <row r="87" spans="1:7" x14ac:dyDescent="0.3">
      <c r="A87" s="171">
        <v>39</v>
      </c>
      <c r="B87" s="105"/>
      <c r="C87" s="106" t="s">
        <v>136</v>
      </c>
      <c r="D87" s="107" t="s">
        <v>48</v>
      </c>
      <c r="E87" s="108">
        <v>5</v>
      </c>
      <c r="F87" s="109"/>
      <c r="G87" s="149">
        <f t="shared" si="0"/>
        <v>0</v>
      </c>
    </row>
    <row r="88" spans="1:7" x14ac:dyDescent="0.3">
      <c r="A88" s="171">
        <v>40</v>
      </c>
      <c r="B88" s="105"/>
      <c r="C88" s="106" t="s">
        <v>137</v>
      </c>
      <c r="D88" s="107" t="s">
        <v>48</v>
      </c>
      <c r="E88" s="108">
        <v>1</v>
      </c>
      <c r="F88" s="109"/>
      <c r="G88" s="149">
        <f t="shared" si="0"/>
        <v>0</v>
      </c>
    </row>
    <row r="89" spans="1:7" x14ac:dyDescent="0.3">
      <c r="A89" s="172">
        <v>41</v>
      </c>
      <c r="B89" s="94"/>
      <c r="C89" s="95" t="s">
        <v>138</v>
      </c>
      <c r="D89" s="96" t="s">
        <v>48</v>
      </c>
      <c r="E89" s="97">
        <v>1</v>
      </c>
      <c r="F89" s="7"/>
      <c r="G89" s="98">
        <f t="shared" si="0"/>
        <v>0</v>
      </c>
    </row>
    <row r="90" spans="1:7" x14ac:dyDescent="0.3">
      <c r="A90" s="171">
        <v>42</v>
      </c>
      <c r="B90" s="105"/>
      <c r="C90" s="106" t="s">
        <v>139</v>
      </c>
      <c r="D90" s="107" t="s">
        <v>48</v>
      </c>
      <c r="E90" s="108">
        <v>1</v>
      </c>
      <c r="F90" s="109"/>
      <c r="G90" s="149">
        <f t="shared" si="0"/>
        <v>0</v>
      </c>
    </row>
    <row r="91" spans="1:7" x14ac:dyDescent="0.3">
      <c r="A91" s="171">
        <v>43</v>
      </c>
      <c r="B91" s="105"/>
      <c r="C91" s="106" t="s">
        <v>140</v>
      </c>
      <c r="D91" s="107" t="s">
        <v>48</v>
      </c>
      <c r="E91" s="108">
        <v>1</v>
      </c>
      <c r="F91" s="109"/>
      <c r="G91" s="149">
        <f t="shared" si="0"/>
        <v>0</v>
      </c>
    </row>
    <row r="92" spans="1:7" x14ac:dyDescent="0.3">
      <c r="A92" s="171">
        <v>44</v>
      </c>
      <c r="B92" s="105"/>
      <c r="C92" s="106" t="s">
        <v>141</v>
      </c>
      <c r="D92" s="107" t="s">
        <v>48</v>
      </c>
      <c r="E92" s="108">
        <v>1</v>
      </c>
      <c r="F92" s="109"/>
      <c r="G92" s="149">
        <f t="shared" si="0"/>
        <v>0</v>
      </c>
    </row>
    <row r="93" spans="1:7" x14ac:dyDescent="0.3">
      <c r="A93" s="171">
        <v>45</v>
      </c>
      <c r="B93" s="105"/>
      <c r="C93" s="106"/>
      <c r="D93" s="107"/>
      <c r="E93" s="108"/>
      <c r="F93" s="110"/>
      <c r="G93" s="149"/>
    </row>
    <row r="94" spans="1:7" x14ac:dyDescent="0.3">
      <c r="A94" s="150"/>
      <c r="B94" s="100"/>
      <c r="C94" s="101" t="s">
        <v>142</v>
      </c>
      <c r="D94" s="102"/>
      <c r="E94" s="103"/>
      <c r="F94" s="104"/>
      <c r="G94" s="151">
        <f>SUM(G95:G98)</f>
        <v>0</v>
      </c>
    </row>
    <row r="95" spans="1:7" x14ac:dyDescent="0.3">
      <c r="A95" s="171">
        <v>46</v>
      </c>
      <c r="B95" s="105"/>
      <c r="C95" s="106" t="s">
        <v>143</v>
      </c>
      <c r="D95" s="107" t="s">
        <v>48</v>
      </c>
      <c r="E95" s="108">
        <v>23</v>
      </c>
      <c r="F95" s="109"/>
      <c r="G95" s="149">
        <f t="shared" ref="G95:G113" si="1">F95*E95</f>
        <v>0</v>
      </c>
    </row>
    <row r="96" spans="1:7" x14ac:dyDescent="0.3">
      <c r="A96" s="171">
        <v>47</v>
      </c>
      <c r="B96" s="105"/>
      <c r="C96" s="106" t="s">
        <v>144</v>
      </c>
      <c r="D96" s="107" t="s">
        <v>145</v>
      </c>
      <c r="E96" s="108">
        <v>240</v>
      </c>
      <c r="F96" s="109"/>
      <c r="G96" s="149">
        <f t="shared" si="1"/>
        <v>0</v>
      </c>
    </row>
    <row r="97" spans="1:7" x14ac:dyDescent="0.3">
      <c r="A97" s="171">
        <v>48</v>
      </c>
      <c r="B97" s="105"/>
      <c r="C97" s="106" t="s">
        <v>146</v>
      </c>
      <c r="D97" s="107" t="s">
        <v>145</v>
      </c>
      <c r="E97" s="108">
        <v>680</v>
      </c>
      <c r="F97" s="109"/>
      <c r="G97" s="149">
        <f t="shared" si="1"/>
        <v>0</v>
      </c>
    </row>
    <row r="98" spans="1:7" ht="15" customHeight="1" x14ac:dyDescent="0.3">
      <c r="A98" s="171">
        <v>49</v>
      </c>
      <c r="B98" s="105"/>
      <c r="C98" s="106" t="s">
        <v>147</v>
      </c>
      <c r="D98" s="107" t="s">
        <v>148</v>
      </c>
      <c r="E98" s="108">
        <v>1</v>
      </c>
      <c r="F98" s="109"/>
      <c r="G98" s="149">
        <f t="shared" si="1"/>
        <v>0</v>
      </c>
    </row>
    <row r="99" spans="1:7" x14ac:dyDescent="0.3">
      <c r="A99" s="150"/>
      <c r="B99" s="100"/>
      <c r="C99" s="101" t="s">
        <v>149</v>
      </c>
      <c r="D99" s="102"/>
      <c r="E99" s="103"/>
      <c r="F99" s="104"/>
      <c r="G99" s="151">
        <f>SUM(G100:G107)</f>
        <v>0</v>
      </c>
    </row>
    <row r="100" spans="1:7" x14ac:dyDescent="0.3">
      <c r="A100" s="171">
        <v>50</v>
      </c>
      <c r="B100" s="105"/>
      <c r="C100" s="106" t="s">
        <v>150</v>
      </c>
      <c r="D100" s="107" t="s">
        <v>145</v>
      </c>
      <c r="E100" s="108">
        <v>200</v>
      </c>
      <c r="F100" s="109"/>
      <c r="G100" s="149">
        <f t="shared" si="1"/>
        <v>0</v>
      </c>
    </row>
    <row r="101" spans="1:7" x14ac:dyDescent="0.3">
      <c r="A101" s="171">
        <v>51</v>
      </c>
      <c r="B101" s="105"/>
      <c r="C101" s="106" t="s">
        <v>151</v>
      </c>
      <c r="D101" s="107" t="s">
        <v>48</v>
      </c>
      <c r="E101" s="108">
        <v>6</v>
      </c>
      <c r="F101" s="109"/>
      <c r="G101" s="149">
        <f t="shared" si="1"/>
        <v>0</v>
      </c>
    </row>
    <row r="102" spans="1:7" x14ac:dyDescent="0.3">
      <c r="A102" s="171">
        <v>52</v>
      </c>
      <c r="B102" s="105"/>
      <c r="C102" s="106" t="s">
        <v>152</v>
      </c>
      <c r="D102" s="107" t="s">
        <v>48</v>
      </c>
      <c r="E102" s="108">
        <v>6</v>
      </c>
      <c r="F102" s="109"/>
      <c r="G102" s="149">
        <f t="shared" si="1"/>
        <v>0</v>
      </c>
    </row>
    <row r="103" spans="1:7" x14ac:dyDescent="0.3">
      <c r="A103" s="171">
        <v>53</v>
      </c>
      <c r="B103" s="105"/>
      <c r="C103" s="106" t="s">
        <v>153</v>
      </c>
      <c r="D103" s="107" t="s">
        <v>48</v>
      </c>
      <c r="E103" s="108">
        <v>30</v>
      </c>
      <c r="F103" s="109"/>
      <c r="G103" s="149">
        <f t="shared" si="1"/>
        <v>0</v>
      </c>
    </row>
    <row r="104" spans="1:7" x14ac:dyDescent="0.3">
      <c r="A104" s="171">
        <v>54</v>
      </c>
      <c r="B104" s="105"/>
      <c r="C104" s="106" t="s">
        <v>154</v>
      </c>
      <c r="D104" s="107" t="s">
        <v>48</v>
      </c>
      <c r="E104" s="108">
        <v>6</v>
      </c>
      <c r="F104" s="109"/>
      <c r="G104" s="149">
        <f t="shared" si="1"/>
        <v>0</v>
      </c>
    </row>
    <row r="105" spans="1:7" x14ac:dyDescent="0.3">
      <c r="A105" s="171">
        <v>55</v>
      </c>
      <c r="B105" s="105"/>
      <c r="C105" s="106" t="s">
        <v>155</v>
      </c>
      <c r="D105" s="107" t="s">
        <v>48</v>
      </c>
      <c r="E105" s="108">
        <v>6</v>
      </c>
      <c r="F105" s="109"/>
      <c r="G105" s="149">
        <f t="shared" si="1"/>
        <v>0</v>
      </c>
    </row>
    <row r="106" spans="1:7" x14ac:dyDescent="0.3">
      <c r="A106" s="171">
        <v>56</v>
      </c>
      <c r="B106" s="105"/>
      <c r="C106" s="106" t="s">
        <v>156</v>
      </c>
      <c r="D106" s="107" t="s">
        <v>148</v>
      </c>
      <c r="E106" s="108">
        <v>1</v>
      </c>
      <c r="F106" s="109"/>
      <c r="G106" s="149">
        <f t="shared" si="1"/>
        <v>0</v>
      </c>
    </row>
    <row r="107" spans="1:7" ht="22.5" x14ac:dyDescent="0.3">
      <c r="A107" s="171">
        <v>57</v>
      </c>
      <c r="B107" s="105"/>
      <c r="C107" s="106" t="s">
        <v>157</v>
      </c>
      <c r="D107" s="107" t="s">
        <v>148</v>
      </c>
      <c r="E107" s="108">
        <v>1</v>
      </c>
      <c r="F107" s="109"/>
      <c r="G107" s="149">
        <f t="shared" si="1"/>
        <v>0</v>
      </c>
    </row>
    <row r="108" spans="1:7" x14ac:dyDescent="0.3">
      <c r="A108" s="150"/>
      <c r="B108" s="100"/>
      <c r="C108" s="101" t="s">
        <v>158</v>
      </c>
      <c r="D108" s="102"/>
      <c r="E108" s="103"/>
      <c r="F108" s="104"/>
      <c r="G108" s="151">
        <f>SUM(G109:G113)</f>
        <v>0</v>
      </c>
    </row>
    <row r="109" spans="1:7" ht="22.5" x14ac:dyDescent="0.3">
      <c r="A109" s="171">
        <v>58</v>
      </c>
      <c r="B109" s="105"/>
      <c r="C109" s="106" t="s">
        <v>159</v>
      </c>
      <c r="D109" s="107" t="s">
        <v>148</v>
      </c>
      <c r="E109" s="108">
        <v>1</v>
      </c>
      <c r="F109" s="109"/>
      <c r="G109" s="149">
        <f t="shared" si="1"/>
        <v>0</v>
      </c>
    </row>
    <row r="110" spans="1:7" x14ac:dyDescent="0.3">
      <c r="A110" s="171">
        <v>59</v>
      </c>
      <c r="B110" s="105"/>
      <c r="C110" s="106" t="s">
        <v>160</v>
      </c>
      <c r="D110" s="107" t="s">
        <v>145</v>
      </c>
      <c r="E110" s="108">
        <v>70</v>
      </c>
      <c r="F110" s="109"/>
      <c r="G110" s="149">
        <f t="shared" si="1"/>
        <v>0</v>
      </c>
    </row>
    <row r="111" spans="1:7" x14ac:dyDescent="0.3">
      <c r="A111" s="171">
        <v>60</v>
      </c>
      <c r="B111" s="105"/>
      <c r="C111" s="106" t="s">
        <v>161</v>
      </c>
      <c r="D111" s="107" t="s">
        <v>145</v>
      </c>
      <c r="E111" s="108">
        <v>70</v>
      </c>
      <c r="F111" s="109"/>
      <c r="G111" s="149">
        <f t="shared" si="1"/>
        <v>0</v>
      </c>
    </row>
    <row r="112" spans="1:7" x14ac:dyDescent="0.3">
      <c r="A112" s="171">
        <v>61</v>
      </c>
      <c r="B112" s="105"/>
      <c r="C112" s="106" t="s">
        <v>162</v>
      </c>
      <c r="D112" s="107" t="s">
        <v>127</v>
      </c>
      <c r="E112" s="108">
        <v>24</v>
      </c>
      <c r="F112" s="109"/>
      <c r="G112" s="149">
        <f t="shared" si="1"/>
        <v>0</v>
      </c>
    </row>
    <row r="113" spans="1:8" ht="14.25" thickBot="1" x14ac:dyDescent="0.35">
      <c r="A113" s="172">
        <v>62</v>
      </c>
      <c r="B113" s="94"/>
      <c r="C113" s="95" t="s">
        <v>163</v>
      </c>
      <c r="D113" s="96" t="s">
        <v>148</v>
      </c>
      <c r="E113" s="97">
        <v>1</v>
      </c>
      <c r="F113" s="7"/>
      <c r="G113" s="98">
        <f t="shared" si="1"/>
        <v>0</v>
      </c>
    </row>
    <row r="114" spans="1:8" ht="14.25" thickBot="1" x14ac:dyDescent="0.35">
      <c r="A114" s="57"/>
      <c r="B114" s="58"/>
      <c r="C114" s="86" t="s">
        <v>164</v>
      </c>
      <c r="D114" s="58"/>
      <c r="E114" s="59"/>
      <c r="F114" s="60"/>
      <c r="G114" s="61">
        <f>G108+G99+G94+G78</f>
        <v>0</v>
      </c>
    </row>
    <row r="115" spans="1:8" ht="15" x14ac:dyDescent="0.3">
      <c r="A115" s="62"/>
      <c r="B115" s="84" t="s">
        <v>165</v>
      </c>
      <c r="C115" s="84" t="s">
        <v>166</v>
      </c>
      <c r="D115" s="63"/>
      <c r="E115" s="63"/>
      <c r="F115" s="63"/>
      <c r="G115" s="65"/>
    </row>
    <row r="116" spans="1:8" ht="15" x14ac:dyDescent="0.3">
      <c r="A116" s="161"/>
      <c r="B116" s="162"/>
      <c r="C116" s="162" t="s">
        <v>167</v>
      </c>
      <c r="D116" s="162"/>
      <c r="E116" s="162"/>
      <c r="F116" s="162"/>
      <c r="G116" s="165"/>
    </row>
    <row r="117" spans="1:8" ht="13.5" customHeight="1" x14ac:dyDescent="0.3">
      <c r="A117" s="28"/>
      <c r="B117" s="29"/>
      <c r="C117" s="52" t="s">
        <v>168</v>
      </c>
      <c r="D117" s="30"/>
      <c r="E117" s="31"/>
      <c r="F117" s="30"/>
      <c r="G117" s="48"/>
    </row>
    <row r="118" spans="1:8" ht="13.5" customHeight="1" x14ac:dyDescent="0.3">
      <c r="A118" s="173">
        <v>63</v>
      </c>
      <c r="B118" s="32" t="s">
        <v>169</v>
      </c>
      <c r="C118" s="53" t="s">
        <v>170</v>
      </c>
      <c r="D118" s="67" t="s">
        <v>127</v>
      </c>
      <c r="E118" s="68">
        <v>7</v>
      </c>
      <c r="F118" s="69"/>
      <c r="G118" s="74">
        <f>F118*E118</f>
        <v>0</v>
      </c>
      <c r="H118" s="180"/>
    </row>
    <row r="119" spans="1:8" ht="13.5" customHeight="1" x14ac:dyDescent="0.3">
      <c r="A119" s="173">
        <v>64</v>
      </c>
      <c r="B119" s="33" t="s">
        <v>171</v>
      </c>
      <c r="C119" s="54" t="s">
        <v>172</v>
      </c>
      <c r="D119" s="67" t="s">
        <v>24</v>
      </c>
      <c r="E119" s="68">
        <v>2</v>
      </c>
      <c r="F119" s="69"/>
      <c r="G119" s="74">
        <f>F119*E119</f>
        <v>0</v>
      </c>
      <c r="H119" s="180"/>
    </row>
    <row r="120" spans="1:8" ht="13.5" customHeight="1" x14ac:dyDescent="0.3">
      <c r="A120" s="173">
        <v>65</v>
      </c>
      <c r="B120" s="32" t="s">
        <v>169</v>
      </c>
      <c r="C120" s="53" t="s">
        <v>173</v>
      </c>
      <c r="D120" s="67" t="s">
        <v>174</v>
      </c>
      <c r="E120" s="68">
        <v>2</v>
      </c>
      <c r="F120" s="69"/>
      <c r="G120" s="74">
        <f>F120*E120</f>
        <v>0</v>
      </c>
      <c r="H120" s="180"/>
    </row>
    <row r="121" spans="1:8" ht="13.5" customHeight="1" x14ac:dyDescent="0.3">
      <c r="A121" s="173">
        <v>66</v>
      </c>
      <c r="B121" s="32" t="s">
        <v>169</v>
      </c>
      <c r="C121" s="53" t="s">
        <v>175</v>
      </c>
      <c r="D121" s="67" t="s">
        <v>36</v>
      </c>
      <c r="E121" s="68">
        <v>1</v>
      </c>
      <c r="F121" s="69"/>
      <c r="G121" s="74">
        <f>F121*E121</f>
        <v>0</v>
      </c>
      <c r="H121" s="180"/>
    </row>
    <row r="122" spans="1:8" ht="13.5" customHeight="1" x14ac:dyDescent="0.3">
      <c r="A122" s="173"/>
      <c r="B122" s="32"/>
      <c r="C122" s="53"/>
      <c r="D122" s="67"/>
      <c r="E122" s="68"/>
      <c r="F122" s="70"/>
      <c r="G122" s="74"/>
      <c r="H122" s="180"/>
    </row>
    <row r="123" spans="1:8" ht="13.5" customHeight="1" x14ac:dyDescent="0.3">
      <c r="A123" s="173"/>
      <c r="B123" s="32"/>
      <c r="C123" s="52" t="s">
        <v>176</v>
      </c>
      <c r="D123" s="67"/>
      <c r="E123" s="68"/>
      <c r="F123" s="70"/>
      <c r="G123" s="74"/>
      <c r="H123" s="180"/>
    </row>
    <row r="124" spans="1:8" ht="13.5" customHeight="1" x14ac:dyDescent="0.3">
      <c r="A124" s="173">
        <v>67</v>
      </c>
      <c r="B124" s="32" t="s">
        <v>169</v>
      </c>
      <c r="C124" s="53" t="s">
        <v>170</v>
      </c>
      <c r="D124" s="67" t="s">
        <v>127</v>
      </c>
      <c r="E124" s="68">
        <v>9</v>
      </c>
      <c r="F124" s="69"/>
      <c r="G124" s="74">
        <f>F124*E124</f>
        <v>0</v>
      </c>
      <c r="H124" s="180"/>
    </row>
    <row r="125" spans="1:8" ht="13.5" customHeight="1" x14ac:dyDescent="0.3">
      <c r="A125" s="173">
        <v>68</v>
      </c>
      <c r="B125" s="33" t="s">
        <v>177</v>
      </c>
      <c r="C125" s="54" t="s">
        <v>172</v>
      </c>
      <c r="D125" s="67" t="s">
        <v>24</v>
      </c>
      <c r="E125" s="68">
        <v>2</v>
      </c>
      <c r="F125" s="69"/>
      <c r="G125" s="74">
        <f>F125*E125</f>
        <v>0</v>
      </c>
      <c r="H125" s="180"/>
    </row>
    <row r="126" spans="1:8" ht="13.5" customHeight="1" x14ac:dyDescent="0.3">
      <c r="A126" s="173">
        <v>69</v>
      </c>
      <c r="B126" s="32" t="s">
        <v>169</v>
      </c>
      <c r="C126" s="53" t="s">
        <v>173</v>
      </c>
      <c r="D126" s="67" t="s">
        <v>174</v>
      </c>
      <c r="E126" s="68">
        <v>4</v>
      </c>
      <c r="F126" s="69"/>
      <c r="G126" s="74">
        <f>F126*E126</f>
        <v>0</v>
      </c>
      <c r="H126" s="180"/>
    </row>
    <row r="127" spans="1:8" ht="13.5" customHeight="1" x14ac:dyDescent="0.3">
      <c r="A127" s="173">
        <v>70</v>
      </c>
      <c r="B127" s="32" t="s">
        <v>169</v>
      </c>
      <c r="C127" s="53" t="s">
        <v>175</v>
      </c>
      <c r="D127" s="67" t="s">
        <v>36</v>
      </c>
      <c r="E127" s="68">
        <v>1</v>
      </c>
      <c r="F127" s="69"/>
      <c r="G127" s="74">
        <f>F127*E127</f>
        <v>0</v>
      </c>
      <c r="H127" s="180"/>
    </row>
    <row r="128" spans="1:8" ht="13.5" customHeight="1" x14ac:dyDescent="0.3">
      <c r="A128" s="173"/>
      <c r="B128" s="32"/>
      <c r="C128" s="53"/>
      <c r="D128" s="67"/>
      <c r="E128" s="68"/>
      <c r="F128" s="70"/>
      <c r="G128" s="74"/>
      <c r="H128" s="180"/>
    </row>
    <row r="129" spans="1:8" ht="13.5" customHeight="1" x14ac:dyDescent="0.3">
      <c r="A129" s="173">
        <v>71</v>
      </c>
      <c r="B129" s="32"/>
      <c r="C129" s="54" t="s">
        <v>178</v>
      </c>
      <c r="D129" s="67" t="s">
        <v>24</v>
      </c>
      <c r="E129" s="68">
        <v>9</v>
      </c>
      <c r="F129" s="69"/>
      <c r="G129" s="74">
        <f>F129*E129</f>
        <v>0</v>
      </c>
      <c r="H129" s="180"/>
    </row>
    <row r="130" spans="1:8" ht="13.5" customHeight="1" x14ac:dyDescent="0.3">
      <c r="A130" s="173">
        <v>72</v>
      </c>
      <c r="B130" s="32"/>
      <c r="C130" s="53" t="s">
        <v>179</v>
      </c>
      <c r="D130" s="67" t="s">
        <v>36</v>
      </c>
      <c r="E130" s="68">
        <v>1</v>
      </c>
      <c r="F130" s="69"/>
      <c r="G130" s="74">
        <f>F130*E130</f>
        <v>0</v>
      </c>
      <c r="H130" s="180"/>
    </row>
    <row r="131" spans="1:8" ht="13.5" customHeight="1" x14ac:dyDescent="0.3">
      <c r="A131" s="173">
        <v>73</v>
      </c>
      <c r="B131" s="32"/>
      <c r="C131" s="53" t="s">
        <v>180</v>
      </c>
      <c r="D131" s="67" t="s">
        <v>36</v>
      </c>
      <c r="E131" s="68">
        <v>1</v>
      </c>
      <c r="F131" s="69"/>
      <c r="G131" s="74">
        <f>F131*E131</f>
        <v>0</v>
      </c>
      <c r="H131" s="180"/>
    </row>
    <row r="132" spans="1:8" ht="13.5" customHeight="1" x14ac:dyDescent="0.3">
      <c r="A132" s="173">
        <v>74</v>
      </c>
      <c r="B132" s="32"/>
      <c r="C132" s="54" t="s">
        <v>181</v>
      </c>
      <c r="D132" s="75" t="s">
        <v>61</v>
      </c>
      <c r="E132" s="76">
        <v>0.47176299999999999</v>
      </c>
      <c r="F132" s="69"/>
      <c r="G132" s="74">
        <f>F132*E132</f>
        <v>0</v>
      </c>
      <c r="H132" s="180"/>
    </row>
    <row r="133" spans="1:8" ht="13.5" customHeight="1" x14ac:dyDescent="0.3">
      <c r="A133" s="28"/>
      <c r="B133" s="32"/>
      <c r="C133" s="34"/>
      <c r="D133" s="71"/>
      <c r="E133" s="77"/>
      <c r="F133" s="72"/>
      <c r="G133" s="78"/>
      <c r="H133" s="180"/>
    </row>
    <row r="134" spans="1:8" ht="15" x14ac:dyDescent="0.3">
      <c r="A134" s="161"/>
      <c r="B134" s="162"/>
      <c r="C134" s="162" t="s">
        <v>182</v>
      </c>
      <c r="D134" s="163"/>
      <c r="E134" s="163"/>
      <c r="F134" s="163"/>
      <c r="G134" s="164"/>
      <c r="H134" s="180"/>
    </row>
    <row r="135" spans="1:8" ht="13.5" customHeight="1" x14ac:dyDescent="0.3">
      <c r="A135" s="173">
        <v>75</v>
      </c>
      <c r="B135" s="32"/>
      <c r="C135" s="55" t="s">
        <v>183</v>
      </c>
      <c r="D135" s="71" t="s">
        <v>48</v>
      </c>
      <c r="E135" s="79">
        <v>1</v>
      </c>
      <c r="F135" s="73"/>
      <c r="G135" s="74">
        <f>F135*E135</f>
        <v>0</v>
      </c>
      <c r="H135" s="180"/>
    </row>
    <row r="136" spans="1:8" ht="13.5" customHeight="1" x14ac:dyDescent="0.3">
      <c r="A136" s="173">
        <v>76</v>
      </c>
      <c r="B136" s="32">
        <v>416</v>
      </c>
      <c r="C136" s="55" t="s">
        <v>184</v>
      </c>
      <c r="D136" s="71" t="s">
        <v>145</v>
      </c>
      <c r="E136" s="79">
        <v>30</v>
      </c>
      <c r="F136" s="73"/>
      <c r="G136" s="74">
        <f>F136*E136</f>
        <v>0</v>
      </c>
      <c r="H136" s="180"/>
    </row>
    <row r="137" spans="1:8" ht="13.5" customHeight="1" x14ac:dyDescent="0.3">
      <c r="A137" s="173">
        <v>77</v>
      </c>
      <c r="B137" s="32"/>
      <c r="C137" s="55" t="s">
        <v>185</v>
      </c>
      <c r="D137" s="71" t="s">
        <v>36</v>
      </c>
      <c r="E137" s="79">
        <v>1</v>
      </c>
      <c r="F137" s="73"/>
      <c r="G137" s="74">
        <f>F137*E137</f>
        <v>0</v>
      </c>
      <c r="H137" s="180"/>
    </row>
    <row r="138" spans="1:8" ht="13.5" customHeight="1" x14ac:dyDescent="0.3">
      <c r="A138" s="173"/>
      <c r="B138" s="32"/>
      <c r="C138" s="55"/>
      <c r="D138" s="71"/>
      <c r="E138" s="79"/>
      <c r="F138" s="72"/>
      <c r="G138" s="74"/>
      <c r="H138" s="180"/>
    </row>
    <row r="139" spans="1:8" ht="13.5" customHeight="1" x14ac:dyDescent="0.3">
      <c r="A139" s="173">
        <v>78</v>
      </c>
      <c r="B139" s="32"/>
      <c r="C139" s="55" t="s">
        <v>186</v>
      </c>
      <c r="D139" s="71" t="s">
        <v>187</v>
      </c>
      <c r="E139" s="79">
        <v>20</v>
      </c>
      <c r="F139" s="73"/>
      <c r="G139" s="74">
        <f>F139*E139</f>
        <v>0</v>
      </c>
      <c r="H139" s="180"/>
    </row>
    <row r="140" spans="1:8" ht="13.5" customHeight="1" x14ac:dyDescent="0.3">
      <c r="A140" s="173">
        <v>79</v>
      </c>
      <c r="B140" s="32"/>
      <c r="C140" s="55" t="s">
        <v>188</v>
      </c>
      <c r="D140" s="71" t="s">
        <v>187</v>
      </c>
      <c r="E140" s="79">
        <v>6</v>
      </c>
      <c r="F140" s="73"/>
      <c r="G140" s="74">
        <f>F140*E140</f>
        <v>0</v>
      </c>
      <c r="H140" s="180"/>
    </row>
    <row r="141" spans="1:8" ht="13.5" customHeight="1" x14ac:dyDescent="0.3">
      <c r="A141" s="173">
        <v>80</v>
      </c>
      <c r="B141" s="32"/>
      <c r="C141" s="55" t="s">
        <v>189</v>
      </c>
      <c r="D141" s="71" t="s">
        <v>36</v>
      </c>
      <c r="E141" s="79">
        <v>1</v>
      </c>
      <c r="F141" s="73"/>
      <c r="G141" s="74">
        <f>F141*E141</f>
        <v>0</v>
      </c>
      <c r="H141" s="180"/>
    </row>
    <row r="142" spans="1:8" ht="13.5" customHeight="1" x14ac:dyDescent="0.3">
      <c r="A142" s="173"/>
      <c r="B142" s="32"/>
      <c r="C142" s="55"/>
      <c r="D142" s="71"/>
      <c r="E142" s="79"/>
      <c r="F142" s="72"/>
      <c r="G142" s="74"/>
      <c r="H142" s="180"/>
    </row>
    <row r="143" spans="1:8" ht="13.5" customHeight="1" x14ac:dyDescent="0.3">
      <c r="A143" s="173">
        <v>81</v>
      </c>
      <c r="B143" s="32"/>
      <c r="C143" s="55" t="s">
        <v>129</v>
      </c>
      <c r="D143" s="71" t="s">
        <v>36</v>
      </c>
      <c r="E143" s="79">
        <v>1</v>
      </c>
      <c r="F143" s="73"/>
      <c r="G143" s="74">
        <f>F143*E143</f>
        <v>0</v>
      </c>
      <c r="H143" s="180"/>
    </row>
    <row r="144" spans="1:8" ht="15" x14ac:dyDescent="0.3">
      <c r="A144" s="161"/>
      <c r="B144" s="162"/>
      <c r="C144" s="162" t="s">
        <v>190</v>
      </c>
      <c r="D144" s="163"/>
      <c r="E144" s="163"/>
      <c r="F144" s="163"/>
      <c r="G144" s="164"/>
      <c r="H144" s="180"/>
    </row>
    <row r="145" spans="1:8" x14ac:dyDescent="0.3">
      <c r="A145" s="150" t="s">
        <v>17</v>
      </c>
      <c r="B145" s="100"/>
      <c r="C145" s="158" t="s">
        <v>191</v>
      </c>
      <c r="D145" s="99"/>
      <c r="E145" s="100"/>
      <c r="F145" s="101"/>
      <c r="G145" s="160"/>
      <c r="H145" s="180"/>
    </row>
    <row r="146" spans="1:8" x14ac:dyDescent="0.3">
      <c r="A146" s="166">
        <v>82</v>
      </c>
      <c r="B146" s="35"/>
      <c r="C146" s="159" t="s">
        <v>192</v>
      </c>
      <c r="D146" s="122" t="s">
        <v>193</v>
      </c>
      <c r="E146" s="119">
        <v>6</v>
      </c>
      <c r="F146" s="46"/>
      <c r="G146" s="74">
        <f>F146*E146</f>
        <v>0</v>
      </c>
      <c r="H146" s="180"/>
    </row>
    <row r="147" spans="1:8" x14ac:dyDescent="0.3">
      <c r="A147" s="150" t="s">
        <v>17</v>
      </c>
      <c r="B147" s="100"/>
      <c r="C147" s="158" t="s">
        <v>194</v>
      </c>
      <c r="D147" s="99"/>
      <c r="E147" s="100"/>
      <c r="F147" s="101"/>
      <c r="G147" s="160"/>
      <c r="H147" s="180"/>
    </row>
    <row r="148" spans="1:8" ht="22.5" x14ac:dyDescent="0.3">
      <c r="A148" s="166">
        <v>83</v>
      </c>
      <c r="B148" s="35"/>
      <c r="C148" s="20" t="s">
        <v>195</v>
      </c>
      <c r="D148" s="21" t="s">
        <v>196</v>
      </c>
      <c r="E148" s="36">
        <v>6</v>
      </c>
      <c r="F148" s="46"/>
      <c r="G148" s="74">
        <f>F148*E148</f>
        <v>0</v>
      </c>
      <c r="H148" s="180"/>
    </row>
    <row r="149" spans="1:8" x14ac:dyDescent="0.3">
      <c r="A149" s="166">
        <v>84</v>
      </c>
      <c r="B149" s="35"/>
      <c r="C149" s="20" t="s">
        <v>197</v>
      </c>
      <c r="D149" s="21" t="s">
        <v>79</v>
      </c>
      <c r="E149" s="36">
        <v>1</v>
      </c>
      <c r="F149" s="46"/>
      <c r="G149" s="74">
        <f>F149*E149</f>
        <v>0</v>
      </c>
      <c r="H149" s="180"/>
    </row>
    <row r="150" spans="1:8" x14ac:dyDescent="0.3">
      <c r="A150" s="150" t="s">
        <v>17</v>
      </c>
      <c r="B150" s="100"/>
      <c r="C150" s="158" t="s">
        <v>198</v>
      </c>
      <c r="D150" s="99"/>
      <c r="E150" s="100"/>
      <c r="F150" s="101"/>
      <c r="G150" s="160"/>
      <c r="H150" s="180"/>
    </row>
    <row r="151" spans="1:8" x14ac:dyDescent="0.3">
      <c r="A151" s="166">
        <v>85</v>
      </c>
      <c r="B151" s="35"/>
      <c r="C151" s="159" t="s">
        <v>199</v>
      </c>
      <c r="D151" s="122" t="s">
        <v>79</v>
      </c>
      <c r="E151" s="119">
        <v>0</v>
      </c>
      <c r="F151" s="47"/>
      <c r="G151" s="74">
        <f>F151*E151</f>
        <v>0</v>
      </c>
      <c r="H151" s="180"/>
    </row>
    <row r="152" spans="1:8" x14ac:dyDescent="0.3">
      <c r="A152" s="150" t="s">
        <v>17</v>
      </c>
      <c r="B152" s="100"/>
      <c r="C152" s="158" t="s">
        <v>200</v>
      </c>
      <c r="D152" s="99"/>
      <c r="E152" s="100"/>
      <c r="F152" s="101"/>
      <c r="G152" s="160"/>
      <c r="H152" s="180"/>
    </row>
    <row r="153" spans="1:8" x14ac:dyDescent="0.3">
      <c r="A153" s="166">
        <v>86</v>
      </c>
      <c r="B153" s="35"/>
      <c r="C153" s="159" t="s">
        <v>201</v>
      </c>
      <c r="D153" s="122" t="s">
        <v>79</v>
      </c>
      <c r="E153" s="119">
        <v>1</v>
      </c>
      <c r="F153" s="46"/>
      <c r="G153" s="74">
        <f>F153*E153</f>
        <v>0</v>
      </c>
      <c r="H153" s="180"/>
    </row>
    <row r="154" spans="1:8" x14ac:dyDescent="0.3">
      <c r="A154" s="150" t="s">
        <v>17</v>
      </c>
      <c r="B154" s="100"/>
      <c r="C154" s="158" t="s">
        <v>202</v>
      </c>
      <c r="D154" s="99"/>
      <c r="E154" s="100"/>
      <c r="F154" s="101"/>
      <c r="G154" s="160"/>
      <c r="H154" s="180"/>
    </row>
    <row r="155" spans="1:8" x14ac:dyDescent="0.3">
      <c r="A155" s="166">
        <v>87</v>
      </c>
      <c r="B155" s="37"/>
      <c r="C155" s="159" t="s">
        <v>203</v>
      </c>
      <c r="D155" s="122" t="s">
        <v>145</v>
      </c>
      <c r="E155" s="119">
        <v>30</v>
      </c>
      <c r="F155" s="46"/>
      <c r="G155" s="74">
        <f>F155*E155</f>
        <v>0</v>
      </c>
      <c r="H155" s="180"/>
    </row>
    <row r="156" spans="1:8" x14ac:dyDescent="0.3">
      <c r="A156" s="166">
        <v>88</v>
      </c>
      <c r="B156" s="35"/>
      <c r="C156" s="159" t="s">
        <v>204</v>
      </c>
      <c r="D156" s="122" t="s">
        <v>145</v>
      </c>
      <c r="E156" s="119">
        <v>2</v>
      </c>
      <c r="F156" s="46"/>
      <c r="G156" s="74">
        <f>F156*E156</f>
        <v>0</v>
      </c>
      <c r="H156" s="180"/>
    </row>
    <row r="157" spans="1:8" x14ac:dyDescent="0.3">
      <c r="A157" s="166">
        <v>89</v>
      </c>
      <c r="B157" s="35"/>
      <c r="C157" s="159" t="s">
        <v>205</v>
      </c>
      <c r="D157" s="122" t="s">
        <v>145</v>
      </c>
      <c r="E157" s="119">
        <v>180</v>
      </c>
      <c r="F157" s="46"/>
      <c r="G157" s="74">
        <f>F157*E157</f>
        <v>0</v>
      </c>
      <c r="H157" s="180"/>
    </row>
    <row r="158" spans="1:8" x14ac:dyDescent="0.3">
      <c r="A158" s="166">
        <v>90</v>
      </c>
      <c r="B158" s="35"/>
      <c r="C158" s="159" t="s">
        <v>206</v>
      </c>
      <c r="D158" s="122" t="s">
        <v>207</v>
      </c>
      <c r="E158" s="119">
        <v>1</v>
      </c>
      <c r="F158" s="46"/>
      <c r="G158" s="74">
        <f>F158*E158</f>
        <v>0</v>
      </c>
      <c r="H158" s="180"/>
    </row>
    <row r="159" spans="1:8" x14ac:dyDescent="0.3">
      <c r="A159" s="166">
        <v>91</v>
      </c>
      <c r="B159" s="35"/>
      <c r="C159" s="159" t="s">
        <v>208</v>
      </c>
      <c r="D159" s="122" t="s">
        <v>207</v>
      </c>
      <c r="E159" s="119">
        <v>1</v>
      </c>
      <c r="F159" s="46"/>
      <c r="G159" s="74">
        <f>F159*E159</f>
        <v>0</v>
      </c>
      <c r="H159" s="180"/>
    </row>
    <row r="160" spans="1:8" x14ac:dyDescent="0.3">
      <c r="A160" s="150" t="s">
        <v>17</v>
      </c>
      <c r="B160" s="100"/>
      <c r="C160" s="158" t="s">
        <v>209</v>
      </c>
      <c r="D160" s="99"/>
      <c r="E160" s="100"/>
      <c r="F160" s="101"/>
      <c r="G160" s="160"/>
      <c r="H160" s="180"/>
    </row>
    <row r="161" spans="1:8" x14ac:dyDescent="0.3">
      <c r="A161" s="166">
        <v>92</v>
      </c>
      <c r="B161" s="35"/>
      <c r="C161" s="159" t="s">
        <v>210</v>
      </c>
      <c r="D161" s="122" t="s">
        <v>145</v>
      </c>
      <c r="E161" s="119">
        <f>E155</f>
        <v>30</v>
      </c>
      <c r="F161" s="46"/>
      <c r="G161" s="74">
        <f t="shared" ref="G161:G168" si="2">F161*E161</f>
        <v>0</v>
      </c>
      <c r="H161" s="180"/>
    </row>
    <row r="162" spans="1:8" x14ac:dyDescent="0.3">
      <c r="A162" s="166">
        <v>93</v>
      </c>
      <c r="B162" s="35"/>
      <c r="C162" s="159" t="s">
        <v>204</v>
      </c>
      <c r="D162" s="122" t="s">
        <v>145</v>
      </c>
      <c r="E162" s="119">
        <f t="shared" ref="E162:E163" si="3">E156</f>
        <v>2</v>
      </c>
      <c r="F162" s="46"/>
      <c r="G162" s="74">
        <f t="shared" si="2"/>
        <v>0</v>
      </c>
      <c r="H162" s="180"/>
    </row>
    <row r="163" spans="1:8" x14ac:dyDescent="0.3">
      <c r="A163" s="166">
        <v>94</v>
      </c>
      <c r="B163" s="35"/>
      <c r="C163" s="159" t="s">
        <v>205</v>
      </c>
      <c r="D163" s="122" t="s">
        <v>145</v>
      </c>
      <c r="E163" s="119">
        <f t="shared" si="3"/>
        <v>180</v>
      </c>
      <c r="F163" s="46"/>
      <c r="G163" s="74">
        <f t="shared" si="2"/>
        <v>0</v>
      </c>
      <c r="H163" s="180"/>
    </row>
    <row r="164" spans="1:8" x14ac:dyDescent="0.3">
      <c r="A164" s="166">
        <v>95</v>
      </c>
      <c r="B164" s="35"/>
      <c r="C164" s="159" t="s">
        <v>211</v>
      </c>
      <c r="D164" s="122" t="s">
        <v>79</v>
      </c>
      <c r="E164" s="119">
        <v>6</v>
      </c>
      <c r="F164" s="46"/>
      <c r="G164" s="74">
        <f t="shared" si="2"/>
        <v>0</v>
      </c>
      <c r="H164" s="180"/>
    </row>
    <row r="165" spans="1:8" x14ac:dyDescent="0.3">
      <c r="A165" s="166">
        <v>96</v>
      </c>
      <c r="B165" s="35"/>
      <c r="C165" s="159" t="s">
        <v>212</v>
      </c>
      <c r="D165" s="122" t="s">
        <v>79</v>
      </c>
      <c r="E165" s="119">
        <v>6</v>
      </c>
      <c r="F165" s="46"/>
      <c r="G165" s="74">
        <f t="shared" si="2"/>
        <v>0</v>
      </c>
      <c r="H165" s="180"/>
    </row>
    <row r="166" spans="1:8" x14ac:dyDescent="0.3">
      <c r="A166" s="166">
        <v>97</v>
      </c>
      <c r="B166" s="35"/>
      <c r="C166" s="159" t="s">
        <v>213</v>
      </c>
      <c r="D166" s="122" t="s">
        <v>214</v>
      </c>
      <c r="E166" s="119">
        <v>1</v>
      </c>
      <c r="F166" s="46"/>
      <c r="G166" s="74">
        <f t="shared" si="2"/>
        <v>0</v>
      </c>
      <c r="H166" s="180"/>
    </row>
    <row r="167" spans="1:8" x14ac:dyDescent="0.3">
      <c r="A167" s="166">
        <v>98</v>
      </c>
      <c r="B167" s="35"/>
      <c r="C167" s="159" t="s">
        <v>215</v>
      </c>
      <c r="D167" s="122" t="s">
        <v>127</v>
      </c>
      <c r="E167" s="119">
        <v>5</v>
      </c>
      <c r="F167" s="46"/>
      <c r="G167" s="74">
        <f t="shared" si="2"/>
        <v>0</v>
      </c>
      <c r="H167" s="180"/>
    </row>
    <row r="168" spans="1:8" x14ac:dyDescent="0.3">
      <c r="A168" s="166">
        <v>99</v>
      </c>
      <c r="B168" s="35"/>
      <c r="C168" s="159" t="s">
        <v>216</v>
      </c>
      <c r="D168" s="122" t="s">
        <v>127</v>
      </c>
      <c r="E168" s="119">
        <v>2</v>
      </c>
      <c r="F168" s="46"/>
      <c r="G168" s="74">
        <f t="shared" si="2"/>
        <v>0</v>
      </c>
      <c r="H168" s="180"/>
    </row>
    <row r="169" spans="1:8" x14ac:dyDescent="0.3">
      <c r="A169" s="150" t="s">
        <v>17</v>
      </c>
      <c r="B169" s="100"/>
      <c r="C169" s="158" t="s">
        <v>217</v>
      </c>
      <c r="D169" s="99"/>
      <c r="E169" s="100"/>
      <c r="F169" s="101"/>
      <c r="G169" s="160"/>
      <c r="H169" s="180"/>
    </row>
    <row r="170" spans="1:8" x14ac:dyDescent="0.3">
      <c r="A170" s="166">
        <v>100</v>
      </c>
      <c r="B170" s="35"/>
      <c r="C170" s="20" t="s">
        <v>218</v>
      </c>
      <c r="D170" s="21" t="s">
        <v>127</v>
      </c>
      <c r="E170" s="36">
        <v>6</v>
      </c>
      <c r="F170" s="46"/>
      <c r="G170" s="74">
        <f>F170*E170</f>
        <v>0</v>
      </c>
      <c r="H170" s="180"/>
    </row>
    <row r="171" spans="1:8" x14ac:dyDescent="0.3">
      <c r="A171" s="166">
        <v>101</v>
      </c>
      <c r="B171" s="35"/>
      <c r="C171" s="20" t="s">
        <v>219</v>
      </c>
      <c r="D171" s="21" t="s">
        <v>48</v>
      </c>
      <c r="E171" s="36">
        <v>6</v>
      </c>
      <c r="F171" s="46"/>
      <c r="G171" s="74">
        <f>F171*E171</f>
        <v>0</v>
      </c>
      <c r="H171" s="180"/>
    </row>
    <row r="172" spans="1:8" x14ac:dyDescent="0.3">
      <c r="A172" s="166">
        <v>102</v>
      </c>
      <c r="B172" s="35"/>
      <c r="C172" s="20" t="s">
        <v>220</v>
      </c>
      <c r="D172" s="21" t="s">
        <v>221</v>
      </c>
      <c r="E172" s="36">
        <v>5</v>
      </c>
      <c r="F172" s="46"/>
      <c r="G172" s="74">
        <f>F172*E172</f>
        <v>0</v>
      </c>
      <c r="H172" s="180"/>
    </row>
    <row r="173" spans="1:8" x14ac:dyDescent="0.3">
      <c r="A173" s="166">
        <v>103</v>
      </c>
      <c r="B173" s="35"/>
      <c r="C173" s="20" t="s">
        <v>222</v>
      </c>
      <c r="D173" s="21" t="s">
        <v>48</v>
      </c>
      <c r="E173" s="36">
        <v>1</v>
      </c>
      <c r="F173" s="46"/>
      <c r="G173" s="74">
        <f>F173*E173</f>
        <v>0</v>
      </c>
      <c r="H173" s="180"/>
    </row>
    <row r="174" spans="1:8" x14ac:dyDescent="0.3">
      <c r="A174" s="167">
        <v>104</v>
      </c>
      <c r="B174" s="38"/>
      <c r="C174" s="39" t="s">
        <v>223</v>
      </c>
      <c r="D174" s="40" t="s">
        <v>79</v>
      </c>
      <c r="E174" s="41">
        <v>1</v>
      </c>
      <c r="F174" s="46"/>
      <c r="G174" s="74">
        <f>F174*E174</f>
        <v>0</v>
      </c>
      <c r="H174" s="180"/>
    </row>
    <row r="175" spans="1:8" ht="14.25" thickBot="1" x14ac:dyDescent="0.35">
      <c r="A175" s="15"/>
      <c r="B175" s="42"/>
      <c r="C175" s="85" t="s">
        <v>224</v>
      </c>
      <c r="D175" s="42"/>
      <c r="E175" s="42"/>
      <c r="F175" s="42"/>
      <c r="G175" s="66">
        <f>SUM(G117:G174)</f>
        <v>0</v>
      </c>
    </row>
    <row r="176" spans="1:8" ht="14.25" thickBot="1" x14ac:dyDescent="0.35">
      <c r="A176" s="25"/>
      <c r="B176" s="26"/>
      <c r="C176" s="26"/>
      <c r="D176" s="26"/>
      <c r="E176" s="26"/>
      <c r="F176" s="26"/>
      <c r="G176" s="27"/>
    </row>
    <row r="177" spans="1:7" ht="17.25" thickBot="1" x14ac:dyDescent="0.35">
      <c r="A177" s="50"/>
      <c r="B177" s="51"/>
      <c r="C177" s="56" t="s">
        <v>225</v>
      </c>
      <c r="D177" s="51"/>
      <c r="E177" s="51"/>
      <c r="F177" s="51"/>
      <c r="G177" s="175">
        <f>G175+G114+G76</f>
        <v>0</v>
      </c>
    </row>
  </sheetData>
  <mergeCells count="15">
    <mergeCell ref="B74:C74"/>
    <mergeCell ref="B71:C71"/>
    <mergeCell ref="B68:C68"/>
    <mergeCell ref="B64:C64"/>
    <mergeCell ref="B55:C55"/>
    <mergeCell ref="B56:C56"/>
    <mergeCell ref="B47:C47"/>
    <mergeCell ref="B48:C48"/>
    <mergeCell ref="B9:C9"/>
    <mergeCell ref="B10:C10"/>
    <mergeCell ref="B13:C13"/>
    <mergeCell ref="B14:C14"/>
    <mergeCell ref="B22:C22"/>
    <mergeCell ref="B33:C33"/>
    <mergeCell ref="B34:C34"/>
  </mergeCells>
  <conditionalFormatting sqref="D117:E132">
    <cfRule type="expression" dxfId="0" priority="1" stopIfTrue="1">
      <formula>#REF!&lt;&gt;""</formula>
    </cfRule>
  </conditionalFormatting>
  <pageMargins left="0.70866141732283472" right="0.70866141732283472" top="0.78740157480314965" bottom="0.78740157480314965" header="0.31496062992125984" footer="0.31496062992125984"/>
  <pageSetup paperSize="9" scale="74" fitToHeight="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/>
</file>

<file path=customXml/itemProps1.xml><?xml version="1.0" encoding="utf-8"?>
<ds:datastoreItem xmlns:ds="http://schemas.openxmlformats.org/officeDocument/2006/customXml" ds:itemID="{308A70BF-E27A-4899-9F4C-CD5D135A47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CN</vt:lpstr>
      <vt:lpstr>CN!Názvy_tisku</vt:lpstr>
      <vt:lpstr>CN!Oblast_tisku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Piše Viktor</dc:creator>
  <cp:keywords/>
  <dc:description/>
  <cp:lastModifiedBy>Piše Viktor</cp:lastModifiedBy>
  <cp:revision/>
  <cp:lastPrinted>2019-10-14T12:52:40Z</cp:lastPrinted>
  <dcterms:created xsi:type="dcterms:W3CDTF">2016-04-01T05:46:12Z</dcterms:created>
  <dcterms:modified xsi:type="dcterms:W3CDTF">2019-10-15T06:46:50Z</dcterms:modified>
  <cp:category/>
  <cp:contentStatus/>
</cp:coreProperties>
</file>