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Rumiste-plotZ - Návrh řeš..." sheetId="2" state="visible" r:id="rId3"/>
  </sheets>
  <definedNames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  <definedName function="false" hidden="false" localSheetId="1" name="_xlnm.Print_Area" vbProcedure="false">'Rumiste-plotZ - Návrh řeš...'!$C$4:$J$76,'Rumiste-plotZ - Návrh řeš...'!$C$82:$J$105,'Rumiste-plotZ - Návrh řeš...'!$C$111:$K$170</definedName>
    <definedName function="false" hidden="false" localSheetId="1" name="_xlnm.Print_Titles" vbProcedure="false">'Rumiste-plotZ - Návrh řeš...'!$121:$121</definedName>
    <definedName function="false" hidden="true" localSheetId="1" name="_xlnm._FilterDatabase" vbProcedure="false">'Rumiste-plotZ - Návrh řeš...'!$C$121:$K$170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<sst xmlns="http://schemas.openxmlformats.org/spreadsheetml/2006/main" count="754" uniqueCount="247">
  <si>
    <t xml:space="preserve">Export Komplet</t>
  </si>
  <si>
    <t xml:space="preserve">2.0</t>
  </si>
  <si>
    <t xml:space="preserve">False</t>
  </si>
  <si>
    <t xml:space="preserve">{63b1dab5-4a4b-476e-b978-110065384ddb}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</si>
  <si>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</si>
  <si>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</si>
  <si>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</si>
  <si>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</si>
  <si>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</si>
  <si>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</si>
  <si>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</si>
  <si>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</si>
  <si>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</si>
  <si>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Rumiste-plotZ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</si>
  <si>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</si>
  <si>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</si>
  <si>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Návrh řešení neprůhledného oplocení</t>
  </si>
  <si>
    <t xml:space="preserve">KSO:</t>
  </si>
  <si>
    <t xml:space="preserve">CC-CZ:</t>
  </si>
  <si>
    <t xml:space="preserve">Místo:</t>
  </si>
  <si>
    <t xml:space="preserve">Rumiště 3,5,9 , Brno</t>
  </si>
  <si>
    <t xml:space="preserve">Datum:</t>
  </si>
  <si>
    <t xml:space="preserve">25. 1. 2022</t>
  </si>
  <si>
    <t xml:space="preserve">Zadavatel:</t>
  </si>
  <si>
    <t xml:space="preserve">IČ:</t>
  </si>
  <si>
    <t xml:space="preserve">MmBrna,OSM 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</si>
  <si>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</si>
  <si>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</si>
  <si>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</si>
  <si>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</si>
  <si>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Ing.Ševelová Eva</t>
  </si>
  <si>
    <t xml:space="preserve">True</t>
  </si>
  <si>
    <t xml:space="preserve">Zpracovatel:</t>
  </si>
  <si>
    <t xml:space="preserve">Ševelová Eva ing.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</si>
  <si>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</si>
  <si>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</si>
  <si>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</si>
  <si>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</si>
  <si>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</si>
  <si>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</si>
  <si>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</si>
  <si>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</si>
  <si>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</si>
  <si>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</si>
  <si>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</si>
  <si>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</si>
  <si>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</si>
  <si>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</si>
  <si>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</si>
  <si>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</si>
  <si>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</si>
  <si>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</si>
  <si>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</si>
  <si>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</si>
  <si>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</si>
  <si>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</si>
  <si>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</si>
  <si>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</si>
  <si>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</si>
  <si>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</si>
  <si>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</si>
  <si>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</si>
  <si>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</si>
  <si>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</si>
  <si>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</si>
  <si>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</si>
  <si>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</si>
  <si>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</si>
  <si>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</si>
  <si>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</si>
  <si>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</si>
  <si>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</si>
  <si>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</si>
  <si>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</si>
  <si>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</si>
  <si>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</si>
  <si>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</si>
  <si>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</si>
  <si>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</si>
  <si>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</si>
  <si>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</si>
  <si>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</si>
  <si>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</si>
  <si>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</si>
  <si>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</si>
  <si>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</si>
  <si>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</si>
  <si>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</si>
  <si>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</si>
  <si>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</si>
  <si>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</si>
  <si>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</si>
  <si>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</si>
  <si>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</si>
  <si>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</si>
  <si>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</si>
  <si>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</si>
  <si>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</si>
  <si>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</si>
  <si>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</si>
  <si>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</si>
  <si>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</si>
  <si>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</si>
  <si>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</si>
  <si>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</si>
  <si>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</si>
  <si>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</si>
  <si>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</si>
  <si>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</si>
  <si>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</si>
  <si>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</si>
  <si>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</si>
  <si>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</si>
  <si>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</si>
  <si>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</si>
  <si>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Zemní práce</t>
  </si>
  <si>
    <t xml:space="preserve">K</t>
  </si>
  <si>
    <t xml:space="preserve">111201121</t>
  </si>
  <si>
    <t xml:space="preserve">Odstranění křovin a vyklizení pozemku</t>
  </si>
  <si>
    <t xml:space="preserve">sada</t>
  </si>
  <si>
    <t xml:space="preserve">CS ÚRS 2022 01</t>
  </si>
  <si>
    <t xml:space="preserve">4</t>
  </si>
  <si>
    <t xml:space="preserve">449627370</t>
  </si>
  <si>
    <t xml:space="preserve">133211011</t>
  </si>
  <si>
    <t xml:space="preserve">Hloubení šachet v soudržných horninách třídy těžitelnosti I skupiny 3 při překopech inženýrských sítí objemu do 10 m3 ručně</t>
  </si>
  <si>
    <t xml:space="preserve">m3</t>
  </si>
  <si>
    <t xml:space="preserve">2003499216</t>
  </si>
  <si>
    <t xml:space="preserve">VV</t>
  </si>
  <si>
    <t xml:space="preserve">20*0,4*0,4*0,9</t>
  </si>
  <si>
    <t xml:space="preserve">Součet</t>
  </si>
  <si>
    <t xml:space="preserve">3</t>
  </si>
  <si>
    <t xml:space="preserve">162751117</t>
  </si>
  <si>
    <t xml:space="preserve">Vodorovné přemístění přes 9 000 do 10000 m výkopku/sypaniny z horniny třídy těžitelnosti I skupiny 1 až 3</t>
  </si>
  <si>
    <t xml:space="preserve">-2101737828</t>
  </si>
  <si>
    <t xml:space="preserve">162751119</t>
  </si>
  <si>
    <t xml:space="preserve">Příplatek k vodorovnému přemístění výkopku/sypaniny z horniny třídy těžitelnosti I skupiny 1 až 3 ZKD 1000 m přes 10000 m</t>
  </si>
  <si>
    <t xml:space="preserve">-780389393</t>
  </si>
  <si>
    <t xml:space="preserve">2,88</t>
  </si>
  <si>
    <t xml:space="preserve">2,88*10 'Přepočtené koeficientem množství</t>
  </si>
  <si>
    <t xml:space="preserve">5</t>
  </si>
  <si>
    <t xml:space="preserve">171201231</t>
  </si>
  <si>
    <t xml:space="preserve">Poplatek za uložení zeminy a kamení na recyklační skládce (skládkovné) kód odpadu 17 05 04</t>
  </si>
  <si>
    <t xml:space="preserve">t</t>
  </si>
  <si>
    <t xml:space="preserve">549869360</t>
  </si>
  <si>
    <t xml:space="preserve">2,88*1,8</t>
  </si>
  <si>
    <t xml:space="preserve">6</t>
  </si>
  <si>
    <t xml:space="preserve">171251201</t>
  </si>
  <si>
    <t xml:space="preserve">Uložení sypaniny na skládky nebo meziskládky</t>
  </si>
  <si>
    <t xml:space="preserve">-1227888738</t>
  </si>
  <si>
    <t xml:space="preserve">Zakládání</t>
  </si>
  <si>
    <t xml:space="preserve">7</t>
  </si>
  <si>
    <t xml:space="preserve">271542211</t>
  </si>
  <si>
    <t xml:space="preserve">Podsyp pod základové konstrukce se zhutněním z netříděné štěrkodrtě</t>
  </si>
  <si>
    <t xml:space="preserve">1475955557</t>
  </si>
  <si>
    <t xml:space="preserve">0,4*0,4*20*0,1</t>
  </si>
  <si>
    <t xml:space="preserve">8</t>
  </si>
  <si>
    <t xml:space="preserve">275313611</t>
  </si>
  <si>
    <t xml:space="preserve">Základové patky z betonu tř. C 16/20</t>
  </si>
  <si>
    <t xml:space="preserve">1904415040</t>
  </si>
  <si>
    <t xml:space="preserve">0,4*0,4*0,8*20</t>
  </si>
  <si>
    <t xml:space="preserve">Svislé a kompletní konstrukce</t>
  </si>
  <si>
    <t xml:space="preserve">9</t>
  </si>
  <si>
    <t xml:space="preserve">338171121</t>
  </si>
  <si>
    <t xml:space="preserve">Osazování sloupků a vzpěr  ocelových v do 2,60 m se zalitím MC</t>
  </si>
  <si>
    <t xml:space="preserve">kus</t>
  </si>
  <si>
    <t xml:space="preserve">1835576802</t>
  </si>
  <si>
    <t xml:space="preserve">20</t>
  </si>
  <si>
    <t xml:space="preserve">10</t>
  </si>
  <si>
    <t xml:space="preserve">M</t>
  </si>
  <si>
    <t xml:space="preserve">14550258</t>
  </si>
  <si>
    <t xml:space="preserve">profil ocelový čtvercový svařovaný 60x60x5mm dl.2,6m</t>
  </si>
  <si>
    <t xml:space="preserve">1971176550</t>
  </si>
  <si>
    <t xml:space="preserve">11</t>
  </si>
  <si>
    <t xml:space="preserve">348171520</t>
  </si>
  <si>
    <t xml:space="preserve">Montáž oplocení z plechu vlnitého přes 30 do 50 kg na 1 m oplocení</t>
  </si>
  <si>
    <t xml:space="preserve">m</t>
  </si>
  <si>
    <t xml:space="preserve">-1981520143</t>
  </si>
  <si>
    <t xml:space="preserve">18,5+27,7</t>
  </si>
  <si>
    <t xml:space="preserve">12</t>
  </si>
  <si>
    <t xml:space="preserve">13835000</t>
  </si>
  <si>
    <t xml:space="preserve">plech vlnitý z lakovaného AlZn tl 0,75mm</t>
  </si>
  <si>
    <t xml:space="preserve">m2</t>
  </si>
  <si>
    <t xml:space="preserve">-1480792289</t>
  </si>
  <si>
    <t xml:space="preserve">13</t>
  </si>
  <si>
    <t xml:space="preserve">348401320</t>
  </si>
  <si>
    <t xml:space="preserve">Rozvinutí, montáž a napnutí ostnatého drátu</t>
  </si>
  <si>
    <t xml:space="preserve">955824652</t>
  </si>
  <si>
    <t xml:space="preserve">14</t>
  </si>
  <si>
    <t xml:space="preserve">31478001</t>
  </si>
  <si>
    <t xml:space="preserve">drát ostnatý D 2mm</t>
  </si>
  <si>
    <t xml:space="preserve">-1054072757</t>
  </si>
  <si>
    <t xml:space="preserve">46,2*1,02 'Přepočtené koeficientem množství</t>
  </si>
  <si>
    <t xml:space="preserve">Ostatní konstrukce a práce, bourání</t>
  </si>
  <si>
    <t xml:space="preserve">952901111</t>
  </si>
  <si>
    <t xml:space="preserve">Uklid po dokončení</t>
  </si>
  <si>
    <t xml:space="preserve">130313174</t>
  </si>
  <si>
    <t xml:space="preserve">16</t>
  </si>
  <si>
    <t xml:space="preserve">974042567</t>
  </si>
  <si>
    <t xml:space="preserve">Vysekání rýh v betonové mazaniné hl do 150 mm š do 300 mm</t>
  </si>
  <si>
    <t xml:space="preserve">234191715</t>
  </si>
  <si>
    <t xml:space="preserve">0,4*16</t>
  </si>
  <si>
    <t xml:space="preserve">17</t>
  </si>
  <si>
    <t xml:space="preserve">974042569</t>
  </si>
  <si>
    <t xml:space="preserve">Příplatek k vysekání rýh v betonové mazanině hl do 150 mm ZKD 100 mm š rýhy</t>
  </si>
  <si>
    <t xml:space="preserve">1334041101</t>
  </si>
  <si>
    <t xml:space="preserve">18</t>
  </si>
  <si>
    <t xml:space="preserve">977311112</t>
  </si>
  <si>
    <t xml:space="preserve">Řezání stávajících betonových mazanin nevyztužených hl do 100 mm</t>
  </si>
  <si>
    <t xml:space="preserve">1414173563</t>
  </si>
  <si>
    <t xml:space="preserve">997</t>
  </si>
  <si>
    <t xml:space="preserve">Přesun sutě</t>
  </si>
  <si>
    <t xml:space="preserve">19</t>
  </si>
  <si>
    <t xml:space="preserve">997221551</t>
  </si>
  <si>
    <t xml:space="preserve">Vodorovná doprava suti ze sypkých materiálů do 1 km</t>
  </si>
  <si>
    <t xml:space="preserve">-1941794424</t>
  </si>
  <si>
    <t xml:space="preserve">997221559</t>
  </si>
  <si>
    <t xml:space="preserve">Příplatek ZKD 1 km u vodorovné dopravy suti ze sypkých materiálů</t>
  </si>
  <si>
    <t xml:space="preserve">-426716481</t>
  </si>
  <si>
    <t xml:space="preserve">1,845*19 'Přepočtené koeficientem množství</t>
  </si>
  <si>
    <t xml:space="preserve">997221611</t>
  </si>
  <si>
    <t xml:space="preserve">Nakládání suti na dopravní prostředky pro vodorovnou dopravu</t>
  </si>
  <si>
    <t xml:space="preserve">1193272779</t>
  </si>
  <si>
    <t xml:space="preserve">22</t>
  </si>
  <si>
    <t xml:space="preserve">997221615</t>
  </si>
  <si>
    <t xml:space="preserve">Poplatek za uložení na skládce (skládkovné) stavebního odpadu</t>
  </si>
  <si>
    <t xml:space="preserve">395849216</t>
  </si>
  <si>
    <t xml:space="preserve">998</t>
  </si>
  <si>
    <t xml:space="preserve">Přesun hmot</t>
  </si>
  <si>
    <t xml:space="preserve">23</t>
  </si>
  <si>
    <t xml:space="preserve">998011001</t>
  </si>
  <si>
    <t xml:space="preserve">Přesun hmot  v do 6 m</t>
  </si>
  <si>
    <t xml:space="preserve">168217622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</si>
  <si>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</si>
  <si>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</si>
  <si>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</si>
  <si>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</si>
  <si>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24</t>
  </si>
  <si>
    <t xml:space="preserve">030001000</t>
  </si>
  <si>
    <t xml:space="preserve">Zařízení staveniště-3%</t>
  </si>
  <si>
    <t xml:space="preserve">1024</t>
  </si>
  <si>
    <t xml:space="preserve">-1913275137</t>
  </si>
  <si>
    <t xml:space="preserve">VRN6</t>
  </si>
  <si>
    <t xml:space="preserve">Územní vlivy</t>
  </si>
  <si>
    <t xml:space="preserve">25</t>
  </si>
  <si>
    <t xml:space="preserve">060001000</t>
  </si>
  <si>
    <t xml:space="preserve">Územní vlivy-3,2%</t>
  </si>
  <si>
    <t xml:space="preserve">-309386754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</si>
</sst>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1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9"/>
      <name val="Arial CE"/>
      <family val="0"/>
      <charset val="238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FF0000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sz val="9"/>
      <color rgb="FF0000FF"/>
      <name val="Arial CE"/>
      <family val="0"/>
      <charset val="238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8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8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7" sqref="K126 K129:K130 K133 K135 K137 K139 K142 K144 K147:K148 K150 K153:K154 K156:K157 K159:K160 K162:K163 K165 K168 K170 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Rumiste-plotZ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Návrh řešení neprůhledného oplocení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Rumiště 3,5,9 , 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25. 1. 2022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 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Ing.Ševelová Eva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Ševelová Eva ing.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'Rumiste-plotZ - Návrh řeš...'!J28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'Rumiste-plotZ - Návrh řeš...'!P122</f>
        <v>0</v>
      </c>
      <c r="AV95" s="94" t="n">
        <f aca="false">'Rumiste-plotZ - Návrh řeš...'!J31</f>
        <v>0</v>
      </c>
      <c r="AW95" s="94" t="n">
        <f aca="false">'Rumiste-plotZ - Návrh řeš...'!J32</f>
        <v>0</v>
      </c>
      <c r="AX95" s="94" t="n">
        <f aca="false">'Rumiste-plotZ - Návrh řeš...'!J33</f>
        <v>0</v>
      </c>
      <c r="AY95" s="94" t="n">
        <f aca="false">'Rumiste-plotZ - Návrh řeš...'!J34</f>
        <v>0</v>
      </c>
      <c r="AZ95" s="94" t="n">
        <f aca="false">'Rumiste-plotZ - Návrh řeš...'!F31</f>
        <v>0</v>
      </c>
      <c r="BA95" s="94" t="n">
        <f aca="false">'Rumiste-plotZ - Návrh řeš...'!F32</f>
        <v>0</v>
      </c>
      <c r="BB95" s="94" t="n">
        <f aca="false">'Rumiste-plotZ - Návrh řeš...'!F33</f>
        <v>0</v>
      </c>
      <c r="BC95" s="94" t="n">
        <f aca="false">'Rumiste-plotZ - Návrh řeš...'!F34</f>
        <v>0</v>
      </c>
      <c r="BD95" s="96" t="n">
        <f aca="false">'Rumiste-plotZ - Návrh řeš...'!F35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Rumiste-plotZ - Návrh řeš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71"/>
  <sheetViews>
    <sheetView showFormulas="false" showGridLines="false" showRowColHeaders="true" showZeros="true" rightToLeft="false" tabSelected="true" showOutlineSymbols="true" defaultGridColor="true" view="normal" topLeftCell="A23" colorId="64" zoomScale="100" zoomScaleNormal="100" zoomScalePageLayoutView="100" workbookViewId="0">
      <selection pane="topLeft" activeCell="K170" activeCellId="16" sqref="K126 K129:K130 K133 K135 K137 K139 K142 K144 K147:K148 K150 K153:K154 K156:K157 K159:K160 K162:K163 K165 K168 K170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25. 1. 2022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35</v>
      </c>
      <c r="E28" s="22"/>
      <c r="F28" s="22"/>
      <c r="G28" s="22"/>
      <c r="H28" s="22"/>
      <c r="I28" s="22"/>
      <c r="J28" s="108" t="n">
        <f aca="false">ROUND(J122,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37</v>
      </c>
      <c r="G30" s="22"/>
      <c r="H30" s="22"/>
      <c r="I30" s="109" t="s">
        <v>36</v>
      </c>
      <c r="J30" s="109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39</v>
      </c>
      <c r="E31" s="15" t="s">
        <v>40</v>
      </c>
      <c r="F31" s="111" t="n">
        <f aca="false">ROUND((SUM(BE122:BE170)),  2)</f>
        <v>0</v>
      </c>
      <c r="G31" s="22"/>
      <c r="H31" s="22"/>
      <c r="I31" s="112" t="n">
        <v>0.21</v>
      </c>
      <c r="J31" s="111" t="n">
        <f aca="false">ROUND(((SUM(BE122:BE170))*I31),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1" t="n">
        <f aca="false">ROUND((SUM(BF122:BF170)),  2)</f>
        <v>0</v>
      </c>
      <c r="G32" s="22"/>
      <c r="H32" s="22"/>
      <c r="I32" s="112" t="n">
        <v>0.15</v>
      </c>
      <c r="J32" s="111" t="n">
        <f aca="false">ROUND(((SUM(BF122:BF170))*I32),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1" t="n">
        <f aca="false">ROUND((SUM(BG122:BG170)),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1" t="n">
        <f aca="false">ROUND((SUM(BH122:BH170)),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1" t="n">
        <f aca="false">ROUND((SUM(BI122:BI170)),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45</v>
      </c>
      <c r="E37" s="63"/>
      <c r="F37" s="63"/>
      <c r="G37" s="115" t="s">
        <v>46</v>
      </c>
      <c r="H37" s="116" t="s">
        <v>47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9" t="s">
        <v>51</v>
      </c>
      <c r="G61" s="42" t="s">
        <v>50</v>
      </c>
      <c r="H61" s="25"/>
      <c r="I61" s="25"/>
      <c r="J61" s="12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9" t="s">
        <v>51</v>
      </c>
      <c r="G76" s="42" t="s">
        <v>50</v>
      </c>
      <c r="H76" s="25"/>
      <c r="I76" s="25"/>
      <c r="J76" s="12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Návrh řešení neprůhledného oplocení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Rumiště 3,5,9 , Brno</v>
      </c>
      <c r="G87" s="22"/>
      <c r="H87" s="22"/>
      <c r="I87" s="15" t="s">
        <v>21</v>
      </c>
      <c r="J87" s="101" t="str">
        <f aca="false">IF(J10="","",J10)</f>
        <v>25. 1. 2022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 ,Husova 3,brno</v>
      </c>
      <c r="G89" s="22"/>
      <c r="H89" s="22"/>
      <c r="I89" s="15" t="s">
        <v>29</v>
      </c>
      <c r="J89" s="121" t="str">
        <f aca="false">E19</f>
        <v>Ing.Ševelová Eva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Ševelová Eva ing.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85</v>
      </c>
      <c r="D92" s="113"/>
      <c r="E92" s="113"/>
      <c r="F92" s="113"/>
      <c r="G92" s="113"/>
      <c r="H92" s="113"/>
      <c r="I92" s="113"/>
      <c r="J92" s="123" t="s">
        <v>86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87</v>
      </c>
      <c r="D94" s="22"/>
      <c r="E94" s="22"/>
      <c r="F94" s="22"/>
      <c r="G94" s="22"/>
      <c r="H94" s="22"/>
      <c r="I94" s="22"/>
      <c r="J94" s="108" t="n">
        <f aca="false">J122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5" customFormat="true" ht="24.95" hidden="false" customHeight="true" outlineLevel="0" collapsed="false">
      <c r="B95" s="126"/>
      <c r="D95" s="127" t="s">
        <v>89</v>
      </c>
      <c r="E95" s="128"/>
      <c r="F95" s="128"/>
      <c r="G95" s="128"/>
      <c r="H95" s="128"/>
      <c r="I95" s="128"/>
      <c r="J95" s="129" t="n">
        <f aca="false">J123</f>
        <v>0</v>
      </c>
      <c r="L95" s="126"/>
    </row>
    <row r="96" s="130" customFormat="true" ht="19.95" hidden="false" customHeight="true" outlineLevel="0" collapsed="false">
      <c r="B96" s="131"/>
      <c r="D96" s="132" t="s">
        <v>90</v>
      </c>
      <c r="E96" s="133"/>
      <c r="F96" s="133"/>
      <c r="G96" s="133"/>
      <c r="H96" s="133"/>
      <c r="I96" s="133"/>
      <c r="J96" s="134" t="n">
        <f aca="false">J124</f>
        <v>0</v>
      </c>
      <c r="L96" s="131"/>
    </row>
    <row r="97" s="130" customFormat="true" ht="19.95" hidden="false" customHeight="true" outlineLevel="0" collapsed="false">
      <c r="B97" s="131"/>
      <c r="D97" s="132" t="s">
        <v>91</v>
      </c>
      <c r="E97" s="133"/>
      <c r="F97" s="133"/>
      <c r="G97" s="133"/>
      <c r="H97" s="133"/>
      <c r="I97" s="133"/>
      <c r="J97" s="134" t="n">
        <f aca="false">J136</f>
        <v>0</v>
      </c>
      <c r="L97" s="131"/>
    </row>
    <row r="98" s="130" customFormat="true" ht="19.95" hidden="false" customHeight="true" outlineLevel="0" collapsed="false">
      <c r="B98" s="131"/>
      <c r="D98" s="132" t="s">
        <v>92</v>
      </c>
      <c r="E98" s="133"/>
      <c r="F98" s="133"/>
      <c r="G98" s="133"/>
      <c r="H98" s="133"/>
      <c r="I98" s="133"/>
      <c r="J98" s="134" t="n">
        <f aca="false">J141</f>
        <v>0</v>
      </c>
      <c r="L98" s="131"/>
    </row>
    <row r="99" s="130" customFormat="true" ht="19.95" hidden="false" customHeight="true" outlineLevel="0" collapsed="false">
      <c r="B99" s="131"/>
      <c r="D99" s="132" t="s">
        <v>93</v>
      </c>
      <c r="E99" s="133"/>
      <c r="F99" s="133"/>
      <c r="G99" s="133"/>
      <c r="H99" s="133"/>
      <c r="I99" s="133"/>
      <c r="J99" s="134" t="n">
        <f aca="false">J152</f>
        <v>0</v>
      </c>
      <c r="L99" s="131"/>
    </row>
    <row r="100" s="130" customFormat="true" ht="19.95" hidden="false" customHeight="true" outlineLevel="0" collapsed="false">
      <c r="B100" s="131"/>
      <c r="D100" s="132" t="s">
        <v>94</v>
      </c>
      <c r="E100" s="133"/>
      <c r="F100" s="133"/>
      <c r="G100" s="133"/>
      <c r="H100" s="133"/>
      <c r="I100" s="133"/>
      <c r="J100" s="134" t="n">
        <f aca="false">J158</f>
        <v>0</v>
      </c>
      <c r="L100" s="131"/>
    </row>
    <row r="101" s="130" customFormat="true" ht="19.95" hidden="false" customHeight="true" outlineLevel="0" collapsed="false">
      <c r="B101" s="131"/>
      <c r="D101" s="132" t="s">
        <v>95</v>
      </c>
      <c r="E101" s="133"/>
      <c r="F101" s="133"/>
      <c r="G101" s="133"/>
      <c r="H101" s="133"/>
      <c r="I101" s="133"/>
      <c r="J101" s="134" t="n">
        <f aca="false">J164</f>
        <v>0</v>
      </c>
      <c r="L101" s="131"/>
    </row>
    <row r="102" s="125" customFormat="true" ht="24.95" hidden="false" customHeight="true" outlineLevel="0" collapsed="false">
      <c r="B102" s="126"/>
      <c r="D102" s="127" t="s">
        <v>96</v>
      </c>
      <c r="E102" s="128"/>
      <c r="F102" s="128"/>
      <c r="G102" s="128"/>
      <c r="H102" s="128"/>
      <c r="I102" s="128"/>
      <c r="J102" s="129" t="n">
        <f aca="false">J166</f>
        <v>0</v>
      </c>
      <c r="L102" s="126"/>
    </row>
    <row r="103" s="130" customFormat="true" ht="19.95" hidden="false" customHeight="true" outlineLevel="0" collapsed="false">
      <c r="B103" s="131"/>
      <c r="D103" s="132" t="s">
        <v>97</v>
      </c>
      <c r="E103" s="133"/>
      <c r="F103" s="133"/>
      <c r="G103" s="133"/>
      <c r="H103" s="133"/>
      <c r="I103" s="133"/>
      <c r="J103" s="134" t="n">
        <f aca="false">J167</f>
        <v>0</v>
      </c>
      <c r="L103" s="131"/>
    </row>
    <row r="104" s="130" customFormat="true" ht="19.95" hidden="false" customHeight="true" outlineLevel="0" collapsed="false">
      <c r="B104" s="131"/>
      <c r="D104" s="132" t="s">
        <v>98</v>
      </c>
      <c r="E104" s="133"/>
      <c r="F104" s="133"/>
      <c r="G104" s="133"/>
      <c r="H104" s="133"/>
      <c r="I104" s="133"/>
      <c r="J104" s="134" t="n">
        <f aca="false">J169</f>
        <v>0</v>
      </c>
      <c r="L104" s="131"/>
    </row>
    <row r="105" s="27" customFormat="true" ht="21.85" hidden="false" customHeight="true" outlineLevel="0" collapsed="false">
      <c r="A105" s="22"/>
      <c r="B105" s="23"/>
      <c r="C105" s="22"/>
      <c r="D105" s="22"/>
      <c r="E105" s="22"/>
      <c r="F105" s="22"/>
      <c r="G105" s="22"/>
      <c r="H105" s="22"/>
      <c r="I105" s="22"/>
      <c r="J105" s="22"/>
      <c r="K105" s="22"/>
      <c r="L105" s="39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="27" customFormat="true" ht="6.95" hidden="false" customHeight="true" outlineLevel="0" collapsed="false">
      <c r="A106" s="22"/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39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10" s="27" customFormat="true" ht="6.95" hidden="false" customHeight="true" outlineLevel="0" collapsed="false">
      <c r="A110" s="22"/>
      <c r="B110" s="46"/>
      <c r="C110" s="47"/>
      <c r="D110" s="47"/>
      <c r="E110" s="47"/>
      <c r="F110" s="47"/>
      <c r="G110" s="47"/>
      <c r="H110" s="47"/>
      <c r="I110" s="47"/>
      <c r="J110" s="47"/>
      <c r="K110" s="47"/>
      <c r="L110" s="39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24.95" hidden="false" customHeight="true" outlineLevel="0" collapsed="false">
      <c r="A111" s="22"/>
      <c r="B111" s="23"/>
      <c r="C111" s="7" t="s">
        <v>99</v>
      </c>
      <c r="D111" s="22"/>
      <c r="E111" s="22"/>
      <c r="F111" s="22"/>
      <c r="G111" s="22"/>
      <c r="H111" s="22"/>
      <c r="I111" s="22"/>
      <c r="J111" s="22"/>
      <c r="K111" s="22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6.95" hidden="false" customHeight="true" outlineLevel="0" collapsed="false">
      <c r="A112" s="22"/>
      <c r="B112" s="23"/>
      <c r="C112" s="22"/>
      <c r="D112" s="22"/>
      <c r="E112" s="22"/>
      <c r="F112" s="22"/>
      <c r="G112" s="22"/>
      <c r="H112" s="22"/>
      <c r="I112" s="22"/>
      <c r="J112" s="22"/>
      <c r="K112" s="22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12" hidden="false" customHeight="true" outlineLevel="0" collapsed="false">
      <c r="A113" s="22"/>
      <c r="B113" s="23"/>
      <c r="C113" s="15" t="s">
        <v>15</v>
      </c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6.5" hidden="false" customHeight="true" outlineLevel="0" collapsed="false">
      <c r="A114" s="22"/>
      <c r="B114" s="23"/>
      <c r="C114" s="22"/>
      <c r="D114" s="22"/>
      <c r="E114" s="100" t="str">
        <f aca="false">E7</f>
        <v>Návrh řešení neprůhledného oplocení</v>
      </c>
      <c r="F114" s="100"/>
      <c r="G114" s="100"/>
      <c r="H114" s="100"/>
      <c r="I114" s="2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23"/>
      <c r="C115" s="22"/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2" hidden="false" customHeight="true" outlineLevel="0" collapsed="false">
      <c r="A116" s="22"/>
      <c r="B116" s="23"/>
      <c r="C116" s="15" t="s">
        <v>19</v>
      </c>
      <c r="D116" s="22"/>
      <c r="E116" s="22"/>
      <c r="F116" s="16" t="str">
        <f aca="false">F10</f>
        <v>Rumiště 3,5,9 , Brno</v>
      </c>
      <c r="G116" s="22"/>
      <c r="H116" s="22"/>
      <c r="I116" s="15" t="s">
        <v>21</v>
      </c>
      <c r="J116" s="101" t="str">
        <f aca="false">IF(J10="","",J10)</f>
        <v>25. 1. 2022</v>
      </c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6.95" hidden="false" customHeight="true" outlineLevel="0" collapsed="false">
      <c r="A117" s="22"/>
      <c r="B117" s="23"/>
      <c r="C117" s="22"/>
      <c r="D117" s="22"/>
      <c r="E117" s="22"/>
      <c r="F117" s="22"/>
      <c r="G117" s="22"/>
      <c r="H117" s="22"/>
      <c r="I117" s="2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5.15" hidden="false" customHeight="true" outlineLevel="0" collapsed="false">
      <c r="A118" s="22"/>
      <c r="B118" s="23"/>
      <c r="C118" s="15" t="s">
        <v>23</v>
      </c>
      <c r="D118" s="22"/>
      <c r="E118" s="22"/>
      <c r="F118" s="16" t="str">
        <f aca="false">E13</f>
        <v>MmBrna,OSM ,Husova 3,brno</v>
      </c>
      <c r="G118" s="22"/>
      <c r="H118" s="22"/>
      <c r="I118" s="15" t="s">
        <v>29</v>
      </c>
      <c r="J118" s="121" t="str">
        <f aca="false">E19</f>
        <v>Ing.Ševelová Eva</v>
      </c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5.15" hidden="false" customHeight="true" outlineLevel="0" collapsed="false">
      <c r="A119" s="22"/>
      <c r="B119" s="23"/>
      <c r="C119" s="15" t="s">
        <v>27</v>
      </c>
      <c r="D119" s="22"/>
      <c r="E119" s="22"/>
      <c r="F119" s="16" t="str">
        <f aca="false">IF(E16="","",E16)</f>
        <v>Vyplň údaj</v>
      </c>
      <c r="G119" s="22"/>
      <c r="H119" s="22"/>
      <c r="I119" s="15" t="s">
        <v>32</v>
      </c>
      <c r="J119" s="121" t="str">
        <f aca="false">E22</f>
        <v>Ševelová Eva ing.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0.3" hidden="false" customHeight="true" outlineLevel="0" collapsed="false">
      <c r="A120" s="22"/>
      <c r="B120" s="23"/>
      <c r="C120" s="22"/>
      <c r="D120" s="22"/>
      <c r="E120" s="22"/>
      <c r="F120" s="22"/>
      <c r="G120" s="22"/>
      <c r="H120" s="22"/>
      <c r="I120" s="2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141" customFormat="true" ht="29.3" hidden="false" customHeight="true" outlineLevel="0" collapsed="false">
      <c r="A121" s="135"/>
      <c r="B121" s="136"/>
      <c r="C121" s="137" t="s">
        <v>100</v>
      </c>
      <c r="D121" s="138" t="s">
        <v>60</v>
      </c>
      <c r="E121" s="138" t="s">
        <v>56</v>
      </c>
      <c r="F121" s="138" t="s">
        <v>57</v>
      </c>
      <c r="G121" s="138" t="s">
        <v>101</v>
      </c>
      <c r="H121" s="138" t="s">
        <v>102</v>
      </c>
      <c r="I121" s="138" t="s">
        <v>103</v>
      </c>
      <c r="J121" s="138" t="s">
        <v>86</v>
      </c>
      <c r="K121" s="139" t="s">
        <v>104</v>
      </c>
      <c r="L121" s="140"/>
      <c r="M121" s="68"/>
      <c r="N121" s="69" t="s">
        <v>39</v>
      </c>
      <c r="O121" s="69" t="s">
        <v>105</v>
      </c>
      <c r="P121" s="69" t="s">
        <v>106</v>
      </c>
      <c r="Q121" s="69" t="s">
        <v>107</v>
      </c>
      <c r="R121" s="69" t="s">
        <v>108</v>
      </c>
      <c r="S121" s="69" t="s">
        <v>109</v>
      </c>
      <c r="T121" s="70" t="s">
        <v>110</v>
      </c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</row>
    <row r="122" s="27" customFormat="true" ht="22.8" hidden="false" customHeight="true" outlineLevel="0" collapsed="false">
      <c r="A122" s="22"/>
      <c r="B122" s="23"/>
      <c r="C122" s="76" t="s">
        <v>111</v>
      </c>
      <c r="D122" s="22"/>
      <c r="E122" s="22"/>
      <c r="F122" s="22"/>
      <c r="G122" s="22"/>
      <c r="H122" s="22"/>
      <c r="I122" s="22"/>
      <c r="J122" s="142" t="n">
        <f aca="false">BK122</f>
        <v>0</v>
      </c>
      <c r="K122" s="22"/>
      <c r="L122" s="23"/>
      <c r="M122" s="71"/>
      <c r="N122" s="58"/>
      <c r="O122" s="72"/>
      <c r="P122" s="143" t="n">
        <f aca="false">P123+P166</f>
        <v>0</v>
      </c>
      <c r="Q122" s="72"/>
      <c r="R122" s="143" t="n">
        <f aca="false">R123+R166</f>
        <v>8.0630432</v>
      </c>
      <c r="S122" s="72"/>
      <c r="T122" s="144" t="n">
        <f aca="false">T123+T166</f>
        <v>1.8448</v>
      </c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T122" s="3" t="s">
        <v>74</v>
      </c>
      <c r="AU122" s="3" t="s">
        <v>88</v>
      </c>
      <c r="BK122" s="145" t="n">
        <f aca="false">BK123+BK166</f>
        <v>0</v>
      </c>
    </row>
    <row r="123" s="146" customFormat="true" ht="25.9" hidden="false" customHeight="true" outlineLevel="0" collapsed="false">
      <c r="B123" s="147"/>
      <c r="D123" s="148" t="s">
        <v>74</v>
      </c>
      <c r="E123" s="149" t="s">
        <v>112</v>
      </c>
      <c r="F123" s="149" t="s">
        <v>113</v>
      </c>
      <c r="I123" s="150"/>
      <c r="J123" s="151" t="n">
        <f aca="false">BK123</f>
        <v>0</v>
      </c>
      <c r="L123" s="147"/>
      <c r="M123" s="152"/>
      <c r="N123" s="153"/>
      <c r="O123" s="153"/>
      <c r="P123" s="154" t="n">
        <f aca="false">P124+P136+P141+P152+P158+P164</f>
        <v>0</v>
      </c>
      <c r="Q123" s="153"/>
      <c r="R123" s="154" t="n">
        <f aca="false">R124+R136+R141+R152+R158+R164</f>
        <v>8.0630432</v>
      </c>
      <c r="S123" s="153"/>
      <c r="T123" s="155" t="n">
        <f aca="false">T124+T136+T141+T152+T158+T164</f>
        <v>1.8448</v>
      </c>
      <c r="AR123" s="148" t="s">
        <v>80</v>
      </c>
      <c r="AT123" s="156" t="s">
        <v>74</v>
      </c>
      <c r="AU123" s="156" t="s">
        <v>75</v>
      </c>
      <c r="AY123" s="148" t="s">
        <v>114</v>
      </c>
      <c r="BK123" s="157" t="n">
        <f aca="false">BK124+BK136+BK141+BK152+BK158+BK164</f>
        <v>0</v>
      </c>
    </row>
    <row r="124" s="146" customFormat="true" ht="22.8" hidden="false" customHeight="true" outlineLevel="0" collapsed="false">
      <c r="B124" s="147"/>
      <c r="D124" s="148" t="s">
        <v>74</v>
      </c>
      <c r="E124" s="158" t="s">
        <v>80</v>
      </c>
      <c r="F124" s="158" t="s">
        <v>115</v>
      </c>
      <c r="I124" s="150"/>
      <c r="J124" s="159" t="n">
        <f aca="false">BK124</f>
        <v>0</v>
      </c>
      <c r="L124" s="147"/>
      <c r="M124" s="152"/>
      <c r="N124" s="153"/>
      <c r="O124" s="153"/>
      <c r="P124" s="154" t="n">
        <f aca="false">SUM(P125:P135)</f>
        <v>0</v>
      </c>
      <c r="Q124" s="153"/>
      <c r="R124" s="154" t="n">
        <f aca="false">SUM(R125:R135)</f>
        <v>0</v>
      </c>
      <c r="S124" s="153"/>
      <c r="T124" s="155" t="n">
        <f aca="false">SUM(T125:T135)</f>
        <v>1</v>
      </c>
      <c r="AR124" s="148" t="s">
        <v>80</v>
      </c>
      <c r="AT124" s="156" t="s">
        <v>74</v>
      </c>
      <c r="AU124" s="156" t="s">
        <v>80</v>
      </c>
      <c r="AY124" s="148" t="s">
        <v>114</v>
      </c>
      <c r="BK124" s="157" t="n">
        <f aca="false">SUM(BK125:BK135)</f>
        <v>0</v>
      </c>
    </row>
    <row r="125" s="27" customFormat="true" ht="16.5" hidden="false" customHeight="true" outlineLevel="0" collapsed="false">
      <c r="A125" s="22"/>
      <c r="B125" s="160"/>
      <c r="C125" s="161" t="s">
        <v>80</v>
      </c>
      <c r="D125" s="161" t="s">
        <v>116</v>
      </c>
      <c r="E125" s="162" t="s">
        <v>117</v>
      </c>
      <c r="F125" s="163" t="s">
        <v>118</v>
      </c>
      <c r="G125" s="164" t="s">
        <v>119</v>
      </c>
      <c r="H125" s="165" t="n">
        <v>1</v>
      </c>
      <c r="I125" s="166"/>
      <c r="J125" s="167" t="n">
        <f aca="false">ROUND(I125*H125,2)</f>
        <v>0</v>
      </c>
      <c r="K125" s="163" t="s">
        <v>120</v>
      </c>
      <c r="L125" s="23"/>
      <c r="M125" s="168"/>
      <c r="N125" s="169" t="s">
        <v>40</v>
      </c>
      <c r="O125" s="60"/>
      <c r="P125" s="170" t="n">
        <f aca="false">O125*H125</f>
        <v>0</v>
      </c>
      <c r="Q125" s="170" t="n">
        <v>0</v>
      </c>
      <c r="R125" s="170" t="n">
        <f aca="false">Q125*H125</f>
        <v>0</v>
      </c>
      <c r="S125" s="170" t="n">
        <v>1</v>
      </c>
      <c r="T125" s="171" t="n">
        <f aca="false">S125*H125</f>
        <v>1</v>
      </c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R125" s="172" t="s">
        <v>121</v>
      </c>
      <c r="AT125" s="172" t="s">
        <v>116</v>
      </c>
      <c r="AU125" s="172" t="s">
        <v>82</v>
      </c>
      <c r="AY125" s="3" t="s">
        <v>114</v>
      </c>
      <c r="BE125" s="173" t="n">
        <f aca="false">IF(N125="základní",J125,0)</f>
        <v>0</v>
      </c>
      <c r="BF125" s="173" t="n">
        <f aca="false">IF(N125="snížená",J125,0)</f>
        <v>0</v>
      </c>
      <c r="BG125" s="173" t="n">
        <f aca="false">IF(N125="zákl. přenesená",J125,0)</f>
        <v>0</v>
      </c>
      <c r="BH125" s="173" t="n">
        <f aca="false">IF(N125="sníž. přenesená",J125,0)</f>
        <v>0</v>
      </c>
      <c r="BI125" s="173" t="n">
        <f aca="false">IF(N125="nulová",J125,0)</f>
        <v>0</v>
      </c>
      <c r="BJ125" s="3" t="s">
        <v>80</v>
      </c>
      <c r="BK125" s="173" t="n">
        <f aca="false">ROUND(I125*H125,2)</f>
        <v>0</v>
      </c>
      <c r="BL125" s="3" t="s">
        <v>121</v>
      </c>
      <c r="BM125" s="172" t="s">
        <v>122</v>
      </c>
    </row>
    <row r="126" s="27" customFormat="true" ht="37.8" hidden="false" customHeight="true" outlineLevel="0" collapsed="false">
      <c r="A126" s="22"/>
      <c r="B126" s="160"/>
      <c r="C126" s="161" t="s">
        <v>82</v>
      </c>
      <c r="D126" s="161" t="s">
        <v>116</v>
      </c>
      <c r="E126" s="162" t="s">
        <v>123</v>
      </c>
      <c r="F126" s="163" t="s">
        <v>124</v>
      </c>
      <c r="G126" s="164" t="s">
        <v>125</v>
      </c>
      <c r="H126" s="165" t="n">
        <v>2.88</v>
      </c>
      <c r="I126" s="166"/>
      <c r="J126" s="167" t="n">
        <f aca="false">ROUND(I126*H126,2)</f>
        <v>0</v>
      </c>
      <c r="K126" s="174" t="s">
        <v>120</v>
      </c>
      <c r="L126" s="23"/>
      <c r="M126" s="168"/>
      <c r="N126" s="169" t="s">
        <v>40</v>
      </c>
      <c r="O126" s="60"/>
      <c r="P126" s="170" t="n">
        <f aca="false">O126*H126</f>
        <v>0</v>
      </c>
      <c r="Q126" s="170" t="n">
        <v>0</v>
      </c>
      <c r="R126" s="170" t="n">
        <f aca="false">Q126*H126</f>
        <v>0</v>
      </c>
      <c r="S126" s="170" t="n">
        <v>0</v>
      </c>
      <c r="T126" s="171" t="n">
        <f aca="false">S126*H126</f>
        <v>0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R126" s="172" t="s">
        <v>121</v>
      </c>
      <c r="AT126" s="172" t="s">
        <v>116</v>
      </c>
      <c r="AU126" s="172" t="s">
        <v>82</v>
      </c>
      <c r="AY126" s="3" t="s">
        <v>114</v>
      </c>
      <c r="BE126" s="173" t="n">
        <f aca="false">IF(N126="základní",J126,0)</f>
        <v>0</v>
      </c>
      <c r="BF126" s="173" t="n">
        <f aca="false">IF(N126="snížená",J126,0)</f>
        <v>0</v>
      </c>
      <c r="BG126" s="173" t="n">
        <f aca="false">IF(N126="zákl. přenesená",J126,0)</f>
        <v>0</v>
      </c>
      <c r="BH126" s="173" t="n">
        <f aca="false">IF(N126="sníž. přenesená",J126,0)</f>
        <v>0</v>
      </c>
      <c r="BI126" s="173" t="n">
        <f aca="false">IF(N126="nulová",J126,0)</f>
        <v>0</v>
      </c>
      <c r="BJ126" s="3" t="s">
        <v>80</v>
      </c>
      <c r="BK126" s="173" t="n">
        <f aca="false">ROUND(I126*H126,2)</f>
        <v>0</v>
      </c>
      <c r="BL126" s="3" t="s">
        <v>121</v>
      </c>
      <c r="BM126" s="172" t="s">
        <v>126</v>
      </c>
    </row>
    <row r="127" s="175" customFormat="true" ht="12.8" hidden="false" customHeight="false" outlineLevel="0" collapsed="false">
      <c r="B127" s="176"/>
      <c r="D127" s="177" t="s">
        <v>127</v>
      </c>
      <c r="E127" s="178"/>
      <c r="F127" s="179" t="s">
        <v>128</v>
      </c>
      <c r="H127" s="180" t="n">
        <v>2.88</v>
      </c>
      <c r="I127" s="181"/>
      <c r="L127" s="176"/>
      <c r="M127" s="182"/>
      <c r="N127" s="183"/>
      <c r="O127" s="183"/>
      <c r="P127" s="183"/>
      <c r="Q127" s="183"/>
      <c r="R127" s="183"/>
      <c r="S127" s="183"/>
      <c r="T127" s="184"/>
      <c r="AT127" s="178" t="s">
        <v>127</v>
      </c>
      <c r="AU127" s="178" t="s">
        <v>82</v>
      </c>
      <c r="AV127" s="175" t="s">
        <v>82</v>
      </c>
      <c r="AW127" s="175" t="s">
        <v>31</v>
      </c>
      <c r="AX127" s="175" t="s">
        <v>75</v>
      </c>
      <c r="AY127" s="178" t="s">
        <v>114</v>
      </c>
    </row>
    <row r="128" s="185" customFormat="true" ht="12.8" hidden="false" customHeight="false" outlineLevel="0" collapsed="false">
      <c r="B128" s="186"/>
      <c r="D128" s="177" t="s">
        <v>127</v>
      </c>
      <c r="E128" s="187"/>
      <c r="F128" s="188" t="s">
        <v>129</v>
      </c>
      <c r="H128" s="189" t="n">
        <v>2.88</v>
      </c>
      <c r="I128" s="190"/>
      <c r="L128" s="186"/>
      <c r="M128" s="191"/>
      <c r="N128" s="192"/>
      <c r="O128" s="192"/>
      <c r="P128" s="192"/>
      <c r="Q128" s="192"/>
      <c r="R128" s="192"/>
      <c r="S128" s="192"/>
      <c r="T128" s="193"/>
      <c r="AT128" s="187" t="s">
        <v>127</v>
      </c>
      <c r="AU128" s="187" t="s">
        <v>82</v>
      </c>
      <c r="AV128" s="185" t="s">
        <v>121</v>
      </c>
      <c r="AW128" s="185" t="s">
        <v>31</v>
      </c>
      <c r="AX128" s="185" t="s">
        <v>80</v>
      </c>
      <c r="AY128" s="187" t="s">
        <v>114</v>
      </c>
    </row>
    <row r="129" s="27" customFormat="true" ht="37.8" hidden="false" customHeight="true" outlineLevel="0" collapsed="false">
      <c r="A129" s="22"/>
      <c r="B129" s="160"/>
      <c r="C129" s="161" t="s">
        <v>130</v>
      </c>
      <c r="D129" s="161" t="s">
        <v>116</v>
      </c>
      <c r="E129" s="162" t="s">
        <v>131</v>
      </c>
      <c r="F129" s="163" t="s">
        <v>132</v>
      </c>
      <c r="G129" s="164" t="s">
        <v>125</v>
      </c>
      <c r="H129" s="165" t="n">
        <v>2.88</v>
      </c>
      <c r="I129" s="166"/>
      <c r="J129" s="167" t="n">
        <f aca="false">ROUND(I129*H129,2)</f>
        <v>0</v>
      </c>
      <c r="K129" s="174" t="s">
        <v>120</v>
      </c>
      <c r="L129" s="23"/>
      <c r="M129" s="168"/>
      <c r="N129" s="169" t="s">
        <v>40</v>
      </c>
      <c r="O129" s="60"/>
      <c r="P129" s="170" t="n">
        <f aca="false">O129*H129</f>
        <v>0</v>
      </c>
      <c r="Q129" s="170" t="n">
        <v>0</v>
      </c>
      <c r="R129" s="170" t="n">
        <f aca="false">Q129*H129</f>
        <v>0</v>
      </c>
      <c r="S129" s="170" t="n">
        <v>0</v>
      </c>
      <c r="T129" s="171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2" t="s">
        <v>121</v>
      </c>
      <c r="AT129" s="172" t="s">
        <v>116</v>
      </c>
      <c r="AU129" s="172" t="s">
        <v>82</v>
      </c>
      <c r="AY129" s="3" t="s">
        <v>114</v>
      </c>
      <c r="BE129" s="173" t="n">
        <f aca="false">IF(N129="základní",J129,0)</f>
        <v>0</v>
      </c>
      <c r="BF129" s="173" t="n">
        <f aca="false">IF(N129="snížená",J129,0)</f>
        <v>0</v>
      </c>
      <c r="BG129" s="173" t="n">
        <f aca="false">IF(N129="zákl. přenesená",J129,0)</f>
        <v>0</v>
      </c>
      <c r="BH129" s="173" t="n">
        <f aca="false">IF(N129="sníž. přenesená",J129,0)</f>
        <v>0</v>
      </c>
      <c r="BI129" s="173" t="n">
        <f aca="false">IF(N129="nulová",J129,0)</f>
        <v>0</v>
      </c>
      <c r="BJ129" s="3" t="s">
        <v>80</v>
      </c>
      <c r="BK129" s="173" t="n">
        <f aca="false">ROUND(I129*H129,2)</f>
        <v>0</v>
      </c>
      <c r="BL129" s="3" t="s">
        <v>121</v>
      </c>
      <c r="BM129" s="172" t="s">
        <v>133</v>
      </c>
    </row>
    <row r="130" s="27" customFormat="true" ht="37.8" hidden="false" customHeight="true" outlineLevel="0" collapsed="false">
      <c r="A130" s="22"/>
      <c r="B130" s="160"/>
      <c r="C130" s="161" t="s">
        <v>121</v>
      </c>
      <c r="D130" s="161" t="s">
        <v>116</v>
      </c>
      <c r="E130" s="162" t="s">
        <v>134</v>
      </c>
      <c r="F130" s="163" t="s">
        <v>135</v>
      </c>
      <c r="G130" s="164" t="s">
        <v>125</v>
      </c>
      <c r="H130" s="165" t="n">
        <v>28.8</v>
      </c>
      <c r="I130" s="166"/>
      <c r="J130" s="167" t="n">
        <f aca="false">ROUND(I130*H130,2)</f>
        <v>0</v>
      </c>
      <c r="K130" s="174" t="s">
        <v>120</v>
      </c>
      <c r="L130" s="23"/>
      <c r="M130" s="168"/>
      <c r="N130" s="169" t="s">
        <v>40</v>
      </c>
      <c r="O130" s="60"/>
      <c r="P130" s="170" t="n">
        <f aca="false">O130*H130</f>
        <v>0</v>
      </c>
      <c r="Q130" s="170" t="n">
        <v>0</v>
      </c>
      <c r="R130" s="170" t="n">
        <f aca="false">Q130*H130</f>
        <v>0</v>
      </c>
      <c r="S130" s="170" t="n">
        <v>0</v>
      </c>
      <c r="T130" s="171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72" t="s">
        <v>121</v>
      </c>
      <c r="AT130" s="172" t="s">
        <v>116</v>
      </c>
      <c r="AU130" s="172" t="s">
        <v>82</v>
      </c>
      <c r="AY130" s="3" t="s">
        <v>114</v>
      </c>
      <c r="BE130" s="173" t="n">
        <f aca="false">IF(N130="základní",J130,0)</f>
        <v>0</v>
      </c>
      <c r="BF130" s="173" t="n">
        <f aca="false">IF(N130="snížená",J130,0)</f>
        <v>0</v>
      </c>
      <c r="BG130" s="173" t="n">
        <f aca="false">IF(N130="zákl. přenesená",J130,0)</f>
        <v>0</v>
      </c>
      <c r="BH130" s="173" t="n">
        <f aca="false">IF(N130="sníž. přenesená",J130,0)</f>
        <v>0</v>
      </c>
      <c r="BI130" s="173" t="n">
        <f aca="false">IF(N130="nulová",J130,0)</f>
        <v>0</v>
      </c>
      <c r="BJ130" s="3" t="s">
        <v>80</v>
      </c>
      <c r="BK130" s="173" t="n">
        <f aca="false">ROUND(I130*H130,2)</f>
        <v>0</v>
      </c>
      <c r="BL130" s="3" t="s">
        <v>121</v>
      </c>
      <c r="BM130" s="172" t="s">
        <v>136</v>
      </c>
    </row>
    <row r="131" s="175" customFormat="true" ht="12.8" hidden="false" customHeight="false" outlineLevel="0" collapsed="false">
      <c r="B131" s="176"/>
      <c r="D131" s="177" t="s">
        <v>127</v>
      </c>
      <c r="E131" s="178"/>
      <c r="F131" s="179" t="s">
        <v>137</v>
      </c>
      <c r="H131" s="180" t="n">
        <v>2.88</v>
      </c>
      <c r="I131" s="181"/>
      <c r="L131" s="176"/>
      <c r="M131" s="182"/>
      <c r="N131" s="183"/>
      <c r="O131" s="183"/>
      <c r="P131" s="183"/>
      <c r="Q131" s="183"/>
      <c r="R131" s="183"/>
      <c r="S131" s="183"/>
      <c r="T131" s="184"/>
      <c r="AT131" s="178" t="s">
        <v>127</v>
      </c>
      <c r="AU131" s="178" t="s">
        <v>82</v>
      </c>
      <c r="AV131" s="175" t="s">
        <v>82</v>
      </c>
      <c r="AW131" s="175" t="s">
        <v>31</v>
      </c>
      <c r="AX131" s="175" t="s">
        <v>80</v>
      </c>
      <c r="AY131" s="178" t="s">
        <v>114</v>
      </c>
    </row>
    <row r="132" s="175" customFormat="true" ht="12.8" hidden="false" customHeight="false" outlineLevel="0" collapsed="false">
      <c r="B132" s="176"/>
      <c r="D132" s="177" t="s">
        <v>127</v>
      </c>
      <c r="F132" s="179" t="s">
        <v>138</v>
      </c>
      <c r="H132" s="180" t="n">
        <v>28.8</v>
      </c>
      <c r="I132" s="181"/>
      <c r="L132" s="176"/>
      <c r="M132" s="182"/>
      <c r="N132" s="183"/>
      <c r="O132" s="183"/>
      <c r="P132" s="183"/>
      <c r="Q132" s="183"/>
      <c r="R132" s="183"/>
      <c r="S132" s="183"/>
      <c r="T132" s="184"/>
      <c r="AT132" s="178" t="s">
        <v>127</v>
      </c>
      <c r="AU132" s="178" t="s">
        <v>82</v>
      </c>
      <c r="AV132" s="175" t="s">
        <v>82</v>
      </c>
      <c r="AW132" s="175" t="s">
        <v>2</v>
      </c>
      <c r="AX132" s="175" t="s">
        <v>80</v>
      </c>
      <c r="AY132" s="178" t="s">
        <v>114</v>
      </c>
    </row>
    <row r="133" s="27" customFormat="true" ht="33" hidden="false" customHeight="true" outlineLevel="0" collapsed="false">
      <c r="A133" s="22"/>
      <c r="B133" s="160"/>
      <c r="C133" s="161" t="s">
        <v>139</v>
      </c>
      <c r="D133" s="161" t="s">
        <v>116</v>
      </c>
      <c r="E133" s="162" t="s">
        <v>140</v>
      </c>
      <c r="F133" s="163" t="s">
        <v>141</v>
      </c>
      <c r="G133" s="164" t="s">
        <v>142</v>
      </c>
      <c r="H133" s="165" t="n">
        <v>5.184</v>
      </c>
      <c r="I133" s="166"/>
      <c r="J133" s="167" t="n">
        <f aca="false">ROUND(I133*H133,2)</f>
        <v>0</v>
      </c>
      <c r="K133" s="174" t="s">
        <v>120</v>
      </c>
      <c r="L133" s="23"/>
      <c r="M133" s="168"/>
      <c r="N133" s="169" t="s">
        <v>40</v>
      </c>
      <c r="O133" s="60"/>
      <c r="P133" s="170" t="n">
        <f aca="false">O133*H133</f>
        <v>0</v>
      </c>
      <c r="Q133" s="170" t="n">
        <v>0</v>
      </c>
      <c r="R133" s="170" t="n">
        <f aca="false">Q133*H133</f>
        <v>0</v>
      </c>
      <c r="S133" s="170" t="n">
        <v>0</v>
      </c>
      <c r="T133" s="171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72" t="s">
        <v>121</v>
      </c>
      <c r="AT133" s="172" t="s">
        <v>116</v>
      </c>
      <c r="AU133" s="172" t="s">
        <v>82</v>
      </c>
      <c r="AY133" s="3" t="s">
        <v>114</v>
      </c>
      <c r="BE133" s="173" t="n">
        <f aca="false">IF(N133="základní",J133,0)</f>
        <v>0</v>
      </c>
      <c r="BF133" s="173" t="n">
        <f aca="false">IF(N133="snížená",J133,0)</f>
        <v>0</v>
      </c>
      <c r="BG133" s="173" t="n">
        <f aca="false">IF(N133="zákl. přenesená",J133,0)</f>
        <v>0</v>
      </c>
      <c r="BH133" s="173" t="n">
        <f aca="false">IF(N133="sníž. přenesená",J133,0)</f>
        <v>0</v>
      </c>
      <c r="BI133" s="173" t="n">
        <f aca="false">IF(N133="nulová",J133,0)</f>
        <v>0</v>
      </c>
      <c r="BJ133" s="3" t="s">
        <v>80</v>
      </c>
      <c r="BK133" s="173" t="n">
        <f aca="false">ROUND(I133*H133,2)</f>
        <v>0</v>
      </c>
      <c r="BL133" s="3" t="s">
        <v>121</v>
      </c>
      <c r="BM133" s="172" t="s">
        <v>143</v>
      </c>
    </row>
    <row r="134" s="175" customFormat="true" ht="12.8" hidden="false" customHeight="false" outlineLevel="0" collapsed="false">
      <c r="B134" s="176"/>
      <c r="D134" s="177" t="s">
        <v>127</v>
      </c>
      <c r="E134" s="178"/>
      <c r="F134" s="179" t="s">
        <v>144</v>
      </c>
      <c r="H134" s="180" t="n">
        <v>5.184</v>
      </c>
      <c r="I134" s="181"/>
      <c r="L134" s="176"/>
      <c r="M134" s="182"/>
      <c r="N134" s="183"/>
      <c r="O134" s="183"/>
      <c r="P134" s="183"/>
      <c r="Q134" s="183"/>
      <c r="R134" s="183"/>
      <c r="S134" s="183"/>
      <c r="T134" s="184"/>
      <c r="AT134" s="178" t="s">
        <v>127</v>
      </c>
      <c r="AU134" s="178" t="s">
        <v>82</v>
      </c>
      <c r="AV134" s="175" t="s">
        <v>82</v>
      </c>
      <c r="AW134" s="175" t="s">
        <v>31</v>
      </c>
      <c r="AX134" s="175" t="s">
        <v>80</v>
      </c>
      <c r="AY134" s="178" t="s">
        <v>114</v>
      </c>
    </row>
    <row r="135" s="27" customFormat="true" ht="16.5" hidden="false" customHeight="true" outlineLevel="0" collapsed="false">
      <c r="A135" s="22"/>
      <c r="B135" s="160"/>
      <c r="C135" s="161" t="s">
        <v>145</v>
      </c>
      <c r="D135" s="161" t="s">
        <v>116</v>
      </c>
      <c r="E135" s="162" t="s">
        <v>146</v>
      </c>
      <c r="F135" s="163" t="s">
        <v>147</v>
      </c>
      <c r="G135" s="164" t="s">
        <v>125</v>
      </c>
      <c r="H135" s="165" t="n">
        <v>2.88</v>
      </c>
      <c r="I135" s="166"/>
      <c r="J135" s="167" t="n">
        <f aca="false">ROUND(I135*H135,2)</f>
        <v>0</v>
      </c>
      <c r="K135" s="174" t="s">
        <v>120</v>
      </c>
      <c r="L135" s="23"/>
      <c r="M135" s="168"/>
      <c r="N135" s="169" t="s">
        <v>40</v>
      </c>
      <c r="O135" s="60"/>
      <c r="P135" s="170" t="n">
        <f aca="false">O135*H135</f>
        <v>0</v>
      </c>
      <c r="Q135" s="170" t="n">
        <v>0</v>
      </c>
      <c r="R135" s="170" t="n">
        <f aca="false">Q135*H135</f>
        <v>0</v>
      </c>
      <c r="S135" s="170" t="n">
        <v>0</v>
      </c>
      <c r="T135" s="171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72" t="s">
        <v>121</v>
      </c>
      <c r="AT135" s="172" t="s">
        <v>116</v>
      </c>
      <c r="AU135" s="172" t="s">
        <v>82</v>
      </c>
      <c r="AY135" s="3" t="s">
        <v>114</v>
      </c>
      <c r="BE135" s="173" t="n">
        <f aca="false">IF(N135="základní",J135,0)</f>
        <v>0</v>
      </c>
      <c r="BF135" s="173" t="n">
        <f aca="false">IF(N135="snížená",J135,0)</f>
        <v>0</v>
      </c>
      <c r="BG135" s="173" t="n">
        <f aca="false">IF(N135="zákl. přenesená",J135,0)</f>
        <v>0</v>
      </c>
      <c r="BH135" s="173" t="n">
        <f aca="false">IF(N135="sníž. přenesená",J135,0)</f>
        <v>0</v>
      </c>
      <c r="BI135" s="173" t="n">
        <f aca="false">IF(N135="nulová",J135,0)</f>
        <v>0</v>
      </c>
      <c r="BJ135" s="3" t="s">
        <v>80</v>
      </c>
      <c r="BK135" s="173" t="n">
        <f aca="false">ROUND(I135*H135,2)</f>
        <v>0</v>
      </c>
      <c r="BL135" s="3" t="s">
        <v>121</v>
      </c>
      <c r="BM135" s="172" t="s">
        <v>148</v>
      </c>
    </row>
    <row r="136" s="146" customFormat="true" ht="22.8" hidden="false" customHeight="true" outlineLevel="0" collapsed="false">
      <c r="B136" s="147"/>
      <c r="D136" s="148" t="s">
        <v>74</v>
      </c>
      <c r="E136" s="158" t="s">
        <v>82</v>
      </c>
      <c r="F136" s="158" t="s">
        <v>149</v>
      </c>
      <c r="I136" s="150"/>
      <c r="J136" s="159" t="n">
        <f aca="false">BK136</f>
        <v>0</v>
      </c>
      <c r="L136" s="147"/>
      <c r="M136" s="152"/>
      <c r="N136" s="153"/>
      <c r="O136" s="153"/>
      <c r="P136" s="154" t="n">
        <f aca="false">SUM(P137:P140)</f>
        <v>0</v>
      </c>
      <c r="Q136" s="153"/>
      <c r="R136" s="154" t="n">
        <f aca="false">SUM(R137:R140)</f>
        <v>6.4674304</v>
      </c>
      <c r="S136" s="153"/>
      <c r="T136" s="155" t="n">
        <f aca="false">SUM(T137:T140)</f>
        <v>0</v>
      </c>
      <c r="AR136" s="148" t="s">
        <v>80</v>
      </c>
      <c r="AT136" s="156" t="s">
        <v>74</v>
      </c>
      <c r="AU136" s="156" t="s">
        <v>80</v>
      </c>
      <c r="AY136" s="148" t="s">
        <v>114</v>
      </c>
      <c r="BK136" s="157" t="n">
        <f aca="false">SUM(BK137:BK140)</f>
        <v>0</v>
      </c>
    </row>
    <row r="137" s="27" customFormat="true" ht="24.15" hidden="false" customHeight="true" outlineLevel="0" collapsed="false">
      <c r="A137" s="22"/>
      <c r="B137" s="160"/>
      <c r="C137" s="161" t="s">
        <v>150</v>
      </c>
      <c r="D137" s="161" t="s">
        <v>116</v>
      </c>
      <c r="E137" s="162" t="s">
        <v>151</v>
      </c>
      <c r="F137" s="163" t="s">
        <v>152</v>
      </c>
      <c r="G137" s="164" t="s">
        <v>125</v>
      </c>
      <c r="H137" s="165" t="n">
        <v>0.32</v>
      </c>
      <c r="I137" s="166"/>
      <c r="J137" s="167" t="n">
        <f aca="false">ROUND(I137*H137,2)</f>
        <v>0</v>
      </c>
      <c r="K137" s="174" t="s">
        <v>120</v>
      </c>
      <c r="L137" s="23"/>
      <c r="M137" s="168"/>
      <c r="N137" s="169" t="s">
        <v>40</v>
      </c>
      <c r="O137" s="60"/>
      <c r="P137" s="170" t="n">
        <f aca="false">O137*H137</f>
        <v>0</v>
      </c>
      <c r="Q137" s="170" t="n">
        <v>2.16</v>
      </c>
      <c r="R137" s="170" t="n">
        <f aca="false">Q137*H137</f>
        <v>0.6912</v>
      </c>
      <c r="S137" s="170" t="n">
        <v>0</v>
      </c>
      <c r="T137" s="171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72" t="s">
        <v>121</v>
      </c>
      <c r="AT137" s="172" t="s">
        <v>116</v>
      </c>
      <c r="AU137" s="172" t="s">
        <v>82</v>
      </c>
      <c r="AY137" s="3" t="s">
        <v>114</v>
      </c>
      <c r="BE137" s="173" t="n">
        <f aca="false">IF(N137="základní",J137,0)</f>
        <v>0</v>
      </c>
      <c r="BF137" s="173" t="n">
        <f aca="false">IF(N137="snížená",J137,0)</f>
        <v>0</v>
      </c>
      <c r="BG137" s="173" t="n">
        <f aca="false">IF(N137="zákl. přenesená",J137,0)</f>
        <v>0</v>
      </c>
      <c r="BH137" s="173" t="n">
        <f aca="false">IF(N137="sníž. přenesená",J137,0)</f>
        <v>0</v>
      </c>
      <c r="BI137" s="173" t="n">
        <f aca="false">IF(N137="nulová",J137,0)</f>
        <v>0</v>
      </c>
      <c r="BJ137" s="3" t="s">
        <v>80</v>
      </c>
      <c r="BK137" s="173" t="n">
        <f aca="false">ROUND(I137*H137,2)</f>
        <v>0</v>
      </c>
      <c r="BL137" s="3" t="s">
        <v>121</v>
      </c>
      <c r="BM137" s="172" t="s">
        <v>153</v>
      </c>
    </row>
    <row r="138" s="175" customFormat="true" ht="12.8" hidden="false" customHeight="false" outlineLevel="0" collapsed="false">
      <c r="B138" s="176"/>
      <c r="D138" s="177" t="s">
        <v>127</v>
      </c>
      <c r="E138" s="178"/>
      <c r="F138" s="179" t="s">
        <v>154</v>
      </c>
      <c r="H138" s="180" t="n">
        <v>0.32</v>
      </c>
      <c r="I138" s="181"/>
      <c r="L138" s="176"/>
      <c r="M138" s="182"/>
      <c r="N138" s="183"/>
      <c r="O138" s="183"/>
      <c r="P138" s="183"/>
      <c r="Q138" s="183"/>
      <c r="R138" s="183"/>
      <c r="S138" s="183"/>
      <c r="T138" s="184"/>
      <c r="AT138" s="178" t="s">
        <v>127</v>
      </c>
      <c r="AU138" s="178" t="s">
        <v>82</v>
      </c>
      <c r="AV138" s="175" t="s">
        <v>82</v>
      </c>
      <c r="AW138" s="175" t="s">
        <v>31</v>
      </c>
      <c r="AX138" s="175" t="s">
        <v>80</v>
      </c>
      <c r="AY138" s="178" t="s">
        <v>114</v>
      </c>
    </row>
    <row r="139" s="27" customFormat="true" ht="16.5" hidden="false" customHeight="true" outlineLevel="0" collapsed="false">
      <c r="A139" s="22"/>
      <c r="B139" s="160"/>
      <c r="C139" s="161" t="s">
        <v>155</v>
      </c>
      <c r="D139" s="161" t="s">
        <v>116</v>
      </c>
      <c r="E139" s="162" t="s">
        <v>156</v>
      </c>
      <c r="F139" s="163" t="s">
        <v>157</v>
      </c>
      <c r="G139" s="164" t="s">
        <v>125</v>
      </c>
      <c r="H139" s="165" t="n">
        <v>2.56</v>
      </c>
      <c r="I139" s="166"/>
      <c r="J139" s="167" t="n">
        <f aca="false">ROUND(I139*H139,2)</f>
        <v>0</v>
      </c>
      <c r="K139" s="174" t="s">
        <v>120</v>
      </c>
      <c r="L139" s="23"/>
      <c r="M139" s="168"/>
      <c r="N139" s="169" t="s">
        <v>40</v>
      </c>
      <c r="O139" s="60"/>
      <c r="P139" s="170" t="n">
        <f aca="false">O139*H139</f>
        <v>0</v>
      </c>
      <c r="Q139" s="170" t="n">
        <v>2.25634</v>
      </c>
      <c r="R139" s="170" t="n">
        <f aca="false">Q139*H139</f>
        <v>5.7762304</v>
      </c>
      <c r="S139" s="170" t="n">
        <v>0</v>
      </c>
      <c r="T139" s="171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2" t="s">
        <v>121</v>
      </c>
      <c r="AT139" s="172" t="s">
        <v>116</v>
      </c>
      <c r="AU139" s="172" t="s">
        <v>82</v>
      </c>
      <c r="AY139" s="3" t="s">
        <v>114</v>
      </c>
      <c r="BE139" s="173" t="n">
        <f aca="false">IF(N139="základní",J139,0)</f>
        <v>0</v>
      </c>
      <c r="BF139" s="173" t="n">
        <f aca="false">IF(N139="snížená",J139,0)</f>
        <v>0</v>
      </c>
      <c r="BG139" s="173" t="n">
        <f aca="false">IF(N139="zákl. přenesená",J139,0)</f>
        <v>0</v>
      </c>
      <c r="BH139" s="173" t="n">
        <f aca="false">IF(N139="sníž. přenesená",J139,0)</f>
        <v>0</v>
      </c>
      <c r="BI139" s="173" t="n">
        <f aca="false">IF(N139="nulová",J139,0)</f>
        <v>0</v>
      </c>
      <c r="BJ139" s="3" t="s">
        <v>80</v>
      </c>
      <c r="BK139" s="173" t="n">
        <f aca="false">ROUND(I139*H139,2)</f>
        <v>0</v>
      </c>
      <c r="BL139" s="3" t="s">
        <v>121</v>
      </c>
      <c r="BM139" s="172" t="s">
        <v>158</v>
      </c>
    </row>
    <row r="140" s="175" customFormat="true" ht="12.8" hidden="false" customHeight="false" outlineLevel="0" collapsed="false">
      <c r="B140" s="176"/>
      <c r="D140" s="177" t="s">
        <v>127</v>
      </c>
      <c r="E140" s="178"/>
      <c r="F140" s="179" t="s">
        <v>159</v>
      </c>
      <c r="H140" s="180" t="n">
        <v>2.56</v>
      </c>
      <c r="I140" s="181"/>
      <c r="L140" s="176"/>
      <c r="M140" s="182"/>
      <c r="N140" s="183"/>
      <c r="O140" s="183"/>
      <c r="P140" s="183"/>
      <c r="Q140" s="183"/>
      <c r="R140" s="183"/>
      <c r="S140" s="183"/>
      <c r="T140" s="184"/>
      <c r="AT140" s="178" t="s">
        <v>127</v>
      </c>
      <c r="AU140" s="178" t="s">
        <v>82</v>
      </c>
      <c r="AV140" s="175" t="s">
        <v>82</v>
      </c>
      <c r="AW140" s="175" t="s">
        <v>31</v>
      </c>
      <c r="AX140" s="175" t="s">
        <v>80</v>
      </c>
      <c r="AY140" s="178" t="s">
        <v>114</v>
      </c>
    </row>
    <row r="141" s="146" customFormat="true" ht="22.8" hidden="false" customHeight="true" outlineLevel="0" collapsed="false">
      <c r="B141" s="147"/>
      <c r="D141" s="148" t="s">
        <v>74</v>
      </c>
      <c r="E141" s="158" t="s">
        <v>130</v>
      </c>
      <c r="F141" s="158" t="s">
        <v>160</v>
      </c>
      <c r="I141" s="150"/>
      <c r="J141" s="159" t="n">
        <f aca="false">BK141</f>
        <v>0</v>
      </c>
      <c r="L141" s="147"/>
      <c r="M141" s="152"/>
      <c r="N141" s="153"/>
      <c r="O141" s="153"/>
      <c r="P141" s="154" t="n">
        <f aca="false">SUM(P142:P151)</f>
        <v>0</v>
      </c>
      <c r="Q141" s="153"/>
      <c r="R141" s="154" t="n">
        <f aca="false">SUM(R142:R151)</f>
        <v>1.5955728</v>
      </c>
      <c r="S141" s="153"/>
      <c r="T141" s="155" t="n">
        <f aca="false">SUM(T142:T151)</f>
        <v>0</v>
      </c>
      <c r="AR141" s="148" t="s">
        <v>80</v>
      </c>
      <c r="AT141" s="156" t="s">
        <v>74</v>
      </c>
      <c r="AU141" s="156" t="s">
        <v>80</v>
      </c>
      <c r="AY141" s="148" t="s">
        <v>114</v>
      </c>
      <c r="BK141" s="157" t="n">
        <f aca="false">SUM(BK142:BK151)</f>
        <v>0</v>
      </c>
    </row>
    <row r="142" s="27" customFormat="true" ht="24.15" hidden="false" customHeight="true" outlineLevel="0" collapsed="false">
      <c r="A142" s="22"/>
      <c r="B142" s="160"/>
      <c r="C142" s="161" t="s">
        <v>161</v>
      </c>
      <c r="D142" s="161" t="s">
        <v>116</v>
      </c>
      <c r="E142" s="162" t="s">
        <v>162</v>
      </c>
      <c r="F142" s="163" t="s">
        <v>163</v>
      </c>
      <c r="G142" s="164" t="s">
        <v>164</v>
      </c>
      <c r="H142" s="165" t="n">
        <v>20</v>
      </c>
      <c r="I142" s="166"/>
      <c r="J142" s="167" t="n">
        <f aca="false">ROUND(I142*H142,2)</f>
        <v>0</v>
      </c>
      <c r="K142" s="174" t="s">
        <v>120</v>
      </c>
      <c r="L142" s="23"/>
      <c r="M142" s="168"/>
      <c r="N142" s="169" t="s">
        <v>40</v>
      </c>
      <c r="O142" s="60"/>
      <c r="P142" s="170" t="n">
        <f aca="false">O142*H142</f>
        <v>0</v>
      </c>
      <c r="Q142" s="170" t="n">
        <v>0.00702</v>
      </c>
      <c r="R142" s="170" t="n">
        <f aca="false">Q142*H142</f>
        <v>0.1404</v>
      </c>
      <c r="S142" s="170" t="n">
        <v>0</v>
      </c>
      <c r="T142" s="171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72" t="s">
        <v>121</v>
      </c>
      <c r="AT142" s="172" t="s">
        <v>116</v>
      </c>
      <c r="AU142" s="172" t="s">
        <v>82</v>
      </c>
      <c r="AY142" s="3" t="s">
        <v>114</v>
      </c>
      <c r="BE142" s="173" t="n">
        <f aca="false">IF(N142="základní",J142,0)</f>
        <v>0</v>
      </c>
      <c r="BF142" s="173" t="n">
        <f aca="false">IF(N142="snížená",J142,0)</f>
        <v>0</v>
      </c>
      <c r="BG142" s="173" t="n">
        <f aca="false">IF(N142="zákl. přenesená",J142,0)</f>
        <v>0</v>
      </c>
      <c r="BH142" s="173" t="n">
        <f aca="false">IF(N142="sníž. přenesená",J142,0)</f>
        <v>0</v>
      </c>
      <c r="BI142" s="173" t="n">
        <f aca="false">IF(N142="nulová",J142,0)</f>
        <v>0</v>
      </c>
      <c r="BJ142" s="3" t="s">
        <v>80</v>
      </c>
      <c r="BK142" s="173" t="n">
        <f aca="false">ROUND(I142*H142,2)</f>
        <v>0</v>
      </c>
      <c r="BL142" s="3" t="s">
        <v>121</v>
      </c>
      <c r="BM142" s="172" t="s">
        <v>165</v>
      </c>
    </row>
    <row r="143" s="175" customFormat="true" ht="12.8" hidden="false" customHeight="false" outlineLevel="0" collapsed="false">
      <c r="B143" s="176"/>
      <c r="D143" s="177" t="s">
        <v>127</v>
      </c>
      <c r="E143" s="178"/>
      <c r="F143" s="179" t="s">
        <v>166</v>
      </c>
      <c r="H143" s="180" t="n">
        <v>20</v>
      </c>
      <c r="I143" s="181"/>
      <c r="L143" s="176"/>
      <c r="M143" s="182"/>
      <c r="N143" s="183"/>
      <c r="O143" s="183"/>
      <c r="P143" s="183"/>
      <c r="Q143" s="183"/>
      <c r="R143" s="183"/>
      <c r="S143" s="183"/>
      <c r="T143" s="184"/>
      <c r="AT143" s="178" t="s">
        <v>127</v>
      </c>
      <c r="AU143" s="178" t="s">
        <v>82</v>
      </c>
      <c r="AV143" s="175" t="s">
        <v>82</v>
      </c>
      <c r="AW143" s="175" t="s">
        <v>31</v>
      </c>
      <c r="AX143" s="175" t="s">
        <v>80</v>
      </c>
      <c r="AY143" s="178" t="s">
        <v>114</v>
      </c>
    </row>
    <row r="144" s="27" customFormat="true" ht="21.75" hidden="false" customHeight="true" outlineLevel="0" collapsed="false">
      <c r="A144" s="22"/>
      <c r="B144" s="160"/>
      <c r="C144" s="194" t="s">
        <v>167</v>
      </c>
      <c r="D144" s="194" t="s">
        <v>168</v>
      </c>
      <c r="E144" s="195" t="s">
        <v>169</v>
      </c>
      <c r="F144" s="196" t="s">
        <v>170</v>
      </c>
      <c r="G144" s="197" t="s">
        <v>164</v>
      </c>
      <c r="H144" s="198" t="n">
        <v>20</v>
      </c>
      <c r="I144" s="199"/>
      <c r="J144" s="200" t="n">
        <f aca="false">ROUND(I144*H144,2)</f>
        <v>0</v>
      </c>
      <c r="K144" s="201" t="s">
        <v>120</v>
      </c>
      <c r="L144" s="202"/>
      <c r="M144" s="203"/>
      <c r="N144" s="204" t="s">
        <v>40</v>
      </c>
      <c r="O144" s="60"/>
      <c r="P144" s="170" t="n">
        <f aca="false">O144*H144</f>
        <v>0</v>
      </c>
      <c r="Q144" s="170" t="n">
        <v>0.0156</v>
      </c>
      <c r="R144" s="170" t="n">
        <f aca="false">Q144*H144</f>
        <v>0.312</v>
      </c>
      <c r="S144" s="170" t="n">
        <v>0</v>
      </c>
      <c r="T144" s="171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72" t="s">
        <v>155</v>
      </c>
      <c r="AT144" s="172" t="s">
        <v>168</v>
      </c>
      <c r="AU144" s="172" t="s">
        <v>82</v>
      </c>
      <c r="AY144" s="3" t="s">
        <v>114</v>
      </c>
      <c r="BE144" s="173" t="n">
        <f aca="false">IF(N144="základní",J144,0)</f>
        <v>0</v>
      </c>
      <c r="BF144" s="173" t="n">
        <f aca="false">IF(N144="snížená",J144,0)</f>
        <v>0</v>
      </c>
      <c r="BG144" s="173" t="n">
        <f aca="false">IF(N144="zákl. přenesená",J144,0)</f>
        <v>0</v>
      </c>
      <c r="BH144" s="173" t="n">
        <f aca="false">IF(N144="sníž. přenesená",J144,0)</f>
        <v>0</v>
      </c>
      <c r="BI144" s="173" t="n">
        <f aca="false">IF(N144="nulová",J144,0)</f>
        <v>0</v>
      </c>
      <c r="BJ144" s="3" t="s">
        <v>80</v>
      </c>
      <c r="BK144" s="173" t="n">
        <f aca="false">ROUND(I144*H144,2)</f>
        <v>0</v>
      </c>
      <c r="BL144" s="3" t="s">
        <v>121</v>
      </c>
      <c r="BM144" s="172" t="s">
        <v>171</v>
      </c>
    </row>
    <row r="145" s="27" customFormat="true" ht="24.15" hidden="false" customHeight="true" outlineLevel="0" collapsed="false">
      <c r="A145" s="22"/>
      <c r="B145" s="160"/>
      <c r="C145" s="161" t="s">
        <v>172</v>
      </c>
      <c r="D145" s="161" t="s">
        <v>116</v>
      </c>
      <c r="E145" s="162" t="s">
        <v>173</v>
      </c>
      <c r="F145" s="163" t="s">
        <v>174</v>
      </c>
      <c r="G145" s="164" t="s">
        <v>175</v>
      </c>
      <c r="H145" s="165" t="n">
        <v>46.2</v>
      </c>
      <c r="I145" s="166"/>
      <c r="J145" s="167" t="n">
        <f aca="false">ROUND(I145*H145,2)</f>
        <v>0</v>
      </c>
      <c r="K145" s="174" t="s">
        <v>120</v>
      </c>
      <c r="L145" s="23"/>
      <c r="M145" s="168"/>
      <c r="N145" s="169" t="s">
        <v>40</v>
      </c>
      <c r="O145" s="60"/>
      <c r="P145" s="170" t="n">
        <f aca="false">O145*H145</f>
        <v>0</v>
      </c>
      <c r="Q145" s="170" t="n">
        <v>0.0002</v>
      </c>
      <c r="R145" s="170" t="n">
        <f aca="false">Q145*H145</f>
        <v>0.00924</v>
      </c>
      <c r="S145" s="170" t="n">
        <v>0</v>
      </c>
      <c r="T145" s="171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72" t="s">
        <v>121</v>
      </c>
      <c r="AT145" s="172" t="s">
        <v>116</v>
      </c>
      <c r="AU145" s="172" t="s">
        <v>82</v>
      </c>
      <c r="AY145" s="3" t="s">
        <v>114</v>
      </c>
      <c r="BE145" s="173" t="n">
        <f aca="false">IF(N145="základní",J145,0)</f>
        <v>0</v>
      </c>
      <c r="BF145" s="173" t="n">
        <f aca="false">IF(N145="snížená",J145,0)</f>
        <v>0</v>
      </c>
      <c r="BG145" s="173" t="n">
        <f aca="false">IF(N145="zákl. přenesená",J145,0)</f>
        <v>0</v>
      </c>
      <c r="BH145" s="173" t="n">
        <f aca="false">IF(N145="sníž. přenesená",J145,0)</f>
        <v>0</v>
      </c>
      <c r="BI145" s="173" t="n">
        <f aca="false">IF(N145="nulová",J145,0)</f>
        <v>0</v>
      </c>
      <c r="BJ145" s="3" t="s">
        <v>80</v>
      </c>
      <c r="BK145" s="173" t="n">
        <f aca="false">ROUND(I145*H145,2)</f>
        <v>0</v>
      </c>
      <c r="BL145" s="3" t="s">
        <v>121</v>
      </c>
      <c r="BM145" s="172" t="s">
        <v>176</v>
      </c>
    </row>
    <row r="146" s="175" customFormat="true" ht="12.8" hidden="false" customHeight="false" outlineLevel="0" collapsed="false">
      <c r="B146" s="176"/>
      <c r="D146" s="177" t="s">
        <v>127</v>
      </c>
      <c r="E146" s="178"/>
      <c r="F146" s="179" t="s">
        <v>177</v>
      </c>
      <c r="H146" s="180" t="n">
        <v>46.2</v>
      </c>
      <c r="I146" s="181"/>
      <c r="L146" s="176"/>
      <c r="M146" s="182"/>
      <c r="N146" s="183"/>
      <c r="O146" s="183"/>
      <c r="P146" s="183"/>
      <c r="Q146" s="183"/>
      <c r="R146" s="183"/>
      <c r="S146" s="183"/>
      <c r="T146" s="184"/>
      <c r="AT146" s="178" t="s">
        <v>127</v>
      </c>
      <c r="AU146" s="178" t="s">
        <v>82</v>
      </c>
      <c r="AV146" s="175" t="s">
        <v>82</v>
      </c>
      <c r="AW146" s="175" t="s">
        <v>31</v>
      </c>
      <c r="AX146" s="175" t="s">
        <v>80</v>
      </c>
      <c r="AY146" s="178" t="s">
        <v>114</v>
      </c>
    </row>
    <row r="147" s="27" customFormat="true" ht="16.5" hidden="false" customHeight="true" outlineLevel="0" collapsed="false">
      <c r="A147" s="22"/>
      <c r="B147" s="160"/>
      <c r="C147" s="194" t="s">
        <v>178</v>
      </c>
      <c r="D147" s="194" t="s">
        <v>168</v>
      </c>
      <c r="E147" s="195" t="s">
        <v>179</v>
      </c>
      <c r="F147" s="196" t="s">
        <v>180</v>
      </c>
      <c r="G147" s="197" t="s">
        <v>181</v>
      </c>
      <c r="H147" s="198" t="n">
        <v>93.324</v>
      </c>
      <c r="I147" s="199"/>
      <c r="J147" s="200" t="n">
        <f aca="false">ROUND(I147*H147,2)</f>
        <v>0</v>
      </c>
      <c r="K147" s="201" t="s">
        <v>120</v>
      </c>
      <c r="L147" s="202"/>
      <c r="M147" s="203"/>
      <c r="N147" s="204" t="s">
        <v>40</v>
      </c>
      <c r="O147" s="60"/>
      <c r="P147" s="170" t="n">
        <f aca="false">O147*H147</f>
        <v>0</v>
      </c>
      <c r="Q147" s="170" t="n">
        <v>0.0121</v>
      </c>
      <c r="R147" s="170" t="n">
        <f aca="false">Q147*H147</f>
        <v>1.1292204</v>
      </c>
      <c r="S147" s="170" t="n">
        <v>0</v>
      </c>
      <c r="T147" s="171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72" t="s">
        <v>155</v>
      </c>
      <c r="AT147" s="172" t="s">
        <v>168</v>
      </c>
      <c r="AU147" s="172" t="s">
        <v>82</v>
      </c>
      <c r="AY147" s="3" t="s">
        <v>114</v>
      </c>
      <c r="BE147" s="173" t="n">
        <f aca="false">IF(N147="základní",J147,0)</f>
        <v>0</v>
      </c>
      <c r="BF147" s="173" t="n">
        <f aca="false">IF(N147="snížená",J147,0)</f>
        <v>0</v>
      </c>
      <c r="BG147" s="173" t="n">
        <f aca="false">IF(N147="zákl. přenesená",J147,0)</f>
        <v>0</v>
      </c>
      <c r="BH147" s="173" t="n">
        <f aca="false">IF(N147="sníž. přenesená",J147,0)</f>
        <v>0</v>
      </c>
      <c r="BI147" s="173" t="n">
        <f aca="false">IF(N147="nulová",J147,0)</f>
        <v>0</v>
      </c>
      <c r="BJ147" s="3" t="s">
        <v>80</v>
      </c>
      <c r="BK147" s="173" t="n">
        <f aca="false">ROUND(I147*H147,2)</f>
        <v>0</v>
      </c>
      <c r="BL147" s="3" t="s">
        <v>121</v>
      </c>
      <c r="BM147" s="172" t="s">
        <v>182</v>
      </c>
    </row>
    <row r="148" s="27" customFormat="true" ht="16.5" hidden="false" customHeight="true" outlineLevel="0" collapsed="false">
      <c r="A148" s="22"/>
      <c r="B148" s="160"/>
      <c r="C148" s="161" t="s">
        <v>183</v>
      </c>
      <c r="D148" s="161" t="s">
        <v>116</v>
      </c>
      <c r="E148" s="162" t="s">
        <v>184</v>
      </c>
      <c r="F148" s="163" t="s">
        <v>185</v>
      </c>
      <c r="G148" s="164" t="s">
        <v>175</v>
      </c>
      <c r="H148" s="165" t="n">
        <v>46.2</v>
      </c>
      <c r="I148" s="166"/>
      <c r="J148" s="167" t="n">
        <f aca="false">ROUND(I148*H148,2)</f>
        <v>0</v>
      </c>
      <c r="K148" s="174" t="s">
        <v>120</v>
      </c>
      <c r="L148" s="23"/>
      <c r="M148" s="168"/>
      <c r="N148" s="169" t="s">
        <v>40</v>
      </c>
      <c r="O148" s="60"/>
      <c r="P148" s="170" t="n">
        <f aca="false">O148*H148</f>
        <v>0</v>
      </c>
      <c r="Q148" s="170" t="n">
        <v>0</v>
      </c>
      <c r="R148" s="170" t="n">
        <f aca="false">Q148*H148</f>
        <v>0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121</v>
      </c>
      <c r="AT148" s="172" t="s">
        <v>116</v>
      </c>
      <c r="AU148" s="172" t="s">
        <v>82</v>
      </c>
      <c r="AY148" s="3" t="s">
        <v>114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80</v>
      </c>
      <c r="BK148" s="173" t="n">
        <f aca="false">ROUND(I148*H148,2)</f>
        <v>0</v>
      </c>
      <c r="BL148" s="3" t="s">
        <v>121</v>
      </c>
      <c r="BM148" s="172" t="s">
        <v>186</v>
      </c>
    </row>
    <row r="149" s="175" customFormat="true" ht="12.8" hidden="false" customHeight="false" outlineLevel="0" collapsed="false">
      <c r="B149" s="176"/>
      <c r="D149" s="177" t="s">
        <v>127</v>
      </c>
      <c r="E149" s="178"/>
      <c r="F149" s="179" t="s">
        <v>177</v>
      </c>
      <c r="H149" s="180" t="n">
        <v>46.2</v>
      </c>
      <c r="I149" s="181"/>
      <c r="L149" s="176"/>
      <c r="M149" s="182"/>
      <c r="N149" s="183"/>
      <c r="O149" s="183"/>
      <c r="P149" s="183"/>
      <c r="Q149" s="183"/>
      <c r="R149" s="183"/>
      <c r="S149" s="183"/>
      <c r="T149" s="184"/>
      <c r="AT149" s="178" t="s">
        <v>127</v>
      </c>
      <c r="AU149" s="178" t="s">
        <v>82</v>
      </c>
      <c r="AV149" s="175" t="s">
        <v>82</v>
      </c>
      <c r="AW149" s="175" t="s">
        <v>31</v>
      </c>
      <c r="AX149" s="175" t="s">
        <v>80</v>
      </c>
      <c r="AY149" s="178" t="s">
        <v>114</v>
      </c>
    </row>
    <row r="150" s="27" customFormat="true" ht="16.5" hidden="false" customHeight="true" outlineLevel="0" collapsed="false">
      <c r="A150" s="22"/>
      <c r="B150" s="160"/>
      <c r="C150" s="194" t="s">
        <v>187</v>
      </c>
      <c r="D150" s="194" t="s">
        <v>168</v>
      </c>
      <c r="E150" s="195" t="s">
        <v>188</v>
      </c>
      <c r="F150" s="196" t="s">
        <v>189</v>
      </c>
      <c r="G150" s="197" t="s">
        <v>175</v>
      </c>
      <c r="H150" s="198" t="n">
        <v>47.124</v>
      </c>
      <c r="I150" s="199"/>
      <c r="J150" s="200" t="n">
        <f aca="false">ROUND(I150*H150,2)</f>
        <v>0</v>
      </c>
      <c r="K150" s="201" t="s">
        <v>120</v>
      </c>
      <c r="L150" s="202"/>
      <c r="M150" s="203"/>
      <c r="N150" s="204" t="s">
        <v>40</v>
      </c>
      <c r="O150" s="60"/>
      <c r="P150" s="170" t="n">
        <f aca="false">O150*H150</f>
        <v>0</v>
      </c>
      <c r="Q150" s="170" t="n">
        <v>0.0001</v>
      </c>
      <c r="R150" s="170" t="n">
        <f aca="false">Q150*H150</f>
        <v>0.0047124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155</v>
      </c>
      <c r="AT150" s="172" t="s">
        <v>168</v>
      </c>
      <c r="AU150" s="172" t="s">
        <v>82</v>
      </c>
      <c r="AY150" s="3" t="s">
        <v>114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80</v>
      </c>
      <c r="BK150" s="173" t="n">
        <f aca="false">ROUND(I150*H150,2)</f>
        <v>0</v>
      </c>
      <c r="BL150" s="3" t="s">
        <v>121</v>
      </c>
      <c r="BM150" s="172" t="s">
        <v>190</v>
      </c>
    </row>
    <row r="151" s="175" customFormat="true" ht="12.8" hidden="false" customHeight="false" outlineLevel="0" collapsed="false">
      <c r="B151" s="176"/>
      <c r="D151" s="177" t="s">
        <v>127</v>
      </c>
      <c r="F151" s="179" t="s">
        <v>191</v>
      </c>
      <c r="H151" s="180" t="n">
        <v>47.124</v>
      </c>
      <c r="I151" s="181"/>
      <c r="L151" s="176"/>
      <c r="M151" s="182"/>
      <c r="N151" s="183"/>
      <c r="O151" s="183"/>
      <c r="P151" s="183"/>
      <c r="Q151" s="183"/>
      <c r="R151" s="183"/>
      <c r="S151" s="183"/>
      <c r="T151" s="184"/>
      <c r="AT151" s="178" t="s">
        <v>127</v>
      </c>
      <c r="AU151" s="178" t="s">
        <v>82</v>
      </c>
      <c r="AV151" s="175" t="s">
        <v>82</v>
      </c>
      <c r="AW151" s="175" t="s">
        <v>2</v>
      </c>
      <c r="AX151" s="175" t="s">
        <v>80</v>
      </c>
      <c r="AY151" s="178" t="s">
        <v>114</v>
      </c>
    </row>
    <row r="152" s="146" customFormat="true" ht="22.8" hidden="false" customHeight="true" outlineLevel="0" collapsed="false">
      <c r="B152" s="147"/>
      <c r="D152" s="148" t="s">
        <v>74</v>
      </c>
      <c r="E152" s="158" t="s">
        <v>161</v>
      </c>
      <c r="F152" s="158" t="s">
        <v>192</v>
      </c>
      <c r="I152" s="150"/>
      <c r="J152" s="159" t="n">
        <f aca="false">BK152</f>
        <v>0</v>
      </c>
      <c r="L152" s="147"/>
      <c r="M152" s="152"/>
      <c r="N152" s="153"/>
      <c r="O152" s="153"/>
      <c r="P152" s="154" t="n">
        <f aca="false">SUM(P153:P157)</f>
        <v>0</v>
      </c>
      <c r="Q152" s="153"/>
      <c r="R152" s="154" t="n">
        <f aca="false">SUM(R153:R157)</f>
        <v>4E-005</v>
      </c>
      <c r="S152" s="153"/>
      <c r="T152" s="155" t="n">
        <f aca="false">SUM(T153:T157)</f>
        <v>0.8448</v>
      </c>
      <c r="AR152" s="148" t="s">
        <v>80</v>
      </c>
      <c r="AT152" s="156" t="s">
        <v>74</v>
      </c>
      <c r="AU152" s="156" t="s">
        <v>80</v>
      </c>
      <c r="AY152" s="148" t="s">
        <v>114</v>
      </c>
      <c r="BK152" s="157" t="n">
        <f aca="false">SUM(BK153:BK157)</f>
        <v>0</v>
      </c>
    </row>
    <row r="153" s="27" customFormat="true" ht="16.5" hidden="false" customHeight="true" outlineLevel="0" collapsed="false">
      <c r="A153" s="22"/>
      <c r="B153" s="160"/>
      <c r="C153" s="161" t="s">
        <v>7</v>
      </c>
      <c r="D153" s="161" t="s">
        <v>116</v>
      </c>
      <c r="E153" s="162" t="s">
        <v>193</v>
      </c>
      <c r="F153" s="163" t="s">
        <v>194</v>
      </c>
      <c r="G153" s="164" t="s">
        <v>119</v>
      </c>
      <c r="H153" s="165" t="n">
        <v>1</v>
      </c>
      <c r="I153" s="166"/>
      <c r="J153" s="167" t="n">
        <f aca="false">ROUND(I153*H153,2)</f>
        <v>0</v>
      </c>
      <c r="K153" s="174" t="s">
        <v>120</v>
      </c>
      <c r="L153" s="23"/>
      <c r="M153" s="168"/>
      <c r="N153" s="169" t="s">
        <v>40</v>
      </c>
      <c r="O153" s="60"/>
      <c r="P153" s="170" t="n">
        <f aca="false">O153*H153</f>
        <v>0</v>
      </c>
      <c r="Q153" s="170" t="n">
        <v>4E-005</v>
      </c>
      <c r="R153" s="170" t="n">
        <f aca="false">Q153*H153</f>
        <v>4E-005</v>
      </c>
      <c r="S153" s="170" t="n">
        <v>0</v>
      </c>
      <c r="T153" s="171" t="n">
        <f aca="false">S153*H153</f>
        <v>0</v>
      </c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R153" s="172" t="s">
        <v>121</v>
      </c>
      <c r="AT153" s="172" t="s">
        <v>116</v>
      </c>
      <c r="AU153" s="172" t="s">
        <v>82</v>
      </c>
      <c r="AY153" s="3" t="s">
        <v>114</v>
      </c>
      <c r="BE153" s="173" t="n">
        <f aca="false">IF(N153="základní",J153,0)</f>
        <v>0</v>
      </c>
      <c r="BF153" s="173" t="n">
        <f aca="false">IF(N153="snížená",J153,0)</f>
        <v>0</v>
      </c>
      <c r="BG153" s="173" t="n">
        <f aca="false">IF(N153="zákl. přenesená",J153,0)</f>
        <v>0</v>
      </c>
      <c r="BH153" s="173" t="n">
        <f aca="false">IF(N153="sníž. přenesená",J153,0)</f>
        <v>0</v>
      </c>
      <c r="BI153" s="173" t="n">
        <f aca="false">IF(N153="nulová",J153,0)</f>
        <v>0</v>
      </c>
      <c r="BJ153" s="3" t="s">
        <v>80</v>
      </c>
      <c r="BK153" s="173" t="n">
        <f aca="false">ROUND(I153*H153,2)</f>
        <v>0</v>
      </c>
      <c r="BL153" s="3" t="s">
        <v>121</v>
      </c>
      <c r="BM153" s="172" t="s">
        <v>195</v>
      </c>
    </row>
    <row r="154" s="27" customFormat="true" ht="24.15" hidden="false" customHeight="true" outlineLevel="0" collapsed="false">
      <c r="A154" s="22"/>
      <c r="B154" s="160"/>
      <c r="C154" s="161" t="s">
        <v>196</v>
      </c>
      <c r="D154" s="161" t="s">
        <v>116</v>
      </c>
      <c r="E154" s="162" t="s">
        <v>197</v>
      </c>
      <c r="F154" s="163" t="s">
        <v>198</v>
      </c>
      <c r="G154" s="164" t="s">
        <v>175</v>
      </c>
      <c r="H154" s="165" t="n">
        <v>6.4</v>
      </c>
      <c r="I154" s="166"/>
      <c r="J154" s="167" t="n">
        <f aca="false">ROUND(I154*H154,2)</f>
        <v>0</v>
      </c>
      <c r="K154" s="174" t="s">
        <v>120</v>
      </c>
      <c r="L154" s="23"/>
      <c r="M154" s="168"/>
      <c r="N154" s="169" t="s">
        <v>40</v>
      </c>
      <c r="O154" s="60"/>
      <c r="P154" s="170" t="n">
        <f aca="false">O154*H154</f>
        <v>0</v>
      </c>
      <c r="Q154" s="170" t="n">
        <v>0</v>
      </c>
      <c r="R154" s="170" t="n">
        <f aca="false">Q154*H154</f>
        <v>0</v>
      </c>
      <c r="S154" s="170" t="n">
        <v>0.099</v>
      </c>
      <c r="T154" s="171" t="n">
        <f aca="false">S154*H154</f>
        <v>0.6336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121</v>
      </c>
      <c r="AT154" s="172" t="s">
        <v>116</v>
      </c>
      <c r="AU154" s="172" t="s">
        <v>82</v>
      </c>
      <c r="AY154" s="3" t="s">
        <v>114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80</v>
      </c>
      <c r="BK154" s="173" t="n">
        <f aca="false">ROUND(I154*H154,2)</f>
        <v>0</v>
      </c>
      <c r="BL154" s="3" t="s">
        <v>121</v>
      </c>
      <c r="BM154" s="172" t="s">
        <v>199</v>
      </c>
    </row>
    <row r="155" s="175" customFormat="true" ht="12.8" hidden="false" customHeight="false" outlineLevel="0" collapsed="false">
      <c r="B155" s="176"/>
      <c r="D155" s="177" t="s">
        <v>127</v>
      </c>
      <c r="E155" s="178"/>
      <c r="F155" s="179" t="s">
        <v>200</v>
      </c>
      <c r="H155" s="180" t="n">
        <v>6.4</v>
      </c>
      <c r="I155" s="181"/>
      <c r="L155" s="176"/>
      <c r="M155" s="182"/>
      <c r="N155" s="183"/>
      <c r="O155" s="183"/>
      <c r="P155" s="183"/>
      <c r="Q155" s="183"/>
      <c r="R155" s="183"/>
      <c r="S155" s="183"/>
      <c r="T155" s="184"/>
      <c r="AT155" s="178" t="s">
        <v>127</v>
      </c>
      <c r="AU155" s="178" t="s">
        <v>82</v>
      </c>
      <c r="AV155" s="175" t="s">
        <v>82</v>
      </c>
      <c r="AW155" s="175" t="s">
        <v>31</v>
      </c>
      <c r="AX155" s="175" t="s">
        <v>80</v>
      </c>
      <c r="AY155" s="178" t="s">
        <v>114</v>
      </c>
    </row>
    <row r="156" s="27" customFormat="true" ht="24.15" hidden="false" customHeight="true" outlineLevel="0" collapsed="false">
      <c r="A156" s="22"/>
      <c r="B156" s="160"/>
      <c r="C156" s="161" t="s">
        <v>201</v>
      </c>
      <c r="D156" s="161" t="s">
        <v>116</v>
      </c>
      <c r="E156" s="162" t="s">
        <v>202</v>
      </c>
      <c r="F156" s="163" t="s">
        <v>203</v>
      </c>
      <c r="G156" s="164" t="s">
        <v>175</v>
      </c>
      <c r="H156" s="165" t="n">
        <v>6.4</v>
      </c>
      <c r="I156" s="166"/>
      <c r="J156" s="167" t="n">
        <f aca="false">ROUND(I156*H156,2)</f>
        <v>0</v>
      </c>
      <c r="K156" s="174" t="s">
        <v>120</v>
      </c>
      <c r="L156" s="23"/>
      <c r="M156" s="168"/>
      <c r="N156" s="169" t="s">
        <v>40</v>
      </c>
      <c r="O156" s="60"/>
      <c r="P156" s="170" t="n">
        <f aca="false">O156*H156</f>
        <v>0</v>
      </c>
      <c r="Q156" s="170" t="n">
        <v>0</v>
      </c>
      <c r="R156" s="170" t="n">
        <f aca="false">Q156*H156</f>
        <v>0</v>
      </c>
      <c r="S156" s="170" t="n">
        <v>0.033</v>
      </c>
      <c r="T156" s="171" t="n">
        <f aca="false">S156*H156</f>
        <v>0.2112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72" t="s">
        <v>121</v>
      </c>
      <c r="AT156" s="172" t="s">
        <v>116</v>
      </c>
      <c r="AU156" s="172" t="s">
        <v>82</v>
      </c>
      <c r="AY156" s="3" t="s">
        <v>114</v>
      </c>
      <c r="BE156" s="173" t="n">
        <f aca="false">IF(N156="základní",J156,0)</f>
        <v>0</v>
      </c>
      <c r="BF156" s="173" t="n">
        <f aca="false">IF(N156="snížená",J156,0)</f>
        <v>0</v>
      </c>
      <c r="BG156" s="173" t="n">
        <f aca="false">IF(N156="zákl. přenesená",J156,0)</f>
        <v>0</v>
      </c>
      <c r="BH156" s="173" t="n">
        <f aca="false">IF(N156="sníž. přenesená",J156,0)</f>
        <v>0</v>
      </c>
      <c r="BI156" s="173" t="n">
        <f aca="false">IF(N156="nulová",J156,0)</f>
        <v>0</v>
      </c>
      <c r="BJ156" s="3" t="s">
        <v>80</v>
      </c>
      <c r="BK156" s="173" t="n">
        <f aca="false">ROUND(I156*H156,2)</f>
        <v>0</v>
      </c>
      <c r="BL156" s="3" t="s">
        <v>121</v>
      </c>
      <c r="BM156" s="172" t="s">
        <v>204</v>
      </c>
    </row>
    <row r="157" s="27" customFormat="true" ht="24.15" hidden="false" customHeight="true" outlineLevel="0" collapsed="false">
      <c r="A157" s="22"/>
      <c r="B157" s="160"/>
      <c r="C157" s="161" t="s">
        <v>205</v>
      </c>
      <c r="D157" s="161" t="s">
        <v>116</v>
      </c>
      <c r="E157" s="162" t="s">
        <v>206</v>
      </c>
      <c r="F157" s="163" t="s">
        <v>207</v>
      </c>
      <c r="G157" s="164" t="s">
        <v>175</v>
      </c>
      <c r="H157" s="165" t="n">
        <v>6.4</v>
      </c>
      <c r="I157" s="166"/>
      <c r="J157" s="167" t="n">
        <f aca="false">ROUND(I157*H157,2)</f>
        <v>0</v>
      </c>
      <c r="K157" s="174" t="s">
        <v>120</v>
      </c>
      <c r="L157" s="23"/>
      <c r="M157" s="168"/>
      <c r="N157" s="169" t="s">
        <v>40</v>
      </c>
      <c r="O157" s="60"/>
      <c r="P157" s="170" t="n">
        <f aca="false">O157*H157</f>
        <v>0</v>
      </c>
      <c r="Q157" s="170" t="n">
        <v>0</v>
      </c>
      <c r="R157" s="170" t="n">
        <f aca="false">Q157*H157</f>
        <v>0</v>
      </c>
      <c r="S157" s="170" t="n">
        <v>0</v>
      </c>
      <c r="T157" s="171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72" t="s">
        <v>121</v>
      </c>
      <c r="AT157" s="172" t="s">
        <v>116</v>
      </c>
      <c r="AU157" s="172" t="s">
        <v>82</v>
      </c>
      <c r="AY157" s="3" t="s">
        <v>114</v>
      </c>
      <c r="BE157" s="173" t="n">
        <f aca="false">IF(N157="základní",J157,0)</f>
        <v>0</v>
      </c>
      <c r="BF157" s="173" t="n">
        <f aca="false">IF(N157="snížená",J157,0)</f>
        <v>0</v>
      </c>
      <c r="BG157" s="173" t="n">
        <f aca="false">IF(N157="zákl. přenesená",J157,0)</f>
        <v>0</v>
      </c>
      <c r="BH157" s="173" t="n">
        <f aca="false">IF(N157="sníž. přenesená",J157,0)</f>
        <v>0</v>
      </c>
      <c r="BI157" s="173" t="n">
        <f aca="false">IF(N157="nulová",J157,0)</f>
        <v>0</v>
      </c>
      <c r="BJ157" s="3" t="s">
        <v>80</v>
      </c>
      <c r="BK157" s="173" t="n">
        <f aca="false">ROUND(I157*H157,2)</f>
        <v>0</v>
      </c>
      <c r="BL157" s="3" t="s">
        <v>121</v>
      </c>
      <c r="BM157" s="172" t="s">
        <v>208</v>
      </c>
    </row>
    <row r="158" s="146" customFormat="true" ht="22.8" hidden="false" customHeight="true" outlineLevel="0" collapsed="false">
      <c r="B158" s="147"/>
      <c r="D158" s="148" t="s">
        <v>74</v>
      </c>
      <c r="E158" s="158" t="s">
        <v>209</v>
      </c>
      <c r="F158" s="158" t="s">
        <v>210</v>
      </c>
      <c r="I158" s="150"/>
      <c r="J158" s="159" t="n">
        <f aca="false">BK158</f>
        <v>0</v>
      </c>
      <c r="L158" s="147"/>
      <c r="M158" s="152"/>
      <c r="N158" s="153"/>
      <c r="O158" s="153"/>
      <c r="P158" s="154" t="n">
        <f aca="false">SUM(P159:P163)</f>
        <v>0</v>
      </c>
      <c r="Q158" s="153"/>
      <c r="R158" s="154" t="n">
        <f aca="false">SUM(R159:R163)</f>
        <v>0</v>
      </c>
      <c r="S158" s="153"/>
      <c r="T158" s="155" t="n">
        <f aca="false">SUM(T159:T163)</f>
        <v>0</v>
      </c>
      <c r="AR158" s="148" t="s">
        <v>80</v>
      </c>
      <c r="AT158" s="156" t="s">
        <v>74</v>
      </c>
      <c r="AU158" s="156" t="s">
        <v>80</v>
      </c>
      <c r="AY158" s="148" t="s">
        <v>114</v>
      </c>
      <c r="BK158" s="157" t="n">
        <f aca="false">SUM(BK159:BK163)</f>
        <v>0</v>
      </c>
    </row>
    <row r="159" s="27" customFormat="true" ht="21.75" hidden="false" customHeight="true" outlineLevel="0" collapsed="false">
      <c r="A159" s="22"/>
      <c r="B159" s="160"/>
      <c r="C159" s="161" t="s">
        <v>211</v>
      </c>
      <c r="D159" s="161" t="s">
        <v>116</v>
      </c>
      <c r="E159" s="162" t="s">
        <v>212</v>
      </c>
      <c r="F159" s="163" t="s">
        <v>213</v>
      </c>
      <c r="G159" s="164" t="s">
        <v>142</v>
      </c>
      <c r="H159" s="165" t="n">
        <v>1.845</v>
      </c>
      <c r="I159" s="166"/>
      <c r="J159" s="167" t="n">
        <f aca="false">ROUND(I159*H159,2)</f>
        <v>0</v>
      </c>
      <c r="K159" s="174" t="s">
        <v>120</v>
      </c>
      <c r="L159" s="23"/>
      <c r="M159" s="168"/>
      <c r="N159" s="169" t="s">
        <v>40</v>
      </c>
      <c r="O159" s="60"/>
      <c r="P159" s="170" t="n">
        <f aca="false">O159*H159</f>
        <v>0</v>
      </c>
      <c r="Q159" s="170" t="n">
        <v>0</v>
      </c>
      <c r="R159" s="170" t="n">
        <f aca="false">Q159*H159</f>
        <v>0</v>
      </c>
      <c r="S159" s="170" t="n">
        <v>0</v>
      </c>
      <c r="T159" s="171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72" t="s">
        <v>121</v>
      </c>
      <c r="AT159" s="172" t="s">
        <v>116</v>
      </c>
      <c r="AU159" s="172" t="s">
        <v>82</v>
      </c>
      <c r="AY159" s="3" t="s">
        <v>114</v>
      </c>
      <c r="BE159" s="173" t="n">
        <f aca="false">IF(N159="základní",J159,0)</f>
        <v>0</v>
      </c>
      <c r="BF159" s="173" t="n">
        <f aca="false">IF(N159="snížená",J159,0)</f>
        <v>0</v>
      </c>
      <c r="BG159" s="173" t="n">
        <f aca="false">IF(N159="zákl. přenesená",J159,0)</f>
        <v>0</v>
      </c>
      <c r="BH159" s="173" t="n">
        <f aca="false">IF(N159="sníž. přenesená",J159,0)</f>
        <v>0</v>
      </c>
      <c r="BI159" s="173" t="n">
        <f aca="false">IF(N159="nulová",J159,0)</f>
        <v>0</v>
      </c>
      <c r="BJ159" s="3" t="s">
        <v>80</v>
      </c>
      <c r="BK159" s="173" t="n">
        <f aca="false">ROUND(I159*H159,2)</f>
        <v>0</v>
      </c>
      <c r="BL159" s="3" t="s">
        <v>121</v>
      </c>
      <c r="BM159" s="172" t="s">
        <v>214</v>
      </c>
    </row>
    <row r="160" s="27" customFormat="true" ht="24.15" hidden="false" customHeight="true" outlineLevel="0" collapsed="false">
      <c r="A160" s="22"/>
      <c r="B160" s="160"/>
      <c r="C160" s="161" t="s">
        <v>166</v>
      </c>
      <c r="D160" s="161" t="s">
        <v>116</v>
      </c>
      <c r="E160" s="162" t="s">
        <v>215</v>
      </c>
      <c r="F160" s="163" t="s">
        <v>216</v>
      </c>
      <c r="G160" s="164" t="s">
        <v>142</v>
      </c>
      <c r="H160" s="165" t="n">
        <v>35.055</v>
      </c>
      <c r="I160" s="166"/>
      <c r="J160" s="167" t="n">
        <f aca="false">ROUND(I160*H160,2)</f>
        <v>0</v>
      </c>
      <c r="K160" s="174" t="s">
        <v>120</v>
      </c>
      <c r="L160" s="23"/>
      <c r="M160" s="168"/>
      <c r="N160" s="169" t="s">
        <v>40</v>
      </c>
      <c r="O160" s="60"/>
      <c r="P160" s="170" t="n">
        <f aca="false">O160*H160</f>
        <v>0</v>
      </c>
      <c r="Q160" s="170" t="n">
        <v>0</v>
      </c>
      <c r="R160" s="170" t="n">
        <f aca="false">Q160*H160</f>
        <v>0</v>
      </c>
      <c r="S160" s="170" t="n">
        <v>0</v>
      </c>
      <c r="T160" s="171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121</v>
      </c>
      <c r="AT160" s="172" t="s">
        <v>116</v>
      </c>
      <c r="AU160" s="172" t="s">
        <v>82</v>
      </c>
      <c r="AY160" s="3" t="s">
        <v>114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80</v>
      </c>
      <c r="BK160" s="173" t="n">
        <f aca="false">ROUND(I160*H160,2)</f>
        <v>0</v>
      </c>
      <c r="BL160" s="3" t="s">
        <v>121</v>
      </c>
      <c r="BM160" s="172" t="s">
        <v>217</v>
      </c>
    </row>
    <row r="161" s="175" customFormat="true" ht="12.8" hidden="false" customHeight="false" outlineLevel="0" collapsed="false">
      <c r="B161" s="176"/>
      <c r="D161" s="177" t="s">
        <v>127</v>
      </c>
      <c r="F161" s="179" t="s">
        <v>218</v>
      </c>
      <c r="H161" s="180" t="n">
        <v>35.055</v>
      </c>
      <c r="I161" s="181"/>
      <c r="L161" s="176"/>
      <c r="M161" s="182"/>
      <c r="N161" s="183"/>
      <c r="O161" s="183"/>
      <c r="P161" s="183"/>
      <c r="Q161" s="183"/>
      <c r="R161" s="183"/>
      <c r="S161" s="183"/>
      <c r="T161" s="184"/>
      <c r="AT161" s="178" t="s">
        <v>127</v>
      </c>
      <c r="AU161" s="178" t="s">
        <v>82</v>
      </c>
      <c r="AV161" s="175" t="s">
        <v>82</v>
      </c>
      <c r="AW161" s="175" t="s">
        <v>2</v>
      </c>
      <c r="AX161" s="175" t="s">
        <v>80</v>
      </c>
      <c r="AY161" s="178" t="s">
        <v>114</v>
      </c>
    </row>
    <row r="162" s="27" customFormat="true" ht="24.15" hidden="false" customHeight="true" outlineLevel="0" collapsed="false">
      <c r="A162" s="22"/>
      <c r="B162" s="160"/>
      <c r="C162" s="161" t="s">
        <v>6</v>
      </c>
      <c r="D162" s="161" t="s">
        <v>116</v>
      </c>
      <c r="E162" s="162" t="s">
        <v>219</v>
      </c>
      <c r="F162" s="163" t="s">
        <v>220</v>
      </c>
      <c r="G162" s="164" t="s">
        <v>142</v>
      </c>
      <c r="H162" s="165" t="n">
        <v>1.845</v>
      </c>
      <c r="I162" s="166"/>
      <c r="J162" s="167" t="n">
        <f aca="false">ROUND(I162*H162,2)</f>
        <v>0</v>
      </c>
      <c r="K162" s="174" t="s">
        <v>120</v>
      </c>
      <c r="L162" s="23"/>
      <c r="M162" s="168"/>
      <c r="N162" s="169" t="s">
        <v>40</v>
      </c>
      <c r="O162" s="60"/>
      <c r="P162" s="170" t="n">
        <f aca="false">O162*H162</f>
        <v>0</v>
      </c>
      <c r="Q162" s="170" t="n">
        <v>0</v>
      </c>
      <c r="R162" s="170" t="n">
        <f aca="false">Q162*H162</f>
        <v>0</v>
      </c>
      <c r="S162" s="170" t="n">
        <v>0</v>
      </c>
      <c r="T162" s="171" t="n">
        <f aca="false">S162*H162</f>
        <v>0</v>
      </c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R162" s="172" t="s">
        <v>121</v>
      </c>
      <c r="AT162" s="172" t="s">
        <v>116</v>
      </c>
      <c r="AU162" s="172" t="s">
        <v>82</v>
      </c>
      <c r="AY162" s="3" t="s">
        <v>114</v>
      </c>
      <c r="BE162" s="173" t="n">
        <f aca="false">IF(N162="základní",J162,0)</f>
        <v>0</v>
      </c>
      <c r="BF162" s="173" t="n">
        <f aca="false">IF(N162="snížená",J162,0)</f>
        <v>0</v>
      </c>
      <c r="BG162" s="173" t="n">
        <f aca="false">IF(N162="zákl. přenesená",J162,0)</f>
        <v>0</v>
      </c>
      <c r="BH162" s="173" t="n">
        <f aca="false">IF(N162="sníž. přenesená",J162,0)</f>
        <v>0</v>
      </c>
      <c r="BI162" s="173" t="n">
        <f aca="false">IF(N162="nulová",J162,0)</f>
        <v>0</v>
      </c>
      <c r="BJ162" s="3" t="s">
        <v>80</v>
      </c>
      <c r="BK162" s="173" t="n">
        <f aca="false">ROUND(I162*H162,2)</f>
        <v>0</v>
      </c>
      <c r="BL162" s="3" t="s">
        <v>121</v>
      </c>
      <c r="BM162" s="172" t="s">
        <v>221</v>
      </c>
    </row>
    <row r="163" s="27" customFormat="true" ht="24.15" hidden="false" customHeight="true" outlineLevel="0" collapsed="false">
      <c r="A163" s="22"/>
      <c r="B163" s="160"/>
      <c r="C163" s="161" t="s">
        <v>222</v>
      </c>
      <c r="D163" s="161" t="s">
        <v>116</v>
      </c>
      <c r="E163" s="162" t="s">
        <v>223</v>
      </c>
      <c r="F163" s="163" t="s">
        <v>224</v>
      </c>
      <c r="G163" s="164" t="s">
        <v>142</v>
      </c>
      <c r="H163" s="165" t="n">
        <v>1.845</v>
      </c>
      <c r="I163" s="166"/>
      <c r="J163" s="167" t="n">
        <f aca="false">ROUND(I163*H163,2)</f>
        <v>0</v>
      </c>
      <c r="K163" s="174" t="s">
        <v>120</v>
      </c>
      <c r="L163" s="23"/>
      <c r="M163" s="168"/>
      <c r="N163" s="169" t="s">
        <v>40</v>
      </c>
      <c r="O163" s="60"/>
      <c r="P163" s="170" t="n">
        <f aca="false">O163*H163</f>
        <v>0</v>
      </c>
      <c r="Q163" s="170" t="n">
        <v>0</v>
      </c>
      <c r="R163" s="170" t="n">
        <f aca="false">Q163*H163</f>
        <v>0</v>
      </c>
      <c r="S163" s="170" t="n">
        <v>0</v>
      </c>
      <c r="T163" s="171" t="n">
        <f aca="false">S163*H163</f>
        <v>0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72" t="s">
        <v>121</v>
      </c>
      <c r="AT163" s="172" t="s">
        <v>116</v>
      </c>
      <c r="AU163" s="172" t="s">
        <v>82</v>
      </c>
      <c r="AY163" s="3" t="s">
        <v>114</v>
      </c>
      <c r="BE163" s="173" t="n">
        <f aca="false">IF(N163="základní",J163,0)</f>
        <v>0</v>
      </c>
      <c r="BF163" s="173" t="n">
        <f aca="false">IF(N163="snížená",J163,0)</f>
        <v>0</v>
      </c>
      <c r="BG163" s="173" t="n">
        <f aca="false">IF(N163="zákl. přenesená",J163,0)</f>
        <v>0</v>
      </c>
      <c r="BH163" s="173" t="n">
        <f aca="false">IF(N163="sníž. přenesená",J163,0)</f>
        <v>0</v>
      </c>
      <c r="BI163" s="173" t="n">
        <f aca="false">IF(N163="nulová",J163,0)</f>
        <v>0</v>
      </c>
      <c r="BJ163" s="3" t="s">
        <v>80</v>
      </c>
      <c r="BK163" s="173" t="n">
        <f aca="false">ROUND(I163*H163,2)</f>
        <v>0</v>
      </c>
      <c r="BL163" s="3" t="s">
        <v>121</v>
      </c>
      <c r="BM163" s="172" t="s">
        <v>225</v>
      </c>
    </row>
    <row r="164" s="146" customFormat="true" ht="22.8" hidden="false" customHeight="true" outlineLevel="0" collapsed="false">
      <c r="B164" s="147"/>
      <c r="D164" s="148" t="s">
        <v>74</v>
      </c>
      <c r="E164" s="158" t="s">
        <v>226</v>
      </c>
      <c r="F164" s="158" t="s">
        <v>227</v>
      </c>
      <c r="I164" s="150"/>
      <c r="J164" s="159" t="n">
        <f aca="false">BK164</f>
        <v>0</v>
      </c>
      <c r="L164" s="147"/>
      <c r="M164" s="152"/>
      <c r="N164" s="153"/>
      <c r="O164" s="153"/>
      <c r="P164" s="154" t="n">
        <f aca="false">P165</f>
        <v>0</v>
      </c>
      <c r="Q164" s="153"/>
      <c r="R164" s="154" t="n">
        <f aca="false">R165</f>
        <v>0</v>
      </c>
      <c r="S164" s="153"/>
      <c r="T164" s="155" t="n">
        <f aca="false">T165</f>
        <v>0</v>
      </c>
      <c r="AR164" s="148" t="s">
        <v>80</v>
      </c>
      <c r="AT164" s="156" t="s">
        <v>74</v>
      </c>
      <c r="AU164" s="156" t="s">
        <v>80</v>
      </c>
      <c r="AY164" s="148" t="s">
        <v>114</v>
      </c>
      <c r="BK164" s="157" t="n">
        <f aca="false">BK165</f>
        <v>0</v>
      </c>
    </row>
    <row r="165" s="27" customFormat="true" ht="16.5" hidden="false" customHeight="true" outlineLevel="0" collapsed="false">
      <c r="A165" s="22"/>
      <c r="B165" s="160"/>
      <c r="C165" s="161" t="s">
        <v>228</v>
      </c>
      <c r="D165" s="161" t="s">
        <v>116</v>
      </c>
      <c r="E165" s="162" t="s">
        <v>229</v>
      </c>
      <c r="F165" s="163" t="s">
        <v>230</v>
      </c>
      <c r="G165" s="164" t="s">
        <v>142</v>
      </c>
      <c r="H165" s="165" t="n">
        <v>8.063</v>
      </c>
      <c r="I165" s="166"/>
      <c r="J165" s="167" t="n">
        <f aca="false">ROUND(I165*H165,2)</f>
        <v>0</v>
      </c>
      <c r="K165" s="174" t="s">
        <v>120</v>
      </c>
      <c r="L165" s="23"/>
      <c r="M165" s="168"/>
      <c r="N165" s="169" t="s">
        <v>40</v>
      </c>
      <c r="O165" s="60"/>
      <c r="P165" s="170" t="n">
        <f aca="false">O165*H165</f>
        <v>0</v>
      </c>
      <c r="Q165" s="170" t="n">
        <v>0</v>
      </c>
      <c r="R165" s="170" t="n">
        <f aca="false">Q165*H165</f>
        <v>0</v>
      </c>
      <c r="S165" s="170" t="n">
        <v>0</v>
      </c>
      <c r="T165" s="171" t="n">
        <f aca="false">S165*H165</f>
        <v>0</v>
      </c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R165" s="172" t="s">
        <v>121</v>
      </c>
      <c r="AT165" s="172" t="s">
        <v>116</v>
      </c>
      <c r="AU165" s="172" t="s">
        <v>82</v>
      </c>
      <c r="AY165" s="3" t="s">
        <v>114</v>
      </c>
      <c r="BE165" s="173" t="n">
        <f aca="false">IF(N165="základní",J165,0)</f>
        <v>0</v>
      </c>
      <c r="BF165" s="173" t="n">
        <f aca="false">IF(N165="snížená",J165,0)</f>
        <v>0</v>
      </c>
      <c r="BG165" s="173" t="n">
        <f aca="false">IF(N165="zákl. přenesená",J165,0)</f>
        <v>0</v>
      </c>
      <c r="BH165" s="173" t="n">
        <f aca="false">IF(N165="sníž. přenesená",J165,0)</f>
        <v>0</v>
      </c>
      <c r="BI165" s="173" t="n">
        <f aca="false">IF(N165="nulová",J165,0)</f>
        <v>0</v>
      </c>
      <c r="BJ165" s="3" t="s">
        <v>80</v>
      </c>
      <c r="BK165" s="173" t="n">
        <f aca="false">ROUND(I165*H165,2)</f>
        <v>0</v>
      </c>
      <c r="BL165" s="3" t="s">
        <v>121</v>
      </c>
      <c r="BM165" s="172" t="s">
        <v>231</v>
      </c>
    </row>
    <row r="166" s="146" customFormat="true" ht="25.9" hidden="false" customHeight="true" outlineLevel="0" collapsed="false">
      <c r="B166" s="147"/>
      <c r="D166" s="148" t="s">
        <v>74</v>
      </c>
      <c r="E166" s="149" t="s">
        <v>232</v>
      </c>
      <c r="F166" s="149" t="s">
        <v>233</v>
      </c>
      <c r="I166" s="150"/>
      <c r="J166" s="151" t="n">
        <f aca="false">BK166</f>
        <v>0</v>
      </c>
      <c r="L166" s="147"/>
      <c r="M166" s="152"/>
      <c r="N166" s="153"/>
      <c r="O166" s="153"/>
      <c r="P166" s="154" t="n">
        <f aca="false">P167+P169</f>
        <v>0</v>
      </c>
      <c r="Q166" s="153"/>
      <c r="R166" s="154" t="n">
        <f aca="false">R167+R169</f>
        <v>0</v>
      </c>
      <c r="S166" s="153"/>
      <c r="T166" s="155" t="n">
        <f aca="false">T167+T169</f>
        <v>0</v>
      </c>
      <c r="AR166" s="148" t="s">
        <v>139</v>
      </c>
      <c r="AT166" s="156" t="s">
        <v>74</v>
      </c>
      <c r="AU166" s="156" t="s">
        <v>75</v>
      </c>
      <c r="AY166" s="148" t="s">
        <v>114</v>
      </c>
      <c r="BK166" s="157" t="n">
        <f aca="false">BK167+BK169</f>
        <v>0</v>
      </c>
    </row>
    <row r="167" s="146" customFormat="true" ht="22.8" hidden="false" customHeight="true" outlineLevel="0" collapsed="false">
      <c r="B167" s="147"/>
      <c r="D167" s="148" t="s">
        <v>74</v>
      </c>
      <c r="E167" s="158" t="s">
        <v>234</v>
      </c>
      <c r="F167" s="158" t="s">
        <v>235</v>
      </c>
      <c r="I167" s="150"/>
      <c r="J167" s="159" t="n">
        <f aca="false">BK167</f>
        <v>0</v>
      </c>
      <c r="L167" s="147"/>
      <c r="M167" s="152"/>
      <c r="N167" s="153"/>
      <c r="O167" s="153"/>
      <c r="P167" s="154" t="n">
        <f aca="false">P168</f>
        <v>0</v>
      </c>
      <c r="Q167" s="153"/>
      <c r="R167" s="154" t="n">
        <f aca="false">R168</f>
        <v>0</v>
      </c>
      <c r="S167" s="153"/>
      <c r="T167" s="155" t="n">
        <f aca="false">T168</f>
        <v>0</v>
      </c>
      <c r="AR167" s="148" t="s">
        <v>139</v>
      </c>
      <c r="AT167" s="156" t="s">
        <v>74</v>
      </c>
      <c r="AU167" s="156" t="s">
        <v>80</v>
      </c>
      <c r="AY167" s="148" t="s">
        <v>114</v>
      </c>
      <c r="BK167" s="157" t="n">
        <f aca="false">BK168</f>
        <v>0</v>
      </c>
    </row>
    <row r="168" s="27" customFormat="true" ht="16.5" hidden="false" customHeight="true" outlineLevel="0" collapsed="false">
      <c r="A168" s="22"/>
      <c r="B168" s="160"/>
      <c r="C168" s="161" t="s">
        <v>236</v>
      </c>
      <c r="D168" s="161" t="s">
        <v>116</v>
      </c>
      <c r="E168" s="162" t="s">
        <v>237</v>
      </c>
      <c r="F168" s="163" t="s">
        <v>238</v>
      </c>
      <c r="G168" s="164" t="s">
        <v>119</v>
      </c>
      <c r="H168" s="165" t="n">
        <v>1</v>
      </c>
      <c r="I168" s="166"/>
      <c r="J168" s="167" t="n">
        <f aca="false">ROUND(I168*H168,2)</f>
        <v>0</v>
      </c>
      <c r="K168" s="174" t="s">
        <v>120</v>
      </c>
      <c r="L168" s="23"/>
      <c r="M168" s="168"/>
      <c r="N168" s="169" t="s">
        <v>40</v>
      </c>
      <c r="O168" s="60"/>
      <c r="P168" s="170" t="n">
        <f aca="false">O168*H168</f>
        <v>0</v>
      </c>
      <c r="Q168" s="170" t="n">
        <v>0</v>
      </c>
      <c r="R168" s="170" t="n">
        <f aca="false">Q168*H168</f>
        <v>0</v>
      </c>
      <c r="S168" s="170" t="n">
        <v>0</v>
      </c>
      <c r="T168" s="171" t="n">
        <f aca="false">S168*H168</f>
        <v>0</v>
      </c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R168" s="172" t="s">
        <v>239</v>
      </c>
      <c r="AT168" s="172" t="s">
        <v>116</v>
      </c>
      <c r="AU168" s="172" t="s">
        <v>82</v>
      </c>
      <c r="AY168" s="3" t="s">
        <v>114</v>
      </c>
      <c r="BE168" s="173" t="n">
        <f aca="false">IF(N168="základní",J168,0)</f>
        <v>0</v>
      </c>
      <c r="BF168" s="173" t="n">
        <f aca="false">IF(N168="snížená",J168,0)</f>
        <v>0</v>
      </c>
      <c r="BG168" s="173" t="n">
        <f aca="false">IF(N168="zákl. přenesená",J168,0)</f>
        <v>0</v>
      </c>
      <c r="BH168" s="173" t="n">
        <f aca="false">IF(N168="sníž. přenesená",J168,0)</f>
        <v>0</v>
      </c>
      <c r="BI168" s="173" t="n">
        <f aca="false">IF(N168="nulová",J168,0)</f>
        <v>0</v>
      </c>
      <c r="BJ168" s="3" t="s">
        <v>80</v>
      </c>
      <c r="BK168" s="173" t="n">
        <f aca="false">ROUND(I168*H168,2)</f>
        <v>0</v>
      </c>
      <c r="BL168" s="3" t="s">
        <v>239</v>
      </c>
      <c r="BM168" s="172" t="s">
        <v>240</v>
      </c>
    </row>
    <row r="169" s="146" customFormat="true" ht="22.8" hidden="false" customHeight="true" outlineLevel="0" collapsed="false">
      <c r="B169" s="147"/>
      <c r="D169" s="148" t="s">
        <v>74</v>
      </c>
      <c r="E169" s="158" t="s">
        <v>241</v>
      </c>
      <c r="F169" s="158" t="s">
        <v>242</v>
      </c>
      <c r="I169" s="150"/>
      <c r="J169" s="159" t="n">
        <f aca="false">BK169</f>
        <v>0</v>
      </c>
      <c r="L169" s="147"/>
      <c r="M169" s="152"/>
      <c r="N169" s="153"/>
      <c r="O169" s="153"/>
      <c r="P169" s="154" t="n">
        <f aca="false">P170</f>
        <v>0</v>
      </c>
      <c r="Q169" s="153"/>
      <c r="R169" s="154" t="n">
        <f aca="false">R170</f>
        <v>0</v>
      </c>
      <c r="S169" s="153"/>
      <c r="T169" s="155" t="n">
        <f aca="false">T170</f>
        <v>0</v>
      </c>
      <c r="AR169" s="148" t="s">
        <v>139</v>
      </c>
      <c r="AT169" s="156" t="s">
        <v>74</v>
      </c>
      <c r="AU169" s="156" t="s">
        <v>80</v>
      </c>
      <c r="AY169" s="148" t="s">
        <v>114</v>
      </c>
      <c r="BK169" s="157" t="n">
        <f aca="false">BK170</f>
        <v>0</v>
      </c>
    </row>
    <row r="170" s="27" customFormat="true" ht="16.5" hidden="false" customHeight="true" outlineLevel="0" collapsed="false">
      <c r="A170" s="22"/>
      <c r="B170" s="160"/>
      <c r="C170" s="161" t="s">
        <v>243</v>
      </c>
      <c r="D170" s="161" t="s">
        <v>116</v>
      </c>
      <c r="E170" s="162" t="s">
        <v>244</v>
      </c>
      <c r="F170" s="163" t="s">
        <v>245</v>
      </c>
      <c r="G170" s="164" t="s">
        <v>119</v>
      </c>
      <c r="H170" s="165" t="n">
        <v>1</v>
      </c>
      <c r="I170" s="166"/>
      <c r="J170" s="167" t="n">
        <f aca="false">ROUND(I170*H170,2)</f>
        <v>0</v>
      </c>
      <c r="K170" s="174" t="s">
        <v>120</v>
      </c>
      <c r="L170" s="23"/>
      <c r="M170" s="205"/>
      <c r="N170" s="206" t="s">
        <v>40</v>
      </c>
      <c r="O170" s="207"/>
      <c r="P170" s="208" t="n">
        <f aca="false">O170*H170</f>
        <v>0</v>
      </c>
      <c r="Q170" s="208" t="n">
        <v>0</v>
      </c>
      <c r="R170" s="208" t="n">
        <f aca="false">Q170*H170</f>
        <v>0</v>
      </c>
      <c r="S170" s="208" t="n">
        <v>0</v>
      </c>
      <c r="T170" s="209" t="n">
        <f aca="false">S170*H170</f>
        <v>0</v>
      </c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R170" s="172" t="s">
        <v>239</v>
      </c>
      <c r="AT170" s="172" t="s">
        <v>116</v>
      </c>
      <c r="AU170" s="172" t="s">
        <v>82</v>
      </c>
      <c r="AY170" s="3" t="s">
        <v>114</v>
      </c>
      <c r="BE170" s="173" t="n">
        <f aca="false">IF(N170="základní",J170,0)</f>
        <v>0</v>
      </c>
      <c r="BF170" s="173" t="n">
        <f aca="false">IF(N170="snížená",J170,0)</f>
        <v>0</v>
      </c>
      <c r="BG170" s="173" t="n">
        <f aca="false">IF(N170="zákl. přenesená",J170,0)</f>
        <v>0</v>
      </c>
      <c r="BH170" s="173" t="n">
        <f aca="false">IF(N170="sníž. přenesená",J170,0)</f>
        <v>0</v>
      </c>
      <c r="BI170" s="173" t="n">
        <f aca="false">IF(N170="nulová",J170,0)</f>
        <v>0</v>
      </c>
      <c r="BJ170" s="3" t="s">
        <v>80</v>
      </c>
      <c r="BK170" s="173" t="n">
        <f aca="false">ROUND(I170*H170,2)</f>
        <v>0</v>
      </c>
      <c r="BL170" s="3" t="s">
        <v>239</v>
      </c>
      <c r="BM170" s="172" t="s">
        <v>246</v>
      </c>
    </row>
    <row r="171" s="27" customFormat="true" ht="6.95" hidden="false" customHeight="true" outlineLevel="0" collapsed="false">
      <c r="A171" s="22"/>
      <c r="B171" s="44"/>
      <c r="C171" s="45"/>
      <c r="D171" s="45"/>
      <c r="E171" s="45"/>
      <c r="F171" s="45"/>
      <c r="G171" s="45"/>
      <c r="H171" s="45"/>
      <c r="I171" s="45"/>
      <c r="J171" s="45"/>
      <c r="K171" s="45"/>
      <c r="L171" s="23"/>
      <c r="M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</row>
  </sheetData>
  <autoFilter ref="C121:K170"/>
  <mergeCells count="6">
    <mergeCell ref="L2:V2"/>
    <mergeCell ref="E7:H7"/>
    <mergeCell ref="E16:H16"/>
    <mergeCell ref="E25:H25"/>
    <mergeCell ref="E85:H85"/>
    <mergeCell ref="E114:H114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2022-01-25T16:55:37Z</dcterms:created>
  <dc:creator>Eva-TOSH\Eva</dc:creator>
  <dc:description/>
  <dc:language>cs-CZ</dc:language>
  <cp:lastModifiedBy/>
  <dcterms:modified xsi:type="dcterms:W3CDTF">2022-01-25T17:58:11Z</dcterms:modified>
  <cp:revision>1</cp:revision>
  <dc:subject/>
  <dc:title/>
</cp:coreProperties>
</file>