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Studanka1 - Oprava a zate..." sheetId="2" state="visible" r:id="rId3"/>
  </sheets>
  <definedNames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  <definedName function="false" hidden="false" localSheetId="1" name="_xlnm.Print_Area" vbProcedure="false">'Studanka1 - Oprava a zate...'!$C$4:$J$76,'Studanka1 - Oprava a zate...'!$C$82:$J$107,'Studanka1 - Oprava a zate...'!$C$113:$K$197</definedName>
    <definedName function="false" hidden="false" localSheetId="1" name="_xlnm.Print_Titles" vbProcedure="false">'Studanka1 - Oprava a zate...'!$123:$123</definedName>
    <definedName function="false" hidden="true" localSheetId="1" name="_xlnm._FilterDatabase" vbProcedure="false">'Studanka1 - Oprava a zate...'!$C$123:$K$197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<sst xmlns="http://schemas.openxmlformats.org/spreadsheetml/2006/main" count="969" uniqueCount="276">
  <si>
    <t xml:space="preserve">Export Komplet</t>
  </si>
  <si>
    <t xml:space="preserve">2.0</t>
  </si>
  <si>
    <t xml:space="preserve">False</t>
  </si>
  <si>
    <t xml:space="preserve">{707bb9e6-c2c3-4abd-977b-2b1f5f79e0f5}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</si>
  <si>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</si>
  <si>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</si>
  <si>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</si>
  <si>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</si>
  <si>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</si>
  <si>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</si>
  <si>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</si>
  <si>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</si>
  <si>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</si>
  <si>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Studanka1</t>
  </si>
  <si>
    <t xml:space="preserve">Měnit lze pouze buňky se žlutým podbarvením!
1) na prvním listu Rekapitulace stavby vyplňte v sestavě
    a) Souhrnný list
       - údaje o Uchazeči
         (přenesou se do ostatních sestav i v jiných listech)
    b) Rekapitulace objektů
       - potřebné Ostatní náklady
2) na vybraných listech vyplňte v sestavě
    a) Krycí list
       - údaje o Uchazeči, pokud se liší od údajů o Uchazeči na Souhrnném listu
         (údaje se přenesou do ostatních sestav v daném listu)
    b) Rekapitulace rozpočtu
       - potřebné Ostatní náklady
    c) Celkové náklady za stavbu
       - ceny u položek
       - množství, pokud má žluté podbarvení
       - a v případě potřeby poznámku (ta je ve skrytém sloupci)</t>
  </si>
  <si>
    <t xml:space="preserve">Stavba:</t>
  </si>
  <si>
    <t xml:space="preserve">Oprava a zateplení stropu</t>
  </si>
  <si>
    <t xml:space="preserve">KSO:</t>
  </si>
  <si>
    <t xml:space="preserve">CC-CZ:</t>
  </si>
  <si>
    <t xml:space="preserve">Místo:</t>
  </si>
  <si>
    <t xml:space="preserve">Studánka 1,Brno</t>
  </si>
  <si>
    <t xml:space="preserve">Datum:</t>
  </si>
  <si>
    <t xml:space="preserve">31. 10. 2022</t>
  </si>
  <si>
    <t xml:space="preserve">Zadavatel:</t>
  </si>
  <si>
    <t xml:space="preserve">IČ:</t>
  </si>
  <si>
    <t xml:space="preserve">MmBrna,OSM,Husova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</si>
  <si>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</si>
  <si>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</si>
  <si>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</si>
  <si>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</si>
  <si>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R.Volková</t>
  </si>
  <si>
    <t xml:space="preserve">True</t>
  </si>
  <si>
    <t xml:space="preserve">Zpracovatel: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</si>
  <si>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</si>
  <si>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</si>
  <si>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</si>
  <si>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</si>
  <si>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</si>
  <si>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</si>
  <si>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</si>
  <si>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</si>
  <si>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</si>
  <si>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</si>
  <si>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</si>
  <si>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</si>
  <si>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</si>
  <si>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</si>
  <si>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</si>
  <si>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</si>
  <si>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</si>
  <si>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</si>
  <si>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</si>
  <si>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</si>
  <si>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</si>
  <si>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</si>
  <si>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</si>
  <si>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</si>
  <si>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</si>
  <si>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</si>
  <si>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</si>
  <si>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</si>
  <si>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</si>
  <si>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</si>
  <si>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</si>
  <si>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</si>
  <si>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
[CZK]</t>
  </si>
  <si>
    <t xml:space="preserve">DPH snížená přenesená
[CZK]</t>
  </si>
  <si>
    <t xml:space="preserve">Základna
DPH základní</t>
  </si>
  <si>
    <t xml:space="preserve">Základna
DPH snížená</t>
  </si>
  <si>
    <t xml:space="preserve">Základna
DPH zákl. přenesená</t>
  </si>
  <si>
    <t xml:space="preserve">Základna
DPH sníž. přenesená</t>
  </si>
  <si>
    <t xml:space="preserve">Základna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</si>
  <si>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</si>
  <si>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</si>
  <si>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</si>
  <si>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</si>
  <si>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</si>
  <si>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</si>
  <si>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</si>
  <si>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</si>
  <si>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</si>
  <si>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</si>
  <si>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</si>
  <si>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</si>
  <si>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</si>
  <si>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</si>
  <si>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</si>
  <si>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</si>
  <si>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</si>
  <si>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</si>
  <si>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</si>
  <si>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</si>
  <si>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</si>
  <si>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741 - Elektroinstalace - silnoproud</t>
  </si>
  <si>
    <t xml:space="preserve">    763 - Konstrukce suché výstavby</t>
  </si>
  <si>
    <t xml:space="preserve">    784 - Dokončovací práce - malby a tapety</t>
  </si>
  <si>
    <t xml:space="preserve">HZS - Hodinové zúčtovací sazby</t>
  </si>
  <si>
    <t xml:space="preserve">VRN - Vedlejší rozpočtové náklady</t>
  </si>
  <si>
    <t xml:space="preserve">    VRN3 - Zařízení staveniště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</si>
  <si>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</si>
  <si>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</si>
  <si>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</si>
  <si>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</si>
  <si>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</si>
  <si>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</si>
  <si>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</si>
  <si>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</si>
  <si>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</si>
  <si>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</si>
  <si>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</si>
  <si>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</si>
  <si>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</si>
  <si>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</si>
  <si>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</si>
  <si>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</si>
  <si>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</si>
  <si>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9</t>
  </si>
  <si>
    <t xml:space="preserve">Ostatní konstrukce a práce, bourání</t>
  </si>
  <si>
    <t xml:space="preserve">K</t>
  </si>
  <si>
    <t xml:space="preserve">949101111</t>
  </si>
  <si>
    <t xml:space="preserve">Lešení pomocné pro objekty pozemních staveb s lešeňovou podlahou v do 1,9 m zatížení do 150 kg/m2</t>
  </si>
  <si>
    <t xml:space="preserve">m2</t>
  </si>
  <si>
    <t xml:space="preserve">CS ÚRS 2022 02</t>
  </si>
  <si>
    <t xml:space="preserve">4</t>
  </si>
  <si>
    <t xml:space="preserve">1872761341</t>
  </si>
  <si>
    <t xml:space="preserve">949-poznámka</t>
  </si>
  <si>
    <t xml:space="preserve">Vyklizení si zajistí uživatel bytu</t>
  </si>
  <si>
    <t xml:space="preserve">sada</t>
  </si>
  <si>
    <t xml:space="preserve">1066812015</t>
  </si>
  <si>
    <t xml:space="preserve">3</t>
  </si>
  <si>
    <t xml:space="preserve">952901111</t>
  </si>
  <si>
    <t xml:space="preserve">Vyčištění budov bytové a občanské výstavby při výšce podlaží do 4 m</t>
  </si>
  <si>
    <t xml:space="preserve">-889704956</t>
  </si>
  <si>
    <t xml:space="preserve">997</t>
  </si>
  <si>
    <t xml:space="preserve">Přesun sutě</t>
  </si>
  <si>
    <t xml:space="preserve">997013213</t>
  </si>
  <si>
    <t xml:space="preserve">Vnitrostaveništní doprava suti a vybouraných hmot pro budovy v přes 9 do 12 m ručně</t>
  </si>
  <si>
    <t xml:space="preserve">t</t>
  </si>
  <si>
    <t xml:space="preserve">1567970108</t>
  </si>
  <si>
    <t xml:space="preserve">5</t>
  </si>
  <si>
    <t xml:space="preserve">997013501</t>
  </si>
  <si>
    <t xml:space="preserve">Odvoz suti a vybouraných hmot na skládku nebo meziskládku do 1 km se složením</t>
  </si>
  <si>
    <t xml:space="preserve">-1527394281</t>
  </si>
  <si>
    <t xml:space="preserve">6</t>
  </si>
  <si>
    <t xml:space="preserve">997013509</t>
  </si>
  <si>
    <t xml:space="preserve">Příplatek k odvozu suti a vybouraných hmot na skládku ZKD 1 km přes 1 km</t>
  </si>
  <si>
    <t xml:space="preserve">1177515841</t>
  </si>
  <si>
    <t xml:space="preserve">VV</t>
  </si>
  <si>
    <t xml:space="preserve">0,127*14 'Přepočtené koeficientem množství</t>
  </si>
  <si>
    <t xml:space="preserve">7</t>
  </si>
  <si>
    <t xml:space="preserve">997013871</t>
  </si>
  <si>
    <t xml:space="preserve">Poplatek za uložení stavebního odpadu na recyklační skládce (skládkovné) směsného stavebního a demoličního kód odpadu 17 09 04</t>
  </si>
  <si>
    <t xml:space="preserve">-1173521833</t>
  </si>
  <si>
    <t xml:space="preserve">998</t>
  </si>
  <si>
    <t xml:space="preserve">Přesun hmot</t>
  </si>
  <si>
    <t xml:space="preserve">8</t>
  </si>
  <si>
    <t xml:space="preserve">998011002</t>
  </si>
  <si>
    <t xml:space="preserve">Přesun hmot pro budovy zděné v přes 6 do 12 m</t>
  </si>
  <si>
    <t xml:space="preserve">-1735799845</t>
  </si>
  <si>
    <t xml:space="preserve">998011014</t>
  </si>
  <si>
    <t xml:space="preserve">Příplatek k přesunu hmot pro budovy zděné za zvětšený přesun do 500 m</t>
  </si>
  <si>
    <t xml:space="preserve">-755035669</t>
  </si>
  <si>
    <t xml:space="preserve">PSV</t>
  </si>
  <si>
    <t xml:space="preserve">Práce a dodávky PSV</t>
  </si>
  <si>
    <t xml:space="preserve">741</t>
  </si>
  <si>
    <t xml:space="preserve">Elektroinstalace - silnoproud</t>
  </si>
  <si>
    <t xml:space="preserve">10</t>
  </si>
  <si>
    <t xml:space="preserve">741370003</t>
  </si>
  <si>
    <t xml:space="preserve">Demontáž stávajících stropních světel a opětovná montáž po provedení SDK podhledu </t>
  </si>
  <si>
    <t xml:space="preserve">kus</t>
  </si>
  <si>
    <t xml:space="preserve">16</t>
  </si>
  <si>
    <t xml:space="preserve">-491485707</t>
  </si>
  <si>
    <t xml:space="preserve">11</t>
  </si>
  <si>
    <t xml:space="preserve">998741202</t>
  </si>
  <si>
    <t xml:space="preserve">Přesun hmot procentní pro silnoproud v objektech v přes 6 do 12 m</t>
  </si>
  <si>
    <t xml:space="preserve">%</t>
  </si>
  <si>
    <t xml:space="preserve">-492786391</t>
  </si>
  <si>
    <t xml:space="preserve">763</t>
  </si>
  <si>
    <t xml:space="preserve">Konstrukce suché výstavby</t>
  </si>
  <si>
    <t xml:space="preserve">12</t>
  </si>
  <si>
    <t xml:space="preserve">763131412</t>
  </si>
  <si>
    <t xml:space="preserve">SDK podhled desky 1xA 12,5 s izolací miner.desek tl.100mm dvouvrstvá spodní kce profil CD+UD</t>
  </si>
  <si>
    <t xml:space="preserve">1764119144</t>
  </si>
  <si>
    <t xml:space="preserve">"3-5,8,9"22,8+4,1+6,0+7,3+16,3</t>
  </si>
  <si>
    <t xml:space="preserve">13</t>
  </si>
  <si>
    <t xml:space="preserve">763131714</t>
  </si>
  <si>
    <t xml:space="preserve">SDK podhled základní penetrační nátěr</t>
  </si>
  <si>
    <t xml:space="preserve">775725215</t>
  </si>
  <si>
    <t xml:space="preserve">14</t>
  </si>
  <si>
    <t xml:space="preserve">763131751</t>
  </si>
  <si>
    <t xml:space="preserve">Montáž parotěsné zábrany do SDK podhledu</t>
  </si>
  <si>
    <t xml:space="preserve">52211516</t>
  </si>
  <si>
    <t xml:space="preserve">M</t>
  </si>
  <si>
    <t xml:space="preserve">28329027</t>
  </si>
  <si>
    <t xml:space="preserve">fólie PE vyztužená Al vrstvou pro parotěsnou vrstvu 150g/m2</t>
  </si>
  <si>
    <t xml:space="preserve">32</t>
  </si>
  <si>
    <t xml:space="preserve">-2096710510</t>
  </si>
  <si>
    <t xml:space="preserve">56,5*1,1235 'Přepočtené koeficientem množství</t>
  </si>
  <si>
    <t xml:space="preserve">763131761</t>
  </si>
  <si>
    <t xml:space="preserve">Příplatek k SDK podhledu za plochu do 10 m2 jednotlivě</t>
  </si>
  <si>
    <t xml:space="preserve">1713562791</t>
  </si>
  <si>
    <t xml:space="preserve">4,1+6,0+7,3</t>
  </si>
  <si>
    <t xml:space="preserve">17</t>
  </si>
  <si>
    <t xml:space="preserve">998763201</t>
  </si>
  <si>
    <t xml:space="preserve">Přesun hmot procentní pro dřevostavby v objektech v přes 6 do 12 m</t>
  </si>
  <si>
    <t xml:space="preserve">248400567</t>
  </si>
  <si>
    <t xml:space="preserve">18</t>
  </si>
  <si>
    <t xml:space="preserve">998763294</t>
  </si>
  <si>
    <t xml:space="preserve">Příplatek k přesunu hmot procentní 763 za zvětšený přesun do 1000 m</t>
  </si>
  <si>
    <t xml:space="preserve">-778705905</t>
  </si>
  <si>
    <t xml:space="preserve">784</t>
  </si>
  <si>
    <t xml:space="preserve">Dokončovací práce - malby a tapety</t>
  </si>
  <si>
    <t xml:space="preserve">19</t>
  </si>
  <si>
    <t xml:space="preserve">784121001</t>
  </si>
  <si>
    <t xml:space="preserve">Oškrabání malby v mísnostech v do 3,80 m</t>
  </si>
  <si>
    <t xml:space="preserve">947748781</t>
  </si>
  <si>
    <t xml:space="preserve">"3"(5,5+4,25)*2*2,7</t>
  </si>
  <si>
    <t xml:space="preserve">"4"(4,25+1,0)*2*2,7</t>
  </si>
  <si>
    <t xml:space="preserve">"5"(2,4+2,5)*2*2,7</t>
  </si>
  <si>
    <t xml:space="preserve">"8"(2,4+3,1)*2*2,7</t>
  </si>
  <si>
    <t xml:space="preserve">"9"(5,55+3,1)*2*2,7</t>
  </si>
  <si>
    <t xml:space="preserve">Součet</t>
  </si>
  <si>
    <t xml:space="preserve">20</t>
  </si>
  <si>
    <t xml:space="preserve">784121011</t>
  </si>
  <si>
    <t xml:space="preserve">Rozmývání podkladu po oškrabání malby v místnostech v do 3,80 m</t>
  </si>
  <si>
    <t xml:space="preserve">-321948643</t>
  </si>
  <si>
    <t xml:space="preserve">784161001</t>
  </si>
  <si>
    <t xml:space="preserve">Tmelení spar a rohů šířky do 3 mm akrylátovým tmelem v místnostech v do 3,80 m</t>
  </si>
  <si>
    <t xml:space="preserve">m</t>
  </si>
  <si>
    <t xml:space="preserve">1431575086</t>
  </si>
  <si>
    <t xml:space="preserve">"3"(5,5+4,25)*2</t>
  </si>
  <si>
    <t xml:space="preserve">"4"(4,25+1,0)*2</t>
  </si>
  <si>
    <t xml:space="preserve">"5"(2,4+2,5)*2</t>
  </si>
  <si>
    <t xml:space="preserve">"8"(2,4+3,1)*2</t>
  </si>
  <si>
    <t xml:space="preserve">"9"(5,55+3,1)*2</t>
  </si>
  <si>
    <t xml:space="preserve">22</t>
  </si>
  <si>
    <t xml:space="preserve">784171101R</t>
  </si>
  <si>
    <t xml:space="preserve">Zakrytí vnitřních podlah včetně pozdějšího odkrytí</t>
  </si>
  <si>
    <t xml:space="preserve">-1003984804</t>
  </si>
  <si>
    <t xml:space="preserve">23</t>
  </si>
  <si>
    <t xml:space="preserve">784171111</t>
  </si>
  <si>
    <t xml:space="preserve">Zakrytí vnitřních ploch stěn v místnostech v do 3,80 m</t>
  </si>
  <si>
    <t xml:space="preserve">242208430</t>
  </si>
  <si>
    <t xml:space="preserve">1,05*1,6*4+1*1,2*3</t>
  </si>
  <si>
    <t xml:space="preserve">24</t>
  </si>
  <si>
    <t xml:space="preserve">784221101</t>
  </si>
  <si>
    <t xml:space="preserve">Dvojnásobné bílé malby ze směsí za sucha dobře otěruvzdorných v místnostech do 3,80 m</t>
  </si>
  <si>
    <t xml:space="preserve">2029219546</t>
  </si>
  <si>
    <t xml:space="preserve">Mezisoučet</t>
  </si>
  <si>
    <t xml:space="preserve">25</t>
  </si>
  <si>
    <t xml:space="preserve">7842211011</t>
  </si>
  <si>
    <t xml:space="preserve">Dvojnásobné bílé malby ze směsí za sucha dobře otěruvzdorných v místnostech do 3,80 m-SDK</t>
  </si>
  <si>
    <t xml:space="preserve">282453472</t>
  </si>
  <si>
    <t xml:space="preserve">HZS</t>
  </si>
  <si>
    <t xml:space="preserve">Hodinové zúčtovací sazby</t>
  </si>
  <si>
    <t xml:space="preserve">26</t>
  </si>
  <si>
    <t xml:space="preserve">HZS2231</t>
  </si>
  <si>
    <t xml:space="preserve">Hodinová zúčtovací sazba elektrikář</t>
  </si>
  <si>
    <t xml:space="preserve">hod</t>
  </si>
  <si>
    <t xml:space="preserve">512</t>
  </si>
  <si>
    <t xml:space="preserve">1999586402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</si>
  <si>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</si>
  <si>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</si>
  <si>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</si>
  <si>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</si>
  <si>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27</t>
  </si>
  <si>
    <t xml:space="preserve">030001000</t>
  </si>
  <si>
    <t xml:space="preserve">Zařízení staveniště 1%</t>
  </si>
  <si>
    <t xml:space="preserve">1024</t>
  </si>
  <si>
    <t xml:space="preserve">-1845213356</t>
  </si>
  <si>
    <t xml:space="preserve">VRN7</t>
  </si>
  <si>
    <t xml:space="preserve">Provozní vlivy</t>
  </si>
  <si>
    <t xml:space="preserve">28</t>
  </si>
  <si>
    <t xml:space="preserve">073002000</t>
  </si>
  <si>
    <t xml:space="preserve">Ztížený pohyb vozidel v centrech měst 3,2%</t>
  </si>
  <si>
    <t xml:space="preserve">-388756013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</si>
</sst>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40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  <font>
      <sz val="8"/>
      <color rgb="FFFF0000"/>
      <name val="Arial CE"/>
      <family val="0"/>
      <charset val="1"/>
    </font>
    <font>
      <sz val="8"/>
      <color rgb="FF0000A8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6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6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6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6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6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6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8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9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9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9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9">
    <dxf>
      <fill>
        <patternFill patternType="solid">
          <fgColor rgb="FFD2D2D2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FF"/>
        </patternFill>
      </fill>
    </dxf>
    <dxf>
      <fill>
        <patternFill patternType="solid">
          <fgColor rgb="FF960000"/>
        </patternFill>
      </fill>
    </dxf>
    <dxf>
      <fill>
        <patternFill patternType="solid">
          <fgColor rgb="FF003366"/>
        </patternFill>
      </fill>
    </dxf>
    <dxf>
      <fill>
        <patternFill patternType="solid">
          <fgColor rgb="FF969696"/>
        </patternFill>
      </fill>
    </dxf>
    <dxf>
      <fill>
        <patternFill patternType="solid">
          <fgColor rgb="FF0000A8"/>
        </patternFill>
      </fill>
    </dxf>
    <dxf>
      <fill>
        <patternFill patternType="solid">
          <fgColor rgb="FF505050"/>
        </patternFill>
      </fill>
    </dxf>
    <dxf>
      <fill>
        <patternFill patternType="solid">
          <f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A8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285480</xdr:colOff>
      <xdr:row>1</xdr:row>
      <xdr:rowOff>122760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285480</xdr:colOff>
      <xdr:row>1</xdr:row>
      <xdr:rowOff>122760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30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33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34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35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36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37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38</v>
      </c>
      <c r="F29" s="15" t="s">
        <v>39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40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41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42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43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44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45</v>
      </c>
      <c r="U35" s="35"/>
      <c r="V35" s="35"/>
      <c r="W35" s="35"/>
      <c r="X35" s="37" t="s">
        <v>46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49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49</v>
      </c>
      <c r="AI60" s="25"/>
      <c r="AJ60" s="25"/>
      <c r="AK60" s="25"/>
      <c r="AL60" s="25"/>
      <c r="AM60" s="42" t="s">
        <v>50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52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49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49</v>
      </c>
      <c r="AI75" s="25"/>
      <c r="AJ75" s="25"/>
      <c r="AK75" s="25"/>
      <c r="AL75" s="25"/>
      <c r="AM75" s="42" t="s">
        <v>50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53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Studanka1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Oprava a zateplení stropu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Studánka 1,Brno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31. 10. 2022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MmBrna,OSM,Husova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R.Volková</v>
      </c>
      <c r="AN89" s="56"/>
      <c r="AO89" s="56"/>
      <c r="AP89" s="56"/>
      <c r="AQ89" s="22"/>
      <c r="AR89" s="23"/>
      <c r="AS89" s="57" t="s">
        <v>54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R.Volková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55</v>
      </c>
      <c r="D92" s="62"/>
      <c r="E92" s="62"/>
      <c r="F92" s="62"/>
      <c r="G92" s="62"/>
      <c r="H92" s="63"/>
      <c r="I92" s="64" t="s">
        <v>56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57</v>
      </c>
      <c r="AH92" s="65"/>
      <c r="AI92" s="65"/>
      <c r="AJ92" s="65"/>
      <c r="AK92" s="65"/>
      <c r="AL92" s="65"/>
      <c r="AM92" s="65"/>
      <c r="AN92" s="66" t="s">
        <v>58</v>
      </c>
      <c r="AO92" s="66"/>
      <c r="AP92" s="66"/>
      <c r="AQ92" s="67" t="s">
        <v>59</v>
      </c>
      <c r="AR92" s="23"/>
      <c r="AS92" s="68" t="s">
        <v>60</v>
      </c>
      <c r="AT92" s="69" t="s">
        <v>61</v>
      </c>
      <c r="AU92" s="69" t="s">
        <v>62</v>
      </c>
      <c r="AV92" s="69" t="s">
        <v>63</v>
      </c>
      <c r="AW92" s="69" t="s">
        <v>64</v>
      </c>
      <c r="AX92" s="69" t="s">
        <v>65</v>
      </c>
      <c r="AY92" s="69" t="s">
        <v>66</v>
      </c>
      <c r="AZ92" s="69" t="s">
        <v>67</v>
      </c>
      <c r="BA92" s="69" t="s">
        <v>68</v>
      </c>
      <c r="BB92" s="69" t="s">
        <v>69</v>
      </c>
      <c r="BC92" s="69" t="s">
        <v>70</v>
      </c>
      <c r="BD92" s="70" t="s">
        <v>71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72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73</v>
      </c>
      <c r="BT94" s="85" t="s">
        <v>74</v>
      </c>
      <c r="BV94" s="85" t="s">
        <v>75</v>
      </c>
      <c r="BW94" s="85" t="s">
        <v>3</v>
      </c>
      <c r="BX94" s="85" t="s">
        <v>76</v>
      </c>
      <c r="CL94" s="85"/>
    </row>
    <row r="95" s="97" customFormat="true" ht="24.75" hidden="false" customHeight="true" outlineLevel="0" collapsed="false">
      <c r="A95" s="86" t="s">
        <v>77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'Studanka1 - Oprava a zate...'!J28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78</v>
      </c>
      <c r="AR95" s="87"/>
      <c r="AS95" s="93" t="n">
        <v>0</v>
      </c>
      <c r="AT95" s="94" t="n">
        <f aca="false">ROUND(SUM(AV95:AW95),2)</f>
        <v>0</v>
      </c>
      <c r="AU95" s="95" t="n">
        <f aca="false">'Studanka1 - Oprava a zate...'!P124</f>
        <v>0</v>
      </c>
      <c r="AV95" s="94" t="n">
        <f aca="false">'Studanka1 - Oprava a zate...'!J31</f>
        <v>0</v>
      </c>
      <c r="AW95" s="94" t="n">
        <f aca="false">'Studanka1 - Oprava a zate...'!J32</f>
        <v>0</v>
      </c>
      <c r="AX95" s="94" t="n">
        <f aca="false">'Studanka1 - Oprava a zate...'!J33</f>
        <v>0</v>
      </c>
      <c r="AY95" s="94" t="n">
        <f aca="false">'Studanka1 - Oprava a zate...'!J34</f>
        <v>0</v>
      </c>
      <c r="AZ95" s="94" t="n">
        <f aca="false">'Studanka1 - Oprava a zate...'!F31</f>
        <v>0</v>
      </c>
      <c r="BA95" s="94" t="n">
        <f aca="false">'Studanka1 - Oprava a zate...'!F32</f>
        <v>0</v>
      </c>
      <c r="BB95" s="94" t="n">
        <f aca="false">'Studanka1 - Oprava a zate...'!F33</f>
        <v>0</v>
      </c>
      <c r="BC95" s="94" t="n">
        <f aca="false">'Studanka1 - Oprava a zate...'!F34</f>
        <v>0</v>
      </c>
      <c r="BD95" s="96" t="n">
        <f aca="false">'Studanka1 - Oprava a zate...'!F35</f>
        <v>0</v>
      </c>
      <c r="BT95" s="98" t="s">
        <v>79</v>
      </c>
      <c r="BU95" s="98" t="s">
        <v>80</v>
      </c>
      <c r="BV95" s="98" t="s">
        <v>75</v>
      </c>
      <c r="BW95" s="98" t="s">
        <v>3</v>
      </c>
      <c r="BX95" s="98" t="s">
        <v>76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J5"/>
    <mergeCell ref="BE5:BE34"/>
    <mergeCell ref="K6:AJ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Studanka1 - Oprava a zate...'!C2" display="/"/>
  </hyperlink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BM198"/>
  <sheetViews>
    <sheetView showFormulas="false" showGridLines="false" showRowColHeaders="true" showZeros="true" rightToLeft="false" tabSelected="true" showOutlineSymbols="true" defaultGridColor="true" view="normal" topLeftCell="A162" colorId="64" zoomScale="100" zoomScaleNormal="100" zoomScalePageLayoutView="100" workbookViewId="0">
      <selection pane="topLeft" activeCell="G195" activeCellId="0" sqref="G195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1" min="10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81</v>
      </c>
    </row>
    <row r="4" customFormat="false" ht="24.95" hidden="false" customHeight="true" outlineLevel="0" collapsed="false">
      <c r="B4" s="6"/>
      <c r="D4" s="7" t="s">
        <v>82</v>
      </c>
      <c r="L4" s="6"/>
      <c r="M4" s="99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2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0" t="s">
        <v>16</v>
      </c>
      <c r="F7" s="100"/>
      <c r="G7" s="100"/>
      <c r="H7" s="100"/>
      <c r="I7" s="2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2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5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5" t="s">
        <v>21</v>
      </c>
      <c r="J10" s="101" t="str">
        <f aca="false">'Rekapitulace stavby'!AN8</f>
        <v>31. 10. 2022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5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5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5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2" t="str">
        <f aca="false">'Rekapitulace stavby'!E14</f>
        <v>Vyplň údaj</v>
      </c>
      <c r="F16" s="102"/>
      <c r="G16" s="102"/>
      <c r="H16" s="102"/>
      <c r="I16" s="15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5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5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5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30</v>
      </c>
      <c r="F22" s="22"/>
      <c r="G22" s="22"/>
      <c r="H22" s="22"/>
      <c r="I22" s="15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33</v>
      </c>
      <c r="E24" s="22"/>
      <c r="F24" s="22"/>
      <c r="G24" s="22"/>
      <c r="H24" s="22"/>
      <c r="I24" s="2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06" customFormat="true" ht="16.5" hidden="false" customHeight="true" outlineLevel="0" collapsed="false">
      <c r="A25" s="103"/>
      <c r="B25" s="104"/>
      <c r="C25" s="103"/>
      <c r="D25" s="103"/>
      <c r="E25" s="20"/>
      <c r="F25" s="20"/>
      <c r="G25" s="20"/>
      <c r="H25" s="20"/>
      <c r="I25" s="103"/>
      <c r="J25" s="103"/>
      <c r="K25" s="103"/>
      <c r="L25" s="105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7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07" t="s">
        <v>34</v>
      </c>
      <c r="E28" s="22"/>
      <c r="F28" s="22"/>
      <c r="G28" s="22"/>
      <c r="H28" s="22"/>
      <c r="I28" s="22"/>
      <c r="J28" s="108" t="n">
        <f aca="false">ROUND(J124,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7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09" t="s">
        <v>36</v>
      </c>
      <c r="G30" s="22"/>
      <c r="H30" s="22"/>
      <c r="I30" s="109" t="s">
        <v>35</v>
      </c>
      <c r="J30" s="109" t="s">
        <v>37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0" t="s">
        <v>38</v>
      </c>
      <c r="E31" s="15" t="s">
        <v>39</v>
      </c>
      <c r="F31" s="111" t="n">
        <f aca="false">ROUND((SUM(BE124:BE197)),  2)</f>
        <v>0</v>
      </c>
      <c r="G31" s="22"/>
      <c r="H31" s="22"/>
      <c r="I31" s="112" t="n">
        <v>0.21</v>
      </c>
      <c r="J31" s="111" t="n">
        <f aca="false">ROUND(((SUM(BE124:BE197))*I31),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40</v>
      </c>
      <c r="F32" s="111" t="n">
        <f aca="false">ROUND((SUM(BF124:BF197)),  2)</f>
        <v>0</v>
      </c>
      <c r="G32" s="22"/>
      <c r="H32" s="22"/>
      <c r="I32" s="112" t="n">
        <v>0.15</v>
      </c>
      <c r="J32" s="111" t="n">
        <f aca="false">ROUND(((SUM(BF124:BF197))*I32),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41</v>
      </c>
      <c r="F33" s="111" t="n">
        <f aca="false">ROUND((SUM(BG124:BG197)),  2)</f>
        <v>0</v>
      </c>
      <c r="G33" s="22"/>
      <c r="H33" s="22"/>
      <c r="I33" s="112" t="n">
        <v>0.21</v>
      </c>
      <c r="J33" s="111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42</v>
      </c>
      <c r="F34" s="111" t="n">
        <f aca="false">ROUND((SUM(BH124:BH197)),  2)</f>
        <v>0</v>
      </c>
      <c r="G34" s="22"/>
      <c r="H34" s="22"/>
      <c r="I34" s="112" t="n">
        <v>0.15</v>
      </c>
      <c r="J34" s="111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43</v>
      </c>
      <c r="F35" s="111" t="n">
        <f aca="false">ROUND((SUM(BI124:BI197)),  2)</f>
        <v>0</v>
      </c>
      <c r="G35" s="22"/>
      <c r="H35" s="22"/>
      <c r="I35" s="112" t="n">
        <v>0</v>
      </c>
      <c r="J35" s="111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13"/>
      <c r="D37" s="114" t="s">
        <v>44</v>
      </c>
      <c r="E37" s="63"/>
      <c r="F37" s="63"/>
      <c r="G37" s="115" t="s">
        <v>45</v>
      </c>
      <c r="H37" s="116" t="s">
        <v>46</v>
      </c>
      <c r="I37" s="63"/>
      <c r="J37" s="117" t="n">
        <f aca="false">SUM(J28:J35)</f>
        <v>0</v>
      </c>
      <c r="K37" s="118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49</v>
      </c>
      <c r="E61" s="25"/>
      <c r="F61" s="119" t="s">
        <v>50</v>
      </c>
      <c r="G61" s="42" t="s">
        <v>49</v>
      </c>
      <c r="H61" s="25"/>
      <c r="I61" s="25"/>
      <c r="J61" s="120" t="s">
        <v>50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49</v>
      </c>
      <c r="E76" s="25"/>
      <c r="F76" s="119" t="s">
        <v>50</v>
      </c>
      <c r="G76" s="42" t="s">
        <v>49</v>
      </c>
      <c r="H76" s="25"/>
      <c r="I76" s="25"/>
      <c r="J76" s="120" t="s">
        <v>50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83</v>
      </c>
      <c r="D82" s="22"/>
      <c r="E82" s="22"/>
      <c r="F82" s="22"/>
      <c r="G82" s="22"/>
      <c r="H82" s="22"/>
      <c r="I82" s="2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2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0" t="str">
        <f aca="false">E7</f>
        <v>Oprava a zateplení stropu</v>
      </c>
      <c r="F85" s="100"/>
      <c r="G85" s="100"/>
      <c r="H85" s="100"/>
      <c r="I85" s="2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Studánka 1,Brno</v>
      </c>
      <c r="G87" s="22"/>
      <c r="H87" s="22"/>
      <c r="I87" s="15" t="s">
        <v>21</v>
      </c>
      <c r="J87" s="101" t="str">
        <f aca="false">IF(J10="","",J10)</f>
        <v>31. 10. 2022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MmBrna,OSM,Husova 3,Brno</v>
      </c>
      <c r="G89" s="22"/>
      <c r="H89" s="22"/>
      <c r="I89" s="15" t="s">
        <v>29</v>
      </c>
      <c r="J89" s="121" t="str">
        <f aca="false">E19</f>
        <v>R.Volková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5" t="s">
        <v>32</v>
      </c>
      <c r="J90" s="121" t="str">
        <f aca="false">E22</f>
        <v>R.Volková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22" t="s">
        <v>84</v>
      </c>
      <c r="D92" s="113"/>
      <c r="E92" s="113"/>
      <c r="F92" s="113"/>
      <c r="G92" s="113"/>
      <c r="H92" s="113"/>
      <c r="I92" s="113"/>
      <c r="J92" s="123" t="s">
        <v>85</v>
      </c>
      <c r="K92" s="113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24" t="s">
        <v>86</v>
      </c>
      <c r="D94" s="22"/>
      <c r="E94" s="22"/>
      <c r="F94" s="22"/>
      <c r="G94" s="22"/>
      <c r="H94" s="22"/>
      <c r="I94" s="22"/>
      <c r="J94" s="108" t="n">
        <f aca="false">J124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87</v>
      </c>
    </row>
    <row r="95" s="125" customFormat="true" ht="24.95" hidden="false" customHeight="true" outlineLevel="0" collapsed="false">
      <c r="B95" s="126"/>
      <c r="D95" s="127" t="s">
        <v>88</v>
      </c>
      <c r="E95" s="128"/>
      <c r="F95" s="128"/>
      <c r="G95" s="128"/>
      <c r="H95" s="128"/>
      <c r="I95" s="128"/>
      <c r="J95" s="129" t="n">
        <f aca="false">J125</f>
        <v>0</v>
      </c>
      <c r="L95" s="126"/>
    </row>
    <row r="96" s="130" customFormat="true" ht="19.95" hidden="false" customHeight="true" outlineLevel="0" collapsed="false">
      <c r="B96" s="131"/>
      <c r="D96" s="132" t="s">
        <v>89</v>
      </c>
      <c r="E96" s="133"/>
      <c r="F96" s="133"/>
      <c r="G96" s="133"/>
      <c r="H96" s="133"/>
      <c r="I96" s="133"/>
      <c r="J96" s="134" t="n">
        <f aca="false">J126</f>
        <v>0</v>
      </c>
      <c r="L96" s="131"/>
    </row>
    <row r="97" s="130" customFormat="true" ht="19.95" hidden="false" customHeight="true" outlineLevel="0" collapsed="false">
      <c r="B97" s="131"/>
      <c r="D97" s="132" t="s">
        <v>90</v>
      </c>
      <c r="E97" s="133"/>
      <c r="F97" s="133"/>
      <c r="G97" s="133"/>
      <c r="H97" s="133"/>
      <c r="I97" s="133"/>
      <c r="J97" s="134" t="n">
        <f aca="false">J130</f>
        <v>0</v>
      </c>
      <c r="L97" s="131"/>
    </row>
    <row r="98" s="130" customFormat="true" ht="19.95" hidden="false" customHeight="true" outlineLevel="0" collapsed="false">
      <c r="B98" s="131"/>
      <c r="D98" s="132" t="s">
        <v>91</v>
      </c>
      <c r="E98" s="133"/>
      <c r="F98" s="133"/>
      <c r="G98" s="133"/>
      <c r="H98" s="133"/>
      <c r="I98" s="133"/>
      <c r="J98" s="134" t="n">
        <f aca="false">J136</f>
        <v>0</v>
      </c>
      <c r="L98" s="131"/>
    </row>
    <row r="99" s="125" customFormat="true" ht="24.95" hidden="false" customHeight="true" outlineLevel="0" collapsed="false">
      <c r="B99" s="126"/>
      <c r="D99" s="127" t="s">
        <v>92</v>
      </c>
      <c r="E99" s="128"/>
      <c r="F99" s="128"/>
      <c r="G99" s="128"/>
      <c r="H99" s="128"/>
      <c r="I99" s="128"/>
      <c r="J99" s="129" t="n">
        <f aca="false">J139</f>
        <v>0</v>
      </c>
      <c r="L99" s="126"/>
    </row>
    <row r="100" s="130" customFormat="true" ht="19.95" hidden="false" customHeight="true" outlineLevel="0" collapsed="false">
      <c r="B100" s="131"/>
      <c r="D100" s="132" t="s">
        <v>93</v>
      </c>
      <c r="E100" s="133"/>
      <c r="F100" s="133"/>
      <c r="G100" s="133"/>
      <c r="H100" s="133"/>
      <c r="I100" s="133"/>
      <c r="J100" s="134" t="n">
        <f aca="false">J140</f>
        <v>0</v>
      </c>
      <c r="L100" s="131"/>
    </row>
    <row r="101" s="130" customFormat="true" ht="19.95" hidden="false" customHeight="true" outlineLevel="0" collapsed="false">
      <c r="B101" s="131"/>
      <c r="D101" s="132" t="s">
        <v>94</v>
      </c>
      <c r="E101" s="133"/>
      <c r="F101" s="133"/>
      <c r="G101" s="133"/>
      <c r="H101" s="133"/>
      <c r="I101" s="133"/>
      <c r="J101" s="134" t="n">
        <f aca="false">J143</f>
        <v>0</v>
      </c>
      <c r="L101" s="131"/>
    </row>
    <row r="102" s="130" customFormat="true" ht="19.95" hidden="false" customHeight="true" outlineLevel="0" collapsed="false">
      <c r="B102" s="131"/>
      <c r="D102" s="132" t="s">
        <v>95</v>
      </c>
      <c r="E102" s="133"/>
      <c r="F102" s="133"/>
      <c r="G102" s="133"/>
      <c r="H102" s="133"/>
      <c r="I102" s="133"/>
      <c r="J102" s="134" t="n">
        <f aca="false">J154</f>
        <v>0</v>
      </c>
      <c r="L102" s="131"/>
    </row>
    <row r="103" s="125" customFormat="true" ht="24.95" hidden="false" customHeight="true" outlineLevel="0" collapsed="false">
      <c r="B103" s="126"/>
      <c r="D103" s="127" t="s">
        <v>96</v>
      </c>
      <c r="E103" s="128"/>
      <c r="F103" s="128"/>
      <c r="G103" s="128"/>
      <c r="H103" s="128"/>
      <c r="I103" s="128"/>
      <c r="J103" s="129" t="n">
        <f aca="false">J191</f>
        <v>0</v>
      </c>
      <c r="L103" s="126"/>
    </row>
    <row r="104" s="125" customFormat="true" ht="24.95" hidden="false" customHeight="true" outlineLevel="0" collapsed="false">
      <c r="B104" s="126"/>
      <c r="D104" s="127" t="s">
        <v>97</v>
      </c>
      <c r="E104" s="128"/>
      <c r="F104" s="128"/>
      <c r="G104" s="128"/>
      <c r="H104" s="128"/>
      <c r="I104" s="128"/>
      <c r="J104" s="129" t="n">
        <f aca="false">J193</f>
        <v>0</v>
      </c>
      <c r="L104" s="126"/>
    </row>
    <row r="105" s="130" customFormat="true" ht="19.95" hidden="false" customHeight="true" outlineLevel="0" collapsed="false">
      <c r="B105" s="131"/>
      <c r="D105" s="132" t="s">
        <v>98</v>
      </c>
      <c r="E105" s="133"/>
      <c r="F105" s="133"/>
      <c r="G105" s="133"/>
      <c r="H105" s="133"/>
      <c r="I105" s="133"/>
      <c r="J105" s="134" t="n">
        <f aca="false">J194</f>
        <v>0</v>
      </c>
      <c r="L105" s="131"/>
    </row>
    <row r="106" s="130" customFormat="true" ht="19.95" hidden="false" customHeight="true" outlineLevel="0" collapsed="false">
      <c r="B106" s="131"/>
      <c r="D106" s="132" t="s">
        <v>99</v>
      </c>
      <c r="E106" s="133"/>
      <c r="F106" s="133"/>
      <c r="G106" s="133"/>
      <c r="H106" s="133"/>
      <c r="I106" s="133"/>
      <c r="J106" s="134" t="n">
        <f aca="false">J196</f>
        <v>0</v>
      </c>
      <c r="L106" s="131"/>
    </row>
    <row r="107" s="27" customFormat="true" ht="21.85" hidden="false" customHeight="true" outlineLevel="0" collapsed="false">
      <c r="A107" s="22"/>
      <c r="B107" s="23"/>
      <c r="C107" s="22"/>
      <c r="D107" s="22"/>
      <c r="E107" s="22"/>
      <c r="F107" s="22"/>
      <c r="G107" s="22"/>
      <c r="H107" s="22"/>
      <c r="I107" s="22"/>
      <c r="J107" s="22"/>
      <c r="K107" s="22"/>
      <c r="L107" s="39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  <row r="108" s="27" customFormat="true" ht="6.95" hidden="false" customHeight="true" outlineLevel="0" collapsed="false">
      <c r="A108" s="22"/>
      <c r="B108" s="44"/>
      <c r="C108" s="45"/>
      <c r="D108" s="45"/>
      <c r="E108" s="45"/>
      <c r="F108" s="45"/>
      <c r="G108" s="45"/>
      <c r="H108" s="45"/>
      <c r="I108" s="45"/>
      <c r="J108" s="45"/>
      <c r="K108" s="45"/>
      <c r="L108" s="39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</row>
    <row r="112" s="27" customFormat="true" ht="6.95" hidden="false" customHeight="true" outlineLevel="0" collapsed="false">
      <c r="A112" s="22"/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9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</row>
    <row r="113" s="27" customFormat="true" ht="24.95" hidden="false" customHeight="true" outlineLevel="0" collapsed="false">
      <c r="A113" s="22"/>
      <c r="B113" s="23"/>
      <c r="C113" s="7" t="s">
        <v>100</v>
      </c>
      <c r="D113" s="22"/>
      <c r="E113" s="22"/>
      <c r="F113" s="22"/>
      <c r="G113" s="22"/>
      <c r="H113" s="22"/>
      <c r="I113" s="22"/>
      <c r="J113" s="22"/>
      <c r="K113" s="22"/>
      <c r="L113" s="39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6.95" hidden="false" customHeight="true" outlineLevel="0" collapsed="false">
      <c r="A114" s="22"/>
      <c r="B114" s="23"/>
      <c r="C114" s="22"/>
      <c r="D114" s="22"/>
      <c r="E114" s="22"/>
      <c r="F114" s="22"/>
      <c r="G114" s="22"/>
      <c r="H114" s="22"/>
      <c r="I114" s="22"/>
      <c r="J114" s="22"/>
      <c r="K114" s="22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12" hidden="false" customHeight="true" outlineLevel="0" collapsed="false">
      <c r="A115" s="22"/>
      <c r="B115" s="23"/>
      <c r="C115" s="15" t="s">
        <v>15</v>
      </c>
      <c r="D115" s="22"/>
      <c r="E115" s="22"/>
      <c r="F115" s="22"/>
      <c r="G115" s="22"/>
      <c r="H115" s="22"/>
      <c r="I115" s="22"/>
      <c r="J115" s="22"/>
      <c r="K115" s="22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16.5" hidden="false" customHeight="true" outlineLevel="0" collapsed="false">
      <c r="A116" s="22"/>
      <c r="B116" s="23"/>
      <c r="C116" s="22"/>
      <c r="D116" s="22"/>
      <c r="E116" s="100" t="str">
        <f aca="false">E7</f>
        <v>Oprava a zateplení stropu</v>
      </c>
      <c r="F116" s="100"/>
      <c r="G116" s="100"/>
      <c r="H116" s="100"/>
      <c r="I116" s="22"/>
      <c r="J116" s="22"/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6.95" hidden="false" customHeight="true" outlineLevel="0" collapsed="false">
      <c r="A117" s="22"/>
      <c r="B117" s="23"/>
      <c r="C117" s="22"/>
      <c r="D117" s="22"/>
      <c r="E117" s="22"/>
      <c r="F117" s="22"/>
      <c r="G117" s="22"/>
      <c r="H117" s="22"/>
      <c r="I117" s="22"/>
      <c r="J117" s="22"/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2" hidden="false" customHeight="true" outlineLevel="0" collapsed="false">
      <c r="A118" s="22"/>
      <c r="B118" s="23"/>
      <c r="C118" s="15" t="s">
        <v>19</v>
      </c>
      <c r="D118" s="22"/>
      <c r="E118" s="22"/>
      <c r="F118" s="16" t="str">
        <f aca="false">F10</f>
        <v>Studánka 1,Brno</v>
      </c>
      <c r="G118" s="22"/>
      <c r="H118" s="22"/>
      <c r="I118" s="15" t="s">
        <v>21</v>
      </c>
      <c r="J118" s="101" t="str">
        <f aca="false">IF(J10="","",J10)</f>
        <v>31. 10. 2022</v>
      </c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6.95" hidden="false" customHeight="true" outlineLevel="0" collapsed="false">
      <c r="A119" s="22"/>
      <c r="B119" s="23"/>
      <c r="C119" s="22"/>
      <c r="D119" s="22"/>
      <c r="E119" s="22"/>
      <c r="F119" s="22"/>
      <c r="G119" s="22"/>
      <c r="H119" s="22"/>
      <c r="I119" s="22"/>
      <c r="J119" s="22"/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15.15" hidden="false" customHeight="true" outlineLevel="0" collapsed="false">
      <c r="A120" s="22"/>
      <c r="B120" s="23"/>
      <c r="C120" s="15" t="s">
        <v>23</v>
      </c>
      <c r="D120" s="22"/>
      <c r="E120" s="22"/>
      <c r="F120" s="16" t="str">
        <f aca="false">E13</f>
        <v>MmBrna,OSM,Husova 3,Brno</v>
      </c>
      <c r="G120" s="22"/>
      <c r="H120" s="22"/>
      <c r="I120" s="15" t="s">
        <v>29</v>
      </c>
      <c r="J120" s="121" t="str">
        <f aca="false">E19</f>
        <v>R.Volková</v>
      </c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15.15" hidden="false" customHeight="true" outlineLevel="0" collapsed="false">
      <c r="A121" s="22"/>
      <c r="B121" s="23"/>
      <c r="C121" s="15" t="s">
        <v>27</v>
      </c>
      <c r="D121" s="22"/>
      <c r="E121" s="22"/>
      <c r="F121" s="16" t="str">
        <f aca="false">IF(E16="","",E16)</f>
        <v>Vyplň údaj</v>
      </c>
      <c r="G121" s="22"/>
      <c r="H121" s="22"/>
      <c r="I121" s="15" t="s">
        <v>32</v>
      </c>
      <c r="J121" s="121" t="str">
        <f aca="false">E22</f>
        <v>R.Volková</v>
      </c>
      <c r="K121" s="22"/>
      <c r="L121" s="39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10.3" hidden="false" customHeight="true" outlineLevel="0" collapsed="false">
      <c r="A122" s="22"/>
      <c r="B122" s="23"/>
      <c r="C122" s="22"/>
      <c r="D122" s="22"/>
      <c r="E122" s="22"/>
      <c r="F122" s="22"/>
      <c r="G122" s="22"/>
      <c r="H122" s="22"/>
      <c r="I122" s="22"/>
      <c r="J122" s="22"/>
      <c r="K122" s="22"/>
      <c r="L122" s="39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141" customFormat="true" ht="29.3" hidden="false" customHeight="true" outlineLevel="0" collapsed="false">
      <c r="A123" s="135"/>
      <c r="B123" s="136"/>
      <c r="C123" s="137" t="s">
        <v>101</v>
      </c>
      <c r="D123" s="138" t="s">
        <v>59</v>
      </c>
      <c r="E123" s="138" t="s">
        <v>55</v>
      </c>
      <c r="F123" s="138" t="s">
        <v>56</v>
      </c>
      <c r="G123" s="138" t="s">
        <v>102</v>
      </c>
      <c r="H123" s="138" t="s">
        <v>103</v>
      </c>
      <c r="I123" s="138" t="s">
        <v>104</v>
      </c>
      <c r="J123" s="138" t="s">
        <v>85</v>
      </c>
      <c r="K123" s="139" t="s">
        <v>105</v>
      </c>
      <c r="L123" s="140"/>
      <c r="M123" s="68"/>
      <c r="N123" s="69" t="s">
        <v>38</v>
      </c>
      <c r="O123" s="69" t="s">
        <v>106</v>
      </c>
      <c r="P123" s="69" t="s">
        <v>107</v>
      </c>
      <c r="Q123" s="69" t="s">
        <v>108</v>
      </c>
      <c r="R123" s="69" t="s">
        <v>109</v>
      </c>
      <c r="S123" s="69" t="s">
        <v>110</v>
      </c>
      <c r="T123" s="70" t="s">
        <v>111</v>
      </c>
      <c r="U123" s="135"/>
      <c r="V123" s="135"/>
      <c r="W123" s="135"/>
      <c r="X123" s="135"/>
      <c r="Y123" s="135"/>
      <c r="Z123" s="135"/>
      <c r="AA123" s="135"/>
      <c r="AB123" s="135"/>
      <c r="AC123" s="135"/>
      <c r="AD123" s="135"/>
      <c r="AE123" s="135"/>
    </row>
    <row r="124" s="27" customFormat="true" ht="22.8" hidden="false" customHeight="true" outlineLevel="0" collapsed="false">
      <c r="A124" s="22"/>
      <c r="B124" s="23"/>
      <c r="C124" s="76" t="s">
        <v>112</v>
      </c>
      <c r="D124" s="22"/>
      <c r="E124" s="22"/>
      <c r="F124" s="22"/>
      <c r="G124" s="22"/>
      <c r="H124" s="22"/>
      <c r="I124" s="22"/>
      <c r="J124" s="142" t="n">
        <f aca="false">BK124</f>
        <v>0</v>
      </c>
      <c r="K124" s="22"/>
      <c r="L124" s="23"/>
      <c r="M124" s="71"/>
      <c r="N124" s="58"/>
      <c r="O124" s="72"/>
      <c r="P124" s="143" t="n">
        <f aca="false">P125+P139+P191+P193</f>
        <v>0</v>
      </c>
      <c r="Q124" s="72"/>
      <c r="R124" s="143" t="n">
        <f aca="false">R125+R139+R191+R193</f>
        <v>1.40282978</v>
      </c>
      <c r="S124" s="72"/>
      <c r="T124" s="144" t="n">
        <f aca="false">T125+T139+T191+T193</f>
        <v>0.1269997</v>
      </c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T124" s="3" t="s">
        <v>73</v>
      </c>
      <c r="AU124" s="3" t="s">
        <v>87</v>
      </c>
      <c r="BK124" s="145" t="n">
        <f aca="false">BK125+BK139+BK191+BK193</f>
        <v>0</v>
      </c>
    </row>
    <row r="125" s="146" customFormat="true" ht="25.9" hidden="false" customHeight="true" outlineLevel="0" collapsed="false">
      <c r="B125" s="147"/>
      <c r="D125" s="148" t="s">
        <v>73</v>
      </c>
      <c r="E125" s="149" t="s">
        <v>113</v>
      </c>
      <c r="F125" s="149" t="s">
        <v>114</v>
      </c>
      <c r="I125" s="150"/>
      <c r="J125" s="151" t="n">
        <f aca="false">BK125</f>
        <v>0</v>
      </c>
      <c r="L125" s="147"/>
      <c r="M125" s="152"/>
      <c r="N125" s="153"/>
      <c r="O125" s="153"/>
      <c r="P125" s="154" t="n">
        <f aca="false">P126+P130+P136</f>
        <v>0</v>
      </c>
      <c r="Q125" s="153"/>
      <c r="R125" s="154" t="n">
        <f aca="false">R126+R130+R136</f>
        <v>0.17176</v>
      </c>
      <c r="S125" s="153"/>
      <c r="T125" s="155" t="n">
        <f aca="false">T126+T130+T136</f>
        <v>0</v>
      </c>
      <c r="AR125" s="148" t="s">
        <v>79</v>
      </c>
      <c r="AT125" s="156" t="s">
        <v>73</v>
      </c>
      <c r="AU125" s="156" t="s">
        <v>74</v>
      </c>
      <c r="AY125" s="148" t="s">
        <v>115</v>
      </c>
      <c r="BK125" s="157" t="n">
        <f aca="false">BK126+BK130+BK136</f>
        <v>0</v>
      </c>
    </row>
    <row r="126" s="146" customFormat="true" ht="22.8" hidden="false" customHeight="true" outlineLevel="0" collapsed="false">
      <c r="B126" s="147"/>
      <c r="D126" s="148" t="s">
        <v>73</v>
      </c>
      <c r="E126" s="158" t="s">
        <v>116</v>
      </c>
      <c r="F126" s="158" t="s">
        <v>117</v>
      </c>
      <c r="I126" s="150"/>
      <c r="J126" s="159" t="n">
        <f aca="false">BK126</f>
        <v>0</v>
      </c>
      <c r="L126" s="147"/>
      <c r="M126" s="152"/>
      <c r="N126" s="153"/>
      <c r="O126" s="153"/>
      <c r="P126" s="154" t="n">
        <f aca="false">SUM(P127:P129)</f>
        <v>0</v>
      </c>
      <c r="Q126" s="153"/>
      <c r="R126" s="154" t="n">
        <f aca="false">SUM(R127:R129)</f>
        <v>0.17176</v>
      </c>
      <c r="S126" s="153"/>
      <c r="T126" s="155" t="n">
        <f aca="false">SUM(T127:T129)</f>
        <v>0</v>
      </c>
      <c r="AR126" s="148" t="s">
        <v>79</v>
      </c>
      <c r="AT126" s="156" t="s">
        <v>73</v>
      </c>
      <c r="AU126" s="156" t="s">
        <v>79</v>
      </c>
      <c r="AY126" s="148" t="s">
        <v>115</v>
      </c>
      <c r="BK126" s="157" t="n">
        <f aca="false">SUM(BK127:BK129)</f>
        <v>0</v>
      </c>
    </row>
    <row r="127" s="27" customFormat="true" ht="33" hidden="false" customHeight="true" outlineLevel="0" collapsed="false">
      <c r="A127" s="22"/>
      <c r="B127" s="160"/>
      <c r="C127" s="161" t="s">
        <v>79</v>
      </c>
      <c r="D127" s="161" t="s">
        <v>118</v>
      </c>
      <c r="E127" s="162" t="s">
        <v>119</v>
      </c>
      <c r="F127" s="163" t="s">
        <v>120</v>
      </c>
      <c r="G127" s="164" t="s">
        <v>121</v>
      </c>
      <c r="H127" s="165" t="n">
        <v>56.5</v>
      </c>
      <c r="I127" s="166"/>
      <c r="J127" s="167" t="n">
        <f aca="false">ROUND(I127*H127,2)</f>
        <v>0</v>
      </c>
      <c r="K127" s="163" t="s">
        <v>122</v>
      </c>
      <c r="L127" s="23"/>
      <c r="M127" s="168"/>
      <c r="N127" s="169" t="s">
        <v>39</v>
      </c>
      <c r="O127" s="60"/>
      <c r="P127" s="170" t="n">
        <f aca="false">O127*H127</f>
        <v>0</v>
      </c>
      <c r="Q127" s="170" t="n">
        <v>0.003</v>
      </c>
      <c r="R127" s="170" t="n">
        <f aca="false">Q127*H127</f>
        <v>0.1695</v>
      </c>
      <c r="S127" s="170" t="n">
        <v>0</v>
      </c>
      <c r="T127" s="171" t="n">
        <f aca="false">S127*H127</f>
        <v>0</v>
      </c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R127" s="172" t="s">
        <v>123</v>
      </c>
      <c r="AT127" s="172" t="s">
        <v>118</v>
      </c>
      <c r="AU127" s="172" t="s">
        <v>81</v>
      </c>
      <c r="AY127" s="3" t="s">
        <v>115</v>
      </c>
      <c r="BE127" s="173" t="n">
        <f aca="false">IF(N127="základní",J127,0)</f>
        <v>0</v>
      </c>
      <c r="BF127" s="173" t="n">
        <f aca="false">IF(N127="snížená",J127,0)</f>
        <v>0</v>
      </c>
      <c r="BG127" s="173" t="n">
        <f aca="false">IF(N127="zákl. přenesená",J127,0)</f>
        <v>0</v>
      </c>
      <c r="BH127" s="173" t="n">
        <f aca="false">IF(N127="sníž. přenesená",J127,0)</f>
        <v>0</v>
      </c>
      <c r="BI127" s="173" t="n">
        <f aca="false">IF(N127="nulová",J127,0)</f>
        <v>0</v>
      </c>
      <c r="BJ127" s="3" t="s">
        <v>79</v>
      </c>
      <c r="BK127" s="173" t="n">
        <f aca="false">ROUND(I127*H127,2)</f>
        <v>0</v>
      </c>
      <c r="BL127" s="3" t="s">
        <v>123</v>
      </c>
      <c r="BM127" s="172" t="s">
        <v>124</v>
      </c>
    </row>
    <row r="128" s="27" customFormat="true" ht="16.5" hidden="false" customHeight="true" outlineLevel="0" collapsed="false">
      <c r="A128" s="22"/>
      <c r="B128" s="160"/>
      <c r="C128" s="161" t="s">
        <v>81</v>
      </c>
      <c r="D128" s="161" t="s">
        <v>118</v>
      </c>
      <c r="E128" s="162" t="s">
        <v>125</v>
      </c>
      <c r="F128" s="163" t="s">
        <v>126</v>
      </c>
      <c r="G128" s="164" t="s">
        <v>127</v>
      </c>
      <c r="H128" s="165" t="n">
        <v>0</v>
      </c>
      <c r="I128" s="166"/>
      <c r="J128" s="167" t="n">
        <f aca="false">ROUND(I128*H128,2)</f>
        <v>0</v>
      </c>
      <c r="K128" s="163"/>
      <c r="L128" s="23"/>
      <c r="M128" s="168"/>
      <c r="N128" s="169" t="s">
        <v>39</v>
      </c>
      <c r="O128" s="60"/>
      <c r="P128" s="170" t="n">
        <f aca="false">O128*H128</f>
        <v>0</v>
      </c>
      <c r="Q128" s="170" t="n">
        <v>0.003</v>
      </c>
      <c r="R128" s="170" t="n">
        <f aca="false">Q128*H128</f>
        <v>0</v>
      </c>
      <c r="S128" s="170" t="n">
        <v>0</v>
      </c>
      <c r="T128" s="171" t="n">
        <f aca="false">S128*H128</f>
        <v>0</v>
      </c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R128" s="172" t="s">
        <v>123</v>
      </c>
      <c r="AT128" s="172" t="s">
        <v>118</v>
      </c>
      <c r="AU128" s="172" t="s">
        <v>81</v>
      </c>
      <c r="AY128" s="3" t="s">
        <v>115</v>
      </c>
      <c r="BE128" s="173" t="n">
        <f aca="false">IF(N128="základní",J128,0)</f>
        <v>0</v>
      </c>
      <c r="BF128" s="173" t="n">
        <f aca="false">IF(N128="snížená",J128,0)</f>
        <v>0</v>
      </c>
      <c r="BG128" s="173" t="n">
        <f aca="false">IF(N128="zákl. přenesená",J128,0)</f>
        <v>0</v>
      </c>
      <c r="BH128" s="173" t="n">
        <f aca="false">IF(N128="sníž. přenesená",J128,0)</f>
        <v>0</v>
      </c>
      <c r="BI128" s="173" t="n">
        <f aca="false">IF(N128="nulová",J128,0)</f>
        <v>0</v>
      </c>
      <c r="BJ128" s="3" t="s">
        <v>79</v>
      </c>
      <c r="BK128" s="173" t="n">
        <f aca="false">ROUND(I128*H128,2)</f>
        <v>0</v>
      </c>
      <c r="BL128" s="3" t="s">
        <v>123</v>
      </c>
      <c r="BM128" s="172" t="s">
        <v>128</v>
      </c>
    </row>
    <row r="129" s="27" customFormat="true" ht="24.15" hidden="false" customHeight="true" outlineLevel="0" collapsed="false">
      <c r="A129" s="22"/>
      <c r="B129" s="160"/>
      <c r="C129" s="161" t="s">
        <v>129</v>
      </c>
      <c r="D129" s="161" t="s">
        <v>118</v>
      </c>
      <c r="E129" s="162" t="s">
        <v>130</v>
      </c>
      <c r="F129" s="163" t="s">
        <v>131</v>
      </c>
      <c r="G129" s="164" t="s">
        <v>121</v>
      </c>
      <c r="H129" s="165" t="n">
        <v>56.5</v>
      </c>
      <c r="I129" s="166"/>
      <c r="J129" s="167" t="n">
        <f aca="false">ROUND(I129*H129,2)</f>
        <v>0</v>
      </c>
      <c r="K129" s="163" t="s">
        <v>122</v>
      </c>
      <c r="L129" s="23"/>
      <c r="M129" s="168"/>
      <c r="N129" s="169" t="s">
        <v>39</v>
      </c>
      <c r="O129" s="60"/>
      <c r="P129" s="170" t="n">
        <f aca="false">O129*H129</f>
        <v>0</v>
      </c>
      <c r="Q129" s="170" t="n">
        <v>4E-005</v>
      </c>
      <c r="R129" s="170" t="n">
        <f aca="false">Q129*H129</f>
        <v>0.00226</v>
      </c>
      <c r="S129" s="170" t="n">
        <v>0</v>
      </c>
      <c r="T129" s="171" t="n">
        <f aca="false">S129*H129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R129" s="172" t="s">
        <v>123</v>
      </c>
      <c r="AT129" s="172" t="s">
        <v>118</v>
      </c>
      <c r="AU129" s="172" t="s">
        <v>81</v>
      </c>
      <c r="AY129" s="3" t="s">
        <v>115</v>
      </c>
      <c r="BE129" s="173" t="n">
        <f aca="false">IF(N129="základní",J129,0)</f>
        <v>0</v>
      </c>
      <c r="BF129" s="173" t="n">
        <f aca="false">IF(N129="snížená",J129,0)</f>
        <v>0</v>
      </c>
      <c r="BG129" s="173" t="n">
        <f aca="false">IF(N129="zákl. přenesená",J129,0)</f>
        <v>0</v>
      </c>
      <c r="BH129" s="173" t="n">
        <f aca="false">IF(N129="sníž. přenesená",J129,0)</f>
        <v>0</v>
      </c>
      <c r="BI129" s="173" t="n">
        <f aca="false">IF(N129="nulová",J129,0)</f>
        <v>0</v>
      </c>
      <c r="BJ129" s="3" t="s">
        <v>79</v>
      </c>
      <c r="BK129" s="173" t="n">
        <f aca="false">ROUND(I129*H129,2)</f>
        <v>0</v>
      </c>
      <c r="BL129" s="3" t="s">
        <v>123</v>
      </c>
      <c r="BM129" s="172" t="s">
        <v>132</v>
      </c>
    </row>
    <row r="130" s="146" customFormat="true" ht="22.8" hidden="false" customHeight="true" outlineLevel="0" collapsed="false">
      <c r="B130" s="147"/>
      <c r="D130" s="148" t="s">
        <v>73</v>
      </c>
      <c r="E130" s="158" t="s">
        <v>133</v>
      </c>
      <c r="F130" s="158" t="s">
        <v>134</v>
      </c>
      <c r="I130" s="150"/>
      <c r="J130" s="159" t="n">
        <f aca="false">BK130</f>
        <v>0</v>
      </c>
      <c r="L130" s="147"/>
      <c r="M130" s="152"/>
      <c r="N130" s="153"/>
      <c r="O130" s="153"/>
      <c r="P130" s="154" t="n">
        <f aca="false">SUM(P131:P135)</f>
        <v>0</v>
      </c>
      <c r="Q130" s="153"/>
      <c r="R130" s="154" t="n">
        <f aca="false">SUM(R131:R135)</f>
        <v>0</v>
      </c>
      <c r="S130" s="153"/>
      <c r="T130" s="155" t="n">
        <f aca="false">SUM(T131:T135)</f>
        <v>0</v>
      </c>
      <c r="AR130" s="148" t="s">
        <v>79</v>
      </c>
      <c r="AT130" s="156" t="s">
        <v>73</v>
      </c>
      <c r="AU130" s="156" t="s">
        <v>79</v>
      </c>
      <c r="AY130" s="148" t="s">
        <v>115</v>
      </c>
      <c r="BK130" s="157" t="n">
        <f aca="false">SUM(BK131:BK135)</f>
        <v>0</v>
      </c>
    </row>
    <row r="131" s="27" customFormat="true" ht="24.15" hidden="false" customHeight="true" outlineLevel="0" collapsed="false">
      <c r="A131" s="22"/>
      <c r="B131" s="160"/>
      <c r="C131" s="161" t="s">
        <v>123</v>
      </c>
      <c r="D131" s="161" t="s">
        <v>118</v>
      </c>
      <c r="E131" s="162" t="s">
        <v>135</v>
      </c>
      <c r="F131" s="163" t="s">
        <v>136</v>
      </c>
      <c r="G131" s="164" t="s">
        <v>137</v>
      </c>
      <c r="H131" s="165" t="n">
        <v>0.127</v>
      </c>
      <c r="I131" s="166"/>
      <c r="J131" s="167" t="n">
        <f aca="false">ROUND(I131*H131,2)</f>
        <v>0</v>
      </c>
      <c r="K131" s="163" t="s">
        <v>122</v>
      </c>
      <c r="L131" s="23"/>
      <c r="M131" s="168"/>
      <c r="N131" s="169" t="s">
        <v>39</v>
      </c>
      <c r="O131" s="60"/>
      <c r="P131" s="170" t="n">
        <f aca="false">O131*H131</f>
        <v>0</v>
      </c>
      <c r="Q131" s="170" t="n">
        <v>0</v>
      </c>
      <c r="R131" s="170" t="n">
        <f aca="false">Q131*H131</f>
        <v>0</v>
      </c>
      <c r="S131" s="170" t="n">
        <v>0</v>
      </c>
      <c r="T131" s="171" t="n">
        <f aca="false">S131*H131</f>
        <v>0</v>
      </c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R131" s="172" t="s">
        <v>123</v>
      </c>
      <c r="AT131" s="172" t="s">
        <v>118</v>
      </c>
      <c r="AU131" s="172" t="s">
        <v>81</v>
      </c>
      <c r="AY131" s="3" t="s">
        <v>115</v>
      </c>
      <c r="BE131" s="173" t="n">
        <f aca="false">IF(N131="základní",J131,0)</f>
        <v>0</v>
      </c>
      <c r="BF131" s="173" t="n">
        <f aca="false">IF(N131="snížená",J131,0)</f>
        <v>0</v>
      </c>
      <c r="BG131" s="173" t="n">
        <f aca="false">IF(N131="zákl. přenesená",J131,0)</f>
        <v>0</v>
      </c>
      <c r="BH131" s="173" t="n">
        <f aca="false">IF(N131="sníž. přenesená",J131,0)</f>
        <v>0</v>
      </c>
      <c r="BI131" s="173" t="n">
        <f aca="false">IF(N131="nulová",J131,0)</f>
        <v>0</v>
      </c>
      <c r="BJ131" s="3" t="s">
        <v>79</v>
      </c>
      <c r="BK131" s="173" t="n">
        <f aca="false">ROUND(I131*H131,2)</f>
        <v>0</v>
      </c>
      <c r="BL131" s="3" t="s">
        <v>123</v>
      </c>
      <c r="BM131" s="172" t="s">
        <v>138</v>
      </c>
    </row>
    <row r="132" s="27" customFormat="true" ht="24.15" hidden="false" customHeight="true" outlineLevel="0" collapsed="false">
      <c r="A132" s="22"/>
      <c r="B132" s="160"/>
      <c r="C132" s="161" t="s">
        <v>139</v>
      </c>
      <c r="D132" s="161" t="s">
        <v>118</v>
      </c>
      <c r="E132" s="162" t="s">
        <v>140</v>
      </c>
      <c r="F132" s="163" t="s">
        <v>141</v>
      </c>
      <c r="G132" s="164" t="s">
        <v>137</v>
      </c>
      <c r="H132" s="165" t="n">
        <v>0.127</v>
      </c>
      <c r="I132" s="166"/>
      <c r="J132" s="167" t="n">
        <f aca="false">ROUND(I132*H132,2)</f>
        <v>0</v>
      </c>
      <c r="K132" s="163" t="s">
        <v>122</v>
      </c>
      <c r="L132" s="23"/>
      <c r="M132" s="168"/>
      <c r="N132" s="169" t="s">
        <v>39</v>
      </c>
      <c r="O132" s="60"/>
      <c r="P132" s="170" t="n">
        <f aca="false">O132*H132</f>
        <v>0</v>
      </c>
      <c r="Q132" s="170" t="n">
        <v>0</v>
      </c>
      <c r="R132" s="170" t="n">
        <f aca="false">Q132*H132</f>
        <v>0</v>
      </c>
      <c r="S132" s="170" t="n">
        <v>0</v>
      </c>
      <c r="T132" s="171" t="n">
        <f aca="false">S132*H132</f>
        <v>0</v>
      </c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R132" s="172" t="s">
        <v>123</v>
      </c>
      <c r="AT132" s="172" t="s">
        <v>118</v>
      </c>
      <c r="AU132" s="172" t="s">
        <v>81</v>
      </c>
      <c r="AY132" s="3" t="s">
        <v>115</v>
      </c>
      <c r="BE132" s="173" t="n">
        <f aca="false">IF(N132="základní",J132,0)</f>
        <v>0</v>
      </c>
      <c r="BF132" s="173" t="n">
        <f aca="false">IF(N132="snížená",J132,0)</f>
        <v>0</v>
      </c>
      <c r="BG132" s="173" t="n">
        <f aca="false">IF(N132="zákl. přenesená",J132,0)</f>
        <v>0</v>
      </c>
      <c r="BH132" s="173" t="n">
        <f aca="false">IF(N132="sníž. přenesená",J132,0)</f>
        <v>0</v>
      </c>
      <c r="BI132" s="173" t="n">
        <f aca="false">IF(N132="nulová",J132,0)</f>
        <v>0</v>
      </c>
      <c r="BJ132" s="3" t="s">
        <v>79</v>
      </c>
      <c r="BK132" s="173" t="n">
        <f aca="false">ROUND(I132*H132,2)</f>
        <v>0</v>
      </c>
      <c r="BL132" s="3" t="s">
        <v>123</v>
      </c>
      <c r="BM132" s="172" t="s">
        <v>142</v>
      </c>
    </row>
    <row r="133" s="27" customFormat="true" ht="24.15" hidden="false" customHeight="true" outlineLevel="0" collapsed="false">
      <c r="A133" s="22"/>
      <c r="B133" s="160"/>
      <c r="C133" s="161" t="s">
        <v>143</v>
      </c>
      <c r="D133" s="161" t="s">
        <v>118</v>
      </c>
      <c r="E133" s="162" t="s">
        <v>144</v>
      </c>
      <c r="F133" s="163" t="s">
        <v>145</v>
      </c>
      <c r="G133" s="164" t="s">
        <v>137</v>
      </c>
      <c r="H133" s="165" t="n">
        <v>1.778</v>
      </c>
      <c r="I133" s="166"/>
      <c r="J133" s="167" t="n">
        <f aca="false">ROUND(I133*H133,2)</f>
        <v>0</v>
      </c>
      <c r="K133" s="163" t="s">
        <v>122</v>
      </c>
      <c r="L133" s="23"/>
      <c r="M133" s="168"/>
      <c r="N133" s="169" t="s">
        <v>39</v>
      </c>
      <c r="O133" s="60"/>
      <c r="P133" s="170" t="n">
        <f aca="false">O133*H133</f>
        <v>0</v>
      </c>
      <c r="Q133" s="170" t="n">
        <v>0</v>
      </c>
      <c r="R133" s="170" t="n">
        <f aca="false">Q133*H133</f>
        <v>0</v>
      </c>
      <c r="S133" s="170" t="n">
        <v>0</v>
      </c>
      <c r="T133" s="171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72" t="s">
        <v>123</v>
      </c>
      <c r="AT133" s="172" t="s">
        <v>118</v>
      </c>
      <c r="AU133" s="172" t="s">
        <v>81</v>
      </c>
      <c r="AY133" s="3" t="s">
        <v>115</v>
      </c>
      <c r="BE133" s="173" t="n">
        <f aca="false">IF(N133="základní",J133,0)</f>
        <v>0</v>
      </c>
      <c r="BF133" s="173" t="n">
        <f aca="false">IF(N133="snížená",J133,0)</f>
        <v>0</v>
      </c>
      <c r="BG133" s="173" t="n">
        <f aca="false">IF(N133="zákl. přenesená",J133,0)</f>
        <v>0</v>
      </c>
      <c r="BH133" s="173" t="n">
        <f aca="false">IF(N133="sníž. přenesená",J133,0)</f>
        <v>0</v>
      </c>
      <c r="BI133" s="173" t="n">
        <f aca="false">IF(N133="nulová",J133,0)</f>
        <v>0</v>
      </c>
      <c r="BJ133" s="3" t="s">
        <v>79</v>
      </c>
      <c r="BK133" s="173" t="n">
        <f aca="false">ROUND(I133*H133,2)</f>
        <v>0</v>
      </c>
      <c r="BL133" s="3" t="s">
        <v>123</v>
      </c>
      <c r="BM133" s="172" t="s">
        <v>146</v>
      </c>
    </row>
    <row r="134" s="174" customFormat="true" ht="12.8" hidden="false" customHeight="false" outlineLevel="0" collapsed="false">
      <c r="B134" s="175"/>
      <c r="D134" s="176" t="s">
        <v>147</v>
      </c>
      <c r="F134" s="177" t="s">
        <v>148</v>
      </c>
      <c r="H134" s="178" t="n">
        <v>1.778</v>
      </c>
      <c r="I134" s="179"/>
      <c r="L134" s="175"/>
      <c r="M134" s="180"/>
      <c r="N134" s="181"/>
      <c r="O134" s="181"/>
      <c r="P134" s="181"/>
      <c r="Q134" s="181"/>
      <c r="R134" s="181"/>
      <c r="S134" s="181"/>
      <c r="T134" s="182"/>
      <c r="AT134" s="183" t="s">
        <v>147</v>
      </c>
      <c r="AU134" s="183" t="s">
        <v>81</v>
      </c>
      <c r="AV134" s="174" t="s">
        <v>81</v>
      </c>
      <c r="AW134" s="174" t="s">
        <v>2</v>
      </c>
      <c r="AX134" s="174" t="s">
        <v>79</v>
      </c>
      <c r="AY134" s="183" t="s">
        <v>115</v>
      </c>
    </row>
    <row r="135" s="27" customFormat="true" ht="44.25" hidden="false" customHeight="true" outlineLevel="0" collapsed="false">
      <c r="A135" s="22"/>
      <c r="B135" s="160"/>
      <c r="C135" s="161" t="s">
        <v>149</v>
      </c>
      <c r="D135" s="161" t="s">
        <v>118</v>
      </c>
      <c r="E135" s="162" t="s">
        <v>150</v>
      </c>
      <c r="F135" s="163" t="s">
        <v>151</v>
      </c>
      <c r="G135" s="164" t="s">
        <v>137</v>
      </c>
      <c r="H135" s="165" t="n">
        <v>0.127</v>
      </c>
      <c r="I135" s="166"/>
      <c r="J135" s="167" t="n">
        <f aca="false">ROUND(I135*H135,2)</f>
        <v>0</v>
      </c>
      <c r="K135" s="163" t="s">
        <v>122</v>
      </c>
      <c r="L135" s="23"/>
      <c r="M135" s="168"/>
      <c r="N135" s="169" t="s">
        <v>39</v>
      </c>
      <c r="O135" s="60"/>
      <c r="P135" s="170" t="n">
        <f aca="false">O135*H135</f>
        <v>0</v>
      </c>
      <c r="Q135" s="170" t="n">
        <v>0</v>
      </c>
      <c r="R135" s="170" t="n">
        <f aca="false">Q135*H135</f>
        <v>0</v>
      </c>
      <c r="S135" s="170" t="n">
        <v>0</v>
      </c>
      <c r="T135" s="171" t="n">
        <f aca="false">S135*H135</f>
        <v>0</v>
      </c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R135" s="172" t="s">
        <v>123</v>
      </c>
      <c r="AT135" s="172" t="s">
        <v>118</v>
      </c>
      <c r="AU135" s="172" t="s">
        <v>81</v>
      </c>
      <c r="AY135" s="3" t="s">
        <v>115</v>
      </c>
      <c r="BE135" s="173" t="n">
        <f aca="false">IF(N135="základní",J135,0)</f>
        <v>0</v>
      </c>
      <c r="BF135" s="173" t="n">
        <f aca="false">IF(N135="snížená",J135,0)</f>
        <v>0</v>
      </c>
      <c r="BG135" s="173" t="n">
        <f aca="false">IF(N135="zákl. přenesená",J135,0)</f>
        <v>0</v>
      </c>
      <c r="BH135" s="173" t="n">
        <f aca="false">IF(N135="sníž. přenesená",J135,0)</f>
        <v>0</v>
      </c>
      <c r="BI135" s="173" t="n">
        <f aca="false">IF(N135="nulová",J135,0)</f>
        <v>0</v>
      </c>
      <c r="BJ135" s="3" t="s">
        <v>79</v>
      </c>
      <c r="BK135" s="173" t="n">
        <f aca="false">ROUND(I135*H135,2)</f>
        <v>0</v>
      </c>
      <c r="BL135" s="3" t="s">
        <v>123</v>
      </c>
      <c r="BM135" s="172" t="s">
        <v>152</v>
      </c>
    </row>
    <row r="136" s="146" customFormat="true" ht="22.8" hidden="false" customHeight="true" outlineLevel="0" collapsed="false">
      <c r="B136" s="147"/>
      <c r="D136" s="148" t="s">
        <v>73</v>
      </c>
      <c r="E136" s="158" t="s">
        <v>153</v>
      </c>
      <c r="F136" s="158" t="s">
        <v>154</v>
      </c>
      <c r="I136" s="150"/>
      <c r="J136" s="159" t="n">
        <f aca="false">BK136</f>
        <v>0</v>
      </c>
      <c r="L136" s="147"/>
      <c r="M136" s="152"/>
      <c r="N136" s="153"/>
      <c r="O136" s="153"/>
      <c r="P136" s="154" t="n">
        <f aca="false">SUM(P137:P138)</f>
        <v>0</v>
      </c>
      <c r="Q136" s="153"/>
      <c r="R136" s="154" t="n">
        <f aca="false">SUM(R137:R138)</f>
        <v>0</v>
      </c>
      <c r="S136" s="153"/>
      <c r="T136" s="155" t="n">
        <f aca="false">SUM(T137:T138)</f>
        <v>0</v>
      </c>
      <c r="AR136" s="148" t="s">
        <v>79</v>
      </c>
      <c r="AT136" s="156" t="s">
        <v>73</v>
      </c>
      <c r="AU136" s="156" t="s">
        <v>79</v>
      </c>
      <c r="AY136" s="148" t="s">
        <v>115</v>
      </c>
      <c r="BK136" s="157" t="n">
        <f aca="false">SUM(BK137:BK138)</f>
        <v>0</v>
      </c>
    </row>
    <row r="137" s="27" customFormat="true" ht="21.75" hidden="false" customHeight="true" outlineLevel="0" collapsed="false">
      <c r="A137" s="22"/>
      <c r="B137" s="160"/>
      <c r="C137" s="161" t="s">
        <v>155</v>
      </c>
      <c r="D137" s="161" t="s">
        <v>118</v>
      </c>
      <c r="E137" s="162" t="s">
        <v>156</v>
      </c>
      <c r="F137" s="163" t="s">
        <v>157</v>
      </c>
      <c r="G137" s="164" t="s">
        <v>137</v>
      </c>
      <c r="H137" s="165" t="n">
        <v>0.172</v>
      </c>
      <c r="I137" s="166"/>
      <c r="J137" s="167" t="n">
        <f aca="false">ROUND(I137*H137,2)</f>
        <v>0</v>
      </c>
      <c r="K137" s="163" t="s">
        <v>122</v>
      </c>
      <c r="L137" s="23"/>
      <c r="M137" s="168"/>
      <c r="N137" s="169" t="s">
        <v>39</v>
      </c>
      <c r="O137" s="60"/>
      <c r="P137" s="170" t="n">
        <f aca="false">O137*H137</f>
        <v>0</v>
      </c>
      <c r="Q137" s="170" t="n">
        <v>0</v>
      </c>
      <c r="R137" s="170" t="n">
        <f aca="false">Q137*H137</f>
        <v>0</v>
      </c>
      <c r="S137" s="170" t="n">
        <v>0</v>
      </c>
      <c r="T137" s="171" t="n">
        <f aca="false">S137*H137</f>
        <v>0</v>
      </c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R137" s="172" t="s">
        <v>123</v>
      </c>
      <c r="AT137" s="172" t="s">
        <v>118</v>
      </c>
      <c r="AU137" s="172" t="s">
        <v>81</v>
      </c>
      <c r="AY137" s="3" t="s">
        <v>115</v>
      </c>
      <c r="BE137" s="173" t="n">
        <f aca="false">IF(N137="základní",J137,0)</f>
        <v>0</v>
      </c>
      <c r="BF137" s="173" t="n">
        <f aca="false">IF(N137="snížená",J137,0)</f>
        <v>0</v>
      </c>
      <c r="BG137" s="173" t="n">
        <f aca="false">IF(N137="zákl. přenesená",J137,0)</f>
        <v>0</v>
      </c>
      <c r="BH137" s="173" t="n">
        <f aca="false">IF(N137="sníž. přenesená",J137,0)</f>
        <v>0</v>
      </c>
      <c r="BI137" s="173" t="n">
        <f aca="false">IF(N137="nulová",J137,0)</f>
        <v>0</v>
      </c>
      <c r="BJ137" s="3" t="s">
        <v>79</v>
      </c>
      <c r="BK137" s="173" t="n">
        <f aca="false">ROUND(I137*H137,2)</f>
        <v>0</v>
      </c>
      <c r="BL137" s="3" t="s">
        <v>123</v>
      </c>
      <c r="BM137" s="172" t="s">
        <v>158</v>
      </c>
    </row>
    <row r="138" s="27" customFormat="true" ht="24.15" hidden="false" customHeight="true" outlineLevel="0" collapsed="false">
      <c r="A138" s="22"/>
      <c r="B138" s="160"/>
      <c r="C138" s="161" t="s">
        <v>116</v>
      </c>
      <c r="D138" s="161" t="s">
        <v>118</v>
      </c>
      <c r="E138" s="162" t="s">
        <v>159</v>
      </c>
      <c r="F138" s="163" t="s">
        <v>160</v>
      </c>
      <c r="G138" s="164" t="s">
        <v>137</v>
      </c>
      <c r="H138" s="165" t="n">
        <v>0.172</v>
      </c>
      <c r="I138" s="166"/>
      <c r="J138" s="167" t="n">
        <f aca="false">ROUND(I138*H138,2)</f>
        <v>0</v>
      </c>
      <c r="K138" s="163" t="s">
        <v>122</v>
      </c>
      <c r="L138" s="23"/>
      <c r="M138" s="168"/>
      <c r="N138" s="169" t="s">
        <v>39</v>
      </c>
      <c r="O138" s="60"/>
      <c r="P138" s="170" t="n">
        <f aca="false">O138*H138</f>
        <v>0</v>
      </c>
      <c r="Q138" s="170" t="n">
        <v>0</v>
      </c>
      <c r="R138" s="170" t="n">
        <f aca="false">Q138*H138</f>
        <v>0</v>
      </c>
      <c r="S138" s="170" t="n">
        <v>0</v>
      </c>
      <c r="T138" s="171" t="n">
        <f aca="false">S138*H138</f>
        <v>0</v>
      </c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R138" s="172" t="s">
        <v>123</v>
      </c>
      <c r="AT138" s="172" t="s">
        <v>118</v>
      </c>
      <c r="AU138" s="172" t="s">
        <v>81</v>
      </c>
      <c r="AY138" s="3" t="s">
        <v>115</v>
      </c>
      <c r="BE138" s="173" t="n">
        <f aca="false">IF(N138="základní",J138,0)</f>
        <v>0</v>
      </c>
      <c r="BF138" s="173" t="n">
        <f aca="false">IF(N138="snížená",J138,0)</f>
        <v>0</v>
      </c>
      <c r="BG138" s="173" t="n">
        <f aca="false">IF(N138="zákl. přenesená",J138,0)</f>
        <v>0</v>
      </c>
      <c r="BH138" s="173" t="n">
        <f aca="false">IF(N138="sníž. přenesená",J138,0)</f>
        <v>0</v>
      </c>
      <c r="BI138" s="173" t="n">
        <f aca="false">IF(N138="nulová",J138,0)</f>
        <v>0</v>
      </c>
      <c r="BJ138" s="3" t="s">
        <v>79</v>
      </c>
      <c r="BK138" s="173" t="n">
        <f aca="false">ROUND(I138*H138,2)</f>
        <v>0</v>
      </c>
      <c r="BL138" s="3" t="s">
        <v>123</v>
      </c>
      <c r="BM138" s="172" t="s">
        <v>161</v>
      </c>
    </row>
    <row r="139" s="146" customFormat="true" ht="25.9" hidden="false" customHeight="true" outlineLevel="0" collapsed="false">
      <c r="B139" s="147"/>
      <c r="D139" s="148" t="s">
        <v>73</v>
      </c>
      <c r="E139" s="149" t="s">
        <v>162</v>
      </c>
      <c r="F139" s="149" t="s">
        <v>163</v>
      </c>
      <c r="I139" s="150"/>
      <c r="J139" s="151" t="n">
        <f aca="false">BK139</f>
        <v>0</v>
      </c>
      <c r="L139" s="147"/>
      <c r="M139" s="152"/>
      <c r="N139" s="153"/>
      <c r="O139" s="153"/>
      <c r="P139" s="154" t="n">
        <f aca="false">P140+P143+P154</f>
        <v>0</v>
      </c>
      <c r="Q139" s="153"/>
      <c r="R139" s="154" t="n">
        <f aca="false">R140+R143+R154</f>
        <v>1.23106978</v>
      </c>
      <c r="S139" s="153"/>
      <c r="T139" s="155" t="n">
        <f aca="false">T140+T143+T154</f>
        <v>0.1269997</v>
      </c>
      <c r="AR139" s="148" t="s">
        <v>81</v>
      </c>
      <c r="AT139" s="156" t="s">
        <v>73</v>
      </c>
      <c r="AU139" s="156" t="s">
        <v>74</v>
      </c>
      <c r="AY139" s="148" t="s">
        <v>115</v>
      </c>
      <c r="BK139" s="157" t="n">
        <f aca="false">BK140+BK143+BK154</f>
        <v>0</v>
      </c>
    </row>
    <row r="140" s="146" customFormat="true" ht="22.8" hidden="false" customHeight="true" outlineLevel="0" collapsed="false">
      <c r="B140" s="147"/>
      <c r="D140" s="148" t="s">
        <v>73</v>
      </c>
      <c r="E140" s="158" t="s">
        <v>164</v>
      </c>
      <c r="F140" s="158" t="s">
        <v>165</v>
      </c>
      <c r="I140" s="150"/>
      <c r="J140" s="159" t="n">
        <f aca="false">BK140</f>
        <v>0</v>
      </c>
      <c r="L140" s="147"/>
      <c r="M140" s="152"/>
      <c r="N140" s="153"/>
      <c r="O140" s="153"/>
      <c r="P140" s="154" t="n">
        <f aca="false">SUM(P141:P142)</f>
        <v>0</v>
      </c>
      <c r="Q140" s="153"/>
      <c r="R140" s="154" t="n">
        <f aca="false">SUM(R141:R142)</f>
        <v>0.07</v>
      </c>
      <c r="S140" s="153"/>
      <c r="T140" s="155" t="n">
        <f aca="false">SUM(T141:T142)</f>
        <v>0.07</v>
      </c>
      <c r="AR140" s="148" t="s">
        <v>81</v>
      </c>
      <c r="AT140" s="156" t="s">
        <v>73</v>
      </c>
      <c r="AU140" s="156" t="s">
        <v>79</v>
      </c>
      <c r="AY140" s="148" t="s">
        <v>115</v>
      </c>
      <c r="BK140" s="157" t="n">
        <f aca="false">SUM(BK141:BK142)</f>
        <v>0</v>
      </c>
    </row>
    <row r="141" s="27" customFormat="true" ht="24.15" hidden="false" customHeight="true" outlineLevel="0" collapsed="false">
      <c r="A141" s="22"/>
      <c r="B141" s="160"/>
      <c r="C141" s="161" t="s">
        <v>166</v>
      </c>
      <c r="D141" s="161" t="s">
        <v>118</v>
      </c>
      <c r="E141" s="162" t="s">
        <v>167</v>
      </c>
      <c r="F141" s="163" t="s">
        <v>168</v>
      </c>
      <c r="G141" s="164" t="s">
        <v>169</v>
      </c>
      <c r="H141" s="165" t="n">
        <v>7</v>
      </c>
      <c r="I141" s="166"/>
      <c r="J141" s="167" t="n">
        <f aca="false">ROUND(I141*H141,2)</f>
        <v>0</v>
      </c>
      <c r="K141" s="163" t="s">
        <v>122</v>
      </c>
      <c r="L141" s="23"/>
      <c r="M141" s="168"/>
      <c r="N141" s="169" t="s">
        <v>39</v>
      </c>
      <c r="O141" s="60"/>
      <c r="P141" s="170" t="n">
        <f aca="false">O141*H141</f>
        <v>0</v>
      </c>
      <c r="Q141" s="170" t="n">
        <v>0.01</v>
      </c>
      <c r="R141" s="170" t="n">
        <f aca="false">Q141*H141</f>
        <v>0.07</v>
      </c>
      <c r="S141" s="170" t="n">
        <v>0.01</v>
      </c>
      <c r="T141" s="171" t="n">
        <f aca="false">S141*H141</f>
        <v>0.07</v>
      </c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R141" s="172" t="s">
        <v>170</v>
      </c>
      <c r="AT141" s="172" t="s">
        <v>118</v>
      </c>
      <c r="AU141" s="172" t="s">
        <v>81</v>
      </c>
      <c r="AY141" s="3" t="s">
        <v>115</v>
      </c>
      <c r="BE141" s="173" t="n">
        <f aca="false">IF(N141="základní",J141,0)</f>
        <v>0</v>
      </c>
      <c r="BF141" s="173" t="n">
        <f aca="false">IF(N141="snížená",J141,0)</f>
        <v>0</v>
      </c>
      <c r="BG141" s="173" t="n">
        <f aca="false">IF(N141="zákl. přenesená",J141,0)</f>
        <v>0</v>
      </c>
      <c r="BH141" s="173" t="n">
        <f aca="false">IF(N141="sníž. přenesená",J141,0)</f>
        <v>0</v>
      </c>
      <c r="BI141" s="173" t="n">
        <f aca="false">IF(N141="nulová",J141,0)</f>
        <v>0</v>
      </c>
      <c r="BJ141" s="3" t="s">
        <v>79</v>
      </c>
      <c r="BK141" s="173" t="n">
        <f aca="false">ROUND(I141*H141,2)</f>
        <v>0</v>
      </c>
      <c r="BL141" s="3" t="s">
        <v>170</v>
      </c>
      <c r="BM141" s="172" t="s">
        <v>171</v>
      </c>
    </row>
    <row r="142" s="27" customFormat="true" ht="24.15" hidden="false" customHeight="true" outlineLevel="0" collapsed="false">
      <c r="A142" s="22"/>
      <c r="B142" s="160"/>
      <c r="C142" s="161" t="s">
        <v>172</v>
      </c>
      <c r="D142" s="161" t="s">
        <v>118</v>
      </c>
      <c r="E142" s="162" t="s">
        <v>173</v>
      </c>
      <c r="F142" s="163" t="s">
        <v>174</v>
      </c>
      <c r="G142" s="164" t="s">
        <v>175</v>
      </c>
      <c r="H142" s="184"/>
      <c r="I142" s="166"/>
      <c r="J142" s="167" t="n">
        <f aca="false">ROUND(I142*H142,2)</f>
        <v>0</v>
      </c>
      <c r="K142" s="163" t="s">
        <v>122</v>
      </c>
      <c r="L142" s="23"/>
      <c r="M142" s="168"/>
      <c r="N142" s="169" t="s">
        <v>39</v>
      </c>
      <c r="O142" s="60"/>
      <c r="P142" s="170" t="n">
        <f aca="false">O142*H142</f>
        <v>0</v>
      </c>
      <c r="Q142" s="170" t="n">
        <v>0</v>
      </c>
      <c r="R142" s="170" t="n">
        <f aca="false">Q142*H142</f>
        <v>0</v>
      </c>
      <c r="S142" s="170" t="n">
        <v>0</v>
      </c>
      <c r="T142" s="171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72" t="s">
        <v>170</v>
      </c>
      <c r="AT142" s="172" t="s">
        <v>118</v>
      </c>
      <c r="AU142" s="172" t="s">
        <v>81</v>
      </c>
      <c r="AY142" s="3" t="s">
        <v>115</v>
      </c>
      <c r="BE142" s="173" t="n">
        <f aca="false">IF(N142="základní",J142,0)</f>
        <v>0</v>
      </c>
      <c r="BF142" s="173" t="n">
        <f aca="false">IF(N142="snížená",J142,0)</f>
        <v>0</v>
      </c>
      <c r="BG142" s="173" t="n">
        <f aca="false">IF(N142="zákl. přenesená",J142,0)</f>
        <v>0</v>
      </c>
      <c r="BH142" s="173" t="n">
        <f aca="false">IF(N142="sníž. přenesená",J142,0)</f>
        <v>0</v>
      </c>
      <c r="BI142" s="173" t="n">
        <f aca="false">IF(N142="nulová",J142,0)</f>
        <v>0</v>
      </c>
      <c r="BJ142" s="3" t="s">
        <v>79</v>
      </c>
      <c r="BK142" s="173" t="n">
        <f aca="false">ROUND(I142*H142,2)</f>
        <v>0</v>
      </c>
      <c r="BL142" s="3" t="s">
        <v>170</v>
      </c>
      <c r="BM142" s="172" t="s">
        <v>176</v>
      </c>
    </row>
    <row r="143" s="146" customFormat="true" ht="22.8" hidden="false" customHeight="true" outlineLevel="0" collapsed="false">
      <c r="B143" s="147"/>
      <c r="D143" s="148" t="s">
        <v>73</v>
      </c>
      <c r="E143" s="158" t="s">
        <v>177</v>
      </c>
      <c r="F143" s="158" t="s">
        <v>178</v>
      </c>
      <c r="I143" s="150"/>
      <c r="J143" s="159" t="n">
        <f aca="false">BK143</f>
        <v>0</v>
      </c>
      <c r="L143" s="147"/>
      <c r="M143" s="152"/>
      <c r="N143" s="153"/>
      <c r="O143" s="153"/>
      <c r="P143" s="154" t="n">
        <f aca="false">SUM(P144:P153)</f>
        <v>0</v>
      </c>
      <c r="Q143" s="153"/>
      <c r="R143" s="154" t="n">
        <f aca="false">SUM(R144:R153)</f>
        <v>0.90681148</v>
      </c>
      <c r="S143" s="153"/>
      <c r="T143" s="155" t="n">
        <f aca="false">SUM(T144:T153)</f>
        <v>0</v>
      </c>
      <c r="AR143" s="148" t="s">
        <v>81</v>
      </c>
      <c r="AT143" s="156" t="s">
        <v>73</v>
      </c>
      <c r="AU143" s="156" t="s">
        <v>79</v>
      </c>
      <c r="AY143" s="148" t="s">
        <v>115</v>
      </c>
      <c r="BK143" s="157" t="n">
        <f aca="false">SUM(BK144:BK153)</f>
        <v>0</v>
      </c>
    </row>
    <row r="144" s="27" customFormat="true" ht="33" hidden="false" customHeight="true" outlineLevel="0" collapsed="false">
      <c r="A144" s="22"/>
      <c r="B144" s="160"/>
      <c r="C144" s="161" t="s">
        <v>179</v>
      </c>
      <c r="D144" s="161" t="s">
        <v>118</v>
      </c>
      <c r="E144" s="162" t="s">
        <v>180</v>
      </c>
      <c r="F144" s="163" t="s">
        <v>181</v>
      </c>
      <c r="G144" s="164" t="s">
        <v>121</v>
      </c>
      <c r="H144" s="165" t="n">
        <v>56.5</v>
      </c>
      <c r="I144" s="166"/>
      <c r="J144" s="167" t="n">
        <f aca="false">ROUND(I144*H144,2)</f>
        <v>0</v>
      </c>
      <c r="K144" s="163" t="s">
        <v>122</v>
      </c>
      <c r="L144" s="23"/>
      <c r="M144" s="168"/>
      <c r="N144" s="169" t="s">
        <v>39</v>
      </c>
      <c r="O144" s="60"/>
      <c r="P144" s="170" t="n">
        <f aca="false">O144*H144</f>
        <v>0</v>
      </c>
      <c r="Q144" s="170" t="n">
        <v>0.01577</v>
      </c>
      <c r="R144" s="170" t="n">
        <f aca="false">Q144*H144</f>
        <v>0.891005</v>
      </c>
      <c r="S144" s="170" t="n">
        <v>0</v>
      </c>
      <c r="T144" s="171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72" t="s">
        <v>170</v>
      </c>
      <c r="AT144" s="172" t="s">
        <v>118</v>
      </c>
      <c r="AU144" s="172" t="s">
        <v>81</v>
      </c>
      <c r="AY144" s="3" t="s">
        <v>115</v>
      </c>
      <c r="BE144" s="173" t="n">
        <f aca="false">IF(N144="základní",J144,0)</f>
        <v>0</v>
      </c>
      <c r="BF144" s="173" t="n">
        <f aca="false">IF(N144="snížená",J144,0)</f>
        <v>0</v>
      </c>
      <c r="BG144" s="173" t="n">
        <f aca="false">IF(N144="zákl. přenesená",J144,0)</f>
        <v>0</v>
      </c>
      <c r="BH144" s="173" t="n">
        <f aca="false">IF(N144="sníž. přenesená",J144,0)</f>
        <v>0</v>
      </c>
      <c r="BI144" s="173" t="n">
        <f aca="false">IF(N144="nulová",J144,0)</f>
        <v>0</v>
      </c>
      <c r="BJ144" s="3" t="s">
        <v>79</v>
      </c>
      <c r="BK144" s="173" t="n">
        <f aca="false">ROUND(I144*H144,2)</f>
        <v>0</v>
      </c>
      <c r="BL144" s="3" t="s">
        <v>170</v>
      </c>
      <c r="BM144" s="172" t="s">
        <v>182</v>
      </c>
    </row>
    <row r="145" s="174" customFormat="true" ht="12.8" hidden="false" customHeight="false" outlineLevel="0" collapsed="false">
      <c r="B145" s="175"/>
      <c r="D145" s="176" t="s">
        <v>147</v>
      </c>
      <c r="E145" s="183"/>
      <c r="F145" s="177" t="s">
        <v>183</v>
      </c>
      <c r="H145" s="178" t="n">
        <v>56.5</v>
      </c>
      <c r="I145" s="179"/>
      <c r="L145" s="175"/>
      <c r="M145" s="180"/>
      <c r="N145" s="181"/>
      <c r="O145" s="181"/>
      <c r="P145" s="181"/>
      <c r="Q145" s="181"/>
      <c r="R145" s="181"/>
      <c r="S145" s="181"/>
      <c r="T145" s="182"/>
      <c r="AT145" s="183" t="s">
        <v>147</v>
      </c>
      <c r="AU145" s="183" t="s">
        <v>81</v>
      </c>
      <c r="AV145" s="174" t="s">
        <v>81</v>
      </c>
      <c r="AW145" s="174" t="s">
        <v>31</v>
      </c>
      <c r="AX145" s="174" t="s">
        <v>79</v>
      </c>
      <c r="AY145" s="183" t="s">
        <v>115</v>
      </c>
    </row>
    <row r="146" s="27" customFormat="true" ht="16.5" hidden="false" customHeight="true" outlineLevel="0" collapsed="false">
      <c r="A146" s="22"/>
      <c r="B146" s="160"/>
      <c r="C146" s="161" t="s">
        <v>184</v>
      </c>
      <c r="D146" s="161" t="s">
        <v>118</v>
      </c>
      <c r="E146" s="162" t="s">
        <v>185</v>
      </c>
      <c r="F146" s="163" t="s">
        <v>186</v>
      </c>
      <c r="G146" s="164" t="s">
        <v>121</v>
      </c>
      <c r="H146" s="165" t="n">
        <v>56.5</v>
      </c>
      <c r="I146" s="166"/>
      <c r="J146" s="167" t="n">
        <f aca="false">ROUND(I146*H146,2)</f>
        <v>0</v>
      </c>
      <c r="K146" s="163" t="s">
        <v>122</v>
      </c>
      <c r="L146" s="23"/>
      <c r="M146" s="168"/>
      <c r="N146" s="169" t="s">
        <v>39</v>
      </c>
      <c r="O146" s="60"/>
      <c r="P146" s="170" t="n">
        <f aca="false">O146*H146</f>
        <v>0</v>
      </c>
      <c r="Q146" s="170" t="n">
        <v>0.0001</v>
      </c>
      <c r="R146" s="170" t="n">
        <f aca="false">Q146*H146</f>
        <v>0.00565</v>
      </c>
      <c r="S146" s="170" t="n">
        <v>0</v>
      </c>
      <c r="T146" s="171" t="n">
        <f aca="false">S146*H146</f>
        <v>0</v>
      </c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R146" s="172" t="s">
        <v>170</v>
      </c>
      <c r="AT146" s="172" t="s">
        <v>118</v>
      </c>
      <c r="AU146" s="172" t="s">
        <v>81</v>
      </c>
      <c r="AY146" s="3" t="s">
        <v>115</v>
      </c>
      <c r="BE146" s="173" t="n">
        <f aca="false">IF(N146="základní",J146,0)</f>
        <v>0</v>
      </c>
      <c r="BF146" s="173" t="n">
        <f aca="false">IF(N146="snížená",J146,0)</f>
        <v>0</v>
      </c>
      <c r="BG146" s="173" t="n">
        <f aca="false">IF(N146="zákl. přenesená",J146,0)</f>
        <v>0</v>
      </c>
      <c r="BH146" s="173" t="n">
        <f aca="false">IF(N146="sníž. přenesená",J146,0)</f>
        <v>0</v>
      </c>
      <c r="BI146" s="173" t="n">
        <f aca="false">IF(N146="nulová",J146,0)</f>
        <v>0</v>
      </c>
      <c r="BJ146" s="3" t="s">
        <v>79</v>
      </c>
      <c r="BK146" s="173" t="n">
        <f aca="false">ROUND(I146*H146,2)</f>
        <v>0</v>
      </c>
      <c r="BL146" s="3" t="s">
        <v>170</v>
      </c>
      <c r="BM146" s="172" t="s">
        <v>187</v>
      </c>
    </row>
    <row r="147" s="27" customFormat="true" ht="16.5" hidden="false" customHeight="true" outlineLevel="0" collapsed="false">
      <c r="A147" s="22"/>
      <c r="B147" s="160"/>
      <c r="C147" s="161" t="s">
        <v>188</v>
      </c>
      <c r="D147" s="161" t="s">
        <v>118</v>
      </c>
      <c r="E147" s="162" t="s">
        <v>189</v>
      </c>
      <c r="F147" s="163" t="s">
        <v>190</v>
      </c>
      <c r="G147" s="164" t="s">
        <v>121</v>
      </c>
      <c r="H147" s="165" t="n">
        <v>56.5</v>
      </c>
      <c r="I147" s="166"/>
      <c r="J147" s="167" t="n">
        <f aca="false">ROUND(I147*H147,2)</f>
        <v>0</v>
      </c>
      <c r="K147" s="163" t="s">
        <v>122</v>
      </c>
      <c r="L147" s="23"/>
      <c r="M147" s="168"/>
      <c r="N147" s="169" t="s">
        <v>39</v>
      </c>
      <c r="O147" s="60"/>
      <c r="P147" s="170" t="n">
        <f aca="false">O147*H147</f>
        <v>0</v>
      </c>
      <c r="Q147" s="170" t="n">
        <v>0</v>
      </c>
      <c r="R147" s="170" t="n">
        <f aca="false">Q147*H147</f>
        <v>0</v>
      </c>
      <c r="S147" s="170" t="n">
        <v>0</v>
      </c>
      <c r="T147" s="171" t="n">
        <f aca="false">S147*H147</f>
        <v>0</v>
      </c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R147" s="172" t="s">
        <v>170</v>
      </c>
      <c r="AT147" s="172" t="s">
        <v>118</v>
      </c>
      <c r="AU147" s="172" t="s">
        <v>81</v>
      </c>
      <c r="AY147" s="3" t="s">
        <v>115</v>
      </c>
      <c r="BE147" s="173" t="n">
        <f aca="false">IF(N147="základní",J147,0)</f>
        <v>0</v>
      </c>
      <c r="BF147" s="173" t="n">
        <f aca="false">IF(N147="snížená",J147,0)</f>
        <v>0</v>
      </c>
      <c r="BG147" s="173" t="n">
        <f aca="false">IF(N147="zákl. přenesená",J147,0)</f>
        <v>0</v>
      </c>
      <c r="BH147" s="173" t="n">
        <f aca="false">IF(N147="sníž. přenesená",J147,0)</f>
        <v>0</v>
      </c>
      <c r="BI147" s="173" t="n">
        <f aca="false">IF(N147="nulová",J147,0)</f>
        <v>0</v>
      </c>
      <c r="BJ147" s="3" t="s">
        <v>79</v>
      </c>
      <c r="BK147" s="173" t="n">
        <f aca="false">ROUND(I147*H147,2)</f>
        <v>0</v>
      </c>
      <c r="BL147" s="3" t="s">
        <v>170</v>
      </c>
      <c r="BM147" s="172" t="s">
        <v>191</v>
      </c>
    </row>
    <row r="148" s="27" customFormat="true" ht="24.15" hidden="false" customHeight="true" outlineLevel="0" collapsed="false">
      <c r="A148" s="22"/>
      <c r="B148" s="160"/>
      <c r="C148" s="185" t="s">
        <v>7</v>
      </c>
      <c r="D148" s="185" t="s">
        <v>192</v>
      </c>
      <c r="E148" s="186" t="s">
        <v>193</v>
      </c>
      <c r="F148" s="187" t="s">
        <v>194</v>
      </c>
      <c r="G148" s="188" t="s">
        <v>121</v>
      </c>
      <c r="H148" s="189" t="n">
        <v>63.478</v>
      </c>
      <c r="I148" s="190"/>
      <c r="J148" s="191" t="n">
        <f aca="false">ROUND(I148*H148,2)</f>
        <v>0</v>
      </c>
      <c r="K148" s="187" t="s">
        <v>122</v>
      </c>
      <c r="L148" s="192"/>
      <c r="M148" s="193"/>
      <c r="N148" s="194" t="s">
        <v>39</v>
      </c>
      <c r="O148" s="60"/>
      <c r="P148" s="170" t="n">
        <f aca="false">O148*H148</f>
        <v>0</v>
      </c>
      <c r="Q148" s="170" t="n">
        <v>0.00016</v>
      </c>
      <c r="R148" s="170" t="n">
        <f aca="false">Q148*H148</f>
        <v>0.01015648</v>
      </c>
      <c r="S148" s="170" t="n">
        <v>0</v>
      </c>
      <c r="T148" s="171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72" t="s">
        <v>195</v>
      </c>
      <c r="AT148" s="172" t="s">
        <v>192</v>
      </c>
      <c r="AU148" s="172" t="s">
        <v>81</v>
      </c>
      <c r="AY148" s="3" t="s">
        <v>115</v>
      </c>
      <c r="BE148" s="173" t="n">
        <f aca="false">IF(N148="základní",J148,0)</f>
        <v>0</v>
      </c>
      <c r="BF148" s="173" t="n">
        <f aca="false">IF(N148="snížená",J148,0)</f>
        <v>0</v>
      </c>
      <c r="BG148" s="173" t="n">
        <f aca="false">IF(N148="zákl. přenesená",J148,0)</f>
        <v>0</v>
      </c>
      <c r="BH148" s="173" t="n">
        <f aca="false">IF(N148="sníž. přenesená",J148,0)</f>
        <v>0</v>
      </c>
      <c r="BI148" s="173" t="n">
        <f aca="false">IF(N148="nulová",J148,0)</f>
        <v>0</v>
      </c>
      <c r="BJ148" s="3" t="s">
        <v>79</v>
      </c>
      <c r="BK148" s="173" t="n">
        <f aca="false">ROUND(I148*H148,2)</f>
        <v>0</v>
      </c>
      <c r="BL148" s="3" t="s">
        <v>170</v>
      </c>
      <c r="BM148" s="172" t="s">
        <v>196</v>
      </c>
    </row>
    <row r="149" s="174" customFormat="true" ht="12.8" hidden="false" customHeight="false" outlineLevel="0" collapsed="false">
      <c r="B149" s="175"/>
      <c r="D149" s="176" t="s">
        <v>147</v>
      </c>
      <c r="F149" s="177" t="s">
        <v>197</v>
      </c>
      <c r="H149" s="178" t="n">
        <v>63.478</v>
      </c>
      <c r="I149" s="179"/>
      <c r="L149" s="175"/>
      <c r="M149" s="180"/>
      <c r="N149" s="181"/>
      <c r="O149" s="181"/>
      <c r="P149" s="181"/>
      <c r="Q149" s="181"/>
      <c r="R149" s="181"/>
      <c r="S149" s="181"/>
      <c r="T149" s="182"/>
      <c r="AT149" s="183" t="s">
        <v>147</v>
      </c>
      <c r="AU149" s="183" t="s">
        <v>81</v>
      </c>
      <c r="AV149" s="174" t="s">
        <v>81</v>
      </c>
      <c r="AW149" s="174" t="s">
        <v>2</v>
      </c>
      <c r="AX149" s="174" t="s">
        <v>79</v>
      </c>
      <c r="AY149" s="183" t="s">
        <v>115</v>
      </c>
    </row>
    <row r="150" s="27" customFormat="true" ht="24.15" hidden="false" customHeight="true" outlineLevel="0" collapsed="false">
      <c r="A150" s="22"/>
      <c r="B150" s="160"/>
      <c r="C150" s="161" t="s">
        <v>170</v>
      </c>
      <c r="D150" s="161" t="s">
        <v>118</v>
      </c>
      <c r="E150" s="162" t="s">
        <v>198</v>
      </c>
      <c r="F150" s="163" t="s">
        <v>199</v>
      </c>
      <c r="G150" s="164" t="s">
        <v>121</v>
      </c>
      <c r="H150" s="165" t="n">
        <v>17.4</v>
      </c>
      <c r="I150" s="166"/>
      <c r="J150" s="167" t="n">
        <f aca="false">ROUND(I150*H150,2)</f>
        <v>0</v>
      </c>
      <c r="K150" s="163" t="s">
        <v>122</v>
      </c>
      <c r="L150" s="23"/>
      <c r="M150" s="168"/>
      <c r="N150" s="169" t="s">
        <v>39</v>
      </c>
      <c r="O150" s="60"/>
      <c r="P150" s="170" t="n">
        <f aca="false">O150*H150</f>
        <v>0</v>
      </c>
      <c r="Q150" s="170" t="n">
        <v>0</v>
      </c>
      <c r="R150" s="170" t="n">
        <f aca="false">Q150*H150</f>
        <v>0</v>
      </c>
      <c r="S150" s="170" t="n">
        <v>0</v>
      </c>
      <c r="T150" s="171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72" t="s">
        <v>170</v>
      </c>
      <c r="AT150" s="172" t="s">
        <v>118</v>
      </c>
      <c r="AU150" s="172" t="s">
        <v>81</v>
      </c>
      <c r="AY150" s="3" t="s">
        <v>115</v>
      </c>
      <c r="BE150" s="173" t="n">
        <f aca="false">IF(N150="základní",J150,0)</f>
        <v>0</v>
      </c>
      <c r="BF150" s="173" t="n">
        <f aca="false">IF(N150="snížená",J150,0)</f>
        <v>0</v>
      </c>
      <c r="BG150" s="173" t="n">
        <f aca="false">IF(N150="zákl. přenesená",J150,0)</f>
        <v>0</v>
      </c>
      <c r="BH150" s="173" t="n">
        <f aca="false">IF(N150="sníž. přenesená",J150,0)</f>
        <v>0</v>
      </c>
      <c r="BI150" s="173" t="n">
        <f aca="false">IF(N150="nulová",J150,0)</f>
        <v>0</v>
      </c>
      <c r="BJ150" s="3" t="s">
        <v>79</v>
      </c>
      <c r="BK150" s="173" t="n">
        <f aca="false">ROUND(I150*H150,2)</f>
        <v>0</v>
      </c>
      <c r="BL150" s="3" t="s">
        <v>170</v>
      </c>
      <c r="BM150" s="172" t="s">
        <v>200</v>
      </c>
    </row>
    <row r="151" s="174" customFormat="true" ht="12.8" hidden="false" customHeight="false" outlineLevel="0" collapsed="false">
      <c r="B151" s="175"/>
      <c r="D151" s="176" t="s">
        <v>147</v>
      </c>
      <c r="E151" s="183"/>
      <c r="F151" s="177" t="s">
        <v>201</v>
      </c>
      <c r="H151" s="178" t="n">
        <v>17.4</v>
      </c>
      <c r="I151" s="179"/>
      <c r="L151" s="175"/>
      <c r="M151" s="180"/>
      <c r="N151" s="181"/>
      <c r="O151" s="181"/>
      <c r="P151" s="181"/>
      <c r="Q151" s="181"/>
      <c r="R151" s="181"/>
      <c r="S151" s="181"/>
      <c r="T151" s="182"/>
      <c r="AT151" s="183" t="s">
        <v>147</v>
      </c>
      <c r="AU151" s="183" t="s">
        <v>81</v>
      </c>
      <c r="AV151" s="174" t="s">
        <v>81</v>
      </c>
      <c r="AW151" s="174" t="s">
        <v>31</v>
      </c>
      <c r="AX151" s="174" t="s">
        <v>79</v>
      </c>
      <c r="AY151" s="183" t="s">
        <v>115</v>
      </c>
    </row>
    <row r="152" s="27" customFormat="true" ht="24.15" hidden="false" customHeight="true" outlineLevel="0" collapsed="false">
      <c r="A152" s="22"/>
      <c r="B152" s="160"/>
      <c r="C152" s="161" t="s">
        <v>202</v>
      </c>
      <c r="D152" s="161" t="s">
        <v>118</v>
      </c>
      <c r="E152" s="162" t="s">
        <v>203</v>
      </c>
      <c r="F152" s="163" t="s">
        <v>204</v>
      </c>
      <c r="G152" s="164" t="s">
        <v>175</v>
      </c>
      <c r="H152" s="184"/>
      <c r="I152" s="166"/>
      <c r="J152" s="167" t="n">
        <f aca="false">ROUND(I152*H152,2)</f>
        <v>0</v>
      </c>
      <c r="K152" s="163" t="s">
        <v>122</v>
      </c>
      <c r="L152" s="23"/>
      <c r="M152" s="168"/>
      <c r="N152" s="169" t="s">
        <v>39</v>
      </c>
      <c r="O152" s="60"/>
      <c r="P152" s="170" t="n">
        <f aca="false">O152*H152</f>
        <v>0</v>
      </c>
      <c r="Q152" s="170" t="n">
        <v>0</v>
      </c>
      <c r="R152" s="170" t="n">
        <f aca="false">Q152*H152</f>
        <v>0</v>
      </c>
      <c r="S152" s="170" t="n">
        <v>0</v>
      </c>
      <c r="T152" s="171" t="n">
        <f aca="false">S152*H152</f>
        <v>0</v>
      </c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R152" s="172" t="s">
        <v>170</v>
      </c>
      <c r="AT152" s="172" t="s">
        <v>118</v>
      </c>
      <c r="AU152" s="172" t="s">
        <v>81</v>
      </c>
      <c r="AY152" s="3" t="s">
        <v>115</v>
      </c>
      <c r="BE152" s="173" t="n">
        <f aca="false">IF(N152="základní",J152,0)</f>
        <v>0</v>
      </c>
      <c r="BF152" s="173" t="n">
        <f aca="false">IF(N152="snížená",J152,0)</f>
        <v>0</v>
      </c>
      <c r="BG152" s="173" t="n">
        <f aca="false">IF(N152="zákl. přenesená",J152,0)</f>
        <v>0</v>
      </c>
      <c r="BH152" s="173" t="n">
        <f aca="false">IF(N152="sníž. přenesená",J152,0)</f>
        <v>0</v>
      </c>
      <c r="BI152" s="173" t="n">
        <f aca="false">IF(N152="nulová",J152,0)</f>
        <v>0</v>
      </c>
      <c r="BJ152" s="3" t="s">
        <v>79</v>
      </c>
      <c r="BK152" s="173" t="n">
        <f aca="false">ROUND(I152*H152,2)</f>
        <v>0</v>
      </c>
      <c r="BL152" s="3" t="s">
        <v>170</v>
      </c>
      <c r="BM152" s="172" t="s">
        <v>205</v>
      </c>
    </row>
    <row r="153" s="27" customFormat="true" ht="24.15" hidden="false" customHeight="true" outlineLevel="0" collapsed="false">
      <c r="A153" s="22"/>
      <c r="B153" s="160"/>
      <c r="C153" s="161" t="s">
        <v>206</v>
      </c>
      <c r="D153" s="161" t="s">
        <v>118</v>
      </c>
      <c r="E153" s="162" t="s">
        <v>207</v>
      </c>
      <c r="F153" s="163" t="s">
        <v>208</v>
      </c>
      <c r="G153" s="164" t="s">
        <v>175</v>
      </c>
      <c r="H153" s="184"/>
      <c r="I153" s="166"/>
      <c r="J153" s="167" t="n">
        <f aca="false">ROUND(I153*H153,2)</f>
        <v>0</v>
      </c>
      <c r="K153" s="163" t="s">
        <v>122</v>
      </c>
      <c r="L153" s="23"/>
      <c r="M153" s="168"/>
      <c r="N153" s="169" t="s">
        <v>39</v>
      </c>
      <c r="O153" s="60"/>
      <c r="P153" s="170" t="n">
        <f aca="false">O153*H153</f>
        <v>0</v>
      </c>
      <c r="Q153" s="170" t="n">
        <v>0</v>
      </c>
      <c r="R153" s="170" t="n">
        <f aca="false">Q153*H153</f>
        <v>0</v>
      </c>
      <c r="S153" s="170" t="n">
        <v>0</v>
      </c>
      <c r="T153" s="171" t="n">
        <f aca="false">S153*H153</f>
        <v>0</v>
      </c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R153" s="172" t="s">
        <v>170</v>
      </c>
      <c r="AT153" s="172" t="s">
        <v>118</v>
      </c>
      <c r="AU153" s="172" t="s">
        <v>81</v>
      </c>
      <c r="AY153" s="3" t="s">
        <v>115</v>
      </c>
      <c r="BE153" s="173" t="n">
        <f aca="false">IF(N153="základní",J153,0)</f>
        <v>0</v>
      </c>
      <c r="BF153" s="173" t="n">
        <f aca="false">IF(N153="snížená",J153,0)</f>
        <v>0</v>
      </c>
      <c r="BG153" s="173" t="n">
        <f aca="false">IF(N153="zákl. přenesená",J153,0)</f>
        <v>0</v>
      </c>
      <c r="BH153" s="173" t="n">
        <f aca="false">IF(N153="sníž. přenesená",J153,0)</f>
        <v>0</v>
      </c>
      <c r="BI153" s="173" t="n">
        <f aca="false">IF(N153="nulová",J153,0)</f>
        <v>0</v>
      </c>
      <c r="BJ153" s="3" t="s">
        <v>79</v>
      </c>
      <c r="BK153" s="173" t="n">
        <f aca="false">ROUND(I153*H153,2)</f>
        <v>0</v>
      </c>
      <c r="BL153" s="3" t="s">
        <v>170</v>
      </c>
      <c r="BM153" s="172" t="s">
        <v>209</v>
      </c>
    </row>
    <row r="154" s="146" customFormat="true" ht="22.8" hidden="false" customHeight="true" outlineLevel="0" collapsed="false">
      <c r="B154" s="147"/>
      <c r="D154" s="148" t="s">
        <v>73</v>
      </c>
      <c r="E154" s="158" t="s">
        <v>210</v>
      </c>
      <c r="F154" s="158" t="s">
        <v>211</v>
      </c>
      <c r="I154" s="150"/>
      <c r="J154" s="159" t="n">
        <f aca="false">BK154</f>
        <v>0</v>
      </c>
      <c r="L154" s="147"/>
      <c r="M154" s="152"/>
      <c r="N154" s="153"/>
      <c r="O154" s="153"/>
      <c r="P154" s="154" t="n">
        <f aca="false">SUM(P155:P190)</f>
        <v>0</v>
      </c>
      <c r="Q154" s="153"/>
      <c r="R154" s="154" t="n">
        <f aca="false">SUM(R155:R190)</f>
        <v>0.2542583</v>
      </c>
      <c r="S154" s="153"/>
      <c r="T154" s="155" t="n">
        <f aca="false">SUM(T155:T190)</f>
        <v>0.0569997</v>
      </c>
      <c r="AR154" s="148" t="s">
        <v>81</v>
      </c>
      <c r="AT154" s="156" t="s">
        <v>73</v>
      </c>
      <c r="AU154" s="156" t="s">
        <v>79</v>
      </c>
      <c r="AY154" s="148" t="s">
        <v>115</v>
      </c>
      <c r="BK154" s="157" t="n">
        <f aca="false">SUM(BK155:BK190)</f>
        <v>0</v>
      </c>
    </row>
    <row r="155" s="27" customFormat="true" ht="16.5" hidden="false" customHeight="true" outlineLevel="0" collapsed="false">
      <c r="A155" s="22"/>
      <c r="B155" s="160"/>
      <c r="C155" s="161" t="s">
        <v>212</v>
      </c>
      <c r="D155" s="161" t="s">
        <v>118</v>
      </c>
      <c r="E155" s="162" t="s">
        <v>213</v>
      </c>
      <c r="F155" s="163" t="s">
        <v>214</v>
      </c>
      <c r="G155" s="164" t="s">
        <v>121</v>
      </c>
      <c r="H155" s="165" t="n">
        <v>183.87</v>
      </c>
      <c r="I155" s="166"/>
      <c r="J155" s="167" t="n">
        <f aca="false">ROUND(I155*H155,2)</f>
        <v>0</v>
      </c>
      <c r="K155" s="163" t="s">
        <v>122</v>
      </c>
      <c r="L155" s="23"/>
      <c r="M155" s="168"/>
      <c r="N155" s="169" t="s">
        <v>39</v>
      </c>
      <c r="O155" s="60"/>
      <c r="P155" s="170" t="n">
        <f aca="false">O155*H155</f>
        <v>0</v>
      </c>
      <c r="Q155" s="170" t="n">
        <v>0.001</v>
      </c>
      <c r="R155" s="170" t="n">
        <f aca="false">Q155*H155</f>
        <v>0.18387</v>
      </c>
      <c r="S155" s="170" t="n">
        <v>0.00031</v>
      </c>
      <c r="T155" s="171" t="n">
        <f aca="false">S155*H155</f>
        <v>0.0569997</v>
      </c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R155" s="172" t="s">
        <v>170</v>
      </c>
      <c r="AT155" s="172" t="s">
        <v>118</v>
      </c>
      <c r="AU155" s="172" t="s">
        <v>81</v>
      </c>
      <c r="AY155" s="3" t="s">
        <v>115</v>
      </c>
      <c r="BE155" s="173" t="n">
        <f aca="false">IF(N155="základní",J155,0)</f>
        <v>0</v>
      </c>
      <c r="BF155" s="173" t="n">
        <f aca="false">IF(N155="snížená",J155,0)</f>
        <v>0</v>
      </c>
      <c r="BG155" s="173" t="n">
        <f aca="false">IF(N155="zákl. přenesená",J155,0)</f>
        <v>0</v>
      </c>
      <c r="BH155" s="173" t="n">
        <f aca="false">IF(N155="sníž. přenesená",J155,0)</f>
        <v>0</v>
      </c>
      <c r="BI155" s="173" t="n">
        <f aca="false">IF(N155="nulová",J155,0)</f>
        <v>0</v>
      </c>
      <c r="BJ155" s="3" t="s">
        <v>79</v>
      </c>
      <c r="BK155" s="173" t="n">
        <f aca="false">ROUND(I155*H155,2)</f>
        <v>0</v>
      </c>
      <c r="BL155" s="3" t="s">
        <v>170</v>
      </c>
      <c r="BM155" s="172" t="s">
        <v>215</v>
      </c>
    </row>
    <row r="156" s="174" customFormat="true" ht="12.8" hidden="false" customHeight="false" outlineLevel="0" collapsed="false">
      <c r="B156" s="175"/>
      <c r="D156" s="176" t="s">
        <v>147</v>
      </c>
      <c r="E156" s="183"/>
      <c r="F156" s="177" t="s">
        <v>216</v>
      </c>
      <c r="H156" s="178" t="n">
        <v>52.65</v>
      </c>
      <c r="I156" s="179"/>
      <c r="L156" s="175"/>
      <c r="M156" s="180"/>
      <c r="N156" s="181"/>
      <c r="O156" s="181"/>
      <c r="P156" s="181"/>
      <c r="Q156" s="181"/>
      <c r="R156" s="181"/>
      <c r="S156" s="181"/>
      <c r="T156" s="182"/>
      <c r="AT156" s="183" t="s">
        <v>147</v>
      </c>
      <c r="AU156" s="183" t="s">
        <v>81</v>
      </c>
      <c r="AV156" s="174" t="s">
        <v>81</v>
      </c>
      <c r="AW156" s="174" t="s">
        <v>31</v>
      </c>
      <c r="AX156" s="174" t="s">
        <v>74</v>
      </c>
      <c r="AY156" s="183" t="s">
        <v>115</v>
      </c>
    </row>
    <row r="157" s="174" customFormat="true" ht="12.8" hidden="false" customHeight="false" outlineLevel="0" collapsed="false">
      <c r="B157" s="175"/>
      <c r="D157" s="176" t="s">
        <v>147</v>
      </c>
      <c r="E157" s="183"/>
      <c r="F157" s="177" t="s">
        <v>217</v>
      </c>
      <c r="H157" s="178" t="n">
        <v>28.35</v>
      </c>
      <c r="I157" s="179"/>
      <c r="L157" s="175"/>
      <c r="M157" s="180"/>
      <c r="N157" s="181"/>
      <c r="O157" s="181"/>
      <c r="P157" s="181"/>
      <c r="Q157" s="181"/>
      <c r="R157" s="181"/>
      <c r="S157" s="181"/>
      <c r="T157" s="182"/>
      <c r="AT157" s="183" t="s">
        <v>147</v>
      </c>
      <c r="AU157" s="183" t="s">
        <v>81</v>
      </c>
      <c r="AV157" s="174" t="s">
        <v>81</v>
      </c>
      <c r="AW157" s="174" t="s">
        <v>31</v>
      </c>
      <c r="AX157" s="174" t="s">
        <v>74</v>
      </c>
      <c r="AY157" s="183" t="s">
        <v>115</v>
      </c>
    </row>
    <row r="158" s="174" customFormat="true" ht="12.8" hidden="false" customHeight="false" outlineLevel="0" collapsed="false">
      <c r="B158" s="175"/>
      <c r="D158" s="176" t="s">
        <v>147</v>
      </c>
      <c r="E158" s="183"/>
      <c r="F158" s="177" t="s">
        <v>218</v>
      </c>
      <c r="H158" s="178" t="n">
        <v>26.46</v>
      </c>
      <c r="I158" s="179"/>
      <c r="L158" s="175"/>
      <c r="M158" s="180"/>
      <c r="N158" s="181"/>
      <c r="O158" s="181"/>
      <c r="P158" s="181"/>
      <c r="Q158" s="181"/>
      <c r="R158" s="181"/>
      <c r="S158" s="181"/>
      <c r="T158" s="182"/>
      <c r="AT158" s="183" t="s">
        <v>147</v>
      </c>
      <c r="AU158" s="183" t="s">
        <v>81</v>
      </c>
      <c r="AV158" s="174" t="s">
        <v>81</v>
      </c>
      <c r="AW158" s="174" t="s">
        <v>31</v>
      </c>
      <c r="AX158" s="174" t="s">
        <v>74</v>
      </c>
      <c r="AY158" s="183" t="s">
        <v>115</v>
      </c>
    </row>
    <row r="159" s="174" customFormat="true" ht="12.8" hidden="false" customHeight="false" outlineLevel="0" collapsed="false">
      <c r="B159" s="175"/>
      <c r="D159" s="176" t="s">
        <v>147</v>
      </c>
      <c r="E159" s="183"/>
      <c r="F159" s="177" t="s">
        <v>219</v>
      </c>
      <c r="H159" s="178" t="n">
        <v>29.7</v>
      </c>
      <c r="I159" s="179"/>
      <c r="L159" s="175"/>
      <c r="M159" s="180"/>
      <c r="N159" s="181"/>
      <c r="O159" s="181"/>
      <c r="P159" s="181"/>
      <c r="Q159" s="181"/>
      <c r="R159" s="181"/>
      <c r="S159" s="181"/>
      <c r="T159" s="182"/>
      <c r="AT159" s="183" t="s">
        <v>147</v>
      </c>
      <c r="AU159" s="183" t="s">
        <v>81</v>
      </c>
      <c r="AV159" s="174" t="s">
        <v>81</v>
      </c>
      <c r="AW159" s="174" t="s">
        <v>31</v>
      </c>
      <c r="AX159" s="174" t="s">
        <v>74</v>
      </c>
      <c r="AY159" s="183" t="s">
        <v>115</v>
      </c>
    </row>
    <row r="160" s="174" customFormat="true" ht="12.8" hidden="false" customHeight="false" outlineLevel="0" collapsed="false">
      <c r="B160" s="175"/>
      <c r="D160" s="176" t="s">
        <v>147</v>
      </c>
      <c r="E160" s="183"/>
      <c r="F160" s="177" t="s">
        <v>220</v>
      </c>
      <c r="H160" s="178" t="n">
        <v>46.71</v>
      </c>
      <c r="I160" s="179"/>
      <c r="L160" s="175"/>
      <c r="M160" s="180"/>
      <c r="N160" s="181"/>
      <c r="O160" s="181"/>
      <c r="P160" s="181"/>
      <c r="Q160" s="181"/>
      <c r="R160" s="181"/>
      <c r="S160" s="181"/>
      <c r="T160" s="182"/>
      <c r="AT160" s="183" t="s">
        <v>147</v>
      </c>
      <c r="AU160" s="183" t="s">
        <v>81</v>
      </c>
      <c r="AV160" s="174" t="s">
        <v>81</v>
      </c>
      <c r="AW160" s="174" t="s">
        <v>31</v>
      </c>
      <c r="AX160" s="174" t="s">
        <v>74</v>
      </c>
      <c r="AY160" s="183" t="s">
        <v>115</v>
      </c>
    </row>
    <row r="161" s="195" customFormat="true" ht="12.8" hidden="false" customHeight="false" outlineLevel="0" collapsed="false">
      <c r="B161" s="196"/>
      <c r="D161" s="176" t="s">
        <v>147</v>
      </c>
      <c r="E161" s="197"/>
      <c r="F161" s="198" t="s">
        <v>221</v>
      </c>
      <c r="H161" s="199" t="n">
        <v>183.87</v>
      </c>
      <c r="I161" s="200"/>
      <c r="L161" s="196"/>
      <c r="M161" s="201"/>
      <c r="N161" s="202"/>
      <c r="O161" s="202"/>
      <c r="P161" s="202"/>
      <c r="Q161" s="202"/>
      <c r="R161" s="202"/>
      <c r="S161" s="202"/>
      <c r="T161" s="203"/>
      <c r="AT161" s="197" t="s">
        <v>147</v>
      </c>
      <c r="AU161" s="197" t="s">
        <v>81</v>
      </c>
      <c r="AV161" s="195" t="s">
        <v>123</v>
      </c>
      <c r="AW161" s="195" t="s">
        <v>31</v>
      </c>
      <c r="AX161" s="195" t="s">
        <v>79</v>
      </c>
      <c r="AY161" s="197" t="s">
        <v>115</v>
      </c>
    </row>
    <row r="162" s="27" customFormat="true" ht="24.15" hidden="false" customHeight="true" outlineLevel="0" collapsed="false">
      <c r="A162" s="22"/>
      <c r="B162" s="160"/>
      <c r="C162" s="161" t="s">
        <v>222</v>
      </c>
      <c r="D162" s="161" t="s">
        <v>118</v>
      </c>
      <c r="E162" s="162" t="s">
        <v>223</v>
      </c>
      <c r="F162" s="163" t="s">
        <v>224</v>
      </c>
      <c r="G162" s="164" t="s">
        <v>121</v>
      </c>
      <c r="H162" s="165" t="n">
        <v>183.87</v>
      </c>
      <c r="I162" s="166"/>
      <c r="J162" s="167" t="n">
        <f aca="false">ROUND(I162*H162,2)</f>
        <v>0</v>
      </c>
      <c r="K162" s="163" t="s">
        <v>122</v>
      </c>
      <c r="L162" s="23"/>
      <c r="M162" s="168"/>
      <c r="N162" s="169" t="s">
        <v>39</v>
      </c>
      <c r="O162" s="60"/>
      <c r="P162" s="170" t="n">
        <f aca="false">O162*H162</f>
        <v>0</v>
      </c>
      <c r="Q162" s="170" t="n">
        <v>0</v>
      </c>
      <c r="R162" s="170" t="n">
        <f aca="false">Q162*H162</f>
        <v>0</v>
      </c>
      <c r="S162" s="170" t="n">
        <v>0</v>
      </c>
      <c r="T162" s="171" t="n">
        <f aca="false">S162*H162</f>
        <v>0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72" t="s">
        <v>170</v>
      </c>
      <c r="AT162" s="172" t="s">
        <v>118</v>
      </c>
      <c r="AU162" s="172" t="s">
        <v>81</v>
      </c>
      <c r="AY162" s="3" t="s">
        <v>115</v>
      </c>
      <c r="BE162" s="173" t="n">
        <f aca="false">IF(N162="základní",J162,0)</f>
        <v>0</v>
      </c>
      <c r="BF162" s="173" t="n">
        <f aca="false">IF(N162="snížená",J162,0)</f>
        <v>0</v>
      </c>
      <c r="BG162" s="173" t="n">
        <f aca="false">IF(N162="zákl. přenesená",J162,0)</f>
        <v>0</v>
      </c>
      <c r="BH162" s="173" t="n">
        <f aca="false">IF(N162="sníž. přenesená",J162,0)</f>
        <v>0</v>
      </c>
      <c r="BI162" s="173" t="n">
        <f aca="false">IF(N162="nulová",J162,0)</f>
        <v>0</v>
      </c>
      <c r="BJ162" s="3" t="s">
        <v>79</v>
      </c>
      <c r="BK162" s="173" t="n">
        <f aca="false">ROUND(I162*H162,2)</f>
        <v>0</v>
      </c>
      <c r="BL162" s="3" t="s">
        <v>170</v>
      </c>
      <c r="BM162" s="172" t="s">
        <v>225</v>
      </c>
    </row>
    <row r="163" s="174" customFormat="true" ht="12.8" hidden="false" customHeight="false" outlineLevel="0" collapsed="false">
      <c r="B163" s="175"/>
      <c r="D163" s="176" t="s">
        <v>147</v>
      </c>
      <c r="E163" s="183"/>
      <c r="F163" s="177" t="s">
        <v>216</v>
      </c>
      <c r="H163" s="178" t="n">
        <v>52.65</v>
      </c>
      <c r="I163" s="179"/>
      <c r="L163" s="175"/>
      <c r="M163" s="180"/>
      <c r="N163" s="181"/>
      <c r="O163" s="181"/>
      <c r="P163" s="181"/>
      <c r="Q163" s="181"/>
      <c r="R163" s="181"/>
      <c r="S163" s="181"/>
      <c r="T163" s="182"/>
      <c r="AT163" s="183" t="s">
        <v>147</v>
      </c>
      <c r="AU163" s="183" t="s">
        <v>81</v>
      </c>
      <c r="AV163" s="174" t="s">
        <v>81</v>
      </c>
      <c r="AW163" s="174" t="s">
        <v>31</v>
      </c>
      <c r="AX163" s="174" t="s">
        <v>74</v>
      </c>
      <c r="AY163" s="183" t="s">
        <v>115</v>
      </c>
    </row>
    <row r="164" s="174" customFormat="true" ht="12.8" hidden="false" customHeight="false" outlineLevel="0" collapsed="false">
      <c r="B164" s="175"/>
      <c r="D164" s="176" t="s">
        <v>147</v>
      </c>
      <c r="E164" s="183"/>
      <c r="F164" s="177" t="s">
        <v>217</v>
      </c>
      <c r="H164" s="178" t="n">
        <v>28.35</v>
      </c>
      <c r="I164" s="179"/>
      <c r="L164" s="175"/>
      <c r="M164" s="180"/>
      <c r="N164" s="181"/>
      <c r="O164" s="181"/>
      <c r="P164" s="181"/>
      <c r="Q164" s="181"/>
      <c r="R164" s="181"/>
      <c r="S164" s="181"/>
      <c r="T164" s="182"/>
      <c r="AT164" s="183" t="s">
        <v>147</v>
      </c>
      <c r="AU164" s="183" t="s">
        <v>81</v>
      </c>
      <c r="AV164" s="174" t="s">
        <v>81</v>
      </c>
      <c r="AW164" s="174" t="s">
        <v>31</v>
      </c>
      <c r="AX164" s="174" t="s">
        <v>74</v>
      </c>
      <c r="AY164" s="183" t="s">
        <v>115</v>
      </c>
    </row>
    <row r="165" s="174" customFormat="true" ht="12.8" hidden="false" customHeight="false" outlineLevel="0" collapsed="false">
      <c r="B165" s="175"/>
      <c r="D165" s="176" t="s">
        <v>147</v>
      </c>
      <c r="E165" s="183"/>
      <c r="F165" s="177" t="s">
        <v>218</v>
      </c>
      <c r="H165" s="178" t="n">
        <v>26.46</v>
      </c>
      <c r="I165" s="179"/>
      <c r="L165" s="175"/>
      <c r="M165" s="180"/>
      <c r="N165" s="181"/>
      <c r="O165" s="181"/>
      <c r="P165" s="181"/>
      <c r="Q165" s="181"/>
      <c r="R165" s="181"/>
      <c r="S165" s="181"/>
      <c r="T165" s="182"/>
      <c r="AT165" s="183" t="s">
        <v>147</v>
      </c>
      <c r="AU165" s="183" t="s">
        <v>81</v>
      </c>
      <c r="AV165" s="174" t="s">
        <v>81</v>
      </c>
      <c r="AW165" s="174" t="s">
        <v>31</v>
      </c>
      <c r="AX165" s="174" t="s">
        <v>74</v>
      </c>
      <c r="AY165" s="183" t="s">
        <v>115</v>
      </c>
    </row>
    <row r="166" s="174" customFormat="true" ht="12.8" hidden="false" customHeight="false" outlineLevel="0" collapsed="false">
      <c r="B166" s="175"/>
      <c r="D166" s="176" t="s">
        <v>147</v>
      </c>
      <c r="E166" s="183"/>
      <c r="F166" s="177" t="s">
        <v>219</v>
      </c>
      <c r="H166" s="178" t="n">
        <v>29.7</v>
      </c>
      <c r="I166" s="179"/>
      <c r="L166" s="175"/>
      <c r="M166" s="180"/>
      <c r="N166" s="181"/>
      <c r="O166" s="181"/>
      <c r="P166" s="181"/>
      <c r="Q166" s="181"/>
      <c r="R166" s="181"/>
      <c r="S166" s="181"/>
      <c r="T166" s="182"/>
      <c r="AT166" s="183" t="s">
        <v>147</v>
      </c>
      <c r="AU166" s="183" t="s">
        <v>81</v>
      </c>
      <c r="AV166" s="174" t="s">
        <v>81</v>
      </c>
      <c r="AW166" s="174" t="s">
        <v>31</v>
      </c>
      <c r="AX166" s="174" t="s">
        <v>74</v>
      </c>
      <c r="AY166" s="183" t="s">
        <v>115</v>
      </c>
    </row>
    <row r="167" s="174" customFormat="true" ht="12.8" hidden="false" customHeight="false" outlineLevel="0" collapsed="false">
      <c r="B167" s="175"/>
      <c r="D167" s="176" t="s">
        <v>147</v>
      </c>
      <c r="E167" s="183"/>
      <c r="F167" s="177" t="s">
        <v>220</v>
      </c>
      <c r="H167" s="178" t="n">
        <v>46.71</v>
      </c>
      <c r="I167" s="179"/>
      <c r="L167" s="175"/>
      <c r="M167" s="180"/>
      <c r="N167" s="181"/>
      <c r="O167" s="181"/>
      <c r="P167" s="181"/>
      <c r="Q167" s="181"/>
      <c r="R167" s="181"/>
      <c r="S167" s="181"/>
      <c r="T167" s="182"/>
      <c r="AT167" s="183" t="s">
        <v>147</v>
      </c>
      <c r="AU167" s="183" t="s">
        <v>81</v>
      </c>
      <c r="AV167" s="174" t="s">
        <v>81</v>
      </c>
      <c r="AW167" s="174" t="s">
        <v>31</v>
      </c>
      <c r="AX167" s="174" t="s">
        <v>74</v>
      </c>
      <c r="AY167" s="183" t="s">
        <v>115</v>
      </c>
    </row>
    <row r="168" s="195" customFormat="true" ht="12.8" hidden="false" customHeight="false" outlineLevel="0" collapsed="false">
      <c r="B168" s="196"/>
      <c r="D168" s="176" t="s">
        <v>147</v>
      </c>
      <c r="E168" s="197"/>
      <c r="F168" s="198" t="s">
        <v>221</v>
      </c>
      <c r="H168" s="199" t="n">
        <v>183.87</v>
      </c>
      <c r="I168" s="200"/>
      <c r="L168" s="196"/>
      <c r="M168" s="201"/>
      <c r="N168" s="202"/>
      <c r="O168" s="202"/>
      <c r="P168" s="202"/>
      <c r="Q168" s="202"/>
      <c r="R168" s="202"/>
      <c r="S168" s="202"/>
      <c r="T168" s="203"/>
      <c r="AT168" s="197" t="s">
        <v>147</v>
      </c>
      <c r="AU168" s="197" t="s">
        <v>81</v>
      </c>
      <c r="AV168" s="195" t="s">
        <v>123</v>
      </c>
      <c r="AW168" s="195" t="s">
        <v>31</v>
      </c>
      <c r="AX168" s="195" t="s">
        <v>79</v>
      </c>
      <c r="AY168" s="197" t="s">
        <v>115</v>
      </c>
    </row>
    <row r="169" s="27" customFormat="true" ht="24.15" hidden="false" customHeight="true" outlineLevel="0" collapsed="false">
      <c r="A169" s="22"/>
      <c r="B169" s="160"/>
      <c r="C169" s="161" t="s">
        <v>6</v>
      </c>
      <c r="D169" s="161" t="s">
        <v>118</v>
      </c>
      <c r="E169" s="162" t="s">
        <v>226</v>
      </c>
      <c r="F169" s="163" t="s">
        <v>227</v>
      </c>
      <c r="G169" s="164" t="s">
        <v>228</v>
      </c>
      <c r="H169" s="165" t="n">
        <v>68.1</v>
      </c>
      <c r="I169" s="166"/>
      <c r="J169" s="167" t="n">
        <f aca="false">ROUND(I169*H169,2)</f>
        <v>0</v>
      </c>
      <c r="K169" s="163" t="s">
        <v>122</v>
      </c>
      <c r="L169" s="23"/>
      <c r="M169" s="168"/>
      <c r="N169" s="169" t="s">
        <v>39</v>
      </c>
      <c r="O169" s="60"/>
      <c r="P169" s="170" t="n">
        <f aca="false">O169*H169</f>
        <v>0</v>
      </c>
      <c r="Q169" s="170" t="n">
        <v>1E-005</v>
      </c>
      <c r="R169" s="170" t="n">
        <f aca="false">Q169*H169</f>
        <v>0.000681</v>
      </c>
      <c r="S169" s="170" t="n">
        <v>0</v>
      </c>
      <c r="T169" s="171" t="n">
        <f aca="false">S169*H169</f>
        <v>0</v>
      </c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R169" s="172" t="s">
        <v>170</v>
      </c>
      <c r="AT169" s="172" t="s">
        <v>118</v>
      </c>
      <c r="AU169" s="172" t="s">
        <v>81</v>
      </c>
      <c r="AY169" s="3" t="s">
        <v>115</v>
      </c>
      <c r="BE169" s="173" t="n">
        <f aca="false">IF(N169="základní",J169,0)</f>
        <v>0</v>
      </c>
      <c r="BF169" s="173" t="n">
        <f aca="false">IF(N169="snížená",J169,0)</f>
        <v>0</v>
      </c>
      <c r="BG169" s="173" t="n">
        <f aca="false">IF(N169="zákl. přenesená",J169,0)</f>
        <v>0</v>
      </c>
      <c r="BH169" s="173" t="n">
        <f aca="false">IF(N169="sníž. přenesená",J169,0)</f>
        <v>0</v>
      </c>
      <c r="BI169" s="173" t="n">
        <f aca="false">IF(N169="nulová",J169,0)</f>
        <v>0</v>
      </c>
      <c r="BJ169" s="3" t="s">
        <v>79</v>
      </c>
      <c r="BK169" s="173" t="n">
        <f aca="false">ROUND(I169*H169,2)</f>
        <v>0</v>
      </c>
      <c r="BL169" s="3" t="s">
        <v>170</v>
      </c>
      <c r="BM169" s="172" t="s">
        <v>229</v>
      </c>
    </row>
    <row r="170" s="174" customFormat="true" ht="12.8" hidden="false" customHeight="false" outlineLevel="0" collapsed="false">
      <c r="B170" s="175"/>
      <c r="D170" s="176" t="s">
        <v>147</v>
      </c>
      <c r="E170" s="183"/>
      <c r="F170" s="177" t="s">
        <v>230</v>
      </c>
      <c r="H170" s="178" t="n">
        <v>19.5</v>
      </c>
      <c r="I170" s="179"/>
      <c r="L170" s="175"/>
      <c r="M170" s="180"/>
      <c r="N170" s="181"/>
      <c r="O170" s="181"/>
      <c r="P170" s="181"/>
      <c r="Q170" s="181"/>
      <c r="R170" s="181"/>
      <c r="S170" s="181"/>
      <c r="T170" s="182"/>
      <c r="AT170" s="183" t="s">
        <v>147</v>
      </c>
      <c r="AU170" s="183" t="s">
        <v>81</v>
      </c>
      <c r="AV170" s="174" t="s">
        <v>81</v>
      </c>
      <c r="AW170" s="174" t="s">
        <v>31</v>
      </c>
      <c r="AX170" s="174" t="s">
        <v>74</v>
      </c>
      <c r="AY170" s="183" t="s">
        <v>115</v>
      </c>
    </row>
    <row r="171" s="174" customFormat="true" ht="12.8" hidden="false" customHeight="false" outlineLevel="0" collapsed="false">
      <c r="B171" s="175"/>
      <c r="D171" s="176" t="s">
        <v>147</v>
      </c>
      <c r="E171" s="183"/>
      <c r="F171" s="177" t="s">
        <v>231</v>
      </c>
      <c r="H171" s="178" t="n">
        <v>10.5</v>
      </c>
      <c r="I171" s="179"/>
      <c r="L171" s="175"/>
      <c r="M171" s="180"/>
      <c r="N171" s="181"/>
      <c r="O171" s="181"/>
      <c r="P171" s="181"/>
      <c r="Q171" s="181"/>
      <c r="R171" s="181"/>
      <c r="S171" s="181"/>
      <c r="T171" s="182"/>
      <c r="AT171" s="183" t="s">
        <v>147</v>
      </c>
      <c r="AU171" s="183" t="s">
        <v>81</v>
      </c>
      <c r="AV171" s="174" t="s">
        <v>81</v>
      </c>
      <c r="AW171" s="174" t="s">
        <v>31</v>
      </c>
      <c r="AX171" s="174" t="s">
        <v>74</v>
      </c>
      <c r="AY171" s="183" t="s">
        <v>115</v>
      </c>
    </row>
    <row r="172" s="174" customFormat="true" ht="12.8" hidden="false" customHeight="false" outlineLevel="0" collapsed="false">
      <c r="B172" s="175"/>
      <c r="D172" s="176" t="s">
        <v>147</v>
      </c>
      <c r="E172" s="183"/>
      <c r="F172" s="177" t="s">
        <v>232</v>
      </c>
      <c r="H172" s="178" t="n">
        <v>9.8</v>
      </c>
      <c r="I172" s="179"/>
      <c r="L172" s="175"/>
      <c r="M172" s="180"/>
      <c r="N172" s="181"/>
      <c r="O172" s="181"/>
      <c r="P172" s="181"/>
      <c r="Q172" s="181"/>
      <c r="R172" s="181"/>
      <c r="S172" s="181"/>
      <c r="T172" s="182"/>
      <c r="AT172" s="183" t="s">
        <v>147</v>
      </c>
      <c r="AU172" s="183" t="s">
        <v>81</v>
      </c>
      <c r="AV172" s="174" t="s">
        <v>81</v>
      </c>
      <c r="AW172" s="174" t="s">
        <v>31</v>
      </c>
      <c r="AX172" s="174" t="s">
        <v>74</v>
      </c>
      <c r="AY172" s="183" t="s">
        <v>115</v>
      </c>
    </row>
    <row r="173" s="174" customFormat="true" ht="12.8" hidden="false" customHeight="false" outlineLevel="0" collapsed="false">
      <c r="B173" s="175"/>
      <c r="D173" s="176" t="s">
        <v>147</v>
      </c>
      <c r="E173" s="183"/>
      <c r="F173" s="177" t="s">
        <v>233</v>
      </c>
      <c r="H173" s="178" t="n">
        <v>11</v>
      </c>
      <c r="I173" s="179"/>
      <c r="L173" s="175"/>
      <c r="M173" s="180"/>
      <c r="N173" s="181"/>
      <c r="O173" s="181"/>
      <c r="P173" s="181"/>
      <c r="Q173" s="181"/>
      <c r="R173" s="181"/>
      <c r="S173" s="181"/>
      <c r="T173" s="182"/>
      <c r="AT173" s="183" t="s">
        <v>147</v>
      </c>
      <c r="AU173" s="183" t="s">
        <v>81</v>
      </c>
      <c r="AV173" s="174" t="s">
        <v>81</v>
      </c>
      <c r="AW173" s="174" t="s">
        <v>31</v>
      </c>
      <c r="AX173" s="174" t="s">
        <v>74</v>
      </c>
      <c r="AY173" s="183" t="s">
        <v>115</v>
      </c>
    </row>
    <row r="174" s="174" customFormat="true" ht="12.8" hidden="false" customHeight="false" outlineLevel="0" collapsed="false">
      <c r="B174" s="175"/>
      <c r="D174" s="176" t="s">
        <v>147</v>
      </c>
      <c r="E174" s="183"/>
      <c r="F174" s="177" t="s">
        <v>234</v>
      </c>
      <c r="H174" s="178" t="n">
        <v>17.3</v>
      </c>
      <c r="I174" s="179"/>
      <c r="L174" s="175"/>
      <c r="M174" s="180"/>
      <c r="N174" s="181"/>
      <c r="O174" s="181"/>
      <c r="P174" s="181"/>
      <c r="Q174" s="181"/>
      <c r="R174" s="181"/>
      <c r="S174" s="181"/>
      <c r="T174" s="182"/>
      <c r="AT174" s="183" t="s">
        <v>147</v>
      </c>
      <c r="AU174" s="183" t="s">
        <v>81</v>
      </c>
      <c r="AV174" s="174" t="s">
        <v>81</v>
      </c>
      <c r="AW174" s="174" t="s">
        <v>31</v>
      </c>
      <c r="AX174" s="174" t="s">
        <v>74</v>
      </c>
      <c r="AY174" s="183" t="s">
        <v>115</v>
      </c>
    </row>
    <row r="175" s="195" customFormat="true" ht="12.8" hidden="false" customHeight="false" outlineLevel="0" collapsed="false">
      <c r="B175" s="196"/>
      <c r="D175" s="176" t="s">
        <v>147</v>
      </c>
      <c r="E175" s="197"/>
      <c r="F175" s="198" t="s">
        <v>221</v>
      </c>
      <c r="H175" s="199" t="n">
        <v>68.1</v>
      </c>
      <c r="I175" s="200"/>
      <c r="L175" s="196"/>
      <c r="M175" s="201"/>
      <c r="N175" s="202"/>
      <c r="O175" s="202"/>
      <c r="P175" s="202"/>
      <c r="Q175" s="202"/>
      <c r="R175" s="202"/>
      <c r="S175" s="202"/>
      <c r="T175" s="203"/>
      <c r="AT175" s="197" t="s">
        <v>147</v>
      </c>
      <c r="AU175" s="197" t="s">
        <v>81</v>
      </c>
      <c r="AV175" s="195" t="s">
        <v>123</v>
      </c>
      <c r="AW175" s="195" t="s">
        <v>31</v>
      </c>
      <c r="AX175" s="195" t="s">
        <v>79</v>
      </c>
      <c r="AY175" s="197" t="s">
        <v>115</v>
      </c>
    </row>
    <row r="176" s="27" customFormat="true" ht="16.5" hidden="false" customHeight="true" outlineLevel="0" collapsed="false">
      <c r="A176" s="22"/>
      <c r="B176" s="160"/>
      <c r="C176" s="161" t="s">
        <v>235</v>
      </c>
      <c r="D176" s="161" t="s">
        <v>118</v>
      </c>
      <c r="E176" s="162" t="s">
        <v>236</v>
      </c>
      <c r="F176" s="163" t="s">
        <v>237</v>
      </c>
      <c r="G176" s="164" t="s">
        <v>121</v>
      </c>
      <c r="H176" s="165" t="n">
        <v>56.5</v>
      </c>
      <c r="I176" s="166"/>
      <c r="J176" s="167" t="n">
        <f aca="false">ROUND(I176*H176,2)</f>
        <v>0</v>
      </c>
      <c r="K176" s="163"/>
      <c r="L176" s="23"/>
      <c r="M176" s="168"/>
      <c r="N176" s="169" t="s">
        <v>39</v>
      </c>
      <c r="O176" s="60"/>
      <c r="P176" s="170" t="n">
        <f aca="false">O176*H176</f>
        <v>0</v>
      </c>
      <c r="Q176" s="170" t="n">
        <v>0</v>
      </c>
      <c r="R176" s="170" t="n">
        <f aca="false">Q176*H176</f>
        <v>0</v>
      </c>
      <c r="S176" s="170" t="n">
        <v>0</v>
      </c>
      <c r="T176" s="171" t="n">
        <f aca="false">S176*H176</f>
        <v>0</v>
      </c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R176" s="172" t="s">
        <v>170</v>
      </c>
      <c r="AT176" s="172" t="s">
        <v>118</v>
      </c>
      <c r="AU176" s="172" t="s">
        <v>81</v>
      </c>
      <c r="AY176" s="3" t="s">
        <v>115</v>
      </c>
      <c r="BE176" s="173" t="n">
        <f aca="false">IF(N176="základní",J176,0)</f>
        <v>0</v>
      </c>
      <c r="BF176" s="173" t="n">
        <f aca="false">IF(N176="snížená",J176,0)</f>
        <v>0</v>
      </c>
      <c r="BG176" s="173" t="n">
        <f aca="false">IF(N176="zákl. přenesená",J176,0)</f>
        <v>0</v>
      </c>
      <c r="BH176" s="173" t="n">
        <f aca="false">IF(N176="sníž. přenesená",J176,0)</f>
        <v>0</v>
      </c>
      <c r="BI176" s="173" t="n">
        <f aca="false">IF(N176="nulová",J176,0)</f>
        <v>0</v>
      </c>
      <c r="BJ176" s="3" t="s">
        <v>79</v>
      </c>
      <c r="BK176" s="173" t="n">
        <f aca="false">ROUND(I176*H176,2)</f>
        <v>0</v>
      </c>
      <c r="BL176" s="3" t="s">
        <v>170</v>
      </c>
      <c r="BM176" s="172" t="s">
        <v>238</v>
      </c>
    </row>
    <row r="177" s="27" customFormat="true" ht="21.75" hidden="false" customHeight="true" outlineLevel="0" collapsed="false">
      <c r="A177" s="22"/>
      <c r="B177" s="160"/>
      <c r="C177" s="161" t="s">
        <v>239</v>
      </c>
      <c r="D177" s="161" t="s">
        <v>118</v>
      </c>
      <c r="E177" s="162" t="s">
        <v>240</v>
      </c>
      <c r="F177" s="163" t="s">
        <v>241</v>
      </c>
      <c r="G177" s="164" t="s">
        <v>121</v>
      </c>
      <c r="H177" s="165" t="n">
        <v>10.32</v>
      </c>
      <c r="I177" s="166"/>
      <c r="J177" s="167" t="n">
        <f aca="false">ROUND(I177*H177,2)</f>
        <v>0</v>
      </c>
      <c r="K177" s="163" t="s">
        <v>122</v>
      </c>
      <c r="L177" s="23"/>
      <c r="M177" s="168"/>
      <c r="N177" s="169" t="s">
        <v>39</v>
      </c>
      <c r="O177" s="60"/>
      <c r="P177" s="170" t="n">
        <f aca="false">O177*H177</f>
        <v>0</v>
      </c>
      <c r="Q177" s="170" t="n">
        <v>0</v>
      </c>
      <c r="R177" s="170" t="n">
        <f aca="false">Q177*H177</f>
        <v>0</v>
      </c>
      <c r="S177" s="170" t="n">
        <v>0</v>
      </c>
      <c r="T177" s="171" t="n">
        <f aca="false">S177*H177</f>
        <v>0</v>
      </c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R177" s="172" t="s">
        <v>170</v>
      </c>
      <c r="AT177" s="172" t="s">
        <v>118</v>
      </c>
      <c r="AU177" s="172" t="s">
        <v>81</v>
      </c>
      <c r="AY177" s="3" t="s">
        <v>115</v>
      </c>
      <c r="BE177" s="173" t="n">
        <f aca="false">IF(N177="základní",J177,0)</f>
        <v>0</v>
      </c>
      <c r="BF177" s="173" t="n">
        <f aca="false">IF(N177="snížená",J177,0)</f>
        <v>0</v>
      </c>
      <c r="BG177" s="173" t="n">
        <f aca="false">IF(N177="zákl. přenesená",J177,0)</f>
        <v>0</v>
      </c>
      <c r="BH177" s="173" t="n">
        <f aca="false">IF(N177="sníž. přenesená",J177,0)</f>
        <v>0</v>
      </c>
      <c r="BI177" s="173" t="n">
        <f aca="false">IF(N177="nulová",J177,0)</f>
        <v>0</v>
      </c>
      <c r="BJ177" s="3" t="s">
        <v>79</v>
      </c>
      <c r="BK177" s="173" t="n">
        <f aca="false">ROUND(I177*H177,2)</f>
        <v>0</v>
      </c>
      <c r="BL177" s="3" t="s">
        <v>170</v>
      </c>
      <c r="BM177" s="172" t="s">
        <v>242</v>
      </c>
    </row>
    <row r="178" s="174" customFormat="true" ht="12.8" hidden="false" customHeight="false" outlineLevel="0" collapsed="false">
      <c r="B178" s="175"/>
      <c r="D178" s="176" t="s">
        <v>147</v>
      </c>
      <c r="E178" s="183"/>
      <c r="F178" s="177" t="s">
        <v>243</v>
      </c>
      <c r="H178" s="178" t="n">
        <v>10.32</v>
      </c>
      <c r="I178" s="179"/>
      <c r="L178" s="175"/>
      <c r="M178" s="180"/>
      <c r="N178" s="181"/>
      <c r="O178" s="181"/>
      <c r="P178" s="181"/>
      <c r="Q178" s="181"/>
      <c r="R178" s="181"/>
      <c r="S178" s="181"/>
      <c r="T178" s="182"/>
      <c r="AT178" s="183" t="s">
        <v>147</v>
      </c>
      <c r="AU178" s="183" t="s">
        <v>81</v>
      </c>
      <c r="AV178" s="174" t="s">
        <v>81</v>
      </c>
      <c r="AW178" s="174" t="s">
        <v>31</v>
      </c>
      <c r="AX178" s="174" t="s">
        <v>79</v>
      </c>
      <c r="AY178" s="183" t="s">
        <v>115</v>
      </c>
    </row>
    <row r="179" s="27" customFormat="true" ht="24.15" hidden="false" customHeight="true" outlineLevel="0" collapsed="false">
      <c r="A179" s="22"/>
      <c r="B179" s="160"/>
      <c r="C179" s="161" t="s">
        <v>244</v>
      </c>
      <c r="D179" s="161" t="s">
        <v>118</v>
      </c>
      <c r="E179" s="162" t="s">
        <v>245</v>
      </c>
      <c r="F179" s="163" t="s">
        <v>246</v>
      </c>
      <c r="G179" s="164" t="s">
        <v>121</v>
      </c>
      <c r="H179" s="165" t="n">
        <v>183.87</v>
      </c>
      <c r="I179" s="166"/>
      <c r="J179" s="167" t="n">
        <f aca="false">ROUND(I179*H179,2)</f>
        <v>0</v>
      </c>
      <c r="K179" s="163" t="s">
        <v>122</v>
      </c>
      <c r="L179" s="23"/>
      <c r="M179" s="168"/>
      <c r="N179" s="169" t="s">
        <v>39</v>
      </c>
      <c r="O179" s="60"/>
      <c r="P179" s="170" t="n">
        <f aca="false">O179*H179</f>
        <v>0</v>
      </c>
      <c r="Q179" s="170" t="n">
        <v>0.00029</v>
      </c>
      <c r="R179" s="170" t="n">
        <f aca="false">Q179*H179</f>
        <v>0.0533223</v>
      </c>
      <c r="S179" s="170" t="n">
        <v>0</v>
      </c>
      <c r="T179" s="171" t="n">
        <f aca="false">S179*H179</f>
        <v>0</v>
      </c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R179" s="172" t="s">
        <v>170</v>
      </c>
      <c r="AT179" s="172" t="s">
        <v>118</v>
      </c>
      <c r="AU179" s="172" t="s">
        <v>81</v>
      </c>
      <c r="AY179" s="3" t="s">
        <v>115</v>
      </c>
      <c r="BE179" s="173" t="n">
        <f aca="false">IF(N179="základní",J179,0)</f>
        <v>0</v>
      </c>
      <c r="BF179" s="173" t="n">
        <f aca="false">IF(N179="snížená",J179,0)</f>
        <v>0</v>
      </c>
      <c r="BG179" s="173" t="n">
        <f aca="false">IF(N179="zákl. přenesená",J179,0)</f>
        <v>0</v>
      </c>
      <c r="BH179" s="173" t="n">
        <f aca="false">IF(N179="sníž. přenesená",J179,0)</f>
        <v>0</v>
      </c>
      <c r="BI179" s="173" t="n">
        <f aca="false">IF(N179="nulová",J179,0)</f>
        <v>0</v>
      </c>
      <c r="BJ179" s="3" t="s">
        <v>79</v>
      </c>
      <c r="BK179" s="173" t="n">
        <f aca="false">ROUND(I179*H179,2)</f>
        <v>0</v>
      </c>
      <c r="BL179" s="3" t="s">
        <v>170</v>
      </c>
      <c r="BM179" s="172" t="s">
        <v>247</v>
      </c>
    </row>
    <row r="180" s="174" customFormat="true" ht="12.8" hidden="false" customHeight="false" outlineLevel="0" collapsed="false">
      <c r="B180" s="175"/>
      <c r="D180" s="176" t="s">
        <v>147</v>
      </c>
      <c r="E180" s="183"/>
      <c r="F180" s="177" t="s">
        <v>216</v>
      </c>
      <c r="H180" s="178" t="n">
        <v>52.65</v>
      </c>
      <c r="I180" s="179"/>
      <c r="L180" s="175"/>
      <c r="M180" s="180"/>
      <c r="N180" s="181"/>
      <c r="O180" s="181"/>
      <c r="P180" s="181"/>
      <c r="Q180" s="181"/>
      <c r="R180" s="181"/>
      <c r="S180" s="181"/>
      <c r="T180" s="182"/>
      <c r="AT180" s="183" t="s">
        <v>147</v>
      </c>
      <c r="AU180" s="183" t="s">
        <v>81</v>
      </c>
      <c r="AV180" s="174" t="s">
        <v>81</v>
      </c>
      <c r="AW180" s="174" t="s">
        <v>31</v>
      </c>
      <c r="AX180" s="174" t="s">
        <v>74</v>
      </c>
      <c r="AY180" s="183" t="s">
        <v>115</v>
      </c>
    </row>
    <row r="181" s="174" customFormat="true" ht="12.8" hidden="false" customHeight="false" outlineLevel="0" collapsed="false">
      <c r="B181" s="175"/>
      <c r="D181" s="176" t="s">
        <v>147</v>
      </c>
      <c r="E181" s="183"/>
      <c r="F181" s="177" t="s">
        <v>217</v>
      </c>
      <c r="H181" s="178" t="n">
        <v>28.35</v>
      </c>
      <c r="I181" s="179"/>
      <c r="L181" s="175"/>
      <c r="M181" s="180"/>
      <c r="N181" s="181"/>
      <c r="O181" s="181"/>
      <c r="P181" s="181"/>
      <c r="Q181" s="181"/>
      <c r="R181" s="181"/>
      <c r="S181" s="181"/>
      <c r="T181" s="182"/>
      <c r="AT181" s="183" t="s">
        <v>147</v>
      </c>
      <c r="AU181" s="183" t="s">
        <v>81</v>
      </c>
      <c r="AV181" s="174" t="s">
        <v>81</v>
      </c>
      <c r="AW181" s="174" t="s">
        <v>31</v>
      </c>
      <c r="AX181" s="174" t="s">
        <v>74</v>
      </c>
      <c r="AY181" s="183" t="s">
        <v>115</v>
      </c>
    </row>
    <row r="182" s="174" customFormat="true" ht="12.8" hidden="false" customHeight="false" outlineLevel="0" collapsed="false">
      <c r="B182" s="175"/>
      <c r="D182" s="176" t="s">
        <v>147</v>
      </c>
      <c r="E182" s="183"/>
      <c r="F182" s="177" t="s">
        <v>218</v>
      </c>
      <c r="H182" s="178" t="n">
        <v>26.46</v>
      </c>
      <c r="I182" s="179"/>
      <c r="L182" s="175"/>
      <c r="M182" s="180"/>
      <c r="N182" s="181"/>
      <c r="O182" s="181"/>
      <c r="P182" s="181"/>
      <c r="Q182" s="181"/>
      <c r="R182" s="181"/>
      <c r="S182" s="181"/>
      <c r="T182" s="182"/>
      <c r="AT182" s="183" t="s">
        <v>147</v>
      </c>
      <c r="AU182" s="183" t="s">
        <v>81</v>
      </c>
      <c r="AV182" s="174" t="s">
        <v>81</v>
      </c>
      <c r="AW182" s="174" t="s">
        <v>31</v>
      </c>
      <c r="AX182" s="174" t="s">
        <v>74</v>
      </c>
      <c r="AY182" s="183" t="s">
        <v>115</v>
      </c>
    </row>
    <row r="183" s="174" customFormat="true" ht="12.8" hidden="false" customHeight="false" outlineLevel="0" collapsed="false">
      <c r="B183" s="175"/>
      <c r="D183" s="176" t="s">
        <v>147</v>
      </c>
      <c r="E183" s="183"/>
      <c r="F183" s="177" t="s">
        <v>219</v>
      </c>
      <c r="H183" s="178" t="n">
        <v>29.7</v>
      </c>
      <c r="I183" s="179"/>
      <c r="L183" s="175"/>
      <c r="M183" s="180"/>
      <c r="N183" s="181"/>
      <c r="O183" s="181"/>
      <c r="P183" s="181"/>
      <c r="Q183" s="181"/>
      <c r="R183" s="181"/>
      <c r="S183" s="181"/>
      <c r="T183" s="182"/>
      <c r="AT183" s="183" t="s">
        <v>147</v>
      </c>
      <c r="AU183" s="183" t="s">
        <v>81</v>
      </c>
      <c r="AV183" s="174" t="s">
        <v>81</v>
      </c>
      <c r="AW183" s="174" t="s">
        <v>31</v>
      </c>
      <c r="AX183" s="174" t="s">
        <v>74</v>
      </c>
      <c r="AY183" s="183" t="s">
        <v>115</v>
      </c>
    </row>
    <row r="184" s="174" customFormat="true" ht="12.8" hidden="false" customHeight="false" outlineLevel="0" collapsed="false">
      <c r="B184" s="175"/>
      <c r="D184" s="176" t="s">
        <v>147</v>
      </c>
      <c r="E184" s="183"/>
      <c r="F184" s="177" t="s">
        <v>220</v>
      </c>
      <c r="H184" s="178" t="n">
        <v>46.71</v>
      </c>
      <c r="I184" s="179"/>
      <c r="L184" s="175"/>
      <c r="M184" s="180"/>
      <c r="N184" s="181"/>
      <c r="O184" s="181"/>
      <c r="P184" s="181"/>
      <c r="Q184" s="181"/>
      <c r="R184" s="181"/>
      <c r="S184" s="181"/>
      <c r="T184" s="182"/>
      <c r="AT184" s="183" t="s">
        <v>147</v>
      </c>
      <c r="AU184" s="183" t="s">
        <v>81</v>
      </c>
      <c r="AV184" s="174" t="s">
        <v>81</v>
      </c>
      <c r="AW184" s="174" t="s">
        <v>31</v>
      </c>
      <c r="AX184" s="174" t="s">
        <v>74</v>
      </c>
      <c r="AY184" s="183" t="s">
        <v>115</v>
      </c>
    </row>
    <row r="185" s="204" customFormat="true" ht="12.8" hidden="false" customHeight="false" outlineLevel="0" collapsed="false">
      <c r="B185" s="205"/>
      <c r="D185" s="176" t="s">
        <v>147</v>
      </c>
      <c r="E185" s="206"/>
      <c r="F185" s="207" t="s">
        <v>248</v>
      </c>
      <c r="H185" s="208" t="n">
        <v>183.87</v>
      </c>
      <c r="I185" s="209"/>
      <c r="L185" s="205"/>
      <c r="M185" s="210"/>
      <c r="N185" s="211"/>
      <c r="O185" s="211"/>
      <c r="P185" s="211"/>
      <c r="Q185" s="211"/>
      <c r="R185" s="211"/>
      <c r="S185" s="211"/>
      <c r="T185" s="212"/>
      <c r="AT185" s="206" t="s">
        <v>147</v>
      </c>
      <c r="AU185" s="206" t="s">
        <v>81</v>
      </c>
      <c r="AV185" s="204" t="s">
        <v>129</v>
      </c>
      <c r="AW185" s="204" t="s">
        <v>31</v>
      </c>
      <c r="AX185" s="204" t="s">
        <v>74</v>
      </c>
      <c r="AY185" s="206" t="s">
        <v>115</v>
      </c>
    </row>
    <row r="186" s="195" customFormat="true" ht="12.8" hidden="false" customHeight="false" outlineLevel="0" collapsed="false">
      <c r="B186" s="196"/>
      <c r="D186" s="176" t="s">
        <v>147</v>
      </c>
      <c r="E186" s="197"/>
      <c r="F186" s="198" t="s">
        <v>221</v>
      </c>
      <c r="H186" s="199" t="n">
        <v>183.87</v>
      </c>
      <c r="I186" s="200"/>
      <c r="L186" s="196"/>
      <c r="M186" s="201"/>
      <c r="N186" s="202"/>
      <c r="O186" s="202"/>
      <c r="P186" s="202"/>
      <c r="Q186" s="202"/>
      <c r="R186" s="202"/>
      <c r="S186" s="202"/>
      <c r="T186" s="203"/>
      <c r="AT186" s="197" t="s">
        <v>147</v>
      </c>
      <c r="AU186" s="197" t="s">
        <v>81</v>
      </c>
      <c r="AV186" s="195" t="s">
        <v>123</v>
      </c>
      <c r="AW186" s="195" t="s">
        <v>31</v>
      </c>
      <c r="AX186" s="195" t="s">
        <v>79</v>
      </c>
      <c r="AY186" s="197" t="s">
        <v>115</v>
      </c>
    </row>
    <row r="187" s="27" customFormat="true" ht="33" hidden="false" customHeight="true" outlineLevel="0" collapsed="false">
      <c r="A187" s="22"/>
      <c r="B187" s="160"/>
      <c r="C187" s="161" t="s">
        <v>249</v>
      </c>
      <c r="D187" s="161" t="s">
        <v>118</v>
      </c>
      <c r="E187" s="162" t="s">
        <v>250</v>
      </c>
      <c r="F187" s="163" t="s">
        <v>251</v>
      </c>
      <c r="G187" s="164" t="s">
        <v>121</v>
      </c>
      <c r="H187" s="165" t="n">
        <v>56.5</v>
      </c>
      <c r="I187" s="166"/>
      <c r="J187" s="167" t="n">
        <f aca="false">ROUND(I187*H187,2)</f>
        <v>0</v>
      </c>
      <c r="K187" s="163"/>
      <c r="L187" s="23"/>
      <c r="M187" s="168"/>
      <c r="N187" s="169" t="s">
        <v>39</v>
      </c>
      <c r="O187" s="60"/>
      <c r="P187" s="170" t="n">
        <f aca="false">O187*H187</f>
        <v>0</v>
      </c>
      <c r="Q187" s="170" t="n">
        <v>0.00029</v>
      </c>
      <c r="R187" s="170" t="n">
        <f aca="false">Q187*H187</f>
        <v>0.016385</v>
      </c>
      <c r="S187" s="170" t="n">
        <v>0</v>
      </c>
      <c r="T187" s="171" t="n">
        <f aca="false">S187*H187</f>
        <v>0</v>
      </c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R187" s="172" t="s">
        <v>170</v>
      </c>
      <c r="AT187" s="172" t="s">
        <v>118</v>
      </c>
      <c r="AU187" s="172" t="s">
        <v>81</v>
      </c>
      <c r="AY187" s="3" t="s">
        <v>115</v>
      </c>
      <c r="BE187" s="173" t="n">
        <f aca="false">IF(N187="základní",J187,0)</f>
        <v>0</v>
      </c>
      <c r="BF187" s="173" t="n">
        <f aca="false">IF(N187="snížená",J187,0)</f>
        <v>0</v>
      </c>
      <c r="BG187" s="173" t="n">
        <f aca="false">IF(N187="zákl. přenesená",J187,0)</f>
        <v>0</v>
      </c>
      <c r="BH187" s="173" t="n">
        <f aca="false">IF(N187="sníž. přenesená",J187,0)</f>
        <v>0</v>
      </c>
      <c r="BI187" s="173" t="n">
        <f aca="false">IF(N187="nulová",J187,0)</f>
        <v>0</v>
      </c>
      <c r="BJ187" s="3" t="s">
        <v>79</v>
      </c>
      <c r="BK187" s="173" t="n">
        <f aca="false">ROUND(I187*H187,2)</f>
        <v>0</v>
      </c>
      <c r="BL187" s="3" t="s">
        <v>170</v>
      </c>
      <c r="BM187" s="172" t="s">
        <v>252</v>
      </c>
    </row>
    <row r="188" s="174" customFormat="true" ht="12.8" hidden="false" customHeight="false" outlineLevel="0" collapsed="false">
      <c r="B188" s="175"/>
      <c r="D188" s="176" t="s">
        <v>147</v>
      </c>
      <c r="E188" s="183"/>
      <c r="F188" s="177" t="s">
        <v>183</v>
      </c>
      <c r="H188" s="178" t="n">
        <v>56.5</v>
      </c>
      <c r="I188" s="179"/>
      <c r="L188" s="175"/>
      <c r="M188" s="180"/>
      <c r="N188" s="181"/>
      <c r="O188" s="181"/>
      <c r="P188" s="181"/>
      <c r="Q188" s="181"/>
      <c r="R188" s="181"/>
      <c r="S188" s="181"/>
      <c r="T188" s="182"/>
      <c r="AT188" s="183" t="s">
        <v>147</v>
      </c>
      <c r="AU188" s="183" t="s">
        <v>81</v>
      </c>
      <c r="AV188" s="174" t="s">
        <v>81</v>
      </c>
      <c r="AW188" s="174" t="s">
        <v>31</v>
      </c>
      <c r="AX188" s="174" t="s">
        <v>74</v>
      </c>
      <c r="AY188" s="183" t="s">
        <v>115</v>
      </c>
    </row>
    <row r="189" s="204" customFormat="true" ht="12.8" hidden="false" customHeight="false" outlineLevel="0" collapsed="false">
      <c r="B189" s="205"/>
      <c r="D189" s="176" t="s">
        <v>147</v>
      </c>
      <c r="E189" s="206"/>
      <c r="F189" s="207" t="s">
        <v>248</v>
      </c>
      <c r="H189" s="208" t="n">
        <v>56.5</v>
      </c>
      <c r="I189" s="209"/>
      <c r="L189" s="205"/>
      <c r="M189" s="210"/>
      <c r="N189" s="211"/>
      <c r="O189" s="211"/>
      <c r="P189" s="211"/>
      <c r="Q189" s="211"/>
      <c r="R189" s="211"/>
      <c r="S189" s="211"/>
      <c r="T189" s="212"/>
      <c r="AT189" s="206" t="s">
        <v>147</v>
      </c>
      <c r="AU189" s="206" t="s">
        <v>81</v>
      </c>
      <c r="AV189" s="204" t="s">
        <v>129</v>
      </c>
      <c r="AW189" s="204" t="s">
        <v>31</v>
      </c>
      <c r="AX189" s="204" t="s">
        <v>74</v>
      </c>
      <c r="AY189" s="206" t="s">
        <v>115</v>
      </c>
    </row>
    <row r="190" s="195" customFormat="true" ht="12.8" hidden="false" customHeight="false" outlineLevel="0" collapsed="false">
      <c r="B190" s="196"/>
      <c r="D190" s="176" t="s">
        <v>147</v>
      </c>
      <c r="E190" s="197"/>
      <c r="F190" s="198" t="s">
        <v>221</v>
      </c>
      <c r="H190" s="199" t="n">
        <v>56.5</v>
      </c>
      <c r="I190" s="200"/>
      <c r="L190" s="196"/>
      <c r="M190" s="201"/>
      <c r="N190" s="202"/>
      <c r="O190" s="202"/>
      <c r="P190" s="202"/>
      <c r="Q190" s="202"/>
      <c r="R190" s="202"/>
      <c r="S190" s="202"/>
      <c r="T190" s="203"/>
      <c r="AT190" s="197" t="s">
        <v>147</v>
      </c>
      <c r="AU190" s="197" t="s">
        <v>81</v>
      </c>
      <c r="AV190" s="195" t="s">
        <v>123</v>
      </c>
      <c r="AW190" s="195" t="s">
        <v>31</v>
      </c>
      <c r="AX190" s="195" t="s">
        <v>79</v>
      </c>
      <c r="AY190" s="197" t="s">
        <v>115</v>
      </c>
    </row>
    <row r="191" s="146" customFormat="true" ht="25.9" hidden="false" customHeight="true" outlineLevel="0" collapsed="false">
      <c r="B191" s="147"/>
      <c r="D191" s="148" t="s">
        <v>73</v>
      </c>
      <c r="E191" s="149" t="s">
        <v>253</v>
      </c>
      <c r="F191" s="149" t="s">
        <v>254</v>
      </c>
      <c r="I191" s="150"/>
      <c r="J191" s="151" t="n">
        <f aca="false">BK191</f>
        <v>0</v>
      </c>
      <c r="L191" s="147"/>
      <c r="M191" s="152"/>
      <c r="N191" s="153"/>
      <c r="O191" s="153"/>
      <c r="P191" s="154" t="n">
        <f aca="false">P192</f>
        <v>0</v>
      </c>
      <c r="Q191" s="153"/>
      <c r="R191" s="154" t="n">
        <f aca="false">R192</f>
        <v>0</v>
      </c>
      <c r="S191" s="153"/>
      <c r="T191" s="155" t="n">
        <f aca="false">T192</f>
        <v>0</v>
      </c>
      <c r="AR191" s="148" t="s">
        <v>123</v>
      </c>
      <c r="AT191" s="156" t="s">
        <v>73</v>
      </c>
      <c r="AU191" s="156" t="s">
        <v>74</v>
      </c>
      <c r="AY191" s="148" t="s">
        <v>115</v>
      </c>
      <c r="BK191" s="157" t="n">
        <f aca="false">BK192</f>
        <v>0</v>
      </c>
    </row>
    <row r="192" s="27" customFormat="true" ht="16.5" hidden="false" customHeight="true" outlineLevel="0" collapsed="false">
      <c r="A192" s="22"/>
      <c r="B192" s="160"/>
      <c r="C192" s="161" t="s">
        <v>255</v>
      </c>
      <c r="D192" s="161" t="s">
        <v>118</v>
      </c>
      <c r="E192" s="162" t="s">
        <v>256</v>
      </c>
      <c r="F192" s="163" t="s">
        <v>257</v>
      </c>
      <c r="G192" s="164" t="s">
        <v>258</v>
      </c>
      <c r="H192" s="165" t="n">
        <v>6</v>
      </c>
      <c r="I192" s="166"/>
      <c r="J192" s="167" t="n">
        <f aca="false">ROUND(I192*H192,2)</f>
        <v>0</v>
      </c>
      <c r="K192" s="163" t="s">
        <v>122</v>
      </c>
      <c r="L192" s="23"/>
      <c r="M192" s="168"/>
      <c r="N192" s="169" t="s">
        <v>39</v>
      </c>
      <c r="O192" s="60"/>
      <c r="P192" s="170" t="n">
        <f aca="false">O192*H192</f>
        <v>0</v>
      </c>
      <c r="Q192" s="170" t="n">
        <v>0</v>
      </c>
      <c r="R192" s="170" t="n">
        <f aca="false">Q192*H192</f>
        <v>0</v>
      </c>
      <c r="S192" s="170" t="n">
        <v>0</v>
      </c>
      <c r="T192" s="171" t="n">
        <f aca="false">S192*H192</f>
        <v>0</v>
      </c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R192" s="172" t="s">
        <v>259</v>
      </c>
      <c r="AT192" s="172" t="s">
        <v>118</v>
      </c>
      <c r="AU192" s="172" t="s">
        <v>79</v>
      </c>
      <c r="AY192" s="3" t="s">
        <v>115</v>
      </c>
      <c r="BE192" s="173" t="n">
        <f aca="false">IF(N192="základní",J192,0)</f>
        <v>0</v>
      </c>
      <c r="BF192" s="173" t="n">
        <f aca="false">IF(N192="snížená",J192,0)</f>
        <v>0</v>
      </c>
      <c r="BG192" s="173" t="n">
        <f aca="false">IF(N192="zákl. přenesená",J192,0)</f>
        <v>0</v>
      </c>
      <c r="BH192" s="173" t="n">
        <f aca="false">IF(N192="sníž. přenesená",J192,0)</f>
        <v>0</v>
      </c>
      <c r="BI192" s="173" t="n">
        <f aca="false">IF(N192="nulová",J192,0)</f>
        <v>0</v>
      </c>
      <c r="BJ192" s="3" t="s">
        <v>79</v>
      </c>
      <c r="BK192" s="173" t="n">
        <f aca="false">ROUND(I192*H192,2)</f>
        <v>0</v>
      </c>
      <c r="BL192" s="3" t="s">
        <v>259</v>
      </c>
      <c r="BM192" s="172" t="s">
        <v>260</v>
      </c>
    </row>
    <row r="193" s="146" customFormat="true" ht="25.9" hidden="false" customHeight="true" outlineLevel="0" collapsed="false">
      <c r="B193" s="147"/>
      <c r="D193" s="148" t="s">
        <v>73</v>
      </c>
      <c r="E193" s="149" t="s">
        <v>261</v>
      </c>
      <c r="F193" s="149" t="s">
        <v>262</v>
      </c>
      <c r="I193" s="150"/>
      <c r="J193" s="151" t="n">
        <f aca="false">BK193</f>
        <v>0</v>
      </c>
      <c r="L193" s="147"/>
      <c r="M193" s="152"/>
      <c r="N193" s="153"/>
      <c r="O193" s="153"/>
      <c r="P193" s="154" t="n">
        <f aca="false">P194+P196</f>
        <v>0</v>
      </c>
      <c r="Q193" s="153"/>
      <c r="R193" s="154" t="n">
        <f aca="false">R194+R196</f>
        <v>0</v>
      </c>
      <c r="S193" s="153"/>
      <c r="T193" s="155" t="n">
        <f aca="false">T194+T196</f>
        <v>0</v>
      </c>
      <c r="AR193" s="148" t="s">
        <v>139</v>
      </c>
      <c r="AT193" s="156" t="s">
        <v>73</v>
      </c>
      <c r="AU193" s="156" t="s">
        <v>74</v>
      </c>
      <c r="AY193" s="148" t="s">
        <v>115</v>
      </c>
      <c r="BK193" s="157" t="n">
        <f aca="false">BK194+BK196</f>
        <v>0</v>
      </c>
    </row>
    <row r="194" s="146" customFormat="true" ht="22.8" hidden="false" customHeight="true" outlineLevel="0" collapsed="false">
      <c r="B194" s="147"/>
      <c r="D194" s="148" t="s">
        <v>73</v>
      </c>
      <c r="E194" s="158" t="s">
        <v>263</v>
      </c>
      <c r="F194" s="158" t="s">
        <v>264</v>
      </c>
      <c r="I194" s="150"/>
      <c r="J194" s="159" t="n">
        <f aca="false">BK194</f>
        <v>0</v>
      </c>
      <c r="L194" s="147"/>
      <c r="M194" s="152"/>
      <c r="N194" s="153"/>
      <c r="O194" s="153"/>
      <c r="P194" s="154" t="n">
        <f aca="false">P195</f>
        <v>0</v>
      </c>
      <c r="Q194" s="153"/>
      <c r="R194" s="154" t="n">
        <f aca="false">R195</f>
        <v>0</v>
      </c>
      <c r="S194" s="153"/>
      <c r="T194" s="155" t="n">
        <f aca="false">T195</f>
        <v>0</v>
      </c>
      <c r="AR194" s="148" t="s">
        <v>139</v>
      </c>
      <c r="AT194" s="156" t="s">
        <v>73</v>
      </c>
      <c r="AU194" s="156" t="s">
        <v>79</v>
      </c>
      <c r="AY194" s="148" t="s">
        <v>115</v>
      </c>
      <c r="BK194" s="157" t="n">
        <f aca="false">BK195</f>
        <v>0</v>
      </c>
    </row>
    <row r="195" s="27" customFormat="true" ht="16.5" hidden="false" customHeight="true" outlineLevel="0" collapsed="false">
      <c r="A195" s="22"/>
      <c r="B195" s="160"/>
      <c r="C195" s="161" t="s">
        <v>265</v>
      </c>
      <c r="D195" s="161" t="s">
        <v>118</v>
      </c>
      <c r="E195" s="162" t="s">
        <v>266</v>
      </c>
      <c r="F195" s="163" t="s">
        <v>267</v>
      </c>
      <c r="G195" s="164" t="s">
        <v>127</v>
      </c>
      <c r="H195" s="165" t="n">
        <v>1</v>
      </c>
      <c r="I195" s="166"/>
      <c r="J195" s="167" t="n">
        <f aca="false">ROUND(I195*H195,2)</f>
        <v>0</v>
      </c>
      <c r="K195" s="163" t="s">
        <v>122</v>
      </c>
      <c r="L195" s="23"/>
      <c r="M195" s="168"/>
      <c r="N195" s="169" t="s">
        <v>39</v>
      </c>
      <c r="O195" s="60"/>
      <c r="P195" s="170" t="n">
        <f aca="false">O195*H195</f>
        <v>0</v>
      </c>
      <c r="Q195" s="170" t="n">
        <v>0</v>
      </c>
      <c r="R195" s="170" t="n">
        <f aca="false">Q195*H195</f>
        <v>0</v>
      </c>
      <c r="S195" s="170" t="n">
        <v>0</v>
      </c>
      <c r="T195" s="171" t="n">
        <f aca="false">S195*H195</f>
        <v>0</v>
      </c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R195" s="172" t="s">
        <v>268</v>
      </c>
      <c r="AT195" s="172" t="s">
        <v>118</v>
      </c>
      <c r="AU195" s="172" t="s">
        <v>81</v>
      </c>
      <c r="AY195" s="3" t="s">
        <v>115</v>
      </c>
      <c r="BE195" s="173" t="n">
        <f aca="false">IF(N195="základní",J195,0)</f>
        <v>0</v>
      </c>
      <c r="BF195" s="173" t="n">
        <f aca="false">IF(N195="snížená",J195,0)</f>
        <v>0</v>
      </c>
      <c r="BG195" s="173" t="n">
        <f aca="false">IF(N195="zákl. přenesená",J195,0)</f>
        <v>0</v>
      </c>
      <c r="BH195" s="173" t="n">
        <f aca="false">IF(N195="sníž. přenesená",J195,0)</f>
        <v>0</v>
      </c>
      <c r="BI195" s="173" t="n">
        <f aca="false">IF(N195="nulová",J195,0)</f>
        <v>0</v>
      </c>
      <c r="BJ195" s="3" t="s">
        <v>79</v>
      </c>
      <c r="BK195" s="173" t="n">
        <f aca="false">ROUND(I195*H195,2)</f>
        <v>0</v>
      </c>
      <c r="BL195" s="3" t="s">
        <v>268</v>
      </c>
      <c r="BM195" s="172" t="s">
        <v>269</v>
      </c>
    </row>
    <row r="196" s="146" customFormat="true" ht="22.8" hidden="false" customHeight="true" outlineLevel="0" collapsed="false">
      <c r="B196" s="147"/>
      <c r="D196" s="148" t="s">
        <v>73</v>
      </c>
      <c r="E196" s="158" t="s">
        <v>270</v>
      </c>
      <c r="F196" s="158" t="s">
        <v>271</v>
      </c>
      <c r="I196" s="150"/>
      <c r="J196" s="159" t="n">
        <f aca="false">BK196</f>
        <v>0</v>
      </c>
      <c r="L196" s="147"/>
      <c r="M196" s="152"/>
      <c r="N196" s="153"/>
      <c r="O196" s="153"/>
      <c r="P196" s="154" t="n">
        <f aca="false">P197</f>
        <v>0</v>
      </c>
      <c r="Q196" s="153"/>
      <c r="R196" s="154" t="n">
        <f aca="false">R197</f>
        <v>0</v>
      </c>
      <c r="S196" s="153"/>
      <c r="T196" s="155" t="n">
        <f aca="false">T197</f>
        <v>0</v>
      </c>
      <c r="AR196" s="148" t="s">
        <v>139</v>
      </c>
      <c r="AT196" s="156" t="s">
        <v>73</v>
      </c>
      <c r="AU196" s="156" t="s">
        <v>79</v>
      </c>
      <c r="AY196" s="148" t="s">
        <v>115</v>
      </c>
      <c r="BK196" s="157" t="n">
        <f aca="false">BK197</f>
        <v>0</v>
      </c>
    </row>
    <row r="197" s="27" customFormat="true" ht="16.5" hidden="false" customHeight="true" outlineLevel="0" collapsed="false">
      <c r="A197" s="22"/>
      <c r="B197" s="160"/>
      <c r="C197" s="161" t="s">
        <v>272</v>
      </c>
      <c r="D197" s="161" t="s">
        <v>118</v>
      </c>
      <c r="E197" s="162" t="s">
        <v>273</v>
      </c>
      <c r="F197" s="163" t="s">
        <v>274</v>
      </c>
      <c r="G197" s="164" t="s">
        <v>127</v>
      </c>
      <c r="H197" s="165" t="n">
        <v>1</v>
      </c>
      <c r="I197" s="166"/>
      <c r="J197" s="167" t="n">
        <f aca="false">ROUND(I197*H197,2)</f>
        <v>0</v>
      </c>
      <c r="K197" s="163" t="s">
        <v>122</v>
      </c>
      <c r="L197" s="23"/>
      <c r="M197" s="213"/>
      <c r="N197" s="214" t="s">
        <v>39</v>
      </c>
      <c r="O197" s="215"/>
      <c r="P197" s="216" t="n">
        <f aca="false">O197*H197</f>
        <v>0</v>
      </c>
      <c r="Q197" s="216" t="n">
        <v>0</v>
      </c>
      <c r="R197" s="216" t="n">
        <f aca="false">Q197*H197</f>
        <v>0</v>
      </c>
      <c r="S197" s="216" t="n">
        <v>0</v>
      </c>
      <c r="T197" s="217" t="n">
        <f aca="false">S197*H197</f>
        <v>0</v>
      </c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R197" s="172" t="s">
        <v>268</v>
      </c>
      <c r="AT197" s="172" t="s">
        <v>118</v>
      </c>
      <c r="AU197" s="172" t="s">
        <v>81</v>
      </c>
      <c r="AY197" s="3" t="s">
        <v>115</v>
      </c>
      <c r="BE197" s="173" t="n">
        <f aca="false">IF(N197="základní",J197,0)</f>
        <v>0</v>
      </c>
      <c r="BF197" s="173" t="n">
        <f aca="false">IF(N197="snížená",J197,0)</f>
        <v>0</v>
      </c>
      <c r="BG197" s="173" t="n">
        <f aca="false">IF(N197="zákl. přenesená",J197,0)</f>
        <v>0</v>
      </c>
      <c r="BH197" s="173" t="n">
        <f aca="false">IF(N197="sníž. přenesená",J197,0)</f>
        <v>0</v>
      </c>
      <c r="BI197" s="173" t="n">
        <f aca="false">IF(N197="nulová",J197,0)</f>
        <v>0</v>
      </c>
      <c r="BJ197" s="3" t="s">
        <v>79</v>
      </c>
      <c r="BK197" s="173" t="n">
        <f aca="false">ROUND(I197*H197,2)</f>
        <v>0</v>
      </c>
      <c r="BL197" s="3" t="s">
        <v>268</v>
      </c>
      <c r="BM197" s="172" t="s">
        <v>275</v>
      </c>
    </row>
    <row r="198" s="27" customFormat="true" ht="6.95" hidden="false" customHeight="true" outlineLevel="0" collapsed="false">
      <c r="A198" s="22"/>
      <c r="B198" s="44"/>
      <c r="C198" s="45"/>
      <c r="D198" s="45"/>
      <c r="E198" s="45"/>
      <c r="F198" s="45"/>
      <c r="G198" s="45"/>
      <c r="H198" s="45"/>
      <c r="I198" s="45"/>
      <c r="J198" s="45"/>
      <c r="K198" s="45"/>
      <c r="L198" s="23"/>
      <c r="M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</row>
  </sheetData>
  <autoFilter ref="C123:K197"/>
  <mergeCells count="6">
    <mergeCell ref="L2:V2"/>
    <mergeCell ref="E7:H7"/>
    <mergeCell ref="E16:H16"/>
    <mergeCell ref="E25:H25"/>
    <mergeCell ref="E85:H85"/>
    <mergeCell ref="E116:H116"/>
  </mergeCell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2022-11-02T18:18:51Z</dcterms:created>
  <dc:creator>Eva-TOSH\Eva</dc:creator>
  <dc:description/>
  <dc:language>cs-CZ</dc:language>
  <cp:lastModifiedBy/>
  <dcterms:modified xsi:type="dcterms:W3CDTF">2022-11-03T17:30:11Z</dcterms:modified>
  <cp:revision>1</cp:revision>
  <dc:subject/>
  <dc:title/>
</cp:coreProperties>
</file>