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01_ZAKÁZKY\5-PD\21-18_střešní svody-ordinace Orlí 7\ROZPOČET\"/>
    </mc:Choice>
  </mc:AlternateContent>
  <bookViews>
    <workbookView xWindow="0" yWindow="0" windowWidth="23040" windowHeight="9075" activeTab="1"/>
  </bookViews>
  <sheets>
    <sheet name="Rekapitulace stavby" sheetId="1" r:id="rId1"/>
    <sheet name="SVOD" sheetId="4" r:id="rId2"/>
  </sheets>
  <definedNames>
    <definedName name="_xlnm.Print_Area" localSheetId="0">'Rekapitulace stavby'!$B$3:$AQ$92</definedName>
    <definedName name="_xlnm.Print_Area" localSheetId="1">SVOD!$B$3:$K$156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0" i="1" l="1"/>
  <c r="AM74" i="1"/>
  <c r="L74" i="1"/>
  <c r="J86" i="1"/>
  <c r="J85" i="1"/>
  <c r="P152" i="4"/>
  <c r="K152" i="4" s="1"/>
  <c r="P151" i="4"/>
  <c r="K151" i="4" s="1"/>
  <c r="K150" i="4" l="1"/>
  <c r="AI85" i="1" s="1"/>
  <c r="J84" i="1" l="1"/>
  <c r="J82" i="1"/>
  <c r="P143" i="4"/>
  <c r="K143" i="4" s="1"/>
  <c r="P139" i="4"/>
  <c r="K139" i="4" s="1"/>
  <c r="P136" i="4"/>
  <c r="K136" i="4" s="1"/>
  <c r="P138" i="4"/>
  <c r="K138" i="4" s="1"/>
  <c r="P137" i="4"/>
  <c r="K137" i="4" s="1"/>
  <c r="P142" i="4"/>
  <c r="K142" i="4" s="1"/>
  <c r="P145" i="4"/>
  <c r="K145" i="4" s="1"/>
  <c r="P144" i="4"/>
  <c r="K144" i="4" s="1"/>
  <c r="P141" i="4"/>
  <c r="K141" i="4" s="1"/>
  <c r="P140" i="4"/>
  <c r="P131" i="4"/>
  <c r="P130" i="4"/>
  <c r="P135" i="4"/>
  <c r="K135" i="4" s="1"/>
  <c r="P134" i="4"/>
  <c r="K134" i="4" s="1"/>
  <c r="P133" i="4"/>
  <c r="K133" i="4" s="1"/>
  <c r="K140" i="4" l="1"/>
  <c r="AI83" i="1" s="1"/>
  <c r="K131" i="4"/>
  <c r="K130" i="4"/>
  <c r="BI132" i="4" l="1"/>
  <c r="BH132" i="4"/>
  <c r="BG132" i="4"/>
  <c r="BE132" i="4"/>
  <c r="X132" i="4"/>
  <c r="V132" i="4"/>
  <c r="T132" i="4"/>
  <c r="R132" i="4"/>
  <c r="Q132" i="4"/>
  <c r="P132" i="4"/>
  <c r="BI129" i="4"/>
  <c r="BH129" i="4"/>
  <c r="BG129" i="4"/>
  <c r="BE129" i="4"/>
  <c r="X129" i="4"/>
  <c r="V129" i="4"/>
  <c r="T129" i="4"/>
  <c r="R129" i="4"/>
  <c r="Q129" i="4"/>
  <c r="P129" i="4"/>
  <c r="BK129" i="4" s="1"/>
  <c r="BI128" i="4"/>
  <c r="BH128" i="4"/>
  <c r="BG128" i="4"/>
  <c r="BE128" i="4"/>
  <c r="X128" i="4"/>
  <c r="V128" i="4"/>
  <c r="T128" i="4"/>
  <c r="R128" i="4"/>
  <c r="Q128" i="4"/>
  <c r="P128" i="4"/>
  <c r="BK128" i="4" s="1"/>
  <c r="BI127" i="4"/>
  <c r="BH127" i="4"/>
  <c r="BG127" i="4"/>
  <c r="BE127" i="4"/>
  <c r="X127" i="4"/>
  <c r="V127" i="4"/>
  <c r="T127" i="4"/>
  <c r="R127" i="4"/>
  <c r="Q127" i="4"/>
  <c r="P127" i="4"/>
  <c r="BK127" i="4" s="1"/>
  <c r="BF132" i="4" l="1"/>
  <c r="K132" i="4"/>
  <c r="K129" i="4"/>
  <c r="BF129" i="4" s="1"/>
  <c r="BK132" i="4"/>
  <c r="K127" i="4"/>
  <c r="K128" i="4"/>
  <c r="BF128" i="4" s="1"/>
  <c r="R126" i="4"/>
  <c r="Q126" i="4"/>
  <c r="X126" i="4"/>
  <c r="T126" i="4"/>
  <c r="V126" i="4"/>
  <c r="K126" i="4" l="1"/>
  <c r="BF127" i="4"/>
  <c r="X125" i="4"/>
  <c r="R125" i="4"/>
  <c r="V125" i="4"/>
  <c r="T125" i="4"/>
  <c r="Q125" i="4"/>
  <c r="BK126" i="4"/>
  <c r="K125" i="4" l="1"/>
  <c r="AI82" i="1"/>
  <c r="BK125" i="4"/>
  <c r="BI155" i="4" l="1"/>
  <c r="BH155" i="4"/>
  <c r="BG155" i="4"/>
  <c r="BE155" i="4"/>
  <c r="X155" i="4"/>
  <c r="V155" i="4"/>
  <c r="T155" i="4"/>
  <c r="R155" i="4"/>
  <c r="Q155" i="4"/>
  <c r="P155" i="4"/>
  <c r="BK155" i="4" s="1"/>
  <c r="BI149" i="4"/>
  <c r="BH149" i="4"/>
  <c r="BG149" i="4"/>
  <c r="BE149" i="4"/>
  <c r="X149" i="4"/>
  <c r="V149" i="4"/>
  <c r="T149" i="4"/>
  <c r="R149" i="4"/>
  <c r="Q149" i="4"/>
  <c r="P149" i="4"/>
  <c r="BK149" i="4" s="1"/>
  <c r="BI148" i="4"/>
  <c r="BH148" i="4"/>
  <c r="BG148" i="4"/>
  <c r="BE148" i="4"/>
  <c r="X148" i="4"/>
  <c r="V148" i="4"/>
  <c r="T148" i="4"/>
  <c r="R148" i="4"/>
  <c r="Q148" i="4"/>
  <c r="P148" i="4"/>
  <c r="BK148" i="4" s="1"/>
  <c r="I100" i="4"/>
  <c r="J99" i="4"/>
  <c r="I98" i="4"/>
  <c r="J100" i="4"/>
  <c r="F89" i="4"/>
  <c r="E87" i="4"/>
  <c r="K39" i="4"/>
  <c r="K38" i="4"/>
  <c r="K37" i="4"/>
  <c r="J121" i="4"/>
  <c r="J120" i="4"/>
  <c r="F92" i="4"/>
  <c r="F91" i="4"/>
  <c r="E85" i="4"/>
  <c r="F38" i="4" l="1"/>
  <c r="J103" i="4"/>
  <c r="I103" i="4"/>
  <c r="F39" i="4"/>
  <c r="K148" i="4"/>
  <c r="I104" i="4"/>
  <c r="K35" i="4"/>
  <c r="F37" i="4"/>
  <c r="F121" i="4"/>
  <c r="J92" i="4"/>
  <c r="J91" i="4"/>
  <c r="J104" i="4"/>
  <c r="K155" i="4"/>
  <c r="J98" i="4"/>
  <c r="K100" i="4"/>
  <c r="F120" i="4"/>
  <c r="T124" i="4"/>
  <c r="V147" i="4"/>
  <c r="V146" i="4" s="1"/>
  <c r="X147" i="4"/>
  <c r="X146" i="4" s="1"/>
  <c r="J89" i="4"/>
  <c r="F35" i="4"/>
  <c r="X124" i="4"/>
  <c r="K149" i="4"/>
  <c r="BF149" i="4" s="1"/>
  <c r="K147" i="4" l="1"/>
  <c r="BF155" i="4"/>
  <c r="K153" i="4"/>
  <c r="AI86" i="1" s="1"/>
  <c r="BK147" i="4"/>
  <c r="BK146" i="4" s="1"/>
  <c r="K104" i="4"/>
  <c r="K103" i="4"/>
  <c r="BF148" i="4"/>
  <c r="K101" i="4"/>
  <c r="V124" i="4"/>
  <c r="J102" i="4"/>
  <c r="J101" i="4"/>
  <c r="I99" i="4"/>
  <c r="K99" i="4"/>
  <c r="I101" i="4"/>
  <c r="I102" i="4"/>
  <c r="K98" i="4"/>
  <c r="J97" i="4"/>
  <c r="R124" i="4"/>
  <c r="J96" i="4" s="1"/>
  <c r="K31" i="4" s="1"/>
  <c r="K146" i="4" l="1"/>
  <c r="K124" i="4" s="1"/>
  <c r="AI84" i="1"/>
  <c r="AI81" i="1" s="1"/>
  <c r="F36" i="4"/>
  <c r="K36" i="4"/>
  <c r="K102" i="4"/>
  <c r="Q124" i="4"/>
  <c r="I96" i="4" s="1"/>
  <c r="K30" i="4" s="1"/>
  <c r="I97" i="4"/>
  <c r="K97" i="4"/>
  <c r="BK124" i="4"/>
  <c r="AN88" i="1" l="1"/>
  <c r="AK26" i="1" s="1"/>
  <c r="AL81" i="1"/>
  <c r="K32" i="4"/>
  <c r="K41" i="4" s="1"/>
  <c r="K96" i="4"/>
  <c r="AM75" i="1" l="1"/>
  <c r="AM72" i="1"/>
  <c r="L72" i="1"/>
  <c r="W33" i="1"/>
  <c r="W32" i="1"/>
  <c r="W31" i="1"/>
  <c r="W29" i="1" l="1"/>
  <c r="AK29" i="1" s="1"/>
  <c r="AK35" i="1" s="1"/>
</calcChain>
</file>

<file path=xl/sharedStrings.xml><?xml version="1.0" encoding="utf-8"?>
<sst xmlns="http://schemas.openxmlformats.org/spreadsheetml/2006/main" count="413" uniqueCount="183">
  <si>
    <t/>
  </si>
  <si>
    <t>2</t>
  </si>
  <si>
    <t>1</t>
  </si>
  <si>
    <t>KRYCÍ LIST SOUPISU PRACÍ</t>
  </si>
  <si>
    <t>False</t>
  </si>
  <si>
    <t>Stavba:</t>
  </si>
  <si>
    <t>Objekt:</t>
  </si>
  <si>
    <t>KSO:</t>
  </si>
  <si>
    <t>CC-CZ:</t>
  </si>
  <si>
    <t>Místo:</t>
  </si>
  <si>
    <t>Datum:</t>
  </si>
  <si>
    <t>Zadavatel:</t>
  </si>
  <si>
    <t>IČ:</t>
  </si>
  <si>
    <t>DIČ:</t>
  </si>
  <si>
    <t>Uchazeč:</t>
  </si>
  <si>
    <t>Projektant:</t>
  </si>
  <si>
    <t>Zpracovatel:</t>
  </si>
  <si>
    <t>Poznámka:</t>
  </si>
  <si>
    <t>Cena bez DPH</t>
  </si>
  <si>
    <t>Základ daně</t>
  </si>
  <si>
    <t>Sazba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</si>
  <si>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</si>
  <si>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</si>
  <si>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</si>
  <si>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</si>
  <si>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</si>
  <si>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</si>
  <si>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</si>
  <si>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</si>
  <si>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</si>
  <si>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</si>
  <si>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</si>
  <si>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</si>
  <si>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</si>
  <si>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</si>
  <si>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</si>
  <si>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</si>
  <si>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</si>
  <si>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</si>
  <si>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</si>
  <si>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</si>
  <si>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</si>
  <si>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</si>
  <si>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3 - Svislé a kompletní konstrukce</t>
  </si>
  <si>
    <t xml:space="preserve">    998 - Přesun hmot</t>
  </si>
  <si>
    <t>PSV - Práce a dodávky PSV</t>
  </si>
  <si>
    <t>SOUPIS PRACÍ</t>
  </si>
  <si>
    <t>PČ</t>
  </si>
  <si>
    <t>Typ</t>
  </si>
  <si>
    <t>Kód</t>
  </si>
  <si>
    <t>Popis</t>
  </si>
  <si>
    <t>MJ</t>
  </si>
  <si>
    <t>Množství</t>
  </si>
  <si>
    <t>J.cena [CZK]</t>
  </si>
  <si>
    <t>Cenová soustava</t>
  </si>
  <si>
    <t>Náklady soupisu celkem</t>
  </si>
  <si>
    <t>D</t>
  </si>
  <si>
    <t>HSV</t>
  </si>
  <si>
    <t>Práce a dodávky HSV</t>
  </si>
  <si>
    <t>0</t>
  </si>
  <si>
    <t>ROZPOCET</t>
  </si>
  <si>
    <t>m2</t>
  </si>
  <si>
    <t>kpl</t>
  </si>
  <si>
    <t>m</t>
  </si>
  <si>
    <t>kus</t>
  </si>
  <si>
    <t>4</t>
  </si>
  <si>
    <t>K</t>
  </si>
  <si>
    <t>ks</t>
  </si>
  <si>
    <t>PSV</t>
  </si>
  <si>
    <t>Práce a dodávky PSV</t>
  </si>
  <si>
    <t>M</t>
  </si>
  <si>
    <t>VRN</t>
  </si>
  <si>
    <t>Vedlejší rozpočtové náklady</t>
  </si>
  <si>
    <t>Export Komplet</t>
  </si>
  <si>
    <t>2.0</t>
  </si>
  <si>
    <t>{f8a2d003-5c45-4216-b681-3d039ef25820}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</si>
  <si>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</si>
  <si>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</si>
  <si>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</si>
  <si>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</si>
  <si>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</si>
  <si>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</si>
  <si>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0,001</t>
  </si>
  <si>
    <t>Kód:</t>
  </si>
  <si>
    <t>True</t>
  </si>
  <si>
    <t xml:space="preserve"> </t>
  </si>
  <si>
    <t>REKAPITULACE OBJEKTŮ STAVBY A SOUPISŮ PRACÍ</t>
  </si>
  <si>
    <t>Cena bez DPH [CZK]</t>
  </si>
  <si>
    <t>Cena s DPH [CZK]</t>
  </si>
  <si>
    <t>01</t>
  </si>
  <si>
    <t>16</t>
  </si>
  <si>
    <t>784</t>
  </si>
  <si>
    <t>Dokončovací práce - malby a tapety</t>
  </si>
  <si>
    <t>Zhotovitel:</t>
  </si>
  <si>
    <t>Materiál</t>
  </si>
  <si>
    <t>Montáž</t>
  </si>
  <si>
    <t>Zhotovitel</t>
  </si>
  <si>
    <t>Materiál [CZK]</t>
  </si>
  <si>
    <t>Montáž [CZK]</t>
  </si>
  <si>
    <t xml:space="preserve">    722 - Zdravotechnika - vnitřní vodovod</t>
  </si>
  <si>
    <t>J. materiál [CZK]</t>
  </si>
  <si>
    <t>J. montáž [CZK]</t>
  </si>
  <si>
    <t>Materiál celkem [CZK]</t>
  </si>
  <si>
    <t>Montáž celkem [CZK]</t>
  </si>
  <si>
    <t>J. Nh [h]</t>
  </si>
  <si>
    <t>Nh celkem [h]</t>
  </si>
  <si>
    <t>J. hmotnost [t]</t>
  </si>
  <si>
    <t>Hmotnost celkem [t]</t>
  </si>
  <si>
    <t>J. suť [t]</t>
  </si>
  <si>
    <t>Suť Celkem [t]</t>
  </si>
  <si>
    <t>{83685958-8a88-45db-8114-51b049b675b9}</t>
  </si>
  <si>
    <t>02 - ZTI</t>
  </si>
  <si>
    <t xml:space="preserve">    8 - Trubní vedení</t>
  </si>
  <si>
    <t xml:space="preserve">    721 - Zdravotechnika - vnitřní kanalizace</t>
  </si>
  <si>
    <t xml:space="preserve">    725 - Zdravotechnika - zařizovací předměty</t>
  </si>
  <si>
    <t>-207785339</t>
  </si>
  <si>
    <t>-1697731078</t>
  </si>
  <si>
    <t>-317520008</t>
  </si>
  <si>
    <t>8</t>
  </si>
  <si>
    <t>Trubní vedení</t>
  </si>
  <si>
    <t>1017289642</t>
  </si>
  <si>
    <t>1947327254</t>
  </si>
  <si>
    <t>1261969241</t>
  </si>
  <si>
    <t>630104970</t>
  </si>
  <si>
    <t>OSM.115120</t>
  </si>
  <si>
    <t>OSM.115140</t>
  </si>
  <si>
    <t>PPL.HTRE110</t>
  </si>
  <si>
    <t>Tvarovka PIPELIFE HT PP kus čisticí 110 pro vnitřní běžné odpadní systém</t>
  </si>
  <si>
    <t xml:space="preserve">Potrubí kanalizační svodné  HT-Systém DN 110 - montáž systému </t>
  </si>
  <si>
    <t>763172322</t>
  </si>
  <si>
    <t>Objímka BIFIX 5000 G2 pro HT DN 110</t>
  </si>
  <si>
    <t>Trubka kanalizační HTEM s hrdlem DN 110/1000mm</t>
  </si>
  <si>
    <t>OSM.115040</t>
  </si>
  <si>
    <t>8-R1</t>
  </si>
  <si>
    <t xml:space="preserve">Střešní vtok zateplený jednodílný LORO-X 16390.100-X </t>
  </si>
  <si>
    <t>Samoregulační topný kabel  pro Vpusť  19853.000X</t>
  </si>
  <si>
    <t>8 - R2</t>
  </si>
  <si>
    <t>8 - R3</t>
  </si>
  <si>
    <t>8 - R4</t>
  </si>
  <si>
    <t xml:space="preserve">Montáž střešního vtoku vč. Topného kabelu vč. Začištění </t>
  </si>
  <si>
    <t xml:space="preserve">Ostatní práce a konstrukce </t>
  </si>
  <si>
    <t>977151122</t>
  </si>
  <si>
    <t>Jádrové vrtání diamantovými korunkami do stavebních materiálů prům. přes 120 do 130mm - konstrukce střechy</t>
  </si>
  <si>
    <t>977151124</t>
  </si>
  <si>
    <t>Jádrové vrtání diamantovými korunkami do stavebních materiálů prům. přes 150 do 180mm - strop mezi 1 a 2NP</t>
  </si>
  <si>
    <t xml:space="preserve">Montáž dvířek revizních jednoplášťových 150/300mm vč. Dodávky </t>
  </si>
  <si>
    <t>Montáž revizních dvířek kovových 300/300mm vč. Dodávky</t>
  </si>
  <si>
    <t>763172322.1</t>
  </si>
  <si>
    <t>721174005.1</t>
  </si>
  <si>
    <t xml:space="preserve">Napojení stávajícího svodu nad střechou do střešního vtoku  odskočeným svodným potrubím Pz </t>
  </si>
  <si>
    <t>8 -R5</t>
  </si>
  <si>
    <t>Napojení svodného potrubí v 1NP do stávající kanalizační stoky</t>
  </si>
  <si>
    <t>8-R6</t>
  </si>
  <si>
    <t>Izolace svislá minerální tl.30mm - utěsnění průchodu stropem mezi Trubním vedením a stropní konstrukcí</t>
  </si>
  <si>
    <t>346971152.1</t>
  </si>
  <si>
    <t xml:space="preserve">Sádrokartonové konstrukce </t>
  </si>
  <si>
    <t>Jádrové vrtání diamantovými korunkami do stavebních materiálů prům. přes 120 do 130mm - příčka 2NP</t>
  </si>
  <si>
    <t xml:space="preserve">Lešení pomocné </t>
  </si>
  <si>
    <t>763131411</t>
  </si>
  <si>
    <t>Opláštění svodu v podhledu  z desek sádrokartonových na ocelovém rastru , jednoduše opláštěný deskou standartní A  tl. 12,5mm  bez Ti - 2NP</t>
  </si>
  <si>
    <t>Opláštění svodu v svisle z desek sádrokartonových na ocelovém rastru , jednoduše opláštěný deskou standartní A  tl. 12,5mm  bez Ti - 1 a 2NP</t>
  </si>
  <si>
    <t>763131411.1</t>
  </si>
  <si>
    <t xml:space="preserve">Přesun hmot </t>
  </si>
  <si>
    <t xml:space="preserve">ZTI </t>
  </si>
  <si>
    <t>784181101</t>
  </si>
  <si>
    <t>Základní akrylátová jednonásobná bezbarvá penetrace podkladu v místnostech v do 3,80 m</t>
  </si>
  <si>
    <t>784221101</t>
  </si>
  <si>
    <t>Dvojnásobné bílé malby ze směsí za sucha dobře otěruvzdorných v místnostech do 3,80 m</t>
  </si>
  <si>
    <t>8 - R7</t>
  </si>
  <si>
    <t>Oprava dešťové kanalizace v prostoru světlíku nad 2NP</t>
  </si>
  <si>
    <t>Magistrát města Brna , odbor správy majetku , Husova 3 , Brno</t>
  </si>
  <si>
    <t>Orlí 480/7, Brno - město</t>
  </si>
  <si>
    <t>Tvarovky kanalizační plastové  HTB koleno 110/45°</t>
  </si>
  <si>
    <t>Tvarovky kanalizační plastové  HTB koleno 110/87°</t>
  </si>
  <si>
    <t>ïng.Blanka Studničková , Chotěnovská 1154, 190 16, Praha 9</t>
  </si>
  <si>
    <t>Markéta Podroužková, nám.T.G.Masaryka 89, 251 67, Pyšely</t>
  </si>
  <si>
    <t>Bášť parc. č. 389/9</t>
  </si>
  <si>
    <t>4. 1. 2023</t>
  </si>
  <si>
    <t>44992758</t>
  </si>
  <si>
    <t>CZ44992758</t>
  </si>
  <si>
    <t>CZ27714870</t>
  </si>
  <si>
    <t xml:space="preserve">SD Ateliér s.r.o., Ing. Miroslav Poláček, Orlí 7, 602 00 Brno </t>
  </si>
  <si>
    <t>CELKOVÁ CENA (bez DPH)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</si>
</sst>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\.mm\.yyyy"/>
    <numFmt numFmtId="165" formatCode="#,##0.00%"/>
    <numFmt numFmtId="166" formatCode="#,##0.000"/>
    <numFmt numFmtId="167" formatCode="#,##0.00000"/>
  </numFmts>
  <fonts count="50" x14ac:knownFonts="1">
    <font>
      <sz val="11"/>
      <color theme="1"/>
      <name val="Calibri"/>
      <family val="2"/>
      <charset val="238"/>
      <scheme val="minor"/>
    </font>
    <font>
      <sz val="8"/>
      <color theme="1"/>
      <name val="Arial CE"/>
      <family val="2"/>
      <charset val="238"/>
    </font>
    <font>
      <sz val="8"/>
      <color rgb="FF3366FF"/>
      <name val="Arial CE"/>
      <family val="2"/>
      <charset val="238"/>
    </font>
    <font>
      <sz val="8"/>
      <name val="Arial CE"/>
      <family val="2"/>
      <charset val="238"/>
    </font>
    <font>
      <b/>
      <sz val="14"/>
      <color theme="1"/>
      <name val="Arial CE"/>
      <family val="2"/>
      <charset val="238"/>
    </font>
    <font>
      <sz val="10"/>
      <color rgb="FF969696"/>
      <name val="Arial CE"/>
      <family val="2"/>
      <charset val="238"/>
    </font>
    <font>
      <b/>
      <sz val="11"/>
      <color theme="1"/>
      <name val="Arial CE"/>
      <family val="2"/>
      <charset val="238"/>
    </font>
    <font>
      <sz val="10"/>
      <color theme="1"/>
      <name val="Arial CE"/>
      <family val="2"/>
      <charset val="238"/>
    </font>
    <font>
      <b/>
      <sz val="10"/>
      <color theme="1"/>
      <name val="Arial CE"/>
      <family val="2"/>
      <charset val="238"/>
    </font>
    <font>
      <b/>
      <sz val="12"/>
      <color rgb="FF960000"/>
      <name val="Arial CE"/>
      <family val="2"/>
      <charset val="238"/>
    </font>
    <font>
      <sz val="8"/>
      <color rgb="FF969696"/>
      <name val="Arial CE"/>
      <family val="2"/>
      <charset val="238"/>
    </font>
    <font>
      <b/>
      <sz val="12"/>
      <color theme="1"/>
      <name val="Arial CE"/>
      <family val="2"/>
      <charset val="238"/>
    </font>
    <font>
      <b/>
      <sz val="10"/>
      <color rgb="FF464646"/>
      <name val="Arial CE"/>
      <family val="2"/>
      <charset val="238"/>
    </font>
    <font>
      <sz val="9"/>
      <color theme="1"/>
      <name val="Arial CE"/>
      <family val="2"/>
      <charset val="238"/>
    </font>
    <font>
      <b/>
      <sz val="12"/>
      <color rgb="FF800000"/>
      <name val="Arial CE"/>
      <family val="2"/>
      <charset val="238"/>
    </font>
    <font>
      <sz val="12"/>
      <color rgb="FF003366"/>
      <name val="Arial CE"/>
      <family val="2"/>
      <charset val="238"/>
    </font>
    <font>
      <sz val="10"/>
      <color rgb="FF003366"/>
      <name val="Arial CE"/>
      <family val="2"/>
      <charset val="238"/>
    </font>
    <font>
      <sz val="8"/>
      <color rgb="FF003366"/>
      <name val="Arial CE"/>
      <family val="2"/>
      <charset val="238"/>
    </font>
    <font>
      <sz val="7"/>
      <color rgb="FF969696"/>
      <name val="Arial CE"/>
      <family val="2"/>
      <charset val="238"/>
    </font>
    <font>
      <i/>
      <sz val="9"/>
      <color rgb="FF0000FF"/>
      <name val="Arial CE"/>
      <family val="2"/>
      <charset val="238"/>
    </font>
    <font>
      <i/>
      <sz val="8"/>
      <color rgb="FF0000FF"/>
      <name val="Arial CE"/>
      <family val="2"/>
      <charset val="238"/>
    </font>
    <font>
      <sz val="8"/>
      <color rgb="FFFFFFFF"/>
      <name val="Arial CE"/>
      <family val="2"/>
      <charset val="238"/>
    </font>
    <font>
      <b/>
      <sz val="12"/>
      <color rgb="FF969696"/>
      <name val="Arial CE"/>
      <family val="2"/>
      <charset val="238"/>
    </font>
    <font>
      <b/>
      <sz val="8"/>
      <color rgb="FF969696"/>
      <name val="Arial CE"/>
      <family val="2"/>
      <charset val="238"/>
    </font>
    <font>
      <b/>
      <sz val="10"/>
      <color rgb="FF969696"/>
      <name val="Arial CE"/>
      <family val="2"/>
      <charset val="238"/>
    </font>
    <font>
      <sz val="12"/>
      <color rgb="FF969696"/>
      <name val="Arial CE"/>
      <family val="2"/>
      <charset val="238"/>
    </font>
    <font>
      <sz val="9"/>
      <color rgb="FF969696"/>
      <name val="Arial CE"/>
      <family val="2"/>
      <charset val="238"/>
    </font>
    <font>
      <sz val="12"/>
      <color theme="1"/>
      <name val="Arial CE"/>
      <family val="2"/>
      <charset val="238"/>
    </font>
    <font>
      <b/>
      <sz val="11"/>
      <color rgb="FF003366"/>
      <name val="Arial CE"/>
      <family val="2"/>
      <charset val="238"/>
    </font>
    <font>
      <b/>
      <sz val="14"/>
      <color theme="5" tint="-0.249977111117893"/>
      <name val="Arial CE"/>
      <family val="2"/>
      <charset val="238"/>
    </font>
    <font>
      <sz val="11"/>
      <color rgb="FF003366"/>
      <name val="Arial CE"/>
      <family val="2"/>
      <charset val="238"/>
    </font>
    <font>
      <b/>
      <sz val="9"/>
      <color rgb="FF003366"/>
      <name val="Arial CE"/>
      <family val="2"/>
      <charset val="238"/>
    </font>
    <font>
      <sz val="9"/>
      <color theme="1"/>
      <name val="Calibri"/>
      <family val="2"/>
      <charset val="238"/>
      <scheme val="minor"/>
    </font>
    <font>
      <sz val="9"/>
      <name val="Arial CE"/>
      <family val="2"/>
      <charset val="238"/>
    </font>
    <font>
      <b/>
      <sz val="14"/>
      <name val="Arial CE"/>
      <family val="2"/>
      <charset val="238"/>
    </font>
    <font>
      <sz val="10"/>
      <color rgb="FF3366FF"/>
      <name val="Arial CE"/>
      <family val="2"/>
      <charset val="238"/>
    </font>
    <font>
      <b/>
      <sz val="11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sz val="8"/>
      <color rgb="FF960000"/>
      <name val="Arial CE"/>
      <family val="2"/>
      <charset val="238"/>
    </font>
    <font>
      <b/>
      <sz val="8"/>
      <name val="Arial CE"/>
      <family val="2"/>
      <charset val="238"/>
    </font>
    <font>
      <sz val="7"/>
      <name val="Arial CE"/>
      <family val="2"/>
      <charset val="238"/>
    </font>
    <font>
      <b/>
      <sz val="12"/>
      <color theme="5" tint="-0.249977111117893"/>
      <name val="Arial CE"/>
      <family val="2"/>
      <charset val="238"/>
    </font>
    <font>
      <sz val="12"/>
      <name val="Arial CE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rgb="FF003366"/>
      <name val="Arial CE"/>
    </font>
    <font>
      <sz val="10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2D2D2"/>
      </patternFill>
    </fill>
    <fill>
      <patternFill patternType="solid">
        <fgColor rgb="FFC0C0C0"/>
      </patternFill>
    </fill>
    <fill>
      <patternFill patternType="solid">
        <fgColor rgb="FFD2D2D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969696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hair">
        <color rgb="FF969696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thin">
        <color indexed="64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thin">
        <color indexed="64"/>
      </bottom>
      <diagonal/>
    </border>
    <border>
      <left style="hair">
        <color rgb="FF969696"/>
      </left>
      <right style="thin">
        <color indexed="64"/>
      </right>
      <top style="hair">
        <color rgb="FF969696"/>
      </top>
      <bottom style="thin">
        <color indexed="64"/>
      </bottom>
      <diagonal/>
    </border>
  </borders>
  <cellStyleXfs count="1">
    <xf numFmtId="0" fontId="0" fillId="0" borderId="0"/>
  </cellStyleXfs>
  <cellXfs count="292">
    <xf numFmtId="0" fontId="0" fillId="0" borderId="0" xfId="0"/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/>
    </xf>
    <xf numFmtId="4" fontId="9" fillId="0" borderId="0" xfId="0" applyNumberFormat="1" applyFont="1" applyAlignment="1">
      <alignment vertical="center"/>
    </xf>
    <xf numFmtId="0" fontId="5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4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horizontal="right" vertical="center"/>
    </xf>
    <xf numFmtId="0" fontId="12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3" xfId="0" applyFont="1" applyBorder="1" applyAlignment="1">
      <alignment vertical="center"/>
    </xf>
    <xf numFmtId="0" fontId="15" fillId="0" borderId="12" xfId="0" applyFont="1" applyBorder="1" applyAlignment="1">
      <alignment horizontal="left" vertical="center"/>
    </xf>
    <xf numFmtId="0" fontId="15" fillId="0" borderId="12" xfId="0" applyFont="1" applyBorder="1" applyAlignment="1">
      <alignment vertical="center"/>
    </xf>
    <xf numFmtId="4" fontId="15" fillId="0" borderId="12" xfId="0" applyNumberFormat="1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3" xfId="0" applyFont="1" applyBorder="1" applyAlignment="1">
      <alignment vertical="center"/>
    </xf>
    <xf numFmtId="0" fontId="16" fillId="0" borderId="12" xfId="0" applyFont="1" applyBorder="1" applyAlignment="1">
      <alignment horizontal="left" vertical="center"/>
    </xf>
    <xf numFmtId="0" fontId="16" fillId="0" borderId="12" xfId="0" applyFont="1" applyBorder="1" applyAlignment="1">
      <alignment vertical="center"/>
    </xf>
    <xf numFmtId="4" fontId="16" fillId="0" borderId="12" xfId="0" applyNumberFormat="1" applyFont="1" applyBorder="1" applyAlignment="1">
      <alignment vertical="center"/>
    </xf>
    <xf numFmtId="0" fontId="17" fillId="0" borderId="0" xfId="0" applyFont="1"/>
    <xf numFmtId="0" fontId="17" fillId="0" borderId="3" xfId="0" applyFont="1" applyBorder="1"/>
    <xf numFmtId="0" fontId="17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4" fontId="17" fillId="0" borderId="0" xfId="0" applyNumberFormat="1" applyFont="1" applyAlignment="1">
      <alignment vertical="center"/>
    </xf>
    <xf numFmtId="0" fontId="21" fillId="2" borderId="0" xfId="0" applyFont="1" applyFill="1" applyAlignment="1">
      <alignment horizontal="left" vertical="center"/>
    </xf>
    <xf numFmtId="0" fontId="1" fillId="2" borderId="0" xfId="0" applyFont="1" applyFill="1"/>
    <xf numFmtId="0" fontId="0" fillId="2" borderId="0" xfId="0" applyFill="1"/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2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1" fillId="2" borderId="8" xfId="0" applyFont="1" applyFill="1" applyBorder="1"/>
    <xf numFmtId="0" fontId="1" fillId="2" borderId="0" xfId="0" applyFont="1" applyFill="1" applyAlignment="1">
      <alignment vertical="center"/>
    </xf>
    <xf numFmtId="0" fontId="8" fillId="2" borderId="9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1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vertical="center"/>
    </xf>
    <xf numFmtId="0" fontId="11" fillId="2" borderId="6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left" vertical="center"/>
    </xf>
    <xf numFmtId="0" fontId="1" fillId="2" borderId="8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left" vertical="center"/>
    </xf>
    <xf numFmtId="0" fontId="7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1" fillId="3" borderId="6" xfId="0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horizontal="left" vertical="center"/>
    </xf>
    <xf numFmtId="0" fontId="27" fillId="2" borderId="0" xfId="0" applyFont="1" applyFill="1" applyAlignment="1">
      <alignment horizontal="left" vertical="center"/>
    </xf>
    <xf numFmtId="0" fontId="28" fillId="2" borderId="0" xfId="0" applyFont="1" applyFill="1" applyAlignment="1">
      <alignment horizontal="left" vertical="center"/>
    </xf>
    <xf numFmtId="0" fontId="1" fillId="2" borderId="17" xfId="0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9" xfId="0" applyFont="1" applyFill="1" applyBorder="1" applyAlignment="1">
      <alignment vertical="center"/>
    </xf>
    <xf numFmtId="0" fontId="1" fillId="2" borderId="20" xfId="0" applyFont="1" applyFill="1" applyBorder="1" applyAlignment="1">
      <alignment vertical="center"/>
    </xf>
    <xf numFmtId="0" fontId="1" fillId="2" borderId="21" xfId="0" applyFont="1" applyFill="1" applyBorder="1" applyAlignment="1">
      <alignment vertical="center"/>
    </xf>
    <xf numFmtId="0" fontId="7" fillId="2" borderId="20" xfId="0" applyFont="1" applyFill="1" applyBorder="1" applyAlignment="1">
      <alignment vertical="center"/>
    </xf>
    <xf numFmtId="0" fontId="7" fillId="2" borderId="21" xfId="0" applyFont="1" applyFill="1" applyBorder="1" applyAlignment="1">
      <alignment vertical="center"/>
    </xf>
    <xf numFmtId="0" fontId="6" fillId="2" borderId="20" xfId="0" applyFont="1" applyFill="1" applyBorder="1" applyAlignment="1">
      <alignment vertical="center"/>
    </xf>
    <xf numFmtId="0" fontId="6" fillId="2" borderId="0" xfId="0" applyFont="1" applyFill="1" applyAlignment="1">
      <alignment horizontal="left" vertical="center"/>
    </xf>
    <xf numFmtId="0" fontId="6" fillId="2" borderId="21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13" fillId="3" borderId="21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vertical="center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vertical="center"/>
    </xf>
    <xf numFmtId="0" fontId="11" fillId="2" borderId="21" xfId="0" applyFont="1" applyFill="1" applyBorder="1" applyAlignment="1">
      <alignment horizontal="center" vertical="center"/>
    </xf>
    <xf numFmtId="0" fontId="0" fillId="2" borderId="20" xfId="0" applyFill="1" applyBorder="1"/>
    <xf numFmtId="0" fontId="0" fillId="2" borderId="21" xfId="0" applyFill="1" applyBorder="1"/>
    <xf numFmtId="0" fontId="28" fillId="2" borderId="20" xfId="0" applyFont="1" applyFill="1" applyBorder="1" applyAlignment="1">
      <alignment horizontal="left" vertical="center"/>
    </xf>
    <xf numFmtId="4" fontId="0" fillId="2" borderId="0" xfId="0" applyNumberFormat="1" applyFill="1"/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26" fillId="2" borderId="0" xfId="0" applyFont="1" applyFill="1" applyAlignment="1">
      <alignment horizontal="center" vertical="center" wrapText="1"/>
    </xf>
    <xf numFmtId="4" fontId="25" fillId="2" borderId="0" xfId="0" applyNumberFormat="1" applyFont="1" applyFill="1" applyAlignment="1">
      <alignment vertical="center"/>
    </xf>
    <xf numFmtId="167" fontId="25" fillId="2" borderId="0" xfId="0" applyNumberFormat="1" applyFont="1" applyFill="1" applyAlignment="1">
      <alignment vertical="center"/>
    </xf>
    <xf numFmtId="0" fontId="9" fillId="0" borderId="0" xfId="0" applyFont="1" applyAlignment="1">
      <alignment vertical="center"/>
    </xf>
    <xf numFmtId="0" fontId="31" fillId="2" borderId="0" xfId="0" applyFont="1" applyFill="1" applyAlignment="1">
      <alignment horizontal="left" vertical="center"/>
    </xf>
    <xf numFmtId="0" fontId="32" fillId="2" borderId="0" xfId="0" applyFont="1" applyFill="1"/>
    <xf numFmtId="49" fontId="31" fillId="2" borderId="0" xfId="0" applyNumberFormat="1" applyFont="1" applyFill="1" applyAlignment="1">
      <alignment horizontal="left" vertical="center"/>
    </xf>
    <xf numFmtId="0" fontId="17" fillId="0" borderId="25" xfId="0" applyFont="1" applyBorder="1"/>
    <xf numFmtId="167" fontId="17" fillId="0" borderId="0" xfId="0" applyNumberFormat="1" applyFont="1"/>
    <xf numFmtId="167" fontId="17" fillId="0" borderId="26" xfId="0" applyNumberFormat="1" applyFont="1" applyBorder="1"/>
    <xf numFmtId="0" fontId="0" fillId="0" borderId="0" xfId="0" applyAlignment="1">
      <alignment vertical="center"/>
    </xf>
    <xf numFmtId="0" fontId="33" fillId="0" borderId="16" xfId="0" applyFont="1" applyBorder="1" applyAlignment="1" applyProtection="1">
      <alignment horizontal="center" vertical="center"/>
      <protection locked="0"/>
    </xf>
    <xf numFmtId="49" fontId="33" fillId="0" borderId="16" xfId="0" applyNumberFormat="1" applyFont="1" applyBorder="1" applyAlignment="1" applyProtection="1">
      <alignment horizontal="left" vertical="center" wrapText="1"/>
      <protection locked="0"/>
    </xf>
    <xf numFmtId="0" fontId="33" fillId="0" borderId="16" xfId="0" applyFont="1" applyBorder="1" applyAlignment="1" applyProtection="1">
      <alignment horizontal="left" vertical="center" wrapText="1"/>
      <protection locked="0"/>
    </xf>
    <xf numFmtId="0" fontId="33" fillId="0" borderId="16" xfId="0" applyFont="1" applyBorder="1" applyAlignment="1" applyProtection="1">
      <alignment horizontal="center" vertical="center" wrapText="1"/>
      <protection locked="0"/>
    </xf>
    <xf numFmtId="166" fontId="33" fillId="0" borderId="16" xfId="0" applyNumberFormat="1" applyFont="1" applyBorder="1" applyAlignment="1" applyProtection="1">
      <alignment vertical="center"/>
      <protection locked="0"/>
    </xf>
    <xf numFmtId="4" fontId="33" fillId="0" borderId="16" xfId="0" applyNumberFormat="1" applyFont="1" applyBorder="1" applyAlignment="1" applyProtection="1">
      <alignment vertical="center"/>
      <protection locked="0"/>
    </xf>
    <xf numFmtId="0" fontId="0" fillId="0" borderId="3" xfId="0" applyBorder="1" applyAlignment="1">
      <alignment vertical="center"/>
    </xf>
    <xf numFmtId="0" fontId="26" fillId="0" borderId="0" xfId="0" applyFont="1" applyAlignment="1">
      <alignment horizontal="center" vertical="center"/>
    </xf>
    <xf numFmtId="167" fontId="26" fillId="0" borderId="0" xfId="0" applyNumberFormat="1" applyFont="1" applyAlignment="1">
      <alignment vertical="center"/>
    </xf>
    <xf numFmtId="167" fontId="26" fillId="0" borderId="26" xfId="0" applyNumberFormat="1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4" fontId="19" fillId="0" borderId="16" xfId="0" applyNumberFormat="1" applyFont="1" applyBorder="1" applyAlignment="1" applyProtection="1">
      <alignment vertical="center"/>
      <protection locked="0"/>
    </xf>
    <xf numFmtId="0" fontId="20" fillId="0" borderId="16" xfId="0" applyFont="1" applyBorder="1" applyAlignment="1" applyProtection="1">
      <alignment vertical="center"/>
      <protection locked="0"/>
    </xf>
    <xf numFmtId="0" fontId="20" fillId="0" borderId="3" xfId="0" applyFont="1" applyBorder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34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164" fontId="37" fillId="0" borderId="0" xfId="0" applyNumberFormat="1" applyFont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3" xfId="0" applyBorder="1" applyAlignment="1">
      <alignment vertical="center" wrapText="1"/>
    </xf>
    <xf numFmtId="0" fontId="37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38" fillId="0" borderId="0" xfId="0" applyFont="1" applyAlignment="1">
      <alignment horizontal="left" vertical="center"/>
    </xf>
    <xf numFmtId="0" fontId="0" fillId="5" borderId="0" xfId="0" applyFill="1" applyAlignment="1">
      <alignment vertical="center"/>
    </xf>
    <xf numFmtId="0" fontId="39" fillId="5" borderId="5" xfId="0" applyFont="1" applyFill="1" applyBorder="1" applyAlignment="1">
      <alignment horizontal="left" vertical="center"/>
    </xf>
    <xf numFmtId="0" fontId="0" fillId="5" borderId="6" xfId="0" applyFill="1" applyBorder="1" applyAlignment="1">
      <alignment vertical="center"/>
    </xf>
    <xf numFmtId="0" fontId="39" fillId="5" borderId="6" xfId="0" applyFont="1" applyFill="1" applyBorder="1" applyAlignment="1">
      <alignment horizontal="right" vertical="center"/>
    </xf>
    <xf numFmtId="0" fontId="39" fillId="5" borderId="6" xfId="0" applyFont="1" applyFill="1" applyBorder="1" applyAlignment="1">
      <alignment horizontal="center" vertical="center"/>
    </xf>
    <xf numFmtId="4" fontId="39" fillId="5" borderId="6" xfId="0" applyNumberFormat="1" applyFont="1" applyFill="1" applyBorder="1" applyAlignment="1">
      <alignment vertical="center"/>
    </xf>
    <xf numFmtId="0" fontId="0" fillId="5" borderId="7" xfId="0" applyFill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33" fillId="5" borderId="0" xfId="0" applyFont="1" applyFill="1" applyAlignment="1">
      <alignment horizontal="left" vertical="center"/>
    </xf>
    <xf numFmtId="0" fontId="33" fillId="5" borderId="0" xfId="0" applyFont="1" applyFill="1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3" fillId="5" borderId="13" xfId="0" applyFont="1" applyFill="1" applyBorder="1" applyAlignment="1">
      <alignment horizontal="center" vertical="center" wrapText="1"/>
    </xf>
    <xf numFmtId="0" fontId="33" fillId="5" borderId="14" xfId="0" applyFont="1" applyFill="1" applyBorder="1" applyAlignment="1">
      <alignment horizontal="center" vertical="center" wrapText="1"/>
    </xf>
    <xf numFmtId="0" fontId="33" fillId="5" borderId="0" xfId="0" applyFont="1" applyFill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0" fillId="0" borderId="27" xfId="0" applyBorder="1" applyAlignment="1">
      <alignment vertical="center"/>
    </xf>
    <xf numFmtId="4" fontId="40" fillId="0" borderId="4" xfId="0" applyNumberFormat="1" applyFont="1" applyBorder="1"/>
    <xf numFmtId="167" fontId="40" fillId="0" borderId="4" xfId="0" applyNumberFormat="1" applyFont="1" applyBorder="1"/>
    <xf numFmtId="167" fontId="40" fillId="0" borderId="28" xfId="0" applyNumberFormat="1" applyFont="1" applyBorder="1"/>
    <xf numFmtId="4" fontId="41" fillId="0" borderId="0" xfId="0" applyNumberFormat="1" applyFont="1" applyAlignment="1">
      <alignment vertical="center"/>
    </xf>
    <xf numFmtId="4" fontId="17" fillId="0" borderId="0" xfId="0" applyNumberFormat="1" applyFont="1"/>
    <xf numFmtId="0" fontId="26" fillId="0" borderId="25" xfId="0" applyFont="1" applyBorder="1" applyAlignment="1">
      <alignment horizontal="left" vertical="center"/>
    </xf>
    <xf numFmtId="4" fontId="26" fillId="0" borderId="0" xfId="0" applyNumberFormat="1" applyFont="1" applyAlignment="1">
      <alignment vertic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19" fillId="0" borderId="16" xfId="0" applyFont="1" applyBorder="1" applyAlignment="1" applyProtection="1">
      <alignment horizontal="center" vertical="center"/>
      <protection locked="0"/>
    </xf>
    <xf numFmtId="49" fontId="19" fillId="0" borderId="16" xfId="0" applyNumberFormat="1" applyFont="1" applyBorder="1" applyAlignment="1" applyProtection="1">
      <alignment horizontal="left" vertical="center" wrapText="1"/>
      <protection locked="0"/>
    </xf>
    <xf numFmtId="0" fontId="19" fillId="0" borderId="16" xfId="0" applyFont="1" applyBorder="1" applyAlignment="1" applyProtection="1">
      <alignment horizontal="left" vertical="center" wrapText="1"/>
      <protection locked="0"/>
    </xf>
    <xf numFmtId="0" fontId="19" fillId="0" borderId="16" xfId="0" applyFont="1" applyBorder="1" applyAlignment="1" applyProtection="1">
      <alignment horizontal="center" vertical="center" wrapText="1"/>
      <protection locked="0"/>
    </xf>
    <xf numFmtId="166" fontId="19" fillId="0" borderId="16" xfId="0" applyNumberFormat="1" applyFont="1" applyBorder="1" applyAlignment="1" applyProtection="1">
      <alignment vertical="center"/>
      <protection locked="0"/>
    </xf>
    <xf numFmtId="0" fontId="44" fillId="6" borderId="29" xfId="0" applyFont="1" applyFill="1" applyBorder="1" applyAlignment="1">
      <alignment horizontal="left" vertical="center"/>
    </xf>
    <xf numFmtId="0" fontId="45" fillId="6" borderId="30" xfId="0" applyFont="1" applyFill="1" applyBorder="1" applyAlignment="1">
      <alignment horizontal="center" vertical="center"/>
    </xf>
    <xf numFmtId="4" fontId="44" fillId="6" borderId="31" xfId="0" applyNumberFormat="1" applyFont="1" applyFill="1" applyBorder="1" applyAlignment="1">
      <alignment horizontal="center" vertical="center"/>
    </xf>
    <xf numFmtId="0" fontId="43" fillId="6" borderId="32" xfId="0" applyFont="1" applyFill="1" applyBorder="1" applyAlignment="1">
      <alignment horizontal="left" vertical="center"/>
    </xf>
    <xf numFmtId="0" fontId="0" fillId="6" borderId="33" xfId="0" applyFill="1" applyBorder="1" applyAlignment="1">
      <alignment horizontal="center" vertical="center"/>
    </xf>
    <xf numFmtId="4" fontId="29" fillId="6" borderId="33" xfId="0" applyNumberFormat="1" applyFont="1" applyFill="1" applyBorder="1" applyAlignment="1">
      <alignment horizontal="center" vertical="center"/>
    </xf>
    <xf numFmtId="0" fontId="0" fillId="6" borderId="34" xfId="0" applyFill="1" applyBorder="1" applyAlignment="1">
      <alignment horizontal="center" vertical="center"/>
    </xf>
    <xf numFmtId="0" fontId="19" fillId="0" borderId="25" xfId="0" applyFont="1" applyBorder="1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48" fillId="0" borderId="0" xfId="0" applyFont="1" applyBorder="1"/>
    <xf numFmtId="0" fontId="0" fillId="2" borderId="0" xfId="0" applyFill="1" applyBorder="1"/>
    <xf numFmtId="0" fontId="48" fillId="0" borderId="0" xfId="0" applyFont="1" applyBorder="1" applyAlignment="1">
      <alignment horizontal="right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/>
    <xf numFmtId="0" fontId="0" fillId="2" borderId="0" xfId="0" applyFill="1"/>
    <xf numFmtId="0" fontId="23" fillId="2" borderId="0" xfId="0" applyFont="1" applyFill="1" applyAlignment="1">
      <alignment horizontal="left" vertical="top" wrapText="1"/>
    </xf>
    <xf numFmtId="0" fontId="7" fillId="2" borderId="0" xfId="0" applyFont="1" applyFill="1" applyAlignment="1">
      <alignment horizontal="left" vertical="center" wrapText="1"/>
    </xf>
    <xf numFmtId="4" fontId="8" fillId="2" borderId="9" xfId="0" applyNumberFormat="1" applyFont="1" applyFill="1" applyBorder="1" applyAlignment="1">
      <alignment vertical="center"/>
    </xf>
    <xf numFmtId="0" fontId="3" fillId="2" borderId="9" xfId="0" applyFont="1" applyFill="1" applyBorder="1"/>
    <xf numFmtId="0" fontId="6" fillId="2" borderId="0" xfId="0" applyFont="1" applyFill="1" applyAlignment="1">
      <alignment horizontal="left" vertical="center" wrapText="1"/>
    </xf>
    <xf numFmtId="0" fontId="11" fillId="2" borderId="6" xfId="0" applyFont="1" applyFill="1" applyBorder="1" applyAlignment="1">
      <alignment horizontal="left" vertical="center"/>
    </xf>
    <xf numFmtId="0" fontId="3" fillId="2" borderId="6" xfId="0" applyFont="1" applyFill="1" applyBorder="1"/>
    <xf numFmtId="4" fontId="11" fillId="2" borderId="6" xfId="0" applyNumberFormat="1" applyFont="1" applyFill="1" applyBorder="1" applyAlignment="1">
      <alignment vertical="center"/>
    </xf>
    <xf numFmtId="0" fontId="3" fillId="2" borderId="7" xfId="0" applyFont="1" applyFill="1" applyBorder="1"/>
    <xf numFmtId="0" fontId="25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 wrapText="1"/>
    </xf>
    <xf numFmtId="0" fontId="13" fillId="3" borderId="5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right" vertical="center"/>
    </xf>
    <xf numFmtId="0" fontId="31" fillId="2" borderId="0" xfId="0" applyFont="1" applyFill="1" applyAlignment="1">
      <alignment horizontal="left" vertical="center"/>
    </xf>
    <xf numFmtId="0" fontId="32" fillId="0" borderId="0" xfId="0" applyFont="1"/>
    <xf numFmtId="4" fontId="9" fillId="2" borderId="0" xfId="0" applyNumberFormat="1" applyFont="1" applyFill="1" applyAlignment="1">
      <alignment horizontal="right" vertical="center"/>
    </xf>
    <xf numFmtId="4" fontId="9" fillId="2" borderId="0" xfId="0" applyNumberFormat="1" applyFont="1" applyFill="1" applyAlignment="1">
      <alignment vertical="center"/>
    </xf>
    <xf numFmtId="49" fontId="28" fillId="0" borderId="0" xfId="0" applyNumberFormat="1" applyFont="1" applyAlignment="1">
      <alignment horizontal="left" vertical="center" wrapText="1"/>
    </xf>
    <xf numFmtId="164" fontId="7" fillId="2" borderId="0" xfId="0" applyNumberFormat="1" applyFont="1" applyFill="1" applyAlignment="1">
      <alignment horizontal="left" vertical="center"/>
    </xf>
    <xf numFmtId="0" fontId="0" fillId="2" borderId="0" xfId="0" applyFill="1" applyAlignment="1">
      <alignment wrapText="1"/>
    </xf>
    <xf numFmtId="0" fontId="28" fillId="2" borderId="0" xfId="0" applyFont="1" applyFill="1" applyAlignment="1">
      <alignment horizontal="left" vertical="center" wrapText="1"/>
    </xf>
    <xf numFmtId="0" fontId="36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 wrapText="1"/>
    </xf>
    <xf numFmtId="0" fontId="2" fillId="4" borderId="0" xfId="0" applyFont="1" applyFill="1" applyAlignment="1">
      <alignment horizontal="center" vertical="center"/>
    </xf>
    <xf numFmtId="0" fontId="0" fillId="0" borderId="0" xfId="0"/>
    <xf numFmtId="0" fontId="5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 wrapText="1"/>
    </xf>
    <xf numFmtId="0" fontId="1" fillId="2" borderId="0" xfId="0" applyFont="1" applyFill="1" applyBorder="1"/>
    <xf numFmtId="0" fontId="1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1" fillId="2" borderId="17" xfId="0" applyFont="1" applyFill="1" applyBorder="1"/>
    <xf numFmtId="0" fontId="1" fillId="2" borderId="18" xfId="0" applyFont="1" applyFill="1" applyBorder="1"/>
    <xf numFmtId="0" fontId="1" fillId="2" borderId="19" xfId="0" applyFont="1" applyFill="1" applyBorder="1"/>
    <xf numFmtId="0" fontId="1" fillId="2" borderId="20" xfId="0" applyFont="1" applyFill="1" applyBorder="1"/>
    <xf numFmtId="0" fontId="4" fillId="2" borderId="0" xfId="0" applyFont="1" applyFill="1" applyBorder="1" applyAlignment="1">
      <alignment horizontal="left" vertical="center"/>
    </xf>
    <xf numFmtId="0" fontId="1" fillId="2" borderId="21" xfId="0" applyFont="1" applyFill="1" applyBorder="1"/>
    <xf numFmtId="0" fontId="5" fillId="2" borderId="0" xfId="0" applyFont="1" applyFill="1" applyBorder="1" applyAlignment="1">
      <alignment horizontal="left" vertical="top"/>
    </xf>
    <xf numFmtId="0" fontId="7" fillId="2" borderId="0" xfId="0" applyFont="1" applyFill="1" applyBorder="1" applyAlignment="1">
      <alignment horizontal="left" vertical="center"/>
    </xf>
    <xf numFmtId="0" fontId="0" fillId="2" borderId="0" xfId="0" applyFill="1" applyBorder="1"/>
    <xf numFmtId="0" fontId="6" fillId="2" borderId="0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left" vertical="top" wrapText="1"/>
    </xf>
    <xf numFmtId="0" fontId="5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14" fontId="7" fillId="2" borderId="0" xfId="0" applyNumberFormat="1" applyFont="1" applyFill="1" applyBorder="1" applyAlignment="1">
      <alignment horizontal="left" vertical="center"/>
    </xf>
    <xf numFmtId="49" fontId="7" fillId="2" borderId="0" xfId="0" applyNumberFormat="1" applyFont="1" applyFill="1" applyBorder="1" applyAlignment="1">
      <alignment horizontal="left" vertical="center"/>
    </xf>
    <xf numFmtId="0" fontId="7" fillId="2" borderId="0" xfId="0" applyFont="1" applyFill="1" applyBorder="1"/>
    <xf numFmtId="49" fontId="7" fillId="2" borderId="0" xfId="0" applyNumberFormat="1" applyFont="1" applyFill="1" applyBorder="1" applyAlignment="1">
      <alignment horizontal="left" vertical="center"/>
    </xf>
    <xf numFmtId="0" fontId="3" fillId="2" borderId="0" xfId="0" applyFont="1" applyFill="1" applyBorder="1"/>
    <xf numFmtId="0" fontId="7" fillId="2" borderId="0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right" vertical="center"/>
    </xf>
    <xf numFmtId="0" fontId="5" fillId="2" borderId="20" xfId="0" applyFont="1" applyFill="1" applyBorder="1" applyAlignment="1">
      <alignment vertical="center"/>
    </xf>
    <xf numFmtId="165" fontId="5" fillId="2" borderId="0" xfId="0" applyNumberFormat="1" applyFont="1" applyFill="1" applyBorder="1" applyAlignment="1">
      <alignment horizontal="left" vertical="center"/>
    </xf>
    <xf numFmtId="4" fontId="24" fillId="2" borderId="0" xfId="0" applyNumberFormat="1" applyFont="1" applyFill="1" applyBorder="1" applyAlignment="1">
      <alignment vertical="center"/>
    </xf>
    <xf numFmtId="0" fontId="5" fillId="2" borderId="21" xfId="0" applyFont="1" applyFill="1" applyBorder="1" applyAlignment="1">
      <alignment vertical="center"/>
    </xf>
    <xf numFmtId="0" fontId="1" fillId="2" borderId="22" xfId="0" applyFont="1" applyFill="1" applyBorder="1" applyAlignment="1">
      <alignment vertical="center"/>
    </xf>
    <xf numFmtId="0" fontId="1" fillId="2" borderId="23" xfId="0" applyFont="1" applyFill="1" applyBorder="1" applyAlignment="1">
      <alignment vertical="center"/>
    </xf>
    <xf numFmtId="0" fontId="1" fillId="2" borderId="24" xfId="0" applyFont="1" applyFill="1" applyBorder="1" applyAlignment="1">
      <alignment vertical="center"/>
    </xf>
    <xf numFmtId="0" fontId="49" fillId="0" borderId="0" xfId="0" applyFont="1"/>
    <xf numFmtId="4" fontId="30" fillId="0" borderId="0" xfId="0" applyNumberFormat="1" applyFont="1" applyAlignment="1">
      <alignment horizontal="center" vertical="center"/>
    </xf>
    <xf numFmtId="4" fontId="30" fillId="0" borderId="0" xfId="0" applyNumberFormat="1" applyFont="1" applyAlignment="1">
      <alignment horizontal="left" vertical="center"/>
    </xf>
    <xf numFmtId="0" fontId="0" fillId="0" borderId="15" xfId="0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vertical="center"/>
      <protection locked="0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34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21" xfId="0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46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 wrapText="1"/>
    </xf>
    <xf numFmtId="0" fontId="36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vertical="center"/>
    </xf>
    <xf numFmtId="0" fontId="37" fillId="0" borderId="0" xfId="0" applyFont="1" applyBorder="1" applyAlignment="1">
      <alignment horizontal="left" vertical="center"/>
    </xf>
    <xf numFmtId="0" fontId="37" fillId="0" borderId="0" xfId="0" applyFont="1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  <xf numFmtId="0" fontId="33" fillId="5" borderId="35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4" fontId="9" fillId="0" borderId="21" xfId="0" applyNumberFormat="1" applyFont="1" applyBorder="1"/>
    <xf numFmtId="0" fontId="17" fillId="0" borderId="20" xfId="0" applyFont="1" applyBorder="1"/>
    <xf numFmtId="0" fontId="17" fillId="0" borderId="0" xfId="0" applyFont="1" applyBorder="1"/>
    <xf numFmtId="0" fontId="17" fillId="0" borderId="0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4" fontId="15" fillId="0" borderId="21" xfId="0" applyNumberFormat="1" applyFont="1" applyBorder="1"/>
    <xf numFmtId="0" fontId="17" fillId="7" borderId="20" xfId="0" applyFont="1" applyFill="1" applyBorder="1"/>
    <xf numFmtId="0" fontId="17" fillId="7" borderId="0" xfId="0" applyFont="1" applyFill="1" applyBorder="1"/>
    <xf numFmtId="0" fontId="17" fillId="7" borderId="0" xfId="0" applyFont="1" applyFill="1" applyBorder="1" applyAlignment="1">
      <alignment horizontal="left"/>
    </xf>
    <xf numFmtId="0" fontId="16" fillId="7" borderId="0" xfId="0" applyFont="1" applyFill="1" applyBorder="1" applyAlignment="1">
      <alignment horizontal="left"/>
    </xf>
    <xf numFmtId="4" fontId="16" fillId="7" borderId="21" xfId="0" applyNumberFormat="1" applyFont="1" applyFill="1" applyBorder="1"/>
    <xf numFmtId="0" fontId="0" fillId="0" borderId="20" xfId="0" applyBorder="1" applyAlignment="1" applyProtection="1">
      <alignment vertical="center"/>
      <protection locked="0"/>
    </xf>
    <xf numFmtId="4" fontId="33" fillId="0" borderId="36" xfId="0" applyNumberFormat="1" applyFont="1" applyBorder="1" applyAlignment="1" applyProtection="1">
      <alignment vertical="center"/>
      <protection locked="0"/>
    </xf>
    <xf numFmtId="4" fontId="19" fillId="0" borderId="36" xfId="0" applyNumberFormat="1" applyFont="1" applyBorder="1" applyAlignment="1" applyProtection="1">
      <alignment vertical="center"/>
      <protection locked="0"/>
    </xf>
    <xf numFmtId="0" fontId="33" fillId="0" borderId="0" xfId="0" applyFont="1" applyBorder="1" applyAlignment="1" applyProtection="1">
      <alignment horizontal="center" vertical="center"/>
      <protection locked="0"/>
    </xf>
    <xf numFmtId="49" fontId="33" fillId="0" borderId="0" xfId="0" applyNumberFormat="1" applyFont="1" applyBorder="1" applyAlignment="1" applyProtection="1">
      <alignment horizontal="left" vertical="center" wrapText="1"/>
      <protection locked="0"/>
    </xf>
    <xf numFmtId="0" fontId="33" fillId="0" borderId="0" xfId="0" applyFont="1" applyBorder="1" applyAlignment="1" applyProtection="1">
      <alignment horizontal="left" vertical="center" wrapText="1"/>
      <protection locked="0"/>
    </xf>
    <xf numFmtId="0" fontId="33" fillId="0" borderId="0" xfId="0" applyFont="1" applyBorder="1" applyAlignment="1" applyProtection="1">
      <alignment horizontal="center" vertical="center" wrapText="1"/>
      <protection locked="0"/>
    </xf>
    <xf numFmtId="166" fontId="33" fillId="0" borderId="0" xfId="0" applyNumberFormat="1" applyFont="1" applyBorder="1" applyAlignment="1" applyProtection="1">
      <alignment vertical="center"/>
      <protection locked="0"/>
    </xf>
    <xf numFmtId="4" fontId="33" fillId="0" borderId="0" xfId="0" applyNumberFormat="1" applyFont="1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33" fillId="0" borderId="37" xfId="0" applyFont="1" applyBorder="1" applyAlignment="1" applyProtection="1">
      <alignment horizontal="center" vertical="center"/>
      <protection locked="0"/>
    </xf>
    <xf numFmtId="49" fontId="33" fillId="0" borderId="37" xfId="0" applyNumberFormat="1" applyFont="1" applyBorder="1" applyAlignment="1" applyProtection="1">
      <alignment horizontal="left" vertical="center" wrapText="1"/>
      <protection locked="0"/>
    </xf>
    <xf numFmtId="0" fontId="33" fillId="0" borderId="37" xfId="0" applyFont="1" applyBorder="1" applyAlignment="1" applyProtection="1">
      <alignment horizontal="left" vertical="center" wrapText="1"/>
      <protection locked="0"/>
    </xf>
    <xf numFmtId="0" fontId="33" fillId="0" borderId="37" xfId="0" applyFont="1" applyBorder="1" applyAlignment="1" applyProtection="1">
      <alignment horizontal="center" vertical="center" wrapText="1"/>
      <protection locked="0"/>
    </xf>
    <xf numFmtId="166" fontId="33" fillId="0" borderId="37" xfId="0" applyNumberFormat="1" applyFont="1" applyBorder="1" applyAlignment="1" applyProtection="1">
      <alignment vertical="center"/>
      <protection locked="0"/>
    </xf>
    <xf numFmtId="4" fontId="33" fillId="0" borderId="37" xfId="0" applyNumberFormat="1" applyFont="1" applyBorder="1" applyAlignment="1" applyProtection="1">
      <alignment vertical="center"/>
      <protection locked="0"/>
    </xf>
    <xf numFmtId="4" fontId="33" fillId="0" borderId="38" xfId="0" applyNumberFormat="1" applyFont="1" applyBorder="1" applyAlignment="1" applyProtection="1">
      <alignment vertical="center"/>
      <protection locked="0"/>
    </xf>
    <xf numFmtId="164" fontId="33" fillId="0" borderId="0" xfId="0" applyNumberFormat="1" applyFont="1" applyBorder="1" applyAlignment="1">
      <alignment horizontal="left" vertical="center"/>
    </xf>
    <xf numFmtId="0" fontId="16" fillId="0" borderId="0" xfId="0" applyFont="1" applyBorder="1" applyAlignment="1">
      <alignment horizontal="left"/>
    </xf>
    <xf numFmtId="4" fontId="47" fillId="0" borderId="21" xfId="0" applyNumberFormat="1" applyFont="1" applyBorder="1"/>
    <xf numFmtId="4" fontId="47" fillId="7" borderId="21" xfId="0" applyNumberFormat="1" applyFont="1" applyFill="1" applyBorder="1"/>
    <xf numFmtId="0" fontId="18" fillId="0" borderId="0" xfId="0" applyFont="1" applyBorder="1" applyAlignment="1">
      <alignment horizontal="left" vertical="center"/>
    </xf>
    <xf numFmtId="0" fontId="42" fillId="0" borderId="0" xfId="0" applyFont="1" applyBorder="1" applyAlignment="1">
      <alignment horizontal="left" vertical="center" wrapText="1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17" fillId="0" borderId="17" xfId="0" applyFont="1" applyBorder="1"/>
    <xf numFmtId="0" fontId="17" fillId="0" borderId="18" xfId="0" applyFont="1" applyBorder="1"/>
    <xf numFmtId="0" fontId="17" fillId="0" borderId="18" xfId="0" applyFont="1" applyBorder="1" applyAlignment="1">
      <alignment horizontal="left"/>
    </xf>
    <xf numFmtId="0" fontId="15" fillId="0" borderId="18" xfId="0" applyFont="1" applyBorder="1" applyAlignment="1">
      <alignment horizontal="left"/>
    </xf>
    <xf numFmtId="4" fontId="15" fillId="0" borderId="19" xfId="0" applyNumberFormat="1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85750" cy="285750"/>
    <xdr:pic>
      <xdr:nvPicPr>
        <xdr:cNvPr id="2" name="image1.png">
          <a:extLst>
            <a:ext uri="{FF2B5EF4-FFF2-40B4-BE49-F238E27FC236}">
              <a16:creationId xmlns:a16="http://schemas.microsoft.com/office/drawing/2014/main" id="{9FCCA46D-C594-4CB7-89C0-13E8CEDFEE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85750" cy="2857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92"/>
  <sheetViews>
    <sheetView view="pageBreakPreview" zoomScale="85" zoomScaleNormal="85" zoomScaleSheetLayoutView="85" workbookViewId="0">
      <selection activeCell="AK26" sqref="AK26:AO26"/>
    </sheetView>
  </sheetViews>
  <sheetFormatPr defaultColWidth="9.140625" defaultRowHeight="15" x14ac:dyDescent="0.25"/>
  <cols>
    <col min="1" max="1" width="9.140625" style="30"/>
    <col min="2" max="2" width="2.140625" style="30" customWidth="1"/>
    <col min="3" max="3" width="0.7109375" style="30" customWidth="1"/>
    <col min="4" max="4" width="2" style="30" customWidth="1"/>
    <col min="5" max="5" width="0.85546875" style="30" customWidth="1"/>
    <col min="6" max="6" width="1.7109375" style="30" customWidth="1"/>
    <col min="7" max="7" width="1" style="30" customWidth="1"/>
    <col min="8" max="8" width="1.28515625" style="30" customWidth="1"/>
    <col min="9" max="9" width="1" style="30" customWidth="1"/>
    <col min="10" max="10" width="2.28515625" style="30" customWidth="1"/>
    <col min="11" max="11" width="0.85546875" style="30" customWidth="1"/>
    <col min="12" max="12" width="2.28515625" style="30" customWidth="1"/>
    <col min="13" max="13" width="1.85546875" style="30" customWidth="1"/>
    <col min="14" max="14" width="3" style="30" customWidth="1"/>
    <col min="15" max="15" width="1.42578125" style="30" customWidth="1"/>
    <col min="16" max="16" width="0.85546875" style="30" customWidth="1"/>
    <col min="17" max="17" width="1.85546875" style="30" customWidth="1"/>
    <col min="18" max="18" width="1.28515625" style="30" customWidth="1"/>
    <col min="19" max="19" width="1.5703125" style="30" customWidth="1"/>
    <col min="20" max="20" width="3" style="30" customWidth="1"/>
    <col min="21" max="21" width="0.85546875" style="30" customWidth="1"/>
    <col min="22" max="26" width="3" style="30" customWidth="1"/>
    <col min="27" max="28" width="1.85546875" style="30" customWidth="1"/>
    <col min="29" max="29" width="3" style="30" customWidth="1"/>
    <col min="30" max="30" width="1.42578125" style="30" customWidth="1"/>
    <col min="31" max="31" width="2" style="30" customWidth="1"/>
    <col min="32" max="32" width="0.85546875" style="30" customWidth="1"/>
    <col min="33" max="33" width="1.85546875" style="30" customWidth="1"/>
    <col min="34" max="34" width="3.140625" style="30" customWidth="1"/>
    <col min="35" max="35" width="9" style="30" customWidth="1"/>
    <col min="36" max="36" width="1" style="30" customWidth="1"/>
    <col min="37" max="37" width="3" style="30" customWidth="1"/>
    <col min="38" max="38" width="3.42578125" style="30" customWidth="1"/>
    <col min="39" max="39" width="1.5703125" style="30" customWidth="1"/>
    <col min="40" max="40" width="11.85546875" style="30" customWidth="1"/>
    <col min="41" max="41" width="3.140625" style="30" customWidth="1"/>
    <col min="42" max="42" width="3" style="30" customWidth="1"/>
    <col min="43" max="43" width="1.5703125" style="30" customWidth="1"/>
    <col min="44" max="16384" width="9.140625" style="30"/>
  </cols>
  <sheetData>
    <row r="1" spans="1:91" x14ac:dyDescent="0.25">
      <c r="A1" s="28" t="s">
        <v>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8" t="s">
        <v>0</v>
      </c>
      <c r="BA1" s="28" t="s">
        <v>74</v>
      </c>
      <c r="BB1" s="28" t="s">
        <v>0</v>
      </c>
      <c r="BC1" s="29"/>
      <c r="BD1" s="29"/>
      <c r="BE1" s="29"/>
      <c r="BS1" s="29"/>
      <c r="BT1" s="28" t="s">
        <v>4</v>
      </c>
      <c r="BU1" s="28" t="s">
        <v>4</v>
      </c>
      <c r="BV1" s="28" t="s">
        <v>75</v>
      </c>
      <c r="BW1" s="29"/>
      <c r="BX1" s="29"/>
      <c r="BY1" s="29"/>
      <c r="BZ1" s="29"/>
      <c r="CA1" s="29"/>
      <c r="CB1" s="29"/>
      <c r="CC1" s="29"/>
      <c r="CD1" s="29"/>
      <c r="CE1" s="29"/>
      <c r="CF1" s="29"/>
      <c r="CG1" s="29"/>
      <c r="CH1" s="29"/>
      <c r="CI1" s="29"/>
      <c r="CJ1" s="29"/>
      <c r="CK1" s="29"/>
      <c r="CL1" s="29"/>
      <c r="CM1" s="29"/>
    </row>
    <row r="2" spans="1:91" ht="36.75" customHeight="1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165"/>
      <c r="AS2" s="166"/>
      <c r="AT2" s="166"/>
      <c r="AU2" s="166"/>
      <c r="AV2" s="166"/>
      <c r="AW2" s="166"/>
      <c r="AX2" s="166"/>
      <c r="AY2" s="166"/>
      <c r="AZ2" s="166"/>
      <c r="BA2" s="166"/>
      <c r="BB2" s="166"/>
      <c r="BC2" s="166"/>
      <c r="BD2" s="166"/>
      <c r="BE2" s="166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31" t="s">
        <v>77</v>
      </c>
      <c r="BT2" s="31" t="s">
        <v>78</v>
      </c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</row>
    <row r="3" spans="1:91" ht="6.75" customHeight="1" x14ac:dyDescent="0.25">
      <c r="A3" s="29"/>
      <c r="B3" s="201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3"/>
      <c r="AR3" s="198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31" t="s">
        <v>77</v>
      </c>
      <c r="BT3" s="31" t="s">
        <v>79</v>
      </c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</row>
    <row r="4" spans="1:91" ht="24.75" customHeight="1" x14ac:dyDescent="0.25">
      <c r="A4" s="29"/>
      <c r="B4" s="204"/>
      <c r="C4" s="198"/>
      <c r="D4" s="205" t="s">
        <v>80</v>
      </c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198"/>
      <c r="P4" s="198"/>
      <c r="Q4" s="198"/>
      <c r="R4" s="198"/>
      <c r="S4" s="198"/>
      <c r="T4" s="198"/>
      <c r="U4" s="198"/>
      <c r="V4" s="198"/>
      <c r="W4" s="198"/>
      <c r="X4" s="198"/>
      <c r="Y4" s="198"/>
      <c r="Z4" s="198"/>
      <c r="AA4" s="198"/>
      <c r="AB4" s="198"/>
      <c r="AC4" s="198"/>
      <c r="AD4" s="198"/>
      <c r="AE4" s="198"/>
      <c r="AF4" s="198"/>
      <c r="AG4" s="198"/>
      <c r="AH4" s="198"/>
      <c r="AI4" s="198"/>
      <c r="AJ4" s="198"/>
      <c r="AK4" s="198"/>
      <c r="AL4" s="198"/>
      <c r="AM4" s="198"/>
      <c r="AN4" s="198"/>
      <c r="AO4" s="198"/>
      <c r="AP4" s="198"/>
      <c r="AQ4" s="206"/>
      <c r="AR4" s="198"/>
      <c r="AS4" s="33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34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31" t="s">
        <v>82</v>
      </c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</row>
    <row r="5" spans="1:91" ht="12" customHeight="1" x14ac:dyDescent="0.25">
      <c r="A5" s="29"/>
      <c r="B5" s="204"/>
      <c r="C5" s="198"/>
      <c r="D5" s="207" t="s">
        <v>83</v>
      </c>
      <c r="E5" s="198"/>
      <c r="F5" s="198"/>
      <c r="G5" s="198"/>
      <c r="H5" s="198"/>
      <c r="I5" s="198"/>
      <c r="J5" s="198"/>
      <c r="K5" s="208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09"/>
      <c r="AG5" s="209"/>
      <c r="AH5" s="209"/>
      <c r="AI5" s="209"/>
      <c r="AJ5" s="209"/>
      <c r="AK5" s="209"/>
      <c r="AL5" s="209"/>
      <c r="AM5" s="209"/>
      <c r="AN5" s="209"/>
      <c r="AO5" s="209"/>
      <c r="AP5" s="198"/>
      <c r="AQ5" s="206"/>
      <c r="AR5" s="198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168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31" t="s">
        <v>77</v>
      </c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</row>
    <row r="6" spans="1:91" ht="36.75" customHeight="1" x14ac:dyDescent="0.25">
      <c r="A6" s="29"/>
      <c r="B6" s="204"/>
      <c r="C6" s="198"/>
      <c r="D6" s="210" t="s">
        <v>5</v>
      </c>
      <c r="E6" s="198"/>
      <c r="F6" s="198"/>
      <c r="G6" s="198"/>
      <c r="H6" s="198"/>
      <c r="I6" s="198"/>
      <c r="J6" s="198"/>
      <c r="K6" s="211" t="s">
        <v>169</v>
      </c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09"/>
      <c r="AD6" s="209"/>
      <c r="AE6" s="209"/>
      <c r="AF6" s="209"/>
      <c r="AG6" s="209"/>
      <c r="AH6" s="209"/>
      <c r="AI6" s="209"/>
      <c r="AJ6" s="209"/>
      <c r="AK6" s="209"/>
      <c r="AL6" s="209"/>
      <c r="AM6" s="209"/>
      <c r="AN6" s="209"/>
      <c r="AO6" s="209"/>
      <c r="AP6" s="198"/>
      <c r="AQ6" s="206"/>
      <c r="AR6" s="198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167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31" t="s">
        <v>77</v>
      </c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</row>
    <row r="7" spans="1:91" ht="12" customHeight="1" x14ac:dyDescent="0.25">
      <c r="A7" s="29"/>
      <c r="B7" s="204"/>
      <c r="C7" s="198"/>
      <c r="D7" s="212" t="s">
        <v>7</v>
      </c>
      <c r="E7" s="198"/>
      <c r="F7" s="198"/>
      <c r="G7" s="198"/>
      <c r="H7" s="198"/>
      <c r="I7" s="198"/>
      <c r="J7" s="198"/>
      <c r="K7" s="213" t="s">
        <v>0</v>
      </c>
      <c r="L7" s="198"/>
      <c r="M7" s="198"/>
      <c r="N7" s="198"/>
      <c r="O7" s="198"/>
      <c r="P7" s="198"/>
      <c r="Q7" s="198"/>
      <c r="R7" s="198"/>
      <c r="S7" s="198"/>
      <c r="T7" s="198"/>
      <c r="U7" s="198"/>
      <c r="V7" s="198"/>
      <c r="W7" s="198"/>
      <c r="X7" s="198"/>
      <c r="Y7" s="198"/>
      <c r="Z7" s="198"/>
      <c r="AA7" s="198"/>
      <c r="AB7" s="198"/>
      <c r="AC7" s="198"/>
      <c r="AD7" s="198"/>
      <c r="AE7" s="198"/>
      <c r="AF7" s="198"/>
      <c r="AG7" s="198"/>
      <c r="AH7" s="198"/>
      <c r="AI7" s="198"/>
      <c r="AJ7" s="198"/>
      <c r="AK7" s="212" t="s">
        <v>8</v>
      </c>
      <c r="AL7" s="198"/>
      <c r="AM7" s="198"/>
      <c r="AN7" s="213" t="s">
        <v>0</v>
      </c>
      <c r="AO7" s="198"/>
      <c r="AP7" s="198"/>
      <c r="AQ7" s="206"/>
      <c r="AR7" s="198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167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31" t="s">
        <v>77</v>
      </c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</row>
    <row r="8" spans="1:91" ht="12" customHeight="1" x14ac:dyDescent="0.25">
      <c r="A8" s="29"/>
      <c r="B8" s="204"/>
      <c r="C8" s="198"/>
      <c r="D8" s="212" t="s">
        <v>9</v>
      </c>
      <c r="E8" s="198"/>
      <c r="F8" s="198"/>
      <c r="G8" s="198"/>
      <c r="H8" s="198"/>
      <c r="I8" s="198"/>
      <c r="J8" s="198"/>
      <c r="K8" s="213" t="s">
        <v>171</v>
      </c>
      <c r="L8" s="198"/>
      <c r="M8" s="198"/>
      <c r="N8" s="198"/>
      <c r="O8" s="198"/>
      <c r="P8" s="198"/>
      <c r="Q8" s="198"/>
      <c r="R8" s="198"/>
      <c r="S8" s="198"/>
      <c r="T8" s="198"/>
      <c r="U8" s="198"/>
      <c r="V8" s="198"/>
      <c r="W8" s="198"/>
      <c r="X8" s="198"/>
      <c r="Y8" s="198"/>
      <c r="Z8" s="198"/>
      <c r="AA8" s="198"/>
      <c r="AB8" s="198"/>
      <c r="AC8" s="198"/>
      <c r="AD8" s="198"/>
      <c r="AE8" s="198"/>
      <c r="AF8" s="198"/>
      <c r="AG8" s="198"/>
      <c r="AH8" s="198"/>
      <c r="AI8" s="198"/>
      <c r="AJ8" s="198"/>
      <c r="AK8" s="212" t="s">
        <v>10</v>
      </c>
      <c r="AL8" s="198"/>
      <c r="AM8" s="198"/>
      <c r="AN8" s="214">
        <v>45016</v>
      </c>
      <c r="AO8" s="198"/>
      <c r="AP8" s="198"/>
      <c r="AQ8" s="206"/>
      <c r="AR8" s="198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167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31" t="s">
        <v>77</v>
      </c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</row>
    <row r="9" spans="1:91" ht="14.25" customHeight="1" x14ac:dyDescent="0.25">
      <c r="A9" s="29"/>
      <c r="B9" s="204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8"/>
      <c r="N9" s="198"/>
      <c r="O9" s="198"/>
      <c r="P9" s="198"/>
      <c r="Q9" s="198"/>
      <c r="R9" s="198"/>
      <c r="S9" s="198"/>
      <c r="T9" s="198"/>
      <c r="U9" s="198"/>
      <c r="V9" s="198"/>
      <c r="W9" s="198"/>
      <c r="X9" s="198"/>
      <c r="Y9" s="198"/>
      <c r="Z9" s="198"/>
      <c r="AA9" s="198"/>
      <c r="AB9" s="198"/>
      <c r="AC9" s="198"/>
      <c r="AD9" s="198"/>
      <c r="AE9" s="198"/>
      <c r="AF9" s="198"/>
      <c r="AG9" s="198"/>
      <c r="AH9" s="198"/>
      <c r="AI9" s="198"/>
      <c r="AJ9" s="198"/>
      <c r="AK9" s="198"/>
      <c r="AL9" s="198"/>
      <c r="AM9" s="198"/>
      <c r="AN9" s="198"/>
      <c r="AO9" s="198"/>
      <c r="AP9" s="198"/>
      <c r="AQ9" s="206"/>
      <c r="AR9" s="198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167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31" t="s">
        <v>77</v>
      </c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</row>
    <row r="10" spans="1:91" ht="12" customHeight="1" x14ac:dyDescent="0.25">
      <c r="A10" s="29"/>
      <c r="B10" s="204"/>
      <c r="C10" s="198"/>
      <c r="D10" s="212" t="s">
        <v>11</v>
      </c>
      <c r="E10" s="198"/>
      <c r="F10" s="198"/>
      <c r="G10" s="198"/>
      <c r="H10" s="198"/>
      <c r="I10" s="198"/>
      <c r="J10" s="198"/>
      <c r="K10" s="198" t="s">
        <v>170</v>
      </c>
      <c r="L10" s="198"/>
      <c r="M10" s="198"/>
      <c r="N10" s="198"/>
      <c r="O10" s="198"/>
      <c r="P10" s="198"/>
      <c r="Q10" s="198"/>
      <c r="R10" s="198"/>
      <c r="S10" s="198"/>
      <c r="T10" s="198"/>
      <c r="U10" s="198"/>
      <c r="V10" s="198"/>
      <c r="W10" s="198"/>
      <c r="X10" s="198"/>
      <c r="Y10" s="198"/>
      <c r="Z10" s="198"/>
      <c r="AA10" s="198"/>
      <c r="AB10" s="198"/>
      <c r="AC10" s="198"/>
      <c r="AD10" s="198"/>
      <c r="AE10" s="198"/>
      <c r="AF10" s="198"/>
      <c r="AG10" s="198"/>
      <c r="AH10" s="198"/>
      <c r="AI10" s="198"/>
      <c r="AJ10" s="198"/>
      <c r="AK10" s="212" t="s">
        <v>12</v>
      </c>
      <c r="AL10" s="198"/>
      <c r="AM10" s="198"/>
      <c r="AN10" s="215" t="s">
        <v>178</v>
      </c>
      <c r="AO10" s="198"/>
      <c r="AP10" s="198"/>
      <c r="AQ10" s="206"/>
      <c r="AR10" s="198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167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31" t="s">
        <v>77</v>
      </c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</row>
    <row r="11" spans="1:91" ht="18" customHeight="1" x14ac:dyDescent="0.25">
      <c r="A11" s="29"/>
      <c r="B11" s="204"/>
      <c r="C11" s="198"/>
      <c r="D11" s="198"/>
      <c r="E11" s="213"/>
      <c r="F11" s="198"/>
      <c r="G11" s="216"/>
      <c r="H11" s="198"/>
      <c r="I11" s="198"/>
      <c r="J11" s="198"/>
      <c r="K11" s="198"/>
      <c r="L11" s="198"/>
      <c r="M11" s="198"/>
      <c r="N11" s="198"/>
      <c r="O11" s="198"/>
      <c r="P11" s="198"/>
      <c r="Q11" s="198"/>
      <c r="R11" s="198"/>
      <c r="S11" s="198"/>
      <c r="T11" s="198"/>
      <c r="U11" s="198"/>
      <c r="V11" s="198"/>
      <c r="W11" s="198"/>
      <c r="X11" s="198"/>
      <c r="Y11" s="198"/>
      <c r="Z11" s="198"/>
      <c r="AA11" s="198"/>
      <c r="AB11" s="198"/>
      <c r="AC11" s="198"/>
      <c r="AD11" s="198"/>
      <c r="AE11" s="198"/>
      <c r="AF11" s="198"/>
      <c r="AG11" s="198"/>
      <c r="AH11" s="198"/>
      <c r="AI11" s="198"/>
      <c r="AJ11" s="198"/>
      <c r="AK11" s="212" t="s">
        <v>13</v>
      </c>
      <c r="AL11" s="198"/>
      <c r="AM11" s="198"/>
      <c r="AN11" s="215" t="s">
        <v>179</v>
      </c>
      <c r="AO11" s="198"/>
      <c r="AP11" s="198"/>
      <c r="AQ11" s="206"/>
      <c r="AR11" s="198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167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31" t="s">
        <v>77</v>
      </c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</row>
    <row r="12" spans="1:91" ht="12.6" customHeight="1" x14ac:dyDescent="0.25">
      <c r="A12" s="29"/>
      <c r="B12" s="204"/>
      <c r="C12" s="198"/>
      <c r="D12" s="198"/>
      <c r="E12" s="213"/>
      <c r="F12" s="198"/>
      <c r="G12" s="198"/>
      <c r="H12" s="198"/>
      <c r="I12" s="198"/>
      <c r="J12" s="198"/>
      <c r="K12" s="198"/>
      <c r="L12" s="198"/>
      <c r="M12" s="198"/>
      <c r="N12" s="198"/>
      <c r="O12" s="198"/>
      <c r="P12" s="198"/>
      <c r="Q12" s="198"/>
      <c r="R12" s="198"/>
      <c r="S12" s="198"/>
      <c r="T12" s="198"/>
      <c r="U12" s="198"/>
      <c r="V12" s="198"/>
      <c r="W12" s="198"/>
      <c r="X12" s="198"/>
      <c r="Y12" s="198"/>
      <c r="Z12" s="198"/>
      <c r="AA12" s="198"/>
      <c r="AB12" s="198"/>
      <c r="AC12" s="198"/>
      <c r="AD12" s="198"/>
      <c r="AE12" s="198"/>
      <c r="AF12" s="198"/>
      <c r="AG12" s="198"/>
      <c r="AH12" s="198"/>
      <c r="AI12" s="198"/>
      <c r="AJ12" s="198"/>
      <c r="AK12" s="198"/>
      <c r="AL12" s="198"/>
      <c r="AM12" s="198"/>
      <c r="AN12" s="198"/>
      <c r="AO12" s="198"/>
      <c r="AP12" s="198"/>
      <c r="AQ12" s="206"/>
      <c r="AR12" s="198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167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31" t="s">
        <v>77</v>
      </c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</row>
    <row r="13" spans="1:91" ht="12" customHeight="1" x14ac:dyDescent="0.25">
      <c r="A13" s="29"/>
      <c r="B13" s="204"/>
      <c r="C13" s="198"/>
      <c r="D13" s="212" t="s">
        <v>14</v>
      </c>
      <c r="E13" s="198"/>
      <c r="F13" s="198"/>
      <c r="G13" s="198"/>
      <c r="H13" s="198"/>
      <c r="I13" s="198"/>
      <c r="J13" s="198"/>
      <c r="K13" s="198"/>
      <c r="L13" s="198"/>
      <c r="M13" s="198"/>
      <c r="N13" s="198"/>
      <c r="O13" s="198"/>
      <c r="P13" s="198"/>
      <c r="Q13" s="198"/>
      <c r="R13" s="198"/>
      <c r="S13" s="198"/>
      <c r="T13" s="198"/>
      <c r="U13" s="198"/>
      <c r="V13" s="198"/>
      <c r="W13" s="198"/>
      <c r="X13" s="198"/>
      <c r="Y13" s="198"/>
      <c r="Z13" s="198"/>
      <c r="AA13" s="198"/>
      <c r="AB13" s="198"/>
      <c r="AC13" s="198"/>
      <c r="AD13" s="198"/>
      <c r="AE13" s="198"/>
      <c r="AF13" s="198"/>
      <c r="AG13" s="198"/>
      <c r="AH13" s="198"/>
      <c r="AI13" s="198"/>
      <c r="AJ13" s="198"/>
      <c r="AK13" s="212" t="s">
        <v>12</v>
      </c>
      <c r="AL13" s="198"/>
      <c r="AM13" s="198"/>
      <c r="AN13" s="215"/>
      <c r="AO13" s="198"/>
      <c r="AP13" s="198"/>
      <c r="AQ13" s="206"/>
      <c r="AR13" s="198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167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31" t="s">
        <v>77</v>
      </c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</row>
    <row r="14" spans="1:91" x14ac:dyDescent="0.25">
      <c r="A14" s="29"/>
      <c r="B14" s="204"/>
      <c r="C14" s="198"/>
      <c r="D14" s="198"/>
      <c r="E14" s="217"/>
      <c r="F14" s="218"/>
      <c r="G14" s="218"/>
      <c r="H14" s="218"/>
      <c r="I14" s="218"/>
      <c r="J14" s="218"/>
      <c r="K14" s="218"/>
      <c r="L14" s="218"/>
      <c r="M14" s="218"/>
      <c r="N14" s="218"/>
      <c r="O14" s="218"/>
      <c r="P14" s="218"/>
      <c r="Q14" s="218"/>
      <c r="R14" s="218"/>
      <c r="S14" s="218"/>
      <c r="T14" s="218"/>
      <c r="U14" s="218"/>
      <c r="V14" s="218"/>
      <c r="W14" s="218"/>
      <c r="X14" s="218"/>
      <c r="Y14" s="218"/>
      <c r="Z14" s="218"/>
      <c r="AA14" s="218"/>
      <c r="AB14" s="218"/>
      <c r="AC14" s="218"/>
      <c r="AD14" s="218"/>
      <c r="AE14" s="218"/>
      <c r="AF14" s="218"/>
      <c r="AG14" s="218"/>
      <c r="AH14" s="218"/>
      <c r="AI14" s="218"/>
      <c r="AJ14" s="218"/>
      <c r="AK14" s="212" t="s">
        <v>13</v>
      </c>
      <c r="AL14" s="198"/>
      <c r="AM14" s="198"/>
      <c r="AN14" s="215"/>
      <c r="AO14" s="198"/>
      <c r="AP14" s="198"/>
      <c r="AQ14" s="206"/>
      <c r="AR14" s="198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167"/>
      <c r="BS14" s="31" t="s">
        <v>77</v>
      </c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</row>
    <row r="15" spans="1:91" ht="6.75" customHeight="1" x14ac:dyDescent="0.25">
      <c r="A15" s="29"/>
      <c r="B15" s="204"/>
      <c r="C15" s="198"/>
      <c r="D15" s="198"/>
      <c r="E15" s="198"/>
      <c r="F15" s="198"/>
      <c r="G15" s="198"/>
      <c r="H15" s="198"/>
      <c r="I15" s="198"/>
      <c r="J15" s="198"/>
      <c r="K15" s="198"/>
      <c r="L15" s="198"/>
      <c r="M15" s="198"/>
      <c r="N15" s="198"/>
      <c r="O15" s="198"/>
      <c r="P15" s="198"/>
      <c r="Q15" s="198"/>
      <c r="R15" s="198"/>
      <c r="S15" s="198"/>
      <c r="T15" s="198"/>
      <c r="U15" s="198"/>
      <c r="V15" s="198"/>
      <c r="W15" s="198"/>
      <c r="X15" s="198"/>
      <c r="Y15" s="198"/>
      <c r="Z15" s="198"/>
      <c r="AA15" s="198"/>
      <c r="AB15" s="198"/>
      <c r="AC15" s="198"/>
      <c r="AD15" s="198"/>
      <c r="AE15" s="198"/>
      <c r="AF15" s="198"/>
      <c r="AG15" s="198"/>
      <c r="AH15" s="198"/>
      <c r="AI15" s="198"/>
      <c r="AJ15" s="198"/>
      <c r="AK15" s="198"/>
      <c r="AL15" s="198"/>
      <c r="AM15" s="198"/>
      <c r="AN15" s="198"/>
      <c r="AO15" s="198"/>
      <c r="AP15" s="198"/>
      <c r="AQ15" s="206"/>
      <c r="AR15" s="198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167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31" t="s">
        <v>4</v>
      </c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</row>
    <row r="16" spans="1:91" ht="12" customHeight="1" x14ac:dyDescent="0.25">
      <c r="A16" s="29"/>
      <c r="B16" s="204"/>
      <c r="C16" s="198"/>
      <c r="D16" s="212" t="s">
        <v>15</v>
      </c>
      <c r="E16" s="198"/>
      <c r="F16" s="198"/>
      <c r="G16" s="198"/>
      <c r="H16" s="198"/>
      <c r="I16" s="198"/>
      <c r="J16" s="198"/>
      <c r="K16" s="228" t="s">
        <v>181</v>
      </c>
      <c r="L16" s="198"/>
      <c r="M16" s="198"/>
      <c r="N16" s="198"/>
      <c r="O16" s="198"/>
      <c r="P16" s="198"/>
      <c r="Q16" s="198"/>
      <c r="R16" s="198"/>
      <c r="S16" s="198"/>
      <c r="T16" s="198"/>
      <c r="U16" s="198"/>
      <c r="V16" s="198"/>
      <c r="W16" s="198"/>
      <c r="X16" s="198"/>
      <c r="Y16" s="198"/>
      <c r="Z16" s="198"/>
      <c r="AA16" s="198"/>
      <c r="AB16" s="198"/>
      <c r="AC16" s="198"/>
      <c r="AD16" s="198"/>
      <c r="AE16" s="198"/>
      <c r="AF16" s="198"/>
      <c r="AG16" s="198"/>
      <c r="AH16" s="198"/>
      <c r="AI16" s="198"/>
      <c r="AJ16" s="198"/>
      <c r="AK16" s="212" t="s">
        <v>12</v>
      </c>
      <c r="AL16" s="198"/>
      <c r="AM16" s="198"/>
      <c r="AN16" s="213">
        <v>27714870</v>
      </c>
      <c r="AO16" s="198"/>
      <c r="AP16" s="198"/>
      <c r="AQ16" s="206"/>
      <c r="AR16" s="198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167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29"/>
      <c r="BR16" s="29"/>
      <c r="BS16" s="31" t="s">
        <v>4</v>
      </c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</row>
    <row r="17" spans="1:91" ht="18" customHeight="1" x14ac:dyDescent="0.25">
      <c r="A17" s="29"/>
      <c r="B17" s="204"/>
      <c r="C17" s="198"/>
      <c r="D17" s="198"/>
      <c r="E17" s="213"/>
      <c r="F17" s="198"/>
      <c r="G17" s="198"/>
      <c r="H17" s="198"/>
      <c r="I17" s="198"/>
      <c r="J17" s="198"/>
      <c r="K17" s="198"/>
      <c r="L17" s="198"/>
      <c r="M17" s="198"/>
      <c r="N17" s="198"/>
      <c r="O17" s="198"/>
      <c r="P17" s="198"/>
      <c r="Q17" s="198"/>
      <c r="R17" s="198"/>
      <c r="S17" s="198"/>
      <c r="T17" s="198"/>
      <c r="U17" s="198"/>
      <c r="V17" s="198"/>
      <c r="W17" s="198"/>
      <c r="X17" s="198"/>
      <c r="Y17" s="198"/>
      <c r="Z17" s="198"/>
      <c r="AA17" s="198"/>
      <c r="AB17" s="198"/>
      <c r="AC17" s="198"/>
      <c r="AD17" s="198"/>
      <c r="AE17" s="198"/>
      <c r="AF17" s="198"/>
      <c r="AG17" s="198"/>
      <c r="AH17" s="198"/>
      <c r="AI17" s="198"/>
      <c r="AJ17" s="198"/>
      <c r="AK17" s="212" t="s">
        <v>13</v>
      </c>
      <c r="AL17" s="198"/>
      <c r="AM17" s="198"/>
      <c r="AN17" s="213" t="s">
        <v>180</v>
      </c>
      <c r="AO17" s="198"/>
      <c r="AP17" s="198"/>
      <c r="AQ17" s="206"/>
      <c r="AR17" s="198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167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31" t="s">
        <v>84</v>
      </c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</row>
    <row r="18" spans="1:91" ht="6.75" customHeight="1" x14ac:dyDescent="0.25">
      <c r="A18" s="29"/>
      <c r="B18" s="204"/>
      <c r="C18" s="198"/>
      <c r="D18" s="198"/>
      <c r="E18" s="198"/>
      <c r="F18" s="198"/>
      <c r="G18" s="198"/>
      <c r="H18" s="198"/>
      <c r="I18" s="198"/>
      <c r="J18" s="198"/>
      <c r="K18" s="198"/>
      <c r="L18" s="198"/>
      <c r="M18" s="198"/>
      <c r="N18" s="198"/>
      <c r="O18" s="198"/>
      <c r="P18" s="198"/>
      <c r="Q18" s="198"/>
      <c r="R18" s="198"/>
      <c r="S18" s="198"/>
      <c r="T18" s="198"/>
      <c r="U18" s="198"/>
      <c r="V18" s="198"/>
      <c r="W18" s="198"/>
      <c r="X18" s="198"/>
      <c r="Y18" s="198"/>
      <c r="Z18" s="198"/>
      <c r="AA18" s="198"/>
      <c r="AB18" s="198"/>
      <c r="AC18" s="198"/>
      <c r="AD18" s="198"/>
      <c r="AE18" s="198"/>
      <c r="AF18" s="198"/>
      <c r="AG18" s="198"/>
      <c r="AH18" s="198"/>
      <c r="AI18" s="198"/>
      <c r="AJ18" s="198"/>
      <c r="AK18" s="198"/>
      <c r="AL18" s="198"/>
      <c r="AM18" s="198"/>
      <c r="AN18" s="198"/>
      <c r="AO18" s="198"/>
      <c r="AP18" s="198"/>
      <c r="AQ18" s="206"/>
      <c r="AR18" s="198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167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31" t="s">
        <v>2</v>
      </c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</row>
    <row r="19" spans="1:91" ht="12" customHeight="1" x14ac:dyDescent="0.25">
      <c r="A19" s="29"/>
      <c r="B19" s="204"/>
      <c r="C19" s="198"/>
      <c r="D19" s="212" t="s">
        <v>16</v>
      </c>
      <c r="E19" s="198"/>
      <c r="F19" s="198"/>
      <c r="G19" s="198"/>
      <c r="H19" s="198"/>
      <c r="I19" s="198"/>
      <c r="J19" s="198"/>
      <c r="K19" s="162" t="s">
        <v>174</v>
      </c>
      <c r="L19" s="163"/>
      <c r="M19" s="164"/>
      <c r="N19" s="163"/>
      <c r="O19" s="163"/>
      <c r="P19" s="163"/>
      <c r="Q19" s="163"/>
      <c r="R19" s="163"/>
      <c r="S19" s="163"/>
      <c r="T19" s="163"/>
      <c r="U19" s="163"/>
      <c r="V19" s="163"/>
      <c r="W19" s="163"/>
      <c r="X19" s="163"/>
      <c r="Y19" s="163"/>
      <c r="Z19" s="163"/>
      <c r="AA19" s="163"/>
      <c r="AB19" s="163"/>
      <c r="AC19" s="163"/>
      <c r="AD19" s="163"/>
      <c r="AE19" s="163"/>
      <c r="AF19" s="163"/>
      <c r="AG19" s="198"/>
      <c r="AH19" s="198"/>
      <c r="AI19" s="198"/>
      <c r="AJ19" s="198"/>
      <c r="AK19" s="212" t="s">
        <v>12</v>
      </c>
      <c r="AL19" s="198"/>
      <c r="AM19" s="198"/>
      <c r="AN19" s="213">
        <v>65446364</v>
      </c>
      <c r="AO19" s="198"/>
      <c r="AP19" s="198"/>
      <c r="AQ19" s="206"/>
      <c r="AR19" s="198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167"/>
      <c r="BF19" s="29"/>
      <c r="BG19" s="29"/>
      <c r="BH19" s="29"/>
      <c r="BI19" s="29"/>
      <c r="BJ19" s="29"/>
      <c r="BK19" s="29"/>
      <c r="BL19" s="29"/>
      <c r="BM19" s="29"/>
      <c r="BN19" s="29"/>
      <c r="BO19" s="29"/>
      <c r="BP19" s="29"/>
      <c r="BQ19" s="29"/>
      <c r="BR19" s="29"/>
      <c r="BS19" s="31" t="s">
        <v>2</v>
      </c>
      <c r="BT19" s="29"/>
      <c r="BU19" s="29"/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</row>
    <row r="20" spans="1:91" ht="18" customHeight="1" x14ac:dyDescent="0.25">
      <c r="A20" s="29"/>
      <c r="B20" s="204"/>
      <c r="C20" s="198"/>
      <c r="D20" s="198"/>
      <c r="E20" s="213" t="s">
        <v>85</v>
      </c>
      <c r="F20" s="198"/>
      <c r="G20" s="198"/>
      <c r="H20" s="198"/>
      <c r="I20" s="198"/>
      <c r="J20" s="198"/>
      <c r="K20" s="162" t="s">
        <v>175</v>
      </c>
      <c r="L20" s="163"/>
      <c r="M20" s="164"/>
      <c r="N20" s="163"/>
      <c r="O20" s="163"/>
      <c r="P20" s="163"/>
      <c r="Q20" s="163"/>
      <c r="R20" s="163"/>
      <c r="S20" s="163"/>
      <c r="T20" s="163"/>
      <c r="U20" s="163"/>
      <c r="V20" s="163"/>
      <c r="W20" s="163"/>
      <c r="X20" s="163"/>
      <c r="Y20" s="163"/>
      <c r="Z20" s="163"/>
      <c r="AA20" s="163"/>
      <c r="AB20" s="163"/>
      <c r="AC20" s="163"/>
      <c r="AD20" s="163"/>
      <c r="AE20" s="163"/>
      <c r="AF20" s="163"/>
      <c r="AG20" s="198"/>
      <c r="AH20" s="198"/>
      <c r="AI20" s="198"/>
      <c r="AJ20" s="198"/>
      <c r="AK20" s="212" t="s">
        <v>13</v>
      </c>
      <c r="AL20" s="198"/>
      <c r="AM20" s="198"/>
      <c r="AN20" s="213">
        <v>6797512</v>
      </c>
      <c r="AO20" s="198"/>
      <c r="AP20" s="198"/>
      <c r="AQ20" s="206"/>
      <c r="AR20" s="198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167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31" t="s">
        <v>84</v>
      </c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</row>
    <row r="21" spans="1:91" ht="6.75" customHeight="1" x14ac:dyDescent="0.25">
      <c r="A21" s="29"/>
      <c r="B21" s="204"/>
      <c r="C21" s="198"/>
      <c r="D21" s="198"/>
      <c r="E21" s="198"/>
      <c r="F21" s="198"/>
      <c r="G21" s="198"/>
      <c r="H21" s="198"/>
      <c r="I21" s="198"/>
      <c r="J21" s="198"/>
      <c r="K21" s="198"/>
      <c r="L21" s="198"/>
      <c r="M21" s="198"/>
      <c r="N21" s="198"/>
      <c r="O21" s="198"/>
      <c r="P21" s="198"/>
      <c r="Q21" s="198"/>
      <c r="R21" s="198"/>
      <c r="S21" s="198"/>
      <c r="T21" s="198"/>
      <c r="U21" s="198"/>
      <c r="V21" s="198"/>
      <c r="W21" s="198"/>
      <c r="X21" s="198"/>
      <c r="Y21" s="198"/>
      <c r="Z21" s="198"/>
      <c r="AA21" s="198"/>
      <c r="AB21" s="198"/>
      <c r="AC21" s="198"/>
      <c r="AD21" s="198"/>
      <c r="AE21" s="198"/>
      <c r="AF21" s="198"/>
      <c r="AG21" s="198"/>
      <c r="AH21" s="198"/>
      <c r="AI21" s="198"/>
      <c r="AJ21" s="198"/>
      <c r="AK21" s="198"/>
      <c r="AL21" s="198"/>
      <c r="AM21" s="198"/>
      <c r="AN21" s="198"/>
      <c r="AO21" s="198"/>
      <c r="AP21" s="198"/>
      <c r="AQ21" s="206"/>
      <c r="AR21" s="198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167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</row>
    <row r="22" spans="1:91" ht="12" customHeight="1" x14ac:dyDescent="0.25">
      <c r="A22" s="29"/>
      <c r="B22" s="204"/>
      <c r="C22" s="198"/>
      <c r="D22" s="212" t="s">
        <v>17</v>
      </c>
      <c r="E22" s="198"/>
      <c r="F22" s="198"/>
      <c r="G22" s="198"/>
      <c r="H22" s="198"/>
      <c r="I22" s="198"/>
      <c r="J22" s="198"/>
      <c r="K22" s="198"/>
      <c r="L22" s="198"/>
      <c r="M22" s="198"/>
      <c r="N22" s="198"/>
      <c r="O22" s="198"/>
      <c r="P22" s="198"/>
      <c r="Q22" s="198"/>
      <c r="R22" s="198"/>
      <c r="S22" s="198"/>
      <c r="T22" s="198"/>
      <c r="U22" s="198"/>
      <c r="V22" s="198"/>
      <c r="W22" s="198"/>
      <c r="X22" s="198"/>
      <c r="Y22" s="198"/>
      <c r="Z22" s="198"/>
      <c r="AA22" s="198"/>
      <c r="AB22" s="198"/>
      <c r="AC22" s="198"/>
      <c r="AD22" s="198"/>
      <c r="AE22" s="198"/>
      <c r="AF22" s="198"/>
      <c r="AG22" s="198"/>
      <c r="AH22" s="198"/>
      <c r="AI22" s="198"/>
      <c r="AJ22" s="198"/>
      <c r="AK22" s="198"/>
      <c r="AL22" s="198"/>
      <c r="AM22" s="198"/>
      <c r="AN22" s="198"/>
      <c r="AO22" s="198"/>
      <c r="AP22" s="198"/>
      <c r="AQ22" s="206"/>
      <c r="AR22" s="198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167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</row>
    <row r="23" spans="1:91" ht="16.5" customHeight="1" x14ac:dyDescent="0.25">
      <c r="A23" s="29"/>
      <c r="B23" s="204"/>
      <c r="C23" s="198"/>
      <c r="D23" s="198"/>
      <c r="E23" s="219" t="s">
        <v>0</v>
      </c>
      <c r="F23" s="209"/>
      <c r="G23" s="209"/>
      <c r="H23" s="209"/>
      <c r="I23" s="209"/>
      <c r="J23" s="209"/>
      <c r="K23" s="209"/>
      <c r="L23" s="209"/>
      <c r="M23" s="209"/>
      <c r="N23" s="209"/>
      <c r="O23" s="209"/>
      <c r="P23" s="209"/>
      <c r="Q23" s="209"/>
      <c r="R23" s="209"/>
      <c r="S23" s="209"/>
      <c r="T23" s="209"/>
      <c r="U23" s="209"/>
      <c r="V23" s="209"/>
      <c r="W23" s="209"/>
      <c r="X23" s="209"/>
      <c r="Y23" s="209"/>
      <c r="Z23" s="209"/>
      <c r="AA23" s="209"/>
      <c r="AB23" s="209"/>
      <c r="AC23" s="209"/>
      <c r="AD23" s="209"/>
      <c r="AE23" s="209"/>
      <c r="AF23" s="209"/>
      <c r="AG23" s="209"/>
      <c r="AH23" s="209"/>
      <c r="AI23" s="209"/>
      <c r="AJ23" s="209"/>
      <c r="AK23" s="209"/>
      <c r="AL23" s="209"/>
      <c r="AM23" s="209"/>
      <c r="AN23" s="209"/>
      <c r="AO23" s="198"/>
      <c r="AP23" s="198"/>
      <c r="AQ23" s="206"/>
      <c r="AR23" s="198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167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</row>
    <row r="24" spans="1:91" ht="6.75" customHeight="1" x14ac:dyDescent="0.25">
      <c r="A24" s="29"/>
      <c r="B24" s="204"/>
      <c r="C24" s="198"/>
      <c r="D24" s="198"/>
      <c r="E24" s="198"/>
      <c r="F24" s="198"/>
      <c r="G24" s="198"/>
      <c r="H24" s="198"/>
      <c r="I24" s="198"/>
      <c r="J24" s="198"/>
      <c r="K24" s="198"/>
      <c r="L24" s="198"/>
      <c r="M24" s="198"/>
      <c r="N24" s="198"/>
      <c r="O24" s="198"/>
      <c r="P24" s="198"/>
      <c r="Q24" s="198"/>
      <c r="R24" s="198"/>
      <c r="S24" s="198"/>
      <c r="T24" s="198"/>
      <c r="U24" s="198"/>
      <c r="V24" s="198"/>
      <c r="W24" s="198"/>
      <c r="X24" s="198"/>
      <c r="Y24" s="198"/>
      <c r="Z24" s="198"/>
      <c r="AA24" s="198"/>
      <c r="AB24" s="198"/>
      <c r="AC24" s="198"/>
      <c r="AD24" s="198"/>
      <c r="AE24" s="198"/>
      <c r="AF24" s="198"/>
      <c r="AG24" s="198"/>
      <c r="AH24" s="198"/>
      <c r="AI24" s="198"/>
      <c r="AJ24" s="198"/>
      <c r="AK24" s="198"/>
      <c r="AL24" s="198"/>
      <c r="AM24" s="198"/>
      <c r="AN24" s="198"/>
      <c r="AO24" s="198"/>
      <c r="AP24" s="198"/>
      <c r="AQ24" s="206"/>
      <c r="AR24" s="198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167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</row>
    <row r="25" spans="1:91" ht="6.75" customHeight="1" x14ac:dyDescent="0.25">
      <c r="A25" s="29"/>
      <c r="B25" s="204"/>
      <c r="C25" s="198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198"/>
      <c r="AQ25" s="206"/>
      <c r="AR25" s="198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167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</row>
    <row r="26" spans="1:91" ht="25.5" customHeight="1" x14ac:dyDescent="0.25">
      <c r="A26" s="37"/>
      <c r="B26" s="57"/>
      <c r="C26" s="199"/>
      <c r="D26" s="38" t="s">
        <v>18</v>
      </c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170">
        <f>AN88</f>
        <v>0</v>
      </c>
      <c r="AL26" s="171"/>
      <c r="AM26" s="171"/>
      <c r="AN26" s="171"/>
      <c r="AO26" s="171"/>
      <c r="AP26" s="199"/>
      <c r="AQ26" s="58"/>
      <c r="AR26" s="199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16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</row>
    <row r="27" spans="1:91" ht="6.75" customHeight="1" x14ac:dyDescent="0.25">
      <c r="A27" s="37"/>
      <c r="B27" s="57"/>
      <c r="C27" s="199"/>
      <c r="D27" s="199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199"/>
      <c r="P27" s="199"/>
      <c r="Q27" s="199"/>
      <c r="R27" s="199"/>
      <c r="S27" s="199"/>
      <c r="T27" s="199"/>
      <c r="U27" s="199"/>
      <c r="V27" s="199"/>
      <c r="W27" s="199"/>
      <c r="X27" s="199"/>
      <c r="Y27" s="199"/>
      <c r="Z27" s="199"/>
      <c r="AA27" s="199"/>
      <c r="AB27" s="199"/>
      <c r="AC27" s="199"/>
      <c r="AD27" s="199"/>
      <c r="AE27" s="199"/>
      <c r="AF27" s="199"/>
      <c r="AG27" s="199"/>
      <c r="AH27" s="199"/>
      <c r="AI27" s="199"/>
      <c r="AJ27" s="199"/>
      <c r="AK27" s="199"/>
      <c r="AL27" s="199"/>
      <c r="AM27" s="199"/>
      <c r="AN27" s="199"/>
      <c r="AO27" s="199"/>
      <c r="AP27" s="199"/>
      <c r="AQ27" s="58"/>
      <c r="AR27" s="199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16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</row>
    <row r="28" spans="1:91" ht="15.75" customHeight="1" x14ac:dyDescent="0.25">
      <c r="A28" s="37"/>
      <c r="B28" s="57"/>
      <c r="C28" s="199"/>
      <c r="D28" s="199"/>
      <c r="E28" s="199"/>
      <c r="F28" s="199"/>
      <c r="G28" s="199"/>
      <c r="H28" s="199"/>
      <c r="I28" s="199"/>
      <c r="J28" s="199"/>
      <c r="K28" s="199"/>
      <c r="L28" s="220" t="s">
        <v>20</v>
      </c>
      <c r="M28" s="209"/>
      <c r="N28" s="209"/>
      <c r="O28" s="209"/>
      <c r="P28" s="209"/>
      <c r="Q28" s="199"/>
      <c r="R28" s="199"/>
      <c r="S28" s="199"/>
      <c r="T28" s="199"/>
      <c r="U28" s="199"/>
      <c r="V28" s="199"/>
      <c r="W28" s="220" t="s">
        <v>19</v>
      </c>
      <c r="X28" s="209"/>
      <c r="Y28" s="209"/>
      <c r="Z28" s="209"/>
      <c r="AA28" s="209"/>
      <c r="AB28" s="209"/>
      <c r="AC28" s="209"/>
      <c r="AD28" s="209"/>
      <c r="AE28" s="209"/>
      <c r="AF28" s="199"/>
      <c r="AG28" s="199"/>
      <c r="AH28" s="199"/>
      <c r="AI28" s="199"/>
      <c r="AJ28" s="199"/>
      <c r="AK28" s="220" t="s">
        <v>21</v>
      </c>
      <c r="AL28" s="209"/>
      <c r="AM28" s="209"/>
      <c r="AN28" s="209"/>
      <c r="AO28" s="209"/>
      <c r="AP28" s="199"/>
      <c r="AQ28" s="58"/>
      <c r="AR28" s="199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16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</row>
    <row r="29" spans="1:91" ht="14.25" customHeight="1" x14ac:dyDescent="0.25">
      <c r="A29" s="40"/>
      <c r="B29" s="221"/>
      <c r="C29" s="200"/>
      <c r="D29" s="212" t="s">
        <v>22</v>
      </c>
      <c r="E29" s="200"/>
      <c r="F29" s="212" t="s">
        <v>23</v>
      </c>
      <c r="G29" s="200"/>
      <c r="H29" s="200"/>
      <c r="I29" s="200"/>
      <c r="J29" s="200"/>
      <c r="K29" s="200"/>
      <c r="L29" s="222">
        <v>0.21</v>
      </c>
      <c r="M29" s="209"/>
      <c r="N29" s="209"/>
      <c r="O29" s="209"/>
      <c r="P29" s="209"/>
      <c r="Q29" s="200"/>
      <c r="R29" s="200"/>
      <c r="S29" s="200"/>
      <c r="T29" s="200"/>
      <c r="U29" s="200"/>
      <c r="V29" s="200"/>
      <c r="W29" s="223">
        <f>AK26</f>
        <v>0</v>
      </c>
      <c r="X29" s="209"/>
      <c r="Y29" s="209"/>
      <c r="Z29" s="209"/>
      <c r="AA29" s="209"/>
      <c r="AB29" s="209"/>
      <c r="AC29" s="209"/>
      <c r="AD29" s="209"/>
      <c r="AE29" s="209"/>
      <c r="AF29" s="200"/>
      <c r="AG29" s="200"/>
      <c r="AH29" s="200"/>
      <c r="AI29" s="200"/>
      <c r="AJ29" s="200"/>
      <c r="AK29" s="223">
        <f>W29/100*21</f>
        <v>0</v>
      </c>
      <c r="AL29" s="209"/>
      <c r="AM29" s="209"/>
      <c r="AN29" s="209"/>
      <c r="AO29" s="209"/>
      <c r="AP29" s="200"/>
      <c r="AQ29" s="224"/>
      <c r="AR29" s="20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167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</row>
    <row r="30" spans="1:91" ht="14.25" customHeight="1" x14ac:dyDescent="0.25">
      <c r="A30" s="40"/>
      <c r="B30" s="221"/>
      <c r="C30" s="200"/>
      <c r="D30" s="200"/>
      <c r="E30" s="200"/>
      <c r="F30" s="212" t="s">
        <v>24</v>
      </c>
      <c r="G30" s="200"/>
      <c r="H30" s="200"/>
      <c r="I30" s="200"/>
      <c r="J30" s="200"/>
      <c r="K30" s="200"/>
      <c r="L30" s="222">
        <v>0.15</v>
      </c>
      <c r="M30" s="209"/>
      <c r="N30" s="209"/>
      <c r="O30" s="209"/>
      <c r="P30" s="209"/>
      <c r="Q30" s="200"/>
      <c r="R30" s="200"/>
      <c r="S30" s="200"/>
      <c r="T30" s="200"/>
      <c r="U30" s="200"/>
      <c r="V30" s="200"/>
      <c r="W30" s="223">
        <v>0</v>
      </c>
      <c r="X30" s="209"/>
      <c r="Y30" s="209"/>
      <c r="Z30" s="209"/>
      <c r="AA30" s="209"/>
      <c r="AB30" s="209"/>
      <c r="AC30" s="209"/>
      <c r="AD30" s="209"/>
      <c r="AE30" s="209"/>
      <c r="AF30" s="200"/>
      <c r="AG30" s="200"/>
      <c r="AH30" s="200"/>
      <c r="AI30" s="200"/>
      <c r="AJ30" s="200"/>
      <c r="AK30" s="223">
        <v>0</v>
      </c>
      <c r="AL30" s="209"/>
      <c r="AM30" s="209"/>
      <c r="AN30" s="209"/>
      <c r="AO30" s="209"/>
      <c r="AP30" s="200"/>
      <c r="AQ30" s="224"/>
      <c r="AR30" s="20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167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</row>
    <row r="31" spans="1:91" ht="14.25" hidden="1" customHeight="1" x14ac:dyDescent="0.25">
      <c r="A31" s="40"/>
      <c r="B31" s="221"/>
      <c r="C31" s="200"/>
      <c r="D31" s="200"/>
      <c r="E31" s="200"/>
      <c r="F31" s="212" t="s">
        <v>25</v>
      </c>
      <c r="G31" s="200"/>
      <c r="H31" s="200"/>
      <c r="I31" s="200"/>
      <c r="J31" s="200"/>
      <c r="K31" s="200"/>
      <c r="L31" s="222">
        <v>0.21</v>
      </c>
      <c r="M31" s="209"/>
      <c r="N31" s="209"/>
      <c r="O31" s="209"/>
      <c r="P31" s="209"/>
      <c r="Q31" s="200"/>
      <c r="R31" s="200"/>
      <c r="S31" s="200"/>
      <c r="T31" s="200"/>
      <c r="U31" s="200"/>
      <c r="V31" s="200"/>
      <c r="W31" s="223">
        <f>ROUND(BB79,0)</f>
        <v>0</v>
      </c>
      <c r="X31" s="209"/>
      <c r="Y31" s="209"/>
      <c r="Z31" s="209"/>
      <c r="AA31" s="209"/>
      <c r="AB31" s="209"/>
      <c r="AC31" s="209"/>
      <c r="AD31" s="209"/>
      <c r="AE31" s="209"/>
      <c r="AF31" s="200"/>
      <c r="AG31" s="200"/>
      <c r="AH31" s="200"/>
      <c r="AI31" s="200"/>
      <c r="AJ31" s="200"/>
      <c r="AK31" s="223">
        <v>0</v>
      </c>
      <c r="AL31" s="209"/>
      <c r="AM31" s="209"/>
      <c r="AN31" s="209"/>
      <c r="AO31" s="209"/>
      <c r="AP31" s="200"/>
      <c r="AQ31" s="224"/>
      <c r="AR31" s="20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167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</row>
    <row r="32" spans="1:91" ht="14.25" hidden="1" customHeight="1" x14ac:dyDescent="0.25">
      <c r="A32" s="40"/>
      <c r="B32" s="221"/>
      <c r="C32" s="200"/>
      <c r="D32" s="200"/>
      <c r="E32" s="200"/>
      <c r="F32" s="212" t="s">
        <v>26</v>
      </c>
      <c r="G32" s="200"/>
      <c r="H32" s="200"/>
      <c r="I32" s="200"/>
      <c r="J32" s="200"/>
      <c r="K32" s="200"/>
      <c r="L32" s="222">
        <v>0.15</v>
      </c>
      <c r="M32" s="209"/>
      <c r="N32" s="209"/>
      <c r="O32" s="209"/>
      <c r="P32" s="209"/>
      <c r="Q32" s="200"/>
      <c r="R32" s="200"/>
      <c r="S32" s="200"/>
      <c r="T32" s="200"/>
      <c r="U32" s="200"/>
      <c r="V32" s="200"/>
      <c r="W32" s="223">
        <f>ROUND(BC79,0)</f>
        <v>0</v>
      </c>
      <c r="X32" s="209"/>
      <c r="Y32" s="209"/>
      <c r="Z32" s="209"/>
      <c r="AA32" s="209"/>
      <c r="AB32" s="209"/>
      <c r="AC32" s="209"/>
      <c r="AD32" s="209"/>
      <c r="AE32" s="209"/>
      <c r="AF32" s="200"/>
      <c r="AG32" s="200"/>
      <c r="AH32" s="200"/>
      <c r="AI32" s="200"/>
      <c r="AJ32" s="200"/>
      <c r="AK32" s="223">
        <v>0</v>
      </c>
      <c r="AL32" s="209"/>
      <c r="AM32" s="209"/>
      <c r="AN32" s="209"/>
      <c r="AO32" s="209"/>
      <c r="AP32" s="200"/>
      <c r="AQ32" s="224"/>
      <c r="AR32" s="20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167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</row>
    <row r="33" spans="1:91" ht="14.25" hidden="1" customHeight="1" x14ac:dyDescent="0.25">
      <c r="A33" s="40"/>
      <c r="B33" s="221"/>
      <c r="C33" s="200"/>
      <c r="D33" s="200"/>
      <c r="E33" s="200"/>
      <c r="F33" s="212" t="s">
        <v>27</v>
      </c>
      <c r="G33" s="200"/>
      <c r="H33" s="200"/>
      <c r="I33" s="200"/>
      <c r="J33" s="200"/>
      <c r="K33" s="200"/>
      <c r="L33" s="222">
        <v>0</v>
      </c>
      <c r="M33" s="209"/>
      <c r="N33" s="209"/>
      <c r="O33" s="209"/>
      <c r="P33" s="209"/>
      <c r="Q33" s="200"/>
      <c r="R33" s="200"/>
      <c r="S33" s="200"/>
      <c r="T33" s="200"/>
      <c r="U33" s="200"/>
      <c r="V33" s="200"/>
      <c r="W33" s="223">
        <f>ROUND(BD79,0)</f>
        <v>0</v>
      </c>
      <c r="X33" s="209"/>
      <c r="Y33" s="209"/>
      <c r="Z33" s="209"/>
      <c r="AA33" s="209"/>
      <c r="AB33" s="209"/>
      <c r="AC33" s="209"/>
      <c r="AD33" s="209"/>
      <c r="AE33" s="209"/>
      <c r="AF33" s="200"/>
      <c r="AG33" s="200"/>
      <c r="AH33" s="200"/>
      <c r="AI33" s="200"/>
      <c r="AJ33" s="200"/>
      <c r="AK33" s="223">
        <v>0</v>
      </c>
      <c r="AL33" s="209"/>
      <c r="AM33" s="209"/>
      <c r="AN33" s="209"/>
      <c r="AO33" s="209"/>
      <c r="AP33" s="200"/>
      <c r="AQ33" s="224"/>
      <c r="AR33" s="20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167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</row>
    <row r="34" spans="1:91" ht="6.75" customHeight="1" x14ac:dyDescent="0.25">
      <c r="A34" s="37"/>
      <c r="B34" s="57"/>
      <c r="C34" s="199"/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199"/>
      <c r="T34" s="199"/>
      <c r="U34" s="199"/>
      <c r="V34" s="199"/>
      <c r="W34" s="199"/>
      <c r="X34" s="199"/>
      <c r="Y34" s="199"/>
      <c r="Z34" s="199"/>
      <c r="AA34" s="199"/>
      <c r="AB34" s="199"/>
      <c r="AC34" s="199"/>
      <c r="AD34" s="199"/>
      <c r="AE34" s="199"/>
      <c r="AF34" s="199"/>
      <c r="AG34" s="199"/>
      <c r="AH34" s="199"/>
      <c r="AI34" s="199"/>
      <c r="AJ34" s="199"/>
      <c r="AK34" s="199"/>
      <c r="AL34" s="199"/>
      <c r="AM34" s="199"/>
      <c r="AN34" s="199"/>
      <c r="AO34" s="199"/>
      <c r="AP34" s="199"/>
      <c r="AQ34" s="58"/>
      <c r="AR34" s="199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16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</row>
    <row r="35" spans="1:91" ht="25.5" customHeight="1" x14ac:dyDescent="0.25">
      <c r="A35" s="37"/>
      <c r="B35" s="57"/>
      <c r="C35" s="199"/>
      <c r="D35" s="41" t="s">
        <v>28</v>
      </c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3" t="s">
        <v>29</v>
      </c>
      <c r="U35" s="42"/>
      <c r="V35" s="42"/>
      <c r="W35" s="42"/>
      <c r="X35" s="173" t="s">
        <v>30</v>
      </c>
      <c r="Y35" s="174"/>
      <c r="Z35" s="174"/>
      <c r="AA35" s="174"/>
      <c r="AB35" s="174"/>
      <c r="AC35" s="42"/>
      <c r="AD35" s="42"/>
      <c r="AE35" s="42"/>
      <c r="AF35" s="42"/>
      <c r="AG35" s="42"/>
      <c r="AH35" s="42"/>
      <c r="AI35" s="42"/>
      <c r="AJ35" s="42"/>
      <c r="AK35" s="175">
        <f>SUM(AK26:AK33)</f>
        <v>0</v>
      </c>
      <c r="AL35" s="174"/>
      <c r="AM35" s="174"/>
      <c r="AN35" s="174"/>
      <c r="AO35" s="176"/>
      <c r="AP35" s="199"/>
      <c r="AQ35" s="58"/>
      <c r="AR35" s="199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</row>
    <row r="36" spans="1:91" ht="6.75" customHeight="1" x14ac:dyDescent="0.25">
      <c r="A36" s="37"/>
      <c r="B36" s="57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199"/>
      <c r="AE36" s="199"/>
      <c r="AF36" s="199"/>
      <c r="AG36" s="199"/>
      <c r="AH36" s="199"/>
      <c r="AI36" s="199"/>
      <c r="AJ36" s="199"/>
      <c r="AK36" s="199"/>
      <c r="AL36" s="199"/>
      <c r="AM36" s="199"/>
      <c r="AN36" s="199"/>
      <c r="AO36" s="199"/>
      <c r="AP36" s="199"/>
      <c r="AQ36" s="58"/>
      <c r="AR36" s="199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</row>
    <row r="37" spans="1:91" ht="14.25" customHeight="1" x14ac:dyDescent="0.25">
      <c r="A37" s="37"/>
      <c r="B37" s="57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199"/>
      <c r="AE37" s="199"/>
      <c r="AF37" s="199"/>
      <c r="AG37" s="199"/>
      <c r="AH37" s="199"/>
      <c r="AI37" s="199"/>
      <c r="AJ37" s="199"/>
      <c r="AK37" s="199"/>
      <c r="AL37" s="199"/>
      <c r="AM37" s="199"/>
      <c r="AN37" s="199"/>
      <c r="AO37" s="199"/>
      <c r="AP37" s="199"/>
      <c r="AQ37" s="58"/>
      <c r="AR37" s="199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</row>
    <row r="38" spans="1:91" ht="14.25" customHeight="1" x14ac:dyDescent="0.25">
      <c r="A38" s="29"/>
      <c r="B38" s="204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8"/>
      <c r="AE38" s="198"/>
      <c r="AF38" s="198"/>
      <c r="AG38" s="198"/>
      <c r="AH38" s="198"/>
      <c r="AI38" s="198"/>
      <c r="AJ38" s="198"/>
      <c r="AK38" s="198"/>
      <c r="AL38" s="198"/>
      <c r="AM38" s="198"/>
      <c r="AN38" s="198"/>
      <c r="AO38" s="198"/>
      <c r="AP38" s="198"/>
      <c r="AQ38" s="206"/>
      <c r="AR38" s="198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</row>
    <row r="39" spans="1:91" ht="14.25" customHeight="1" x14ac:dyDescent="0.25">
      <c r="A39" s="29"/>
      <c r="B39" s="204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8"/>
      <c r="AE39" s="198"/>
      <c r="AF39" s="198"/>
      <c r="AG39" s="198"/>
      <c r="AH39" s="198"/>
      <c r="AI39" s="198"/>
      <c r="AJ39" s="198"/>
      <c r="AK39" s="198"/>
      <c r="AL39" s="198"/>
      <c r="AM39" s="198"/>
      <c r="AN39" s="198"/>
      <c r="AO39" s="198"/>
      <c r="AP39" s="198"/>
      <c r="AQ39" s="206"/>
      <c r="AR39" s="198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</row>
    <row r="40" spans="1:91" ht="14.25" customHeight="1" x14ac:dyDescent="0.25">
      <c r="A40" s="29"/>
      <c r="B40" s="204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8"/>
      <c r="AE40" s="198"/>
      <c r="AF40" s="198"/>
      <c r="AG40" s="198"/>
      <c r="AH40" s="198"/>
      <c r="AI40" s="198"/>
      <c r="AJ40" s="198"/>
      <c r="AK40" s="198"/>
      <c r="AL40" s="198"/>
      <c r="AM40" s="198"/>
      <c r="AN40" s="198"/>
      <c r="AO40" s="198"/>
      <c r="AP40" s="198"/>
      <c r="AQ40" s="206"/>
      <c r="AR40" s="198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</row>
    <row r="41" spans="1:91" ht="14.25" customHeight="1" x14ac:dyDescent="0.25">
      <c r="A41" s="29"/>
      <c r="B41" s="204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8"/>
      <c r="AE41" s="198"/>
      <c r="AF41" s="198"/>
      <c r="AG41" s="198"/>
      <c r="AH41" s="198"/>
      <c r="AI41" s="198"/>
      <c r="AJ41" s="198"/>
      <c r="AK41" s="198"/>
      <c r="AL41" s="198"/>
      <c r="AM41" s="198"/>
      <c r="AN41" s="198"/>
      <c r="AO41" s="198"/>
      <c r="AP41" s="198"/>
      <c r="AQ41" s="206"/>
      <c r="AR41" s="198"/>
      <c r="AS41" s="29"/>
      <c r="AT41" s="29"/>
      <c r="AU41" s="29"/>
      <c r="AV41" s="29"/>
      <c r="AW41" s="29"/>
      <c r="AX41" s="29"/>
      <c r="AY41" s="29"/>
      <c r="AZ41" s="29"/>
      <c r="BA41" s="29"/>
      <c r="BB41" s="29"/>
      <c r="BC41" s="29"/>
      <c r="BD41" s="29"/>
      <c r="BE41" s="29"/>
      <c r="BF41" s="29"/>
      <c r="BG41" s="29"/>
      <c r="BH41" s="29"/>
      <c r="BI41" s="29"/>
      <c r="BJ41" s="29"/>
      <c r="BK41" s="29"/>
      <c r="BL41" s="29"/>
      <c r="BM41" s="29"/>
      <c r="BN41" s="29"/>
      <c r="BO41" s="29"/>
      <c r="BP41" s="29"/>
      <c r="BQ41" s="29"/>
      <c r="BR41" s="29"/>
      <c r="BS41" s="29"/>
      <c r="BT41" s="29"/>
      <c r="BU41" s="29"/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</row>
    <row r="42" spans="1:91" ht="14.25" customHeight="1" x14ac:dyDescent="0.25">
      <c r="A42" s="29"/>
      <c r="B42" s="204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8"/>
      <c r="AE42" s="198"/>
      <c r="AF42" s="198"/>
      <c r="AG42" s="198"/>
      <c r="AH42" s="198"/>
      <c r="AI42" s="198"/>
      <c r="AJ42" s="198"/>
      <c r="AK42" s="198"/>
      <c r="AL42" s="198"/>
      <c r="AM42" s="198"/>
      <c r="AN42" s="198"/>
      <c r="AO42" s="198"/>
      <c r="AP42" s="198"/>
      <c r="AQ42" s="206"/>
      <c r="AR42" s="198"/>
      <c r="AS42" s="29"/>
      <c r="AT42" s="29"/>
      <c r="AU42" s="29"/>
      <c r="AV42" s="29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</row>
    <row r="43" spans="1:91" ht="14.25" customHeight="1" x14ac:dyDescent="0.25">
      <c r="A43" s="29"/>
      <c r="B43" s="204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8"/>
      <c r="AE43" s="198"/>
      <c r="AF43" s="198"/>
      <c r="AG43" s="198"/>
      <c r="AH43" s="198"/>
      <c r="AI43" s="198"/>
      <c r="AJ43" s="198"/>
      <c r="AK43" s="198"/>
      <c r="AL43" s="198"/>
      <c r="AM43" s="198"/>
      <c r="AN43" s="198"/>
      <c r="AO43" s="198"/>
      <c r="AP43" s="198"/>
      <c r="AQ43" s="206"/>
      <c r="AR43" s="198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</row>
    <row r="44" spans="1:91" ht="14.25" customHeight="1" x14ac:dyDescent="0.25">
      <c r="A44" s="37"/>
      <c r="B44" s="57"/>
      <c r="C44" s="199"/>
      <c r="D44" s="44" t="s">
        <v>31</v>
      </c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4" t="s">
        <v>32</v>
      </c>
      <c r="AI44" s="45"/>
      <c r="AJ44" s="45"/>
      <c r="AK44" s="45"/>
      <c r="AL44" s="45"/>
      <c r="AM44" s="45"/>
      <c r="AN44" s="45"/>
      <c r="AO44" s="45"/>
      <c r="AP44" s="199"/>
      <c r="AQ44" s="58"/>
      <c r="AR44" s="199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</row>
    <row r="45" spans="1:91" ht="15.75" customHeight="1" x14ac:dyDescent="0.25">
      <c r="A45" s="29"/>
      <c r="B45" s="204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8"/>
      <c r="AE45" s="198"/>
      <c r="AF45" s="198"/>
      <c r="AG45" s="198"/>
      <c r="AH45" s="198"/>
      <c r="AI45" s="198"/>
      <c r="AJ45" s="198"/>
      <c r="AK45" s="198"/>
      <c r="AL45" s="198"/>
      <c r="AM45" s="198"/>
      <c r="AN45" s="198"/>
      <c r="AO45" s="198"/>
      <c r="AP45" s="198"/>
      <c r="AQ45" s="206"/>
      <c r="AR45" s="198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29"/>
      <c r="BD45" s="29"/>
      <c r="BE45" s="29"/>
      <c r="BS45" s="29"/>
      <c r="BT45" s="29"/>
      <c r="BU45" s="29"/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</row>
    <row r="46" spans="1:91" ht="15.75" customHeight="1" x14ac:dyDescent="0.25">
      <c r="A46" s="29"/>
      <c r="B46" s="204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8"/>
      <c r="AE46" s="198"/>
      <c r="AF46" s="198"/>
      <c r="AG46" s="198"/>
      <c r="AH46" s="198"/>
      <c r="AI46" s="198"/>
      <c r="AJ46" s="198"/>
      <c r="AK46" s="198"/>
      <c r="AL46" s="198"/>
      <c r="AM46" s="198"/>
      <c r="AN46" s="198"/>
      <c r="AO46" s="198"/>
      <c r="AP46" s="198"/>
      <c r="AQ46" s="206"/>
      <c r="AR46" s="198"/>
      <c r="AS46" s="29"/>
      <c r="AT46" s="29"/>
      <c r="AU46" s="29"/>
      <c r="AV46" s="29"/>
      <c r="AW46" s="29"/>
      <c r="AX46" s="29"/>
      <c r="AY46" s="29"/>
      <c r="AZ46" s="29"/>
      <c r="BA46" s="29"/>
      <c r="BB46" s="29"/>
      <c r="BC46" s="29"/>
      <c r="BD46" s="29"/>
      <c r="BE46" s="29"/>
      <c r="BS46" s="29"/>
      <c r="BT46" s="29"/>
      <c r="BU46" s="29"/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</row>
    <row r="47" spans="1:91" ht="15.75" customHeight="1" x14ac:dyDescent="0.25">
      <c r="A47" s="29"/>
      <c r="B47" s="204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8"/>
      <c r="AE47" s="198"/>
      <c r="AF47" s="198"/>
      <c r="AG47" s="198"/>
      <c r="AH47" s="198"/>
      <c r="AI47" s="198"/>
      <c r="AJ47" s="198"/>
      <c r="AK47" s="198"/>
      <c r="AL47" s="198"/>
      <c r="AM47" s="198"/>
      <c r="AN47" s="198"/>
      <c r="AO47" s="198"/>
      <c r="AP47" s="198"/>
      <c r="AQ47" s="206"/>
      <c r="AR47" s="198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</row>
    <row r="48" spans="1:91" ht="15.75" customHeight="1" x14ac:dyDescent="0.25">
      <c r="A48" s="29"/>
      <c r="B48" s="204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8"/>
      <c r="AE48" s="198"/>
      <c r="AF48" s="198"/>
      <c r="AG48" s="198"/>
      <c r="AH48" s="198"/>
      <c r="AI48" s="198"/>
      <c r="AJ48" s="198"/>
      <c r="AK48" s="198"/>
      <c r="AL48" s="198"/>
      <c r="AM48" s="198"/>
      <c r="AN48" s="198"/>
      <c r="AO48" s="198"/>
      <c r="AP48" s="198"/>
      <c r="AQ48" s="206"/>
      <c r="AR48" s="198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S48" s="29"/>
      <c r="BT48" s="29"/>
      <c r="BU48" s="29"/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</row>
    <row r="49" spans="1:91" ht="15.75" customHeight="1" x14ac:dyDescent="0.25">
      <c r="A49" s="29"/>
      <c r="B49" s="204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8"/>
      <c r="AE49" s="198"/>
      <c r="AF49" s="198"/>
      <c r="AG49" s="198"/>
      <c r="AH49" s="198"/>
      <c r="AI49" s="198"/>
      <c r="AJ49" s="198"/>
      <c r="AK49" s="198"/>
      <c r="AL49" s="198"/>
      <c r="AM49" s="198"/>
      <c r="AN49" s="198"/>
      <c r="AO49" s="198"/>
      <c r="AP49" s="198"/>
      <c r="AQ49" s="206"/>
      <c r="AR49" s="198"/>
      <c r="AS49" s="29"/>
      <c r="AT49" s="29"/>
      <c r="AU49" s="29"/>
      <c r="AV49" s="29"/>
      <c r="AW49" s="29"/>
      <c r="AX49" s="29"/>
      <c r="AY49" s="29"/>
      <c r="AZ49" s="29"/>
      <c r="BA49" s="29"/>
      <c r="BB49" s="29"/>
      <c r="BC49" s="29"/>
      <c r="BD49" s="29"/>
      <c r="BE49" s="29"/>
      <c r="BS49" s="29"/>
      <c r="BT49" s="29"/>
      <c r="BU49" s="29"/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</row>
    <row r="50" spans="1:91" ht="15.75" customHeight="1" x14ac:dyDescent="0.25">
      <c r="A50" s="29"/>
      <c r="B50" s="204"/>
      <c r="C50" s="198"/>
      <c r="D50" s="198"/>
      <c r="E50" s="198"/>
      <c r="F50" s="198"/>
      <c r="G50" s="198"/>
      <c r="H50" s="198"/>
      <c r="I50" s="198"/>
      <c r="J50" s="198"/>
      <c r="K50" s="198"/>
      <c r="L50" s="198"/>
      <c r="M50" s="198"/>
      <c r="N50" s="198"/>
      <c r="O50" s="198"/>
      <c r="P50" s="198"/>
      <c r="Q50" s="198"/>
      <c r="R50" s="198"/>
      <c r="S50" s="198"/>
      <c r="T50" s="198"/>
      <c r="U50" s="198"/>
      <c r="V50" s="198"/>
      <c r="W50" s="198"/>
      <c r="X50" s="198"/>
      <c r="Y50" s="198"/>
      <c r="Z50" s="198"/>
      <c r="AA50" s="198"/>
      <c r="AB50" s="198"/>
      <c r="AC50" s="198"/>
      <c r="AD50" s="198"/>
      <c r="AE50" s="198"/>
      <c r="AF50" s="198"/>
      <c r="AG50" s="198"/>
      <c r="AH50" s="198"/>
      <c r="AI50" s="198"/>
      <c r="AJ50" s="198"/>
      <c r="AK50" s="198"/>
      <c r="AL50" s="198"/>
      <c r="AM50" s="198"/>
      <c r="AN50" s="198"/>
      <c r="AO50" s="198"/>
      <c r="AP50" s="198"/>
      <c r="AQ50" s="206"/>
      <c r="AR50" s="198"/>
      <c r="AS50" s="29"/>
      <c r="AT50" s="29"/>
      <c r="AU50" s="29"/>
      <c r="AV50" s="29"/>
      <c r="AW50" s="29"/>
      <c r="AX50" s="29"/>
      <c r="AY50" s="29"/>
      <c r="AZ50" s="29"/>
      <c r="BA50" s="29"/>
      <c r="BB50" s="29"/>
      <c r="BC50" s="29"/>
      <c r="BD50" s="29"/>
      <c r="BE50" s="29"/>
      <c r="BS50" s="29"/>
      <c r="BT50" s="29"/>
      <c r="BU50" s="29"/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</row>
    <row r="51" spans="1:91" ht="15.75" customHeight="1" x14ac:dyDescent="0.25">
      <c r="A51" s="37"/>
      <c r="B51" s="57"/>
      <c r="C51" s="199"/>
      <c r="D51" s="46" t="s">
        <v>33</v>
      </c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46" t="s">
        <v>34</v>
      </c>
      <c r="T51" s="39"/>
      <c r="U51" s="39"/>
      <c r="V51" s="46"/>
      <c r="W51" s="39"/>
      <c r="X51" s="39"/>
      <c r="Y51" s="39"/>
      <c r="Z51" s="39"/>
      <c r="AA51" s="39"/>
      <c r="AB51" s="39"/>
      <c r="AC51" s="39"/>
      <c r="AD51" s="39"/>
      <c r="AE51" s="39"/>
      <c r="AF51" s="46" t="s">
        <v>33</v>
      </c>
      <c r="AG51" s="39"/>
      <c r="AI51" s="39"/>
      <c r="AJ51" s="39"/>
      <c r="AK51" s="39"/>
      <c r="AL51" s="39"/>
      <c r="AM51" s="46" t="s">
        <v>34</v>
      </c>
      <c r="AN51" s="39"/>
      <c r="AO51" s="39"/>
      <c r="AP51" s="199"/>
      <c r="AQ51" s="58"/>
      <c r="AR51" s="199"/>
      <c r="AS51" s="37"/>
      <c r="AT51" s="37"/>
      <c r="AU51" s="37"/>
      <c r="AV51" s="37"/>
      <c r="AW51" s="37"/>
      <c r="AX51" s="37"/>
      <c r="AY51" s="37"/>
      <c r="AZ51" s="37"/>
      <c r="BA51" s="37"/>
      <c r="BB51" s="37"/>
      <c r="BC51" s="37"/>
      <c r="BD51" s="37"/>
      <c r="BE51" s="37"/>
      <c r="BF51" s="37"/>
      <c r="BG51" s="37"/>
      <c r="BH51" s="37"/>
      <c r="BI51" s="37"/>
      <c r="BJ51" s="37"/>
      <c r="BK51" s="37"/>
      <c r="BL51" s="37"/>
      <c r="BM51" s="37"/>
      <c r="BN51" s="37"/>
      <c r="BO51" s="37"/>
      <c r="BP51" s="37"/>
      <c r="BQ51" s="37"/>
      <c r="BR51" s="37"/>
      <c r="BS51" s="37"/>
      <c r="BT51" s="37"/>
      <c r="BU51" s="37"/>
      <c r="BV51" s="37"/>
      <c r="BW51" s="37"/>
      <c r="BX51" s="37"/>
      <c r="BY51" s="37"/>
      <c r="BZ51" s="37"/>
      <c r="CA51" s="37"/>
      <c r="CB51" s="37"/>
      <c r="CC51" s="37"/>
      <c r="CD51" s="37"/>
      <c r="CE51" s="37"/>
      <c r="CF51" s="37"/>
      <c r="CG51" s="37"/>
      <c r="CH51" s="37"/>
      <c r="CI51" s="37"/>
      <c r="CJ51" s="37"/>
      <c r="CK51" s="37"/>
      <c r="CL51" s="37"/>
      <c r="CM51" s="37"/>
    </row>
    <row r="52" spans="1:91" ht="15.75" customHeight="1" x14ac:dyDescent="0.25">
      <c r="A52" s="29"/>
      <c r="B52" s="204"/>
      <c r="C52" s="198"/>
      <c r="D52" s="198"/>
      <c r="E52" s="198"/>
      <c r="F52" s="198"/>
      <c r="G52" s="198"/>
      <c r="H52" s="198"/>
      <c r="I52" s="198"/>
      <c r="J52" s="198"/>
      <c r="K52" s="198"/>
      <c r="L52" s="198"/>
      <c r="M52" s="198"/>
      <c r="N52" s="198"/>
      <c r="O52" s="198"/>
      <c r="P52" s="198"/>
      <c r="Q52" s="198"/>
      <c r="R52" s="198"/>
      <c r="S52" s="198"/>
      <c r="T52" s="198"/>
      <c r="U52" s="198"/>
      <c r="V52" s="198"/>
      <c r="W52" s="198"/>
      <c r="X52" s="198"/>
      <c r="Y52" s="198"/>
      <c r="Z52" s="198"/>
      <c r="AA52" s="198"/>
      <c r="AB52" s="198"/>
      <c r="AC52" s="198"/>
      <c r="AD52" s="198"/>
      <c r="AE52" s="198"/>
      <c r="AF52" s="198"/>
      <c r="AG52" s="198"/>
      <c r="AH52" s="198"/>
      <c r="AI52" s="198"/>
      <c r="AJ52" s="198"/>
      <c r="AK52" s="198"/>
      <c r="AL52" s="198"/>
      <c r="AM52" s="198"/>
      <c r="AN52" s="198"/>
      <c r="AO52" s="198"/>
      <c r="AP52" s="198"/>
      <c r="AQ52" s="206"/>
      <c r="AR52" s="198"/>
      <c r="AS52" s="29"/>
      <c r="AT52" s="29"/>
      <c r="AU52" s="29"/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BS52" s="29"/>
      <c r="BT52" s="29"/>
      <c r="BU52" s="29"/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</row>
    <row r="53" spans="1:91" ht="15.75" customHeight="1" x14ac:dyDescent="0.25">
      <c r="A53" s="29"/>
      <c r="B53" s="204"/>
      <c r="C53" s="198"/>
      <c r="D53" s="198"/>
      <c r="E53" s="198"/>
      <c r="F53" s="198"/>
      <c r="G53" s="198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198"/>
      <c r="AE53" s="198"/>
      <c r="AF53" s="198"/>
      <c r="AG53" s="198"/>
      <c r="AH53" s="198"/>
      <c r="AI53" s="198"/>
      <c r="AJ53" s="198"/>
      <c r="AK53" s="198"/>
      <c r="AL53" s="198"/>
      <c r="AM53" s="198"/>
      <c r="AN53" s="198"/>
      <c r="AO53" s="198"/>
      <c r="AP53" s="198"/>
      <c r="AQ53" s="206"/>
      <c r="AR53" s="198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S53" s="29"/>
      <c r="BT53" s="29"/>
      <c r="BU53" s="29"/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</row>
    <row r="54" spans="1:91" ht="15.75" customHeight="1" x14ac:dyDescent="0.25">
      <c r="A54" s="29"/>
      <c r="B54" s="204"/>
      <c r="C54" s="198"/>
      <c r="D54" s="198"/>
      <c r="E54" s="198"/>
      <c r="F54" s="198"/>
      <c r="G54" s="198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198"/>
      <c r="AE54" s="198"/>
      <c r="AF54" s="198"/>
      <c r="AG54" s="198"/>
      <c r="AH54" s="198"/>
      <c r="AI54" s="198"/>
      <c r="AJ54" s="198"/>
      <c r="AK54" s="198"/>
      <c r="AL54" s="198"/>
      <c r="AM54" s="198"/>
      <c r="AN54" s="198"/>
      <c r="AO54" s="198"/>
      <c r="AP54" s="198"/>
      <c r="AQ54" s="206"/>
      <c r="AR54" s="198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S54" s="29"/>
      <c r="BT54" s="29"/>
      <c r="BU54" s="29"/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</row>
    <row r="55" spans="1:91" ht="15.75" customHeight="1" x14ac:dyDescent="0.25">
      <c r="A55" s="37"/>
      <c r="B55" s="57"/>
      <c r="C55" s="199"/>
      <c r="D55" s="44" t="s">
        <v>35</v>
      </c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4" t="s">
        <v>36</v>
      </c>
      <c r="AI55" s="45"/>
      <c r="AJ55" s="45"/>
      <c r="AK55" s="45"/>
      <c r="AL55" s="45"/>
      <c r="AM55" s="45"/>
      <c r="AN55" s="45"/>
      <c r="AO55" s="45"/>
      <c r="AP55" s="199"/>
      <c r="AQ55" s="58"/>
      <c r="AR55" s="199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7"/>
      <c r="BZ55" s="37"/>
      <c r="CA55" s="37"/>
      <c r="CB55" s="37"/>
      <c r="CC55" s="37"/>
      <c r="CD55" s="37"/>
      <c r="CE55" s="37"/>
      <c r="CF55" s="37"/>
      <c r="CG55" s="37"/>
      <c r="CH55" s="37"/>
      <c r="CI55" s="37"/>
      <c r="CJ55" s="37"/>
      <c r="CK55" s="37"/>
      <c r="CL55" s="37"/>
      <c r="CM55" s="37"/>
    </row>
    <row r="56" spans="1:91" ht="15.75" customHeight="1" x14ac:dyDescent="0.25">
      <c r="A56" s="29"/>
      <c r="B56" s="204"/>
      <c r="C56" s="198"/>
      <c r="D56" s="198"/>
      <c r="E56" s="198"/>
      <c r="F56" s="198"/>
      <c r="G56" s="198"/>
      <c r="H56" s="198"/>
      <c r="I56" s="198"/>
      <c r="J56" s="198"/>
      <c r="K56" s="198"/>
      <c r="L56" s="198"/>
      <c r="M56" s="198"/>
      <c r="N56" s="198"/>
      <c r="O56" s="198"/>
      <c r="P56" s="198"/>
      <c r="Q56" s="198"/>
      <c r="R56" s="198"/>
      <c r="S56" s="198"/>
      <c r="T56" s="198"/>
      <c r="U56" s="198"/>
      <c r="V56" s="198"/>
      <c r="W56" s="198"/>
      <c r="X56" s="198"/>
      <c r="Y56" s="198"/>
      <c r="Z56" s="198"/>
      <c r="AA56" s="198"/>
      <c r="AB56" s="198"/>
      <c r="AC56" s="198"/>
      <c r="AD56" s="198"/>
      <c r="AE56" s="198"/>
      <c r="AF56" s="198"/>
      <c r="AG56" s="198"/>
      <c r="AH56" s="198"/>
      <c r="AI56" s="198"/>
      <c r="AJ56" s="198"/>
      <c r="AK56" s="198"/>
      <c r="AL56" s="198"/>
      <c r="AM56" s="198"/>
      <c r="AN56" s="198"/>
      <c r="AO56" s="198"/>
      <c r="AP56" s="198"/>
      <c r="AQ56" s="206"/>
      <c r="AR56" s="198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S56" s="29"/>
      <c r="BT56" s="29"/>
      <c r="BU56" s="29"/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</row>
    <row r="57" spans="1:91" ht="15.75" customHeight="1" x14ac:dyDescent="0.25">
      <c r="A57" s="29"/>
      <c r="B57" s="204"/>
      <c r="C57" s="198"/>
      <c r="D57" s="198"/>
      <c r="E57" s="198"/>
      <c r="F57" s="198"/>
      <c r="G57" s="198"/>
      <c r="H57" s="198"/>
      <c r="I57" s="198"/>
      <c r="J57" s="198"/>
      <c r="K57" s="198"/>
      <c r="L57" s="198"/>
      <c r="M57" s="198"/>
      <c r="N57" s="198"/>
      <c r="O57" s="198"/>
      <c r="P57" s="198"/>
      <c r="Q57" s="198"/>
      <c r="R57" s="198"/>
      <c r="S57" s="198"/>
      <c r="T57" s="198"/>
      <c r="U57" s="198"/>
      <c r="V57" s="198"/>
      <c r="W57" s="198"/>
      <c r="X57" s="198"/>
      <c r="Y57" s="198"/>
      <c r="Z57" s="198"/>
      <c r="AA57" s="198"/>
      <c r="AB57" s="198"/>
      <c r="AC57" s="198"/>
      <c r="AD57" s="198"/>
      <c r="AE57" s="198"/>
      <c r="AF57" s="198"/>
      <c r="AG57" s="198"/>
      <c r="AH57" s="198"/>
      <c r="AI57" s="198"/>
      <c r="AJ57" s="198"/>
      <c r="AK57" s="198"/>
      <c r="AL57" s="198"/>
      <c r="AM57" s="198"/>
      <c r="AN57" s="198"/>
      <c r="AO57" s="198"/>
      <c r="AP57" s="198"/>
      <c r="AQ57" s="206"/>
      <c r="AR57" s="198"/>
      <c r="AS57" s="29"/>
      <c r="AT57" s="29"/>
      <c r="AU57" s="29"/>
      <c r="AV57" s="29"/>
      <c r="AW57" s="29"/>
      <c r="AX57" s="29"/>
      <c r="AY57" s="29"/>
      <c r="AZ57" s="29"/>
      <c r="BA57" s="29"/>
      <c r="BB57" s="29"/>
      <c r="BC57" s="29"/>
      <c r="BD57" s="29"/>
      <c r="BE57" s="29"/>
      <c r="BS57" s="29"/>
      <c r="BT57" s="29"/>
      <c r="BU57" s="29"/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</row>
    <row r="58" spans="1:91" ht="15.75" customHeight="1" x14ac:dyDescent="0.25">
      <c r="A58" s="29"/>
      <c r="B58" s="204"/>
      <c r="C58" s="198"/>
      <c r="D58" s="198"/>
      <c r="E58" s="198"/>
      <c r="F58" s="198"/>
      <c r="G58" s="198"/>
      <c r="H58" s="198"/>
      <c r="I58" s="198"/>
      <c r="J58" s="198"/>
      <c r="K58" s="198"/>
      <c r="L58" s="198"/>
      <c r="M58" s="198"/>
      <c r="N58" s="198"/>
      <c r="O58" s="198"/>
      <c r="P58" s="198"/>
      <c r="Q58" s="198"/>
      <c r="R58" s="198"/>
      <c r="S58" s="198"/>
      <c r="T58" s="198"/>
      <c r="U58" s="198"/>
      <c r="V58" s="198"/>
      <c r="W58" s="198"/>
      <c r="X58" s="198"/>
      <c r="Y58" s="198"/>
      <c r="Z58" s="198"/>
      <c r="AA58" s="198"/>
      <c r="AB58" s="198"/>
      <c r="AC58" s="198"/>
      <c r="AD58" s="198"/>
      <c r="AE58" s="198"/>
      <c r="AF58" s="198"/>
      <c r="AG58" s="198"/>
      <c r="AH58" s="198"/>
      <c r="AI58" s="198"/>
      <c r="AJ58" s="198"/>
      <c r="AK58" s="198"/>
      <c r="AL58" s="198"/>
      <c r="AM58" s="198"/>
      <c r="AN58" s="198"/>
      <c r="AO58" s="198"/>
      <c r="AP58" s="198"/>
      <c r="AQ58" s="206"/>
      <c r="AR58" s="198"/>
      <c r="AS58" s="29"/>
      <c r="AT58" s="29"/>
      <c r="AU58" s="29"/>
      <c r="AV58" s="29"/>
      <c r="AW58" s="29"/>
      <c r="AX58" s="29"/>
      <c r="AY58" s="29"/>
      <c r="AZ58" s="29"/>
      <c r="BA58" s="29"/>
      <c r="BB58" s="29"/>
      <c r="BC58" s="29"/>
      <c r="BD58" s="29"/>
      <c r="BE58" s="29"/>
      <c r="BS58" s="29"/>
      <c r="BT58" s="29"/>
      <c r="BU58" s="29"/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</row>
    <row r="59" spans="1:91" ht="15.75" customHeight="1" x14ac:dyDescent="0.25">
      <c r="A59" s="29"/>
      <c r="B59" s="204"/>
      <c r="C59" s="198"/>
      <c r="D59" s="198"/>
      <c r="E59" s="198"/>
      <c r="F59" s="198"/>
      <c r="G59" s="198"/>
      <c r="H59" s="198"/>
      <c r="I59" s="198"/>
      <c r="J59" s="198"/>
      <c r="K59" s="198"/>
      <c r="L59" s="198"/>
      <c r="M59" s="198"/>
      <c r="N59" s="198"/>
      <c r="O59" s="198"/>
      <c r="P59" s="198"/>
      <c r="Q59" s="198"/>
      <c r="R59" s="198"/>
      <c r="S59" s="198"/>
      <c r="T59" s="198"/>
      <c r="U59" s="198"/>
      <c r="V59" s="198"/>
      <c r="W59" s="198"/>
      <c r="X59" s="198"/>
      <c r="Y59" s="198"/>
      <c r="Z59" s="198"/>
      <c r="AA59" s="198"/>
      <c r="AB59" s="198"/>
      <c r="AC59" s="198"/>
      <c r="AD59" s="198"/>
      <c r="AE59" s="198"/>
      <c r="AF59" s="198"/>
      <c r="AG59" s="198"/>
      <c r="AH59" s="198"/>
      <c r="AI59" s="198"/>
      <c r="AJ59" s="198"/>
      <c r="AK59" s="198"/>
      <c r="AL59" s="198"/>
      <c r="AM59" s="198"/>
      <c r="AN59" s="198"/>
      <c r="AO59" s="198"/>
      <c r="AP59" s="198"/>
      <c r="AQ59" s="206"/>
      <c r="AR59" s="198"/>
      <c r="AS59" s="29"/>
      <c r="AT59" s="29"/>
      <c r="AU59" s="29"/>
      <c r="AV59" s="29"/>
      <c r="AW59" s="29"/>
      <c r="AX59" s="29"/>
      <c r="AY59" s="29"/>
      <c r="AZ59" s="29"/>
      <c r="BA59" s="29"/>
      <c r="BB59" s="29"/>
      <c r="BC59" s="29"/>
      <c r="BD59" s="29"/>
      <c r="BE59" s="29"/>
      <c r="BS59" s="29"/>
      <c r="BT59" s="29"/>
      <c r="BU59" s="29"/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</row>
    <row r="60" spans="1:91" ht="15.75" customHeight="1" x14ac:dyDescent="0.25">
      <c r="A60" s="29"/>
      <c r="B60" s="204"/>
      <c r="C60" s="198"/>
      <c r="D60" s="198"/>
      <c r="E60" s="198"/>
      <c r="F60" s="198"/>
      <c r="G60" s="198"/>
      <c r="H60" s="198"/>
      <c r="I60" s="198"/>
      <c r="J60" s="198"/>
      <c r="K60" s="198"/>
      <c r="L60" s="198"/>
      <c r="M60" s="198"/>
      <c r="N60" s="198"/>
      <c r="O60" s="198"/>
      <c r="P60" s="198"/>
      <c r="Q60" s="198"/>
      <c r="R60" s="198"/>
      <c r="S60" s="198"/>
      <c r="T60" s="198"/>
      <c r="U60" s="198"/>
      <c r="V60" s="198"/>
      <c r="W60" s="198"/>
      <c r="X60" s="198"/>
      <c r="Y60" s="198"/>
      <c r="Z60" s="198"/>
      <c r="AA60" s="198"/>
      <c r="AB60" s="198"/>
      <c r="AC60" s="198"/>
      <c r="AD60" s="198"/>
      <c r="AE60" s="198"/>
      <c r="AF60" s="198"/>
      <c r="AG60" s="198"/>
      <c r="AH60" s="198"/>
      <c r="AI60" s="198"/>
      <c r="AJ60" s="198"/>
      <c r="AK60" s="198"/>
      <c r="AL60" s="198"/>
      <c r="AM60" s="198"/>
      <c r="AN60" s="198"/>
      <c r="AO60" s="198"/>
      <c r="AP60" s="198"/>
      <c r="AQ60" s="206"/>
      <c r="AR60" s="198"/>
      <c r="AS60" s="29"/>
      <c r="AT60" s="29"/>
      <c r="AU60" s="29"/>
      <c r="AV60" s="29"/>
      <c r="AW60" s="29"/>
      <c r="AX60" s="29"/>
      <c r="AY60" s="29"/>
      <c r="AZ60" s="29"/>
      <c r="BA60" s="29"/>
      <c r="BB60" s="29"/>
      <c r="BC60" s="29"/>
      <c r="BD60" s="29"/>
      <c r="BE60" s="29"/>
      <c r="BS60" s="29"/>
      <c r="BT60" s="29"/>
      <c r="BU60" s="29"/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</row>
    <row r="61" spans="1:91" ht="15.75" customHeight="1" x14ac:dyDescent="0.25">
      <c r="A61" s="29"/>
      <c r="B61" s="204"/>
      <c r="C61" s="198"/>
      <c r="D61" s="198"/>
      <c r="E61" s="198"/>
      <c r="F61" s="198"/>
      <c r="G61" s="198"/>
      <c r="H61" s="198"/>
      <c r="I61" s="198"/>
      <c r="J61" s="198"/>
      <c r="K61" s="198"/>
      <c r="L61" s="198"/>
      <c r="M61" s="198"/>
      <c r="N61" s="198"/>
      <c r="O61" s="198"/>
      <c r="P61" s="198"/>
      <c r="Q61" s="198"/>
      <c r="R61" s="198"/>
      <c r="S61" s="198"/>
      <c r="T61" s="198"/>
      <c r="U61" s="198"/>
      <c r="V61" s="198"/>
      <c r="W61" s="198"/>
      <c r="X61" s="198"/>
      <c r="Y61" s="198"/>
      <c r="Z61" s="198"/>
      <c r="AA61" s="198"/>
      <c r="AB61" s="198"/>
      <c r="AC61" s="198"/>
      <c r="AD61" s="198"/>
      <c r="AE61" s="198"/>
      <c r="AF61" s="198"/>
      <c r="AG61" s="198"/>
      <c r="AH61" s="198"/>
      <c r="AI61" s="198"/>
      <c r="AJ61" s="198"/>
      <c r="AK61" s="198"/>
      <c r="AL61" s="198"/>
      <c r="AM61" s="198"/>
      <c r="AN61" s="198"/>
      <c r="AO61" s="198"/>
      <c r="AP61" s="198"/>
      <c r="AQ61" s="206"/>
      <c r="AR61" s="198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S61" s="29"/>
      <c r="BT61" s="29"/>
      <c r="BU61" s="29"/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</row>
    <row r="62" spans="1:91" ht="15.75" customHeight="1" x14ac:dyDescent="0.25">
      <c r="A62" s="37"/>
      <c r="B62" s="57"/>
      <c r="C62" s="199"/>
      <c r="D62" s="46" t="s">
        <v>33</v>
      </c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46" t="s">
        <v>34</v>
      </c>
      <c r="W62" s="39"/>
      <c r="X62" s="39"/>
      <c r="Y62" s="39"/>
      <c r="Z62" s="39"/>
      <c r="AA62" s="39"/>
      <c r="AB62" s="39"/>
      <c r="AC62" s="39"/>
      <c r="AD62" s="39"/>
      <c r="AE62" s="39"/>
      <c r="AF62" s="46" t="s">
        <v>33</v>
      </c>
      <c r="AG62" s="46"/>
      <c r="AH62" s="46"/>
      <c r="AI62" s="39"/>
      <c r="AJ62" s="39"/>
      <c r="AK62" s="39"/>
      <c r="AL62" s="39"/>
      <c r="AM62" s="46" t="s">
        <v>34</v>
      </c>
      <c r="AN62" s="39"/>
      <c r="AO62" s="39"/>
      <c r="AP62" s="199"/>
      <c r="AQ62" s="58"/>
      <c r="AR62" s="199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  <c r="BS62" s="37"/>
      <c r="BT62" s="37"/>
      <c r="BU62" s="37"/>
      <c r="BV62" s="37"/>
      <c r="BW62" s="37"/>
      <c r="BX62" s="37"/>
      <c r="BY62" s="37"/>
      <c r="BZ62" s="37"/>
      <c r="CA62" s="37"/>
      <c r="CB62" s="37"/>
      <c r="CC62" s="37"/>
      <c r="CD62" s="37"/>
      <c r="CE62" s="37"/>
      <c r="CF62" s="37"/>
      <c r="CG62" s="37"/>
      <c r="CH62" s="37"/>
      <c r="CI62" s="37"/>
      <c r="CJ62" s="37"/>
      <c r="CK62" s="37"/>
      <c r="CL62" s="37"/>
      <c r="CM62" s="37"/>
    </row>
    <row r="63" spans="1:91" ht="15.75" customHeight="1" x14ac:dyDescent="0.25">
      <c r="A63" s="37"/>
      <c r="B63" s="57"/>
      <c r="C63" s="199"/>
      <c r="D63" s="199"/>
      <c r="E63" s="199"/>
      <c r="F63" s="199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199"/>
      <c r="AE63" s="199"/>
      <c r="AF63" s="199"/>
      <c r="AG63" s="199"/>
      <c r="AH63" s="199"/>
      <c r="AI63" s="199"/>
      <c r="AJ63" s="199"/>
      <c r="AK63" s="199"/>
      <c r="AL63" s="199"/>
      <c r="AM63" s="199"/>
      <c r="AN63" s="199"/>
      <c r="AO63" s="199"/>
      <c r="AP63" s="199"/>
      <c r="AQ63" s="58"/>
      <c r="AR63" s="199"/>
      <c r="AS63" s="37"/>
      <c r="AT63" s="37"/>
      <c r="AU63" s="37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7"/>
      <c r="BG63" s="37"/>
      <c r="BH63" s="37"/>
      <c r="BI63" s="37"/>
      <c r="BJ63" s="37"/>
      <c r="BK63" s="37"/>
      <c r="BL63" s="37"/>
      <c r="BM63" s="37"/>
      <c r="BN63" s="37"/>
      <c r="BO63" s="37"/>
      <c r="BP63" s="37"/>
      <c r="BQ63" s="37"/>
      <c r="BR63" s="37"/>
      <c r="BS63" s="37"/>
      <c r="BT63" s="37"/>
      <c r="BU63" s="37"/>
      <c r="BV63" s="37"/>
      <c r="BW63" s="37"/>
      <c r="BX63" s="37"/>
      <c r="BY63" s="37"/>
      <c r="BZ63" s="37"/>
      <c r="CA63" s="37"/>
      <c r="CB63" s="37"/>
      <c r="CC63" s="37"/>
      <c r="CD63" s="37"/>
      <c r="CE63" s="37"/>
      <c r="CF63" s="37"/>
      <c r="CG63" s="37"/>
      <c r="CH63" s="37"/>
      <c r="CI63" s="37"/>
      <c r="CJ63" s="37"/>
      <c r="CK63" s="37"/>
      <c r="CL63" s="37"/>
      <c r="CM63" s="37"/>
    </row>
    <row r="64" spans="1:91" ht="6.75" customHeight="1" x14ac:dyDescent="0.25">
      <c r="A64" s="37"/>
      <c r="B64" s="225"/>
      <c r="C64" s="226"/>
      <c r="D64" s="226"/>
      <c r="E64" s="226"/>
      <c r="F64" s="226"/>
      <c r="G64" s="226"/>
      <c r="H64" s="226"/>
      <c r="I64" s="226"/>
      <c r="J64" s="226"/>
      <c r="K64" s="226"/>
      <c r="L64" s="226"/>
      <c r="M64" s="226"/>
      <c r="N64" s="226"/>
      <c r="O64" s="226"/>
      <c r="P64" s="226"/>
      <c r="Q64" s="226"/>
      <c r="R64" s="226"/>
      <c r="S64" s="226"/>
      <c r="T64" s="226"/>
      <c r="U64" s="226"/>
      <c r="V64" s="226"/>
      <c r="W64" s="226"/>
      <c r="X64" s="226"/>
      <c r="Y64" s="226"/>
      <c r="Z64" s="226"/>
      <c r="AA64" s="226"/>
      <c r="AB64" s="226"/>
      <c r="AC64" s="226"/>
      <c r="AD64" s="226"/>
      <c r="AE64" s="226"/>
      <c r="AF64" s="226"/>
      <c r="AG64" s="226"/>
      <c r="AH64" s="226"/>
      <c r="AI64" s="226"/>
      <c r="AJ64" s="226"/>
      <c r="AK64" s="226"/>
      <c r="AL64" s="226"/>
      <c r="AM64" s="226"/>
      <c r="AN64" s="226"/>
      <c r="AO64" s="226"/>
      <c r="AP64" s="226"/>
      <c r="AQ64" s="227"/>
      <c r="AR64" s="199"/>
      <c r="AS64" s="37"/>
      <c r="AT64" s="37"/>
      <c r="AU64" s="37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7"/>
      <c r="BG64" s="37"/>
      <c r="BH64" s="37"/>
      <c r="BI64" s="37"/>
      <c r="BJ64" s="37"/>
      <c r="BK64" s="37"/>
      <c r="BL64" s="37"/>
      <c r="BM64" s="37"/>
      <c r="BN64" s="37"/>
      <c r="BO64" s="37"/>
      <c r="BP64" s="37"/>
      <c r="BQ64" s="37"/>
      <c r="BR64" s="37"/>
      <c r="BS64" s="37"/>
      <c r="BT64" s="37"/>
      <c r="BU64" s="37"/>
      <c r="BV64" s="37"/>
      <c r="BW64" s="37"/>
      <c r="BX64" s="37"/>
      <c r="BY64" s="37"/>
      <c r="BZ64" s="37"/>
      <c r="CA64" s="37"/>
      <c r="CB64" s="37"/>
      <c r="CC64" s="37"/>
      <c r="CD64" s="37"/>
      <c r="CE64" s="37"/>
      <c r="CF64" s="37"/>
      <c r="CG64" s="37"/>
      <c r="CH64" s="37"/>
      <c r="CI64" s="37"/>
      <c r="CJ64" s="37"/>
      <c r="CK64" s="37"/>
      <c r="CL64" s="37"/>
      <c r="CM64" s="37"/>
    </row>
    <row r="65" spans="1:91" ht="15.75" customHeight="1" x14ac:dyDescent="0.25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  <c r="AW65" s="29"/>
      <c r="AX65" s="29"/>
      <c r="AY65" s="29"/>
      <c r="AZ65" s="29"/>
      <c r="BA65" s="29"/>
      <c r="BB65" s="29"/>
      <c r="BC65" s="29"/>
      <c r="BD65" s="29"/>
      <c r="BE65" s="29"/>
      <c r="BS65" s="29"/>
      <c r="BT65" s="29"/>
      <c r="BU65" s="29"/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</row>
    <row r="66" spans="1:91" ht="6.75" customHeight="1" x14ac:dyDescent="0.25">
      <c r="A66" s="37"/>
      <c r="B66" s="54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6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  <c r="BL66" s="37"/>
      <c r="BM66" s="37"/>
      <c r="BN66" s="37"/>
      <c r="BO66" s="37"/>
      <c r="BP66" s="37"/>
      <c r="BQ66" s="37"/>
      <c r="BR66" s="37"/>
      <c r="BS66" s="37"/>
      <c r="BT66" s="37"/>
      <c r="BU66" s="37"/>
      <c r="BV66" s="37"/>
      <c r="BW66" s="37"/>
      <c r="BX66" s="37"/>
      <c r="BY66" s="37"/>
      <c r="BZ66" s="37"/>
      <c r="CA66" s="37"/>
      <c r="CB66" s="37"/>
      <c r="CC66" s="37"/>
      <c r="CD66" s="37"/>
      <c r="CE66" s="37"/>
      <c r="CF66" s="37"/>
      <c r="CG66" s="37"/>
      <c r="CH66" s="37"/>
      <c r="CI66" s="37"/>
      <c r="CJ66" s="37"/>
      <c r="CK66" s="37"/>
      <c r="CL66" s="37"/>
      <c r="CM66" s="37"/>
    </row>
    <row r="67" spans="1:91" ht="24.75" customHeight="1" x14ac:dyDescent="0.25">
      <c r="A67" s="37"/>
      <c r="B67" s="57"/>
      <c r="C67" s="32" t="s">
        <v>86</v>
      </c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58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</row>
    <row r="68" spans="1:91" ht="6.75" customHeight="1" x14ac:dyDescent="0.25">
      <c r="A68" s="37"/>
      <c r="B68" s="5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58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  <c r="BF68" s="37"/>
      <c r="BG68" s="37"/>
      <c r="BH68" s="37"/>
      <c r="BI68" s="37"/>
      <c r="BJ68" s="37"/>
      <c r="BK68" s="37"/>
      <c r="BL68" s="37"/>
      <c r="BM68" s="37"/>
      <c r="BN68" s="37"/>
      <c r="BO68" s="37"/>
      <c r="BP68" s="37"/>
      <c r="BQ68" s="37"/>
      <c r="BR68" s="37"/>
      <c r="BS68" s="37"/>
      <c r="BT68" s="37"/>
      <c r="BU68" s="37"/>
      <c r="BV68" s="37"/>
      <c r="BW68" s="37"/>
      <c r="BX68" s="37"/>
      <c r="BY68" s="37"/>
      <c r="BZ68" s="37"/>
      <c r="CA68" s="37"/>
      <c r="CB68" s="37"/>
      <c r="CC68" s="37"/>
      <c r="CD68" s="37"/>
      <c r="CE68" s="37"/>
      <c r="CF68" s="37"/>
      <c r="CG68" s="37"/>
      <c r="CH68" s="37"/>
      <c r="CI68" s="37"/>
      <c r="CJ68" s="37"/>
      <c r="CK68" s="37"/>
      <c r="CL68" s="37"/>
      <c r="CM68" s="37"/>
    </row>
    <row r="69" spans="1:91" ht="12" customHeight="1" x14ac:dyDescent="0.25">
      <c r="A69" s="47"/>
      <c r="B69" s="59"/>
      <c r="C69" s="35" t="s">
        <v>83</v>
      </c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60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47"/>
      <c r="BF69" s="47"/>
      <c r="BG69" s="47"/>
      <c r="BH69" s="47"/>
      <c r="BI69" s="47"/>
      <c r="BJ69" s="47"/>
      <c r="BK69" s="47"/>
      <c r="BL69" s="47"/>
      <c r="BM69" s="47"/>
      <c r="BN69" s="47"/>
      <c r="BO69" s="47"/>
      <c r="BP69" s="47"/>
      <c r="BQ69" s="47"/>
      <c r="BR69" s="47"/>
      <c r="BS69" s="47"/>
      <c r="BT69" s="47"/>
      <c r="BU69" s="47"/>
      <c r="BV69" s="47"/>
      <c r="BW69" s="47"/>
      <c r="BX69" s="47"/>
      <c r="BY69" s="47"/>
      <c r="BZ69" s="47"/>
      <c r="CA69" s="47"/>
      <c r="CB69" s="47"/>
      <c r="CC69" s="47"/>
      <c r="CD69" s="47"/>
      <c r="CE69" s="47"/>
      <c r="CF69" s="47"/>
      <c r="CG69" s="47"/>
      <c r="CH69" s="47"/>
      <c r="CI69" s="47"/>
      <c r="CJ69" s="47"/>
      <c r="CK69" s="47"/>
      <c r="CL69" s="47"/>
      <c r="CM69" s="47"/>
    </row>
    <row r="70" spans="1:91" ht="36.75" customHeight="1" x14ac:dyDescent="0.25">
      <c r="A70" s="48"/>
      <c r="B70" s="61"/>
      <c r="C70" s="62" t="s">
        <v>5</v>
      </c>
      <c r="D70" s="48"/>
      <c r="E70" s="48"/>
      <c r="F70" s="48"/>
      <c r="G70" s="48"/>
      <c r="H70" s="48"/>
      <c r="I70" s="48"/>
      <c r="J70" s="48"/>
      <c r="K70" s="48"/>
      <c r="L70" s="172" t="str">
        <f>K6</f>
        <v>Oprava dešťové kanalizace v prostoru světlíku nad 2NP</v>
      </c>
      <c r="M70" s="167"/>
      <c r="N70" s="167"/>
      <c r="O70" s="167"/>
      <c r="P70" s="167"/>
      <c r="Q70" s="167"/>
      <c r="R70" s="167"/>
      <c r="S70" s="167"/>
      <c r="T70" s="167"/>
      <c r="U70" s="167"/>
      <c r="V70" s="167"/>
      <c r="W70" s="167"/>
      <c r="X70" s="167"/>
      <c r="Y70" s="167"/>
      <c r="Z70" s="167"/>
      <c r="AA70" s="167"/>
      <c r="AB70" s="167"/>
      <c r="AC70" s="167"/>
      <c r="AD70" s="167"/>
      <c r="AE70" s="167"/>
      <c r="AF70" s="167"/>
      <c r="AG70" s="167"/>
      <c r="AH70" s="167"/>
      <c r="AI70" s="167"/>
      <c r="AJ70" s="167"/>
      <c r="AK70" s="167"/>
      <c r="AL70" s="167"/>
      <c r="AM70" s="167"/>
      <c r="AN70" s="167"/>
      <c r="AO70" s="167"/>
      <c r="AP70" s="48"/>
      <c r="AQ70" s="63"/>
      <c r="AR70" s="48"/>
      <c r="AS70" s="48"/>
      <c r="AT70" s="48"/>
      <c r="AU70" s="48"/>
      <c r="AV70" s="48"/>
      <c r="AW70" s="48"/>
      <c r="AX70" s="48"/>
      <c r="AY70" s="48"/>
      <c r="AZ70" s="48"/>
      <c r="BA70" s="48"/>
      <c r="BB70" s="48"/>
      <c r="BC70" s="48"/>
      <c r="BD70" s="48"/>
      <c r="BE70" s="48"/>
      <c r="BF70" s="48"/>
      <c r="BG70" s="48"/>
      <c r="BH70" s="48"/>
      <c r="BI70" s="48"/>
      <c r="BJ70" s="48"/>
      <c r="BK70" s="48"/>
      <c r="BL70" s="48"/>
      <c r="BM70" s="48"/>
      <c r="BN70" s="48"/>
      <c r="BO70" s="48"/>
      <c r="BP70" s="48"/>
      <c r="BQ70" s="48"/>
      <c r="BR70" s="48"/>
      <c r="BS70" s="48"/>
      <c r="BT70" s="48"/>
      <c r="BU70" s="48"/>
      <c r="BV70" s="48"/>
      <c r="BW70" s="48"/>
      <c r="BX70" s="48"/>
      <c r="BY70" s="48"/>
      <c r="BZ70" s="48"/>
      <c r="CA70" s="48"/>
      <c r="CB70" s="48"/>
      <c r="CC70" s="48"/>
      <c r="CD70" s="48"/>
      <c r="CE70" s="48"/>
      <c r="CF70" s="48"/>
      <c r="CG70" s="48"/>
      <c r="CH70" s="48"/>
      <c r="CI70" s="48"/>
      <c r="CJ70" s="48"/>
      <c r="CK70" s="48"/>
      <c r="CL70" s="48"/>
      <c r="CM70" s="48"/>
    </row>
    <row r="71" spans="1:91" ht="6.75" customHeight="1" x14ac:dyDescent="0.25">
      <c r="A71" s="37"/>
      <c r="B71" s="5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58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B71" s="37"/>
      <c r="BC71" s="37"/>
      <c r="BD71" s="37"/>
      <c r="BE71" s="37"/>
      <c r="BF71" s="37"/>
      <c r="BG71" s="37"/>
      <c r="BH71" s="37"/>
      <c r="BI71" s="37"/>
      <c r="BJ71" s="37"/>
      <c r="BK71" s="37"/>
      <c r="BL71" s="37"/>
      <c r="BM71" s="37"/>
      <c r="BN71" s="37"/>
      <c r="BO71" s="37"/>
      <c r="BP71" s="37"/>
      <c r="BQ71" s="37"/>
      <c r="BR71" s="37"/>
      <c r="BS71" s="37"/>
      <c r="BT71" s="37"/>
      <c r="BU71" s="37"/>
      <c r="BV71" s="37"/>
      <c r="BW71" s="37"/>
      <c r="BX71" s="37"/>
      <c r="BY71" s="37"/>
      <c r="BZ71" s="37"/>
      <c r="CA71" s="37"/>
      <c r="CB71" s="37"/>
      <c r="CC71" s="37"/>
      <c r="CD71" s="37"/>
      <c r="CE71" s="37"/>
      <c r="CF71" s="37"/>
      <c r="CG71" s="37"/>
      <c r="CH71" s="37"/>
      <c r="CI71" s="37"/>
      <c r="CJ71" s="37"/>
      <c r="CK71" s="37"/>
      <c r="CL71" s="37"/>
      <c r="CM71" s="37"/>
    </row>
    <row r="72" spans="1:91" ht="12" customHeight="1" x14ac:dyDescent="0.25">
      <c r="A72" s="37"/>
      <c r="B72" s="57"/>
      <c r="C72" s="35" t="s">
        <v>9</v>
      </c>
      <c r="D72" s="37"/>
      <c r="E72" s="37"/>
      <c r="F72" s="37"/>
      <c r="G72" s="37"/>
      <c r="H72" s="37"/>
      <c r="I72" s="37"/>
      <c r="J72" s="37"/>
      <c r="K72" s="37"/>
      <c r="L72" s="64" t="str">
        <f>IF(K8="","",K8)</f>
        <v>Orlí 480/7, Brno - město</v>
      </c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5" t="s">
        <v>10</v>
      </c>
      <c r="AJ72" s="37"/>
      <c r="AK72" s="37"/>
      <c r="AL72" s="37"/>
      <c r="AM72" s="187">
        <f>IF(AN8= "","",AN8)</f>
        <v>45016</v>
      </c>
      <c r="AN72" s="167"/>
      <c r="AO72" s="37"/>
      <c r="AP72" s="37"/>
      <c r="AQ72" s="58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7"/>
      <c r="BL72" s="37"/>
      <c r="BM72" s="37"/>
      <c r="BN72" s="37"/>
      <c r="BO72" s="37"/>
      <c r="BP72" s="37"/>
      <c r="BQ72" s="37"/>
      <c r="BR72" s="37"/>
      <c r="BS72" s="37"/>
      <c r="BT72" s="37"/>
      <c r="BU72" s="37"/>
      <c r="BV72" s="37"/>
      <c r="BW72" s="37"/>
      <c r="BX72" s="37"/>
      <c r="BY72" s="37"/>
      <c r="BZ72" s="37"/>
      <c r="CA72" s="37"/>
      <c r="CB72" s="37"/>
      <c r="CC72" s="37"/>
      <c r="CD72" s="37"/>
      <c r="CE72" s="37"/>
      <c r="CF72" s="37"/>
      <c r="CG72" s="37"/>
      <c r="CH72" s="37"/>
      <c r="CI72" s="37"/>
      <c r="CJ72" s="37"/>
      <c r="CK72" s="37"/>
      <c r="CL72" s="37"/>
      <c r="CM72" s="37"/>
    </row>
    <row r="73" spans="1:91" x14ac:dyDescent="0.25">
      <c r="A73" s="37"/>
      <c r="B73" s="57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58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  <c r="BG73" s="37"/>
      <c r="BH73" s="37"/>
      <c r="BI73" s="37"/>
      <c r="BJ73" s="37"/>
      <c r="BK73" s="37"/>
      <c r="BL73" s="37"/>
      <c r="BM73" s="37"/>
      <c r="BN73" s="37"/>
      <c r="BO73" s="37"/>
      <c r="BP73" s="37"/>
      <c r="BQ73" s="37"/>
      <c r="BR73" s="37"/>
      <c r="BS73" s="37"/>
      <c r="BT73" s="37"/>
      <c r="BU73" s="37"/>
      <c r="BV73" s="37"/>
      <c r="BW73" s="37"/>
      <c r="BX73" s="37"/>
      <c r="BY73" s="37"/>
      <c r="BZ73" s="37"/>
      <c r="CA73" s="37"/>
      <c r="CB73" s="37"/>
      <c r="CC73" s="37"/>
      <c r="CD73" s="37"/>
      <c r="CE73" s="37"/>
      <c r="CF73" s="37"/>
      <c r="CG73" s="37"/>
      <c r="CH73" s="37"/>
      <c r="CI73" s="37"/>
      <c r="CJ73" s="37"/>
      <c r="CK73" s="37"/>
      <c r="CL73" s="37"/>
      <c r="CM73" s="37"/>
    </row>
    <row r="74" spans="1:91" ht="43.5" customHeight="1" x14ac:dyDescent="0.25">
      <c r="A74" s="37"/>
      <c r="B74" s="57"/>
      <c r="C74" s="35" t="s">
        <v>11</v>
      </c>
      <c r="D74" s="37"/>
      <c r="E74" s="37"/>
      <c r="F74" s="37"/>
      <c r="G74" s="37"/>
      <c r="H74" s="37"/>
      <c r="I74" s="37"/>
      <c r="J74" s="37"/>
      <c r="K74" s="37"/>
      <c r="L74" s="169" t="str">
        <f>K10</f>
        <v>Magistrát města Brna , odbor správy majetku , Husova 3 , Brno</v>
      </c>
      <c r="M74" s="169"/>
      <c r="N74" s="169"/>
      <c r="O74" s="169"/>
      <c r="P74" s="169"/>
      <c r="Q74" s="169"/>
      <c r="R74" s="169"/>
      <c r="S74" s="169"/>
      <c r="T74" s="169"/>
      <c r="U74" s="169"/>
      <c r="V74" s="169"/>
      <c r="W74" s="169"/>
      <c r="X74" s="169"/>
      <c r="Y74" s="169"/>
      <c r="Z74" s="169"/>
      <c r="AA74" s="169"/>
      <c r="AB74" s="169"/>
      <c r="AC74" s="169"/>
      <c r="AD74" s="169"/>
      <c r="AE74" s="169"/>
      <c r="AF74" s="169"/>
      <c r="AG74" s="169"/>
      <c r="AH74" s="169"/>
      <c r="AI74" s="35" t="s">
        <v>15</v>
      </c>
      <c r="AJ74" s="37"/>
      <c r="AK74" s="37"/>
      <c r="AL74" s="37"/>
      <c r="AM74" s="178" t="str">
        <f>K16</f>
        <v xml:space="preserve">SD Ateliér s.r.o., Ing. Miroslav Poláček, Orlí 7, 602 00 Brno </v>
      </c>
      <c r="AN74" s="188"/>
      <c r="AO74" s="188"/>
      <c r="AP74" s="188"/>
      <c r="AQ74" s="58"/>
      <c r="AR74" s="37"/>
      <c r="AS74" s="177"/>
      <c r="AT74" s="166"/>
      <c r="AU74" s="37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7"/>
      <c r="BG74" s="37"/>
      <c r="BH74" s="37"/>
      <c r="BI74" s="37"/>
      <c r="BJ74" s="37"/>
      <c r="BK74" s="37"/>
      <c r="BL74" s="37"/>
      <c r="BM74" s="37"/>
      <c r="BN74" s="37"/>
      <c r="BO74" s="37"/>
      <c r="BP74" s="37"/>
      <c r="BQ74" s="37"/>
      <c r="BR74" s="37"/>
      <c r="BS74" s="37"/>
      <c r="BT74" s="37"/>
      <c r="BU74" s="37"/>
      <c r="BV74" s="37"/>
      <c r="BW74" s="37"/>
      <c r="BX74" s="37"/>
      <c r="BY74" s="37"/>
      <c r="BZ74" s="37"/>
      <c r="CA74" s="37"/>
      <c r="CB74" s="37"/>
      <c r="CC74" s="37"/>
      <c r="CD74" s="37"/>
      <c r="CE74" s="37"/>
      <c r="CF74" s="37"/>
      <c r="CG74" s="37"/>
      <c r="CH74" s="37"/>
      <c r="CI74" s="37"/>
      <c r="CJ74" s="37"/>
      <c r="CK74" s="37"/>
      <c r="CL74" s="37"/>
      <c r="CM74" s="37"/>
    </row>
    <row r="75" spans="1:91" ht="15" customHeight="1" x14ac:dyDescent="0.25">
      <c r="A75" s="37"/>
      <c r="B75" s="57"/>
      <c r="C75" s="35" t="s">
        <v>14</v>
      </c>
      <c r="D75" s="37"/>
      <c r="E75" s="37"/>
      <c r="F75" s="37"/>
      <c r="G75" s="37"/>
      <c r="H75" s="37"/>
      <c r="I75" s="37"/>
      <c r="J75" s="37"/>
      <c r="K75" s="37"/>
      <c r="L75" s="4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5" t="s">
        <v>16</v>
      </c>
      <c r="AJ75" s="37"/>
      <c r="AK75" s="37"/>
      <c r="AL75" s="37"/>
      <c r="AM75" s="178" t="str">
        <f>IF(E20="","",E20)</f>
        <v xml:space="preserve"> </v>
      </c>
      <c r="AN75" s="167"/>
      <c r="AO75" s="167"/>
      <c r="AP75" s="167"/>
      <c r="AQ75" s="58"/>
      <c r="AR75" s="37"/>
      <c r="AS75" s="166"/>
      <c r="AT75" s="16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  <c r="BM75" s="37"/>
      <c r="BN75" s="37"/>
      <c r="BO75" s="37"/>
      <c r="BP75" s="37"/>
      <c r="BQ75" s="37"/>
      <c r="BR75" s="37"/>
      <c r="BS75" s="37"/>
      <c r="BT75" s="37"/>
      <c r="BU75" s="37"/>
      <c r="BV75" s="37"/>
      <c r="BW75" s="37"/>
      <c r="BX75" s="37"/>
      <c r="BY75" s="37"/>
      <c r="BZ75" s="37"/>
      <c r="CA75" s="37"/>
      <c r="CB75" s="37"/>
      <c r="CC75" s="37"/>
      <c r="CD75" s="37"/>
      <c r="CE75" s="37"/>
      <c r="CF75" s="37"/>
      <c r="CG75" s="37"/>
      <c r="CH75" s="37"/>
      <c r="CI75" s="37"/>
      <c r="CJ75" s="37"/>
      <c r="CK75" s="37"/>
      <c r="CL75" s="37"/>
      <c r="CM75" s="37"/>
    </row>
    <row r="76" spans="1:91" ht="10.5" customHeight="1" x14ac:dyDescent="0.25">
      <c r="A76" s="37"/>
      <c r="B76" s="5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58"/>
      <c r="AR76" s="37"/>
      <c r="AS76" s="166"/>
      <c r="AT76" s="16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7"/>
      <c r="BL76" s="37"/>
      <c r="BM76" s="37"/>
      <c r="BN76" s="37"/>
      <c r="BO76" s="37"/>
      <c r="BP76" s="37"/>
      <c r="BQ76" s="37"/>
      <c r="BR76" s="37"/>
      <c r="BS76" s="37"/>
      <c r="BT76" s="37"/>
      <c r="BU76" s="37"/>
      <c r="BV76" s="37"/>
      <c r="BW76" s="37"/>
      <c r="BX76" s="37"/>
      <c r="BY76" s="37"/>
      <c r="BZ76" s="37"/>
      <c r="CA76" s="37"/>
      <c r="CB76" s="37"/>
      <c r="CC76" s="37"/>
      <c r="CD76" s="37"/>
      <c r="CE76" s="37"/>
      <c r="CF76" s="37"/>
      <c r="CG76" s="37"/>
      <c r="CH76" s="37"/>
      <c r="CI76" s="37"/>
      <c r="CJ76" s="37"/>
      <c r="CK76" s="37"/>
      <c r="CL76" s="37"/>
      <c r="CM76" s="37"/>
    </row>
    <row r="77" spans="1:91" ht="29.25" customHeight="1" x14ac:dyDescent="0.25">
      <c r="A77" s="37"/>
      <c r="B77" s="57"/>
      <c r="C77" s="179" t="s">
        <v>49</v>
      </c>
      <c r="D77" s="174"/>
      <c r="E77" s="174"/>
      <c r="F77" s="174"/>
      <c r="G77" s="174"/>
      <c r="H77" s="49"/>
      <c r="I77" s="180" t="s">
        <v>50</v>
      </c>
      <c r="J77" s="174"/>
      <c r="K77" s="174"/>
      <c r="L77" s="174"/>
      <c r="M77" s="174"/>
      <c r="N77" s="174"/>
      <c r="O77" s="174"/>
      <c r="P77" s="174"/>
      <c r="Q77" s="174"/>
      <c r="R77" s="174"/>
      <c r="S77" s="174"/>
      <c r="T77" s="174"/>
      <c r="U77" s="174"/>
      <c r="V77" s="174"/>
      <c r="W77" s="174"/>
      <c r="X77" s="174"/>
      <c r="Y77" s="174"/>
      <c r="Z77" s="174"/>
      <c r="AA77" s="174"/>
      <c r="AB77" s="174"/>
      <c r="AC77" s="174"/>
      <c r="AD77" s="174"/>
      <c r="AE77" s="174"/>
      <c r="AF77" s="174"/>
      <c r="AG77" s="181" t="s">
        <v>87</v>
      </c>
      <c r="AH77" s="174"/>
      <c r="AI77" s="174"/>
      <c r="AJ77" s="174"/>
      <c r="AK77" s="174"/>
      <c r="AL77" s="174"/>
      <c r="AM77" s="174"/>
      <c r="AN77" s="180" t="s">
        <v>88</v>
      </c>
      <c r="AO77" s="174"/>
      <c r="AP77" s="176"/>
      <c r="AQ77" s="65"/>
      <c r="AR77" s="37"/>
      <c r="AS77" s="77"/>
      <c r="AT77" s="77"/>
      <c r="AU77" s="77"/>
      <c r="AV77" s="77"/>
      <c r="AW77" s="77"/>
      <c r="AX77" s="77"/>
      <c r="AY77" s="77"/>
      <c r="AZ77" s="77"/>
      <c r="BA77" s="77"/>
      <c r="BB77" s="77"/>
      <c r="BC77" s="77"/>
      <c r="BD77" s="77"/>
      <c r="BE77" s="37"/>
      <c r="BF77" s="37"/>
      <c r="BG77" s="37"/>
      <c r="BH77" s="37"/>
      <c r="BI77" s="37"/>
      <c r="BJ77" s="37"/>
      <c r="BK77" s="37"/>
      <c r="BL77" s="37"/>
      <c r="BM77" s="37"/>
      <c r="BN77" s="37"/>
      <c r="BO77" s="37"/>
      <c r="BP77" s="37"/>
      <c r="BQ77" s="37"/>
      <c r="BR77" s="37"/>
      <c r="BS77" s="37"/>
      <c r="BT77" s="37"/>
      <c r="BU77" s="37"/>
      <c r="BV77" s="37"/>
      <c r="BW77" s="37"/>
      <c r="BX77" s="37"/>
      <c r="BY77" s="37"/>
      <c r="BZ77" s="37"/>
      <c r="CA77" s="37"/>
      <c r="CB77" s="37"/>
      <c r="CC77" s="37"/>
      <c r="CD77" s="37"/>
      <c r="CE77" s="37"/>
      <c r="CF77" s="37"/>
      <c r="CG77" s="37"/>
      <c r="CH77" s="37"/>
      <c r="CI77" s="37"/>
      <c r="CJ77" s="37"/>
      <c r="CK77" s="37"/>
      <c r="CL77" s="37"/>
      <c r="CM77" s="37"/>
    </row>
    <row r="78" spans="1:91" ht="10.5" customHeight="1" x14ac:dyDescent="0.25">
      <c r="A78" s="37"/>
      <c r="B78" s="5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58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  <c r="BM78" s="37"/>
      <c r="BN78" s="37"/>
      <c r="BO78" s="37"/>
      <c r="BP78" s="37"/>
      <c r="BQ78" s="37"/>
      <c r="BR78" s="37"/>
      <c r="BS78" s="37"/>
      <c r="BT78" s="37"/>
      <c r="BU78" s="37"/>
      <c r="BV78" s="37"/>
      <c r="BW78" s="37"/>
      <c r="BX78" s="37"/>
      <c r="BY78" s="37"/>
      <c r="BZ78" s="37"/>
      <c r="CA78" s="37"/>
      <c r="CB78" s="37"/>
      <c r="CC78" s="37"/>
      <c r="CD78" s="37"/>
      <c r="CE78" s="37"/>
      <c r="CF78" s="37"/>
      <c r="CG78" s="37"/>
      <c r="CH78" s="37"/>
      <c r="CI78" s="37"/>
      <c r="CJ78" s="37"/>
      <c r="CK78" s="37"/>
      <c r="CL78" s="37"/>
      <c r="CM78" s="37"/>
    </row>
    <row r="79" spans="1:91" ht="32.25" customHeight="1" x14ac:dyDescent="0.25">
      <c r="A79" s="50"/>
      <c r="B79" s="66"/>
      <c r="C79" s="67"/>
      <c r="D79" s="68"/>
      <c r="E79" s="68"/>
      <c r="F79" s="68"/>
      <c r="G79" s="68"/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8"/>
      <c r="AG79" s="184"/>
      <c r="AH79" s="167"/>
      <c r="AI79" s="167"/>
      <c r="AJ79" s="167"/>
      <c r="AK79" s="167"/>
      <c r="AL79" s="167"/>
      <c r="AM79" s="167"/>
      <c r="AN79" s="185"/>
      <c r="AO79" s="167"/>
      <c r="AP79" s="167"/>
      <c r="AQ79" s="69"/>
      <c r="AR79" s="50"/>
      <c r="AS79" s="78"/>
      <c r="AT79" s="78"/>
      <c r="AU79" s="79"/>
      <c r="AV79" s="78"/>
      <c r="AW79" s="78"/>
      <c r="AX79" s="78"/>
      <c r="AY79" s="78"/>
      <c r="AZ79" s="78"/>
      <c r="BA79" s="78"/>
      <c r="BB79" s="78"/>
      <c r="BC79" s="78"/>
      <c r="BD79" s="78"/>
      <c r="BE79" s="50"/>
      <c r="BF79" s="50"/>
      <c r="BG79" s="50"/>
      <c r="BH79" s="50"/>
      <c r="BI79" s="50"/>
      <c r="BJ79" s="50"/>
      <c r="BK79" s="50"/>
      <c r="BL79" s="50"/>
      <c r="BM79" s="50"/>
      <c r="BN79" s="50"/>
      <c r="BO79" s="50"/>
      <c r="BP79" s="50"/>
      <c r="BQ79" s="50"/>
      <c r="BR79" s="50"/>
      <c r="BS79" s="51"/>
      <c r="BT79" s="51"/>
      <c r="BU79" s="52"/>
      <c r="BV79" s="51"/>
      <c r="BW79" s="51"/>
      <c r="BX79" s="51"/>
      <c r="BY79" s="50"/>
      <c r="BZ79" s="50"/>
      <c r="CA79" s="50"/>
      <c r="CB79" s="50"/>
      <c r="CC79" s="50"/>
      <c r="CD79" s="50"/>
      <c r="CE79" s="50"/>
      <c r="CF79" s="50"/>
      <c r="CG79" s="50"/>
      <c r="CH79" s="50"/>
      <c r="CI79" s="50"/>
      <c r="CJ79" s="50"/>
      <c r="CK79" s="50"/>
      <c r="CL79" s="51"/>
      <c r="CM79" s="50"/>
    </row>
    <row r="80" spans="1:91" ht="15.75" x14ac:dyDescent="0.25">
      <c r="B80" s="70"/>
      <c r="J80" s="80"/>
      <c r="AQ80" s="71"/>
    </row>
    <row r="81" spans="1:43" ht="15" customHeight="1" x14ac:dyDescent="0.25">
      <c r="B81" s="70"/>
      <c r="D81" s="186" t="s">
        <v>89</v>
      </c>
      <c r="E81" s="186"/>
      <c r="F81" s="186"/>
      <c r="G81" s="186"/>
      <c r="H81" s="186"/>
      <c r="J81" s="189" t="s">
        <v>163</v>
      </c>
      <c r="K81" s="189"/>
      <c r="L81" s="189"/>
      <c r="M81" s="189"/>
      <c r="N81" s="189"/>
      <c r="O81" s="189"/>
      <c r="P81" s="189"/>
      <c r="Q81" s="189"/>
      <c r="R81" s="189"/>
      <c r="S81" s="189"/>
      <c r="T81" s="189"/>
      <c r="U81" s="189"/>
      <c r="V81" s="189"/>
      <c r="W81" s="189"/>
      <c r="X81" s="189"/>
      <c r="Y81" s="189"/>
      <c r="Z81" s="189"/>
      <c r="AA81" s="189"/>
      <c r="AB81" s="189"/>
      <c r="AC81" s="189"/>
      <c r="AD81" s="189"/>
      <c r="AE81" s="189"/>
      <c r="AF81" s="189"/>
      <c r="AI81" s="230">
        <f>SUM(AI82:AI86)</f>
        <v>0</v>
      </c>
      <c r="AJ81" s="230"/>
      <c r="AK81" s="230"/>
      <c r="AL81" s="229">
        <f>AI81*1.21</f>
        <v>0</v>
      </c>
      <c r="AM81" s="229"/>
      <c r="AN81" s="229"/>
      <c r="AO81" s="229"/>
      <c r="AQ81" s="71"/>
    </row>
    <row r="82" spans="1:43" ht="15" customHeight="1" x14ac:dyDescent="0.25">
      <c r="A82" s="53"/>
      <c r="B82" s="72"/>
      <c r="C82" s="53"/>
      <c r="D82" s="53"/>
      <c r="E82" s="53"/>
      <c r="J82" s="182" t="str">
        <f>SVOD!F126</f>
        <v>Trubní vedení</v>
      </c>
      <c r="K82" s="182"/>
      <c r="L82" s="183"/>
      <c r="M82" s="183"/>
      <c r="N82" s="183"/>
      <c r="O82" s="183"/>
      <c r="P82" s="183"/>
      <c r="Q82" s="183"/>
      <c r="R82" s="183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I82" s="73">
        <f>SVOD!K126</f>
        <v>0</v>
      </c>
      <c r="AQ82" s="71"/>
    </row>
    <row r="83" spans="1:43" x14ac:dyDescent="0.25">
      <c r="B83" s="70"/>
      <c r="J83" s="83" t="s">
        <v>140</v>
      </c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I83" s="73">
        <f>SVOD!K140</f>
        <v>0</v>
      </c>
      <c r="AQ83" s="71"/>
    </row>
    <row r="84" spans="1:43" x14ac:dyDescent="0.25">
      <c r="B84" s="70"/>
      <c r="J84" s="81" t="str">
        <f>SVOD!F147</f>
        <v xml:space="preserve">Sádrokartonové konstrukce </v>
      </c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I84" s="73">
        <f>SVOD!K147</f>
        <v>0</v>
      </c>
      <c r="AQ84" s="71"/>
    </row>
    <row r="85" spans="1:43" x14ac:dyDescent="0.25">
      <c r="B85" s="70"/>
      <c r="J85" s="81" t="str">
        <f>SVOD!F150</f>
        <v>Dokončovací práce - malby a tapety</v>
      </c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I85" s="73">
        <f>SVOD!K150</f>
        <v>0</v>
      </c>
      <c r="AQ85" s="71"/>
    </row>
    <row r="86" spans="1:43" x14ac:dyDescent="0.25">
      <c r="B86" s="70"/>
      <c r="J86" s="81" t="str">
        <f>SVOD!F153</f>
        <v>Vedlejší rozpočtové náklady</v>
      </c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I86" s="73">
        <f>SVOD!K153</f>
        <v>0</v>
      </c>
      <c r="AQ86" s="71"/>
    </row>
    <row r="87" spans="1:43" ht="15.75" thickBot="1" x14ac:dyDescent="0.3">
      <c r="B87" s="70"/>
      <c r="AQ87" s="71"/>
    </row>
    <row r="88" spans="1:43" x14ac:dyDescent="0.25">
      <c r="B88" s="70"/>
      <c r="J88" s="153" t="s">
        <v>182</v>
      </c>
      <c r="K88" s="154"/>
      <c r="L88" s="154"/>
      <c r="M88" s="154"/>
      <c r="N88" s="154"/>
      <c r="O88" s="154"/>
      <c r="P88" s="154"/>
      <c r="Q88" s="154"/>
      <c r="R88" s="154"/>
      <c r="S88" s="154"/>
      <c r="T88" s="154"/>
      <c r="U88" s="154"/>
      <c r="V88" s="154"/>
      <c r="W88" s="154"/>
      <c r="X88" s="154"/>
      <c r="Y88" s="154"/>
      <c r="Z88" s="154"/>
      <c r="AA88" s="154"/>
      <c r="AB88" s="154"/>
      <c r="AC88" s="154"/>
      <c r="AD88" s="154"/>
      <c r="AE88" s="154"/>
      <c r="AF88" s="154"/>
      <c r="AG88" s="154"/>
      <c r="AH88" s="154"/>
      <c r="AI88" s="154"/>
      <c r="AJ88" s="154"/>
      <c r="AK88" s="154"/>
      <c r="AL88" s="154"/>
      <c r="AM88" s="154"/>
      <c r="AN88" s="155">
        <f>AI81</f>
        <v>0</v>
      </c>
      <c r="AQ88" s="71"/>
    </row>
    <row r="89" spans="1:43" ht="18.75" thickBot="1" x14ac:dyDescent="0.3">
      <c r="B89" s="70"/>
      <c r="J89" s="156"/>
      <c r="K89" s="157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7"/>
      <c r="X89" s="157"/>
      <c r="Y89" s="157"/>
      <c r="Z89" s="157"/>
      <c r="AA89" s="157"/>
      <c r="AB89" s="157"/>
      <c r="AC89" s="157"/>
      <c r="AD89" s="157"/>
      <c r="AE89" s="157"/>
      <c r="AF89" s="157"/>
      <c r="AG89" s="157"/>
      <c r="AH89" s="157"/>
      <c r="AI89" s="158"/>
      <c r="AJ89" s="157"/>
      <c r="AK89" s="157"/>
      <c r="AL89" s="157"/>
      <c r="AM89" s="157"/>
      <c r="AN89" s="159"/>
      <c r="AQ89" s="71"/>
    </row>
    <row r="90" spans="1:43" x14ac:dyDescent="0.25">
      <c r="B90" s="70"/>
      <c r="AQ90" s="71"/>
    </row>
    <row r="91" spans="1:43" x14ac:dyDescent="0.25">
      <c r="B91" s="70"/>
      <c r="AQ91" s="71"/>
    </row>
    <row r="92" spans="1:43" x14ac:dyDescent="0.25">
      <c r="B92" s="74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6"/>
    </row>
  </sheetData>
  <mergeCells count="46">
    <mergeCell ref="J82:R82"/>
    <mergeCell ref="AG79:AM79"/>
    <mergeCell ref="AN79:AP79"/>
    <mergeCell ref="D81:H81"/>
    <mergeCell ref="AM72:AN72"/>
    <mergeCell ref="AM74:AP74"/>
    <mergeCell ref="J81:R81"/>
    <mergeCell ref="S81:AA81"/>
    <mergeCell ref="AB81:AF81"/>
    <mergeCell ref="L74:AH74"/>
    <mergeCell ref="AI81:AK81"/>
    <mergeCell ref="AL81:AO81"/>
    <mergeCell ref="AS74:AT76"/>
    <mergeCell ref="AM75:AP75"/>
    <mergeCell ref="C77:G77"/>
    <mergeCell ref="I77:AF77"/>
    <mergeCell ref="AG77:AM77"/>
    <mergeCell ref="AN77:AP77"/>
    <mergeCell ref="L70:AO70"/>
    <mergeCell ref="L31:P31"/>
    <mergeCell ref="W31:AE31"/>
    <mergeCell ref="AK31:AO31"/>
    <mergeCell ref="L32:P32"/>
    <mergeCell ref="W32:AE32"/>
    <mergeCell ref="AK32:AO32"/>
    <mergeCell ref="L33:P33"/>
    <mergeCell ref="W33:AE33"/>
    <mergeCell ref="AK33:AO33"/>
    <mergeCell ref="X35:AB35"/>
    <mergeCell ref="AK35:AO35"/>
    <mergeCell ref="AR2:BE2"/>
    <mergeCell ref="K5:AO5"/>
    <mergeCell ref="BE5:BE34"/>
    <mergeCell ref="K6:AO6"/>
    <mergeCell ref="E14:AJ14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L30:P30"/>
    <mergeCell ref="W30:AE30"/>
    <mergeCell ref="AK30:AO30"/>
  </mergeCells>
  <pageMargins left="0.70866141732283472" right="0.51181102362204722" top="0.78740157480314965" bottom="0.78740157480314965" header="0.31496062992125984" footer="0.31496062992125984"/>
  <pageSetup paperSize="9" scale="90" orientation="portrait" horizontalDpi="300" verticalDpi="300" r:id="rId1"/>
  <rowBreaks count="1" manualBreakCount="1">
    <brk id="64" min="1" max="4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M156"/>
  <sheetViews>
    <sheetView tabSelected="1" view="pageBreakPreview" topLeftCell="A2" zoomScaleNormal="100" zoomScaleSheetLayoutView="100" workbookViewId="0">
      <selection activeCell="Z157" sqref="Z157"/>
    </sheetView>
  </sheetViews>
  <sheetFormatPr defaultRowHeight="15" x14ac:dyDescent="0.25"/>
  <cols>
    <col min="1" max="1" width="6.42578125" customWidth="1"/>
    <col min="2" max="2" width="0.85546875" customWidth="1"/>
    <col min="3" max="3" width="3.28515625" customWidth="1"/>
    <col min="4" max="4" width="2.5703125" customWidth="1"/>
    <col min="5" max="5" width="12.7109375" customWidth="1"/>
    <col min="6" max="6" width="39.5703125" customWidth="1"/>
    <col min="7" max="7" width="3.85546875" customWidth="1"/>
    <col min="8" max="8" width="6.5703125" customWidth="1"/>
    <col min="9" max="9" width="9.7109375" customWidth="1"/>
    <col min="10" max="10" width="9.85546875" customWidth="1"/>
    <col min="11" max="11" width="11.7109375" customWidth="1"/>
    <col min="12" max="12" width="12" hidden="1" customWidth="1"/>
    <col min="13" max="13" width="7.28515625" customWidth="1"/>
    <col min="14" max="14" width="8.42578125" hidden="1" customWidth="1"/>
    <col min="15" max="15" width="0.140625" customWidth="1"/>
    <col min="16" max="16" width="8.5703125" hidden="1" customWidth="1"/>
    <col min="17" max="17" width="7" hidden="1" customWidth="1"/>
    <col min="18" max="18" width="9.42578125" hidden="1" customWidth="1"/>
    <col min="19" max="19" width="10" hidden="1" customWidth="1"/>
    <col min="20" max="20" width="7.7109375" hidden="1" customWidth="1"/>
    <col min="21" max="21" width="12.28515625" hidden="1" customWidth="1"/>
    <col min="22" max="22" width="17" hidden="1" customWidth="1"/>
    <col min="23" max="23" width="11.7109375" hidden="1" customWidth="1"/>
    <col min="24" max="24" width="4.85546875" hidden="1" customWidth="1"/>
    <col min="25" max="25" width="12.7109375" hidden="1" customWidth="1"/>
    <col min="26" max="26" width="12.7109375" customWidth="1"/>
    <col min="27" max="27" width="9.5703125" customWidth="1"/>
    <col min="28" max="28" width="11.7109375" customWidth="1"/>
    <col min="29" max="29" width="8.5703125" customWidth="1"/>
    <col min="30" max="30" width="11.7109375" customWidth="1"/>
    <col min="31" max="31" width="12.7109375" customWidth="1"/>
  </cols>
  <sheetData>
    <row r="2" spans="2:46" ht="36.950000000000003" customHeight="1" x14ac:dyDescent="0.25">
      <c r="M2" s="193" t="s">
        <v>76</v>
      </c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T2" s="1" t="s">
        <v>110</v>
      </c>
    </row>
    <row r="3" spans="2:46" ht="6.95" hidden="1" customHeight="1" x14ac:dyDescent="0.25">
      <c r="B3" s="103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5"/>
      <c r="AT3" s="1" t="s">
        <v>2</v>
      </c>
    </row>
    <row r="4" spans="2:46" ht="24.95" hidden="1" customHeight="1" x14ac:dyDescent="0.25">
      <c r="B4" s="105"/>
      <c r="D4" s="106" t="s">
        <v>3</v>
      </c>
      <c r="M4" s="105"/>
      <c r="N4" s="107" t="s">
        <v>81</v>
      </c>
      <c r="AT4" s="1" t="s">
        <v>4</v>
      </c>
    </row>
    <row r="5" spans="2:46" ht="6.95" hidden="1" customHeight="1" x14ac:dyDescent="0.25">
      <c r="B5" s="105"/>
      <c r="M5" s="105"/>
    </row>
    <row r="6" spans="2:46" ht="12" hidden="1" customHeight="1" x14ac:dyDescent="0.25">
      <c r="B6" s="105"/>
      <c r="D6" s="2" t="s">
        <v>5</v>
      </c>
      <c r="M6" s="105"/>
    </row>
    <row r="7" spans="2:46" ht="16.5" hidden="1" customHeight="1" x14ac:dyDescent="0.25">
      <c r="B7" s="105"/>
      <c r="E7" s="192" t="s">
        <v>176</v>
      </c>
      <c r="F7" s="195"/>
      <c r="G7" s="195"/>
      <c r="H7" s="195"/>
      <c r="M7" s="105"/>
    </row>
    <row r="8" spans="2:46" s="87" customFormat="1" ht="12" hidden="1" customHeight="1" x14ac:dyDescent="0.25">
      <c r="B8" s="94"/>
      <c r="D8" s="2" t="s">
        <v>6</v>
      </c>
      <c r="M8" s="94"/>
    </row>
    <row r="9" spans="2:46" s="87" customFormat="1" ht="16.5" hidden="1" customHeight="1" x14ac:dyDescent="0.25">
      <c r="B9" s="94"/>
      <c r="E9" s="190" t="s">
        <v>111</v>
      </c>
      <c r="F9" s="191"/>
      <c r="G9" s="191"/>
      <c r="H9" s="191"/>
      <c r="M9" s="94"/>
    </row>
    <row r="10" spans="2:46" s="87" customFormat="1" hidden="1" x14ac:dyDescent="0.25">
      <c r="B10" s="94"/>
      <c r="M10" s="94"/>
    </row>
    <row r="11" spans="2:46" s="87" customFormat="1" ht="12" hidden="1" customHeight="1" x14ac:dyDescent="0.25">
      <c r="B11" s="94"/>
      <c r="D11" s="2" t="s">
        <v>7</v>
      </c>
      <c r="F11" s="108" t="s">
        <v>0</v>
      </c>
      <c r="I11" s="2" t="s">
        <v>8</v>
      </c>
      <c r="J11" s="108" t="s">
        <v>0</v>
      </c>
      <c r="M11" s="94"/>
    </row>
    <row r="12" spans="2:46" s="87" customFormat="1" ht="12" hidden="1" customHeight="1" x14ac:dyDescent="0.25">
      <c r="B12" s="94"/>
      <c r="D12" s="2" t="s">
        <v>9</v>
      </c>
      <c r="F12" s="108" t="s">
        <v>85</v>
      </c>
      <c r="I12" s="2" t="s">
        <v>10</v>
      </c>
      <c r="J12" s="109" t="s">
        <v>177</v>
      </c>
      <c r="M12" s="94"/>
    </row>
    <row r="13" spans="2:46" s="87" customFormat="1" ht="10.9" hidden="1" customHeight="1" x14ac:dyDescent="0.25">
      <c r="B13" s="94"/>
      <c r="M13" s="94"/>
    </row>
    <row r="14" spans="2:46" s="87" customFormat="1" ht="12" hidden="1" customHeight="1" x14ac:dyDescent="0.25">
      <c r="B14" s="94"/>
      <c r="D14" s="2" t="s">
        <v>11</v>
      </c>
      <c r="I14" s="2" t="s">
        <v>12</v>
      </c>
      <c r="J14" s="108" t="s">
        <v>0</v>
      </c>
      <c r="M14" s="94"/>
    </row>
    <row r="15" spans="2:46" s="87" customFormat="1" ht="18" hidden="1" customHeight="1" x14ac:dyDescent="0.25">
      <c r="B15" s="94"/>
      <c r="E15" s="108" t="s">
        <v>85</v>
      </c>
      <c r="I15" s="2" t="s">
        <v>13</v>
      </c>
      <c r="J15" s="108" t="s">
        <v>0</v>
      </c>
      <c r="M15" s="94"/>
    </row>
    <row r="16" spans="2:46" s="87" customFormat="1" ht="6.95" hidden="1" customHeight="1" x14ac:dyDescent="0.25">
      <c r="B16" s="94"/>
      <c r="M16" s="94"/>
    </row>
    <row r="17" spans="2:13" s="87" customFormat="1" ht="12" hidden="1" customHeight="1" x14ac:dyDescent="0.25">
      <c r="B17" s="94"/>
      <c r="D17" s="2" t="s">
        <v>93</v>
      </c>
      <c r="I17" s="2" t="s">
        <v>12</v>
      </c>
      <c r="J17" s="108" t="s">
        <v>0</v>
      </c>
      <c r="M17" s="94"/>
    </row>
    <row r="18" spans="2:13" s="87" customFormat="1" ht="18" hidden="1" customHeight="1" x14ac:dyDescent="0.25">
      <c r="B18" s="94"/>
      <c r="E18" s="196" t="s">
        <v>85</v>
      </c>
      <c r="F18" s="196"/>
      <c r="G18" s="196"/>
      <c r="H18" s="196"/>
      <c r="I18" s="2" t="s">
        <v>13</v>
      </c>
      <c r="J18" s="108" t="s">
        <v>0</v>
      </c>
      <c r="M18" s="94"/>
    </row>
    <row r="19" spans="2:13" s="87" customFormat="1" ht="6.95" hidden="1" customHeight="1" x14ac:dyDescent="0.25">
      <c r="B19" s="94"/>
      <c r="M19" s="94"/>
    </row>
    <row r="20" spans="2:13" s="87" customFormat="1" ht="12" hidden="1" customHeight="1" x14ac:dyDescent="0.25">
      <c r="B20" s="94"/>
      <c r="D20" s="2" t="s">
        <v>15</v>
      </c>
      <c r="I20" s="2" t="s">
        <v>12</v>
      </c>
      <c r="J20" s="108" t="s">
        <v>0</v>
      </c>
      <c r="M20" s="94"/>
    </row>
    <row r="21" spans="2:13" s="87" customFormat="1" ht="18" hidden="1" customHeight="1" x14ac:dyDescent="0.25">
      <c r="B21" s="94"/>
      <c r="E21" s="108" t="s">
        <v>85</v>
      </c>
      <c r="I21" s="2" t="s">
        <v>13</v>
      </c>
      <c r="J21" s="108" t="s">
        <v>0</v>
      </c>
      <c r="M21" s="94"/>
    </row>
    <row r="22" spans="2:13" s="87" customFormat="1" ht="6.95" hidden="1" customHeight="1" x14ac:dyDescent="0.25">
      <c r="B22" s="94"/>
      <c r="M22" s="94"/>
    </row>
    <row r="23" spans="2:13" s="87" customFormat="1" ht="12" hidden="1" customHeight="1" x14ac:dyDescent="0.25">
      <c r="B23" s="94"/>
      <c r="D23" s="2" t="s">
        <v>16</v>
      </c>
      <c r="I23" s="2" t="s">
        <v>12</v>
      </c>
      <c r="J23" s="108" t="s">
        <v>0</v>
      </c>
      <c r="M23" s="94"/>
    </row>
    <row r="24" spans="2:13" s="87" customFormat="1" ht="18" hidden="1" customHeight="1" x14ac:dyDescent="0.25">
      <c r="B24" s="94"/>
      <c r="E24" s="108" t="s">
        <v>85</v>
      </c>
      <c r="I24" s="2" t="s">
        <v>13</v>
      </c>
      <c r="J24" s="108" t="s">
        <v>0</v>
      </c>
      <c r="M24" s="94"/>
    </row>
    <row r="25" spans="2:13" s="87" customFormat="1" ht="6.95" hidden="1" customHeight="1" x14ac:dyDescent="0.25">
      <c r="B25" s="94"/>
      <c r="M25" s="94"/>
    </row>
    <row r="26" spans="2:13" s="87" customFormat="1" ht="12" hidden="1" customHeight="1" x14ac:dyDescent="0.25">
      <c r="B26" s="94"/>
      <c r="D26" s="2" t="s">
        <v>17</v>
      </c>
      <c r="M26" s="94"/>
    </row>
    <row r="27" spans="2:13" s="110" customFormat="1" ht="16.5" hidden="1" customHeight="1" x14ac:dyDescent="0.25">
      <c r="B27" s="111"/>
      <c r="E27" s="197" t="s">
        <v>0</v>
      </c>
      <c r="F27" s="197"/>
      <c r="G27" s="197"/>
      <c r="H27" s="197"/>
      <c r="M27" s="111"/>
    </row>
    <row r="28" spans="2:13" s="87" customFormat="1" ht="6.95" hidden="1" customHeight="1" x14ac:dyDescent="0.25">
      <c r="B28" s="94"/>
      <c r="M28" s="94"/>
    </row>
    <row r="29" spans="2:13" s="87" customFormat="1" ht="6.95" hidden="1" customHeight="1" x14ac:dyDescent="0.25">
      <c r="B29" s="94"/>
      <c r="D29" s="113"/>
      <c r="E29" s="113"/>
      <c r="F29" s="113"/>
      <c r="G29" s="113"/>
      <c r="H29" s="113"/>
      <c r="I29" s="113"/>
      <c r="J29" s="113"/>
      <c r="K29" s="113"/>
      <c r="L29" s="113"/>
      <c r="M29" s="94"/>
    </row>
    <row r="30" spans="2:13" s="87" customFormat="1" hidden="1" x14ac:dyDescent="0.25">
      <c r="B30" s="94"/>
      <c r="E30" s="2" t="s">
        <v>94</v>
      </c>
      <c r="K30" s="6" t="e">
        <f>I96</f>
        <v>#REF!</v>
      </c>
      <c r="M30" s="94"/>
    </row>
    <row r="31" spans="2:13" s="87" customFormat="1" hidden="1" x14ac:dyDescent="0.25">
      <c r="B31" s="94"/>
      <c r="E31" s="2" t="s">
        <v>95</v>
      </c>
      <c r="K31" s="6" t="e">
        <f>J96</f>
        <v>#REF!</v>
      </c>
      <c r="M31" s="94"/>
    </row>
    <row r="32" spans="2:13" s="87" customFormat="1" ht="25.35" hidden="1" customHeight="1" x14ac:dyDescent="0.25">
      <c r="B32" s="94"/>
      <c r="D32" s="114" t="s">
        <v>18</v>
      </c>
      <c r="K32" s="3">
        <f>ROUND(K124, 2)</f>
        <v>0</v>
      </c>
      <c r="M32" s="94"/>
    </row>
    <row r="33" spans="2:13" s="87" customFormat="1" ht="6.95" hidden="1" customHeight="1" x14ac:dyDescent="0.25">
      <c r="B33" s="94"/>
      <c r="D33" s="113"/>
      <c r="E33" s="113"/>
      <c r="F33" s="113"/>
      <c r="G33" s="113"/>
      <c r="H33" s="113"/>
      <c r="I33" s="113"/>
      <c r="J33" s="113"/>
      <c r="K33" s="113"/>
      <c r="L33" s="113"/>
      <c r="M33" s="94"/>
    </row>
    <row r="34" spans="2:13" s="87" customFormat="1" ht="14.45" hidden="1" customHeight="1" x14ac:dyDescent="0.25">
      <c r="B34" s="94"/>
      <c r="F34" s="4" t="s">
        <v>19</v>
      </c>
      <c r="I34" s="4" t="s">
        <v>20</v>
      </c>
      <c r="K34" s="4" t="s">
        <v>21</v>
      </c>
      <c r="M34" s="94"/>
    </row>
    <row r="35" spans="2:13" s="87" customFormat="1" ht="14.45" hidden="1" customHeight="1" x14ac:dyDescent="0.25">
      <c r="B35" s="94"/>
      <c r="D35" s="5" t="s">
        <v>22</v>
      </c>
      <c r="E35" s="2" t="s">
        <v>23</v>
      </c>
      <c r="F35" s="6">
        <f>ROUND((SUM(BE124:BE155)),  2)</f>
        <v>0</v>
      </c>
      <c r="I35" s="7">
        <v>0.21</v>
      </c>
      <c r="K35" s="6">
        <f>ROUND(((SUM(BE124:BE155))*I35),  2)</f>
        <v>0</v>
      </c>
      <c r="M35" s="94"/>
    </row>
    <row r="36" spans="2:13" s="87" customFormat="1" ht="14.45" hidden="1" customHeight="1" x14ac:dyDescent="0.25">
      <c r="B36" s="94"/>
      <c r="E36" s="2" t="s">
        <v>24</v>
      </c>
      <c r="F36" s="6">
        <f>ROUND((SUM(BF124:BF155)),  2)</f>
        <v>0</v>
      </c>
      <c r="I36" s="7">
        <v>0.15</v>
      </c>
      <c r="K36" s="6">
        <f>ROUND(((SUM(BF124:BF155))*I36),  2)</f>
        <v>0</v>
      </c>
      <c r="M36" s="94"/>
    </row>
    <row r="37" spans="2:13" s="87" customFormat="1" ht="14.45" hidden="1" customHeight="1" x14ac:dyDescent="0.25">
      <c r="B37" s="94"/>
      <c r="E37" s="2" t="s">
        <v>25</v>
      </c>
      <c r="F37" s="6">
        <f>ROUND((SUM(BG124:BG155)),  2)</f>
        <v>0</v>
      </c>
      <c r="I37" s="7">
        <v>0.21</v>
      </c>
      <c r="K37" s="6">
        <f>0</f>
        <v>0</v>
      </c>
      <c r="M37" s="94"/>
    </row>
    <row r="38" spans="2:13" s="87" customFormat="1" ht="14.45" hidden="1" customHeight="1" x14ac:dyDescent="0.25">
      <c r="B38" s="94"/>
      <c r="E38" s="2" t="s">
        <v>26</v>
      </c>
      <c r="F38" s="6">
        <f>ROUND((SUM(BH124:BH155)),  2)</f>
        <v>0</v>
      </c>
      <c r="I38" s="7">
        <v>0.15</v>
      </c>
      <c r="K38" s="6">
        <f>0</f>
        <v>0</v>
      </c>
      <c r="M38" s="94"/>
    </row>
    <row r="39" spans="2:13" s="87" customFormat="1" ht="14.45" hidden="1" customHeight="1" x14ac:dyDescent="0.25">
      <c r="B39" s="94"/>
      <c r="E39" s="2" t="s">
        <v>27</v>
      </c>
      <c r="F39" s="6">
        <f>ROUND((SUM(BI124:BI155)),  2)</f>
        <v>0</v>
      </c>
      <c r="I39" s="7">
        <v>0</v>
      </c>
      <c r="K39" s="6">
        <f>0</f>
        <v>0</v>
      </c>
      <c r="M39" s="94"/>
    </row>
    <row r="40" spans="2:13" s="87" customFormat="1" ht="6.95" hidden="1" customHeight="1" x14ac:dyDescent="0.25">
      <c r="B40" s="94"/>
      <c r="M40" s="94"/>
    </row>
    <row r="41" spans="2:13" s="87" customFormat="1" ht="25.35" hidden="1" customHeight="1" x14ac:dyDescent="0.25">
      <c r="B41" s="94"/>
      <c r="C41" s="115"/>
      <c r="D41" s="116" t="s">
        <v>28</v>
      </c>
      <c r="E41" s="117"/>
      <c r="F41" s="117"/>
      <c r="G41" s="118" t="s">
        <v>29</v>
      </c>
      <c r="H41" s="119" t="s">
        <v>30</v>
      </c>
      <c r="I41" s="117"/>
      <c r="J41" s="117"/>
      <c r="K41" s="120">
        <f>SUM(K32:K39)</f>
        <v>0</v>
      </c>
      <c r="L41" s="121"/>
      <c r="M41" s="94"/>
    </row>
    <row r="42" spans="2:13" s="87" customFormat="1" ht="14.45" hidden="1" customHeight="1" x14ac:dyDescent="0.25">
      <c r="B42" s="94"/>
      <c r="M42" s="94"/>
    </row>
    <row r="43" spans="2:13" ht="14.45" hidden="1" customHeight="1" x14ac:dyDescent="0.25">
      <c r="B43" s="105"/>
      <c r="M43" s="105"/>
    </row>
    <row r="44" spans="2:13" ht="14.45" hidden="1" customHeight="1" x14ac:dyDescent="0.25">
      <c r="B44" s="105"/>
      <c r="M44" s="105"/>
    </row>
    <row r="45" spans="2:13" ht="14.45" hidden="1" customHeight="1" x14ac:dyDescent="0.25">
      <c r="B45" s="105"/>
      <c r="M45" s="105"/>
    </row>
    <row r="46" spans="2:13" ht="14.45" hidden="1" customHeight="1" x14ac:dyDescent="0.25">
      <c r="B46" s="105"/>
      <c r="M46" s="105"/>
    </row>
    <row r="47" spans="2:13" ht="14.45" hidden="1" customHeight="1" x14ac:dyDescent="0.25">
      <c r="B47" s="105"/>
      <c r="M47" s="105"/>
    </row>
    <row r="48" spans="2:13" ht="14.45" hidden="1" customHeight="1" x14ac:dyDescent="0.25">
      <c r="B48" s="105"/>
      <c r="M48" s="105"/>
    </row>
    <row r="49" spans="2:13" ht="14.45" hidden="1" customHeight="1" x14ac:dyDescent="0.25">
      <c r="B49" s="105"/>
      <c r="M49" s="105"/>
    </row>
    <row r="50" spans="2:13" s="87" customFormat="1" ht="14.45" hidden="1" customHeight="1" x14ac:dyDescent="0.25">
      <c r="B50" s="94"/>
      <c r="D50" s="8" t="s">
        <v>31</v>
      </c>
      <c r="E50" s="122"/>
      <c r="F50" s="122"/>
      <c r="G50" s="8" t="s">
        <v>32</v>
      </c>
      <c r="H50" s="122"/>
      <c r="I50" s="122"/>
      <c r="J50" s="122"/>
      <c r="K50" s="122"/>
      <c r="L50" s="122"/>
      <c r="M50" s="94"/>
    </row>
    <row r="51" spans="2:13" hidden="1" x14ac:dyDescent="0.25">
      <c r="B51" s="105"/>
      <c r="M51" s="105"/>
    </row>
    <row r="52" spans="2:13" hidden="1" x14ac:dyDescent="0.25">
      <c r="B52" s="105"/>
      <c r="M52" s="105"/>
    </row>
    <row r="53" spans="2:13" hidden="1" x14ac:dyDescent="0.25">
      <c r="B53" s="105"/>
      <c r="M53" s="105"/>
    </row>
    <row r="54" spans="2:13" hidden="1" x14ac:dyDescent="0.25">
      <c r="B54" s="105"/>
      <c r="M54" s="105"/>
    </row>
    <row r="55" spans="2:13" hidden="1" x14ac:dyDescent="0.25">
      <c r="B55" s="105"/>
      <c r="M55" s="105"/>
    </row>
    <row r="56" spans="2:13" hidden="1" x14ac:dyDescent="0.25">
      <c r="B56" s="105"/>
      <c r="M56" s="105"/>
    </row>
    <row r="57" spans="2:13" hidden="1" x14ac:dyDescent="0.25">
      <c r="B57" s="105"/>
      <c r="M57" s="105"/>
    </row>
    <row r="58" spans="2:13" hidden="1" x14ac:dyDescent="0.25">
      <c r="B58" s="105"/>
      <c r="M58" s="105"/>
    </row>
    <row r="59" spans="2:13" hidden="1" x14ac:dyDescent="0.25">
      <c r="B59" s="105"/>
      <c r="M59" s="105"/>
    </row>
    <row r="60" spans="2:13" hidden="1" x14ac:dyDescent="0.25">
      <c r="B60" s="105"/>
      <c r="M60" s="105"/>
    </row>
    <row r="61" spans="2:13" s="87" customFormat="1" hidden="1" x14ac:dyDescent="0.25">
      <c r="B61" s="94"/>
      <c r="D61" s="9" t="s">
        <v>33</v>
      </c>
      <c r="E61" s="123"/>
      <c r="F61" s="10" t="s">
        <v>34</v>
      </c>
      <c r="G61" s="9" t="s">
        <v>33</v>
      </c>
      <c r="H61" s="123"/>
      <c r="I61" s="123"/>
      <c r="J61" s="11" t="s">
        <v>34</v>
      </c>
      <c r="K61" s="123"/>
      <c r="L61" s="123"/>
      <c r="M61" s="94"/>
    </row>
    <row r="62" spans="2:13" hidden="1" x14ac:dyDescent="0.25">
      <c r="B62" s="105"/>
      <c r="M62" s="105"/>
    </row>
    <row r="63" spans="2:13" hidden="1" x14ac:dyDescent="0.25">
      <c r="B63" s="105"/>
      <c r="M63" s="105"/>
    </row>
    <row r="64" spans="2:13" hidden="1" x14ac:dyDescent="0.25">
      <c r="B64" s="105"/>
      <c r="M64" s="105"/>
    </row>
    <row r="65" spans="2:13" s="87" customFormat="1" hidden="1" x14ac:dyDescent="0.25">
      <c r="B65" s="94"/>
      <c r="D65" s="8" t="s">
        <v>35</v>
      </c>
      <c r="E65" s="122"/>
      <c r="F65" s="122"/>
      <c r="G65" s="8" t="s">
        <v>96</v>
      </c>
      <c r="H65" s="122"/>
      <c r="I65" s="122"/>
      <c r="J65" s="122"/>
      <c r="K65" s="122"/>
      <c r="L65" s="122"/>
      <c r="M65" s="94"/>
    </row>
    <row r="66" spans="2:13" hidden="1" x14ac:dyDescent="0.25">
      <c r="B66" s="105"/>
      <c r="M66" s="105"/>
    </row>
    <row r="67" spans="2:13" hidden="1" x14ac:dyDescent="0.25">
      <c r="B67" s="105"/>
      <c r="M67" s="105"/>
    </row>
    <row r="68" spans="2:13" hidden="1" x14ac:dyDescent="0.25">
      <c r="B68" s="105"/>
      <c r="M68" s="105"/>
    </row>
    <row r="69" spans="2:13" hidden="1" x14ac:dyDescent="0.25">
      <c r="B69" s="105"/>
      <c r="M69" s="105"/>
    </row>
    <row r="70" spans="2:13" hidden="1" x14ac:dyDescent="0.25">
      <c r="B70" s="105"/>
      <c r="M70" s="105"/>
    </row>
    <row r="71" spans="2:13" hidden="1" x14ac:dyDescent="0.25">
      <c r="B71" s="105"/>
      <c r="M71" s="105"/>
    </row>
    <row r="72" spans="2:13" hidden="1" x14ac:dyDescent="0.25">
      <c r="B72" s="105"/>
      <c r="M72" s="105"/>
    </row>
    <row r="73" spans="2:13" hidden="1" x14ac:dyDescent="0.25">
      <c r="B73" s="105"/>
      <c r="M73" s="105"/>
    </row>
    <row r="74" spans="2:13" hidden="1" x14ac:dyDescent="0.25">
      <c r="B74" s="105"/>
      <c r="M74" s="105"/>
    </row>
    <row r="75" spans="2:13" hidden="1" x14ac:dyDescent="0.25">
      <c r="B75" s="105"/>
      <c r="M75" s="105"/>
    </row>
    <row r="76" spans="2:13" s="87" customFormat="1" hidden="1" x14ac:dyDescent="0.25">
      <c r="B76" s="94"/>
      <c r="D76" s="9" t="s">
        <v>33</v>
      </c>
      <c r="E76" s="123"/>
      <c r="F76" s="10" t="s">
        <v>34</v>
      </c>
      <c r="G76" s="9" t="s">
        <v>33</v>
      </c>
      <c r="H76" s="123"/>
      <c r="I76" s="123"/>
      <c r="J76" s="11" t="s">
        <v>34</v>
      </c>
      <c r="K76" s="123"/>
      <c r="L76" s="123"/>
      <c r="M76" s="94"/>
    </row>
    <row r="77" spans="2:13" s="87" customFormat="1" ht="14.45" hidden="1" customHeight="1" x14ac:dyDescent="0.25">
      <c r="B77" s="124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94"/>
    </row>
    <row r="78" spans="2:13" hidden="1" x14ac:dyDescent="0.25"/>
    <row r="79" spans="2:13" hidden="1" x14ac:dyDescent="0.25"/>
    <row r="80" spans="2:13" hidden="1" x14ac:dyDescent="0.25"/>
    <row r="81" spans="2:47" s="87" customFormat="1" ht="6.95" hidden="1" customHeight="1" x14ac:dyDescent="0.25">
      <c r="B81" s="126"/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M81" s="94"/>
    </row>
    <row r="82" spans="2:47" s="87" customFormat="1" ht="24.95" hidden="1" customHeight="1" x14ac:dyDescent="0.25">
      <c r="B82" s="94"/>
      <c r="C82" s="106" t="s">
        <v>37</v>
      </c>
      <c r="M82" s="94"/>
    </row>
    <row r="83" spans="2:47" s="87" customFormat="1" ht="6.95" hidden="1" customHeight="1" x14ac:dyDescent="0.25">
      <c r="B83" s="94"/>
      <c r="M83" s="94"/>
    </row>
    <row r="84" spans="2:47" s="87" customFormat="1" ht="12" hidden="1" customHeight="1" x14ac:dyDescent="0.25">
      <c r="B84" s="94"/>
      <c r="C84" s="2" t="s">
        <v>5</v>
      </c>
      <c r="M84" s="94"/>
    </row>
    <row r="85" spans="2:47" s="87" customFormat="1" ht="16.5" hidden="1" customHeight="1" x14ac:dyDescent="0.25">
      <c r="B85" s="94"/>
      <c r="E85" s="192" t="str">
        <f>E7</f>
        <v>Bášť parc. č. 389/9</v>
      </c>
      <c r="F85" s="195"/>
      <c r="G85" s="195"/>
      <c r="H85" s="195"/>
      <c r="M85" s="94"/>
    </row>
    <row r="86" spans="2:47" s="87" customFormat="1" ht="12" hidden="1" customHeight="1" x14ac:dyDescent="0.25">
      <c r="B86" s="94"/>
      <c r="C86" s="2" t="s">
        <v>6</v>
      </c>
      <c r="M86" s="94"/>
    </row>
    <row r="87" spans="2:47" s="87" customFormat="1" ht="16.5" hidden="1" customHeight="1" x14ac:dyDescent="0.25">
      <c r="B87" s="94"/>
      <c r="E87" s="190" t="str">
        <f>E9</f>
        <v>02 - ZTI</v>
      </c>
      <c r="F87" s="191"/>
      <c r="G87" s="191"/>
      <c r="H87" s="191"/>
      <c r="M87" s="94"/>
    </row>
    <row r="88" spans="2:47" s="87" customFormat="1" ht="6.95" hidden="1" customHeight="1" x14ac:dyDescent="0.25">
      <c r="B88" s="94"/>
      <c r="M88" s="94"/>
    </row>
    <row r="89" spans="2:47" s="87" customFormat="1" ht="12" hidden="1" customHeight="1" x14ac:dyDescent="0.25">
      <c r="B89" s="94"/>
      <c r="C89" s="2" t="s">
        <v>9</v>
      </c>
      <c r="F89" s="108" t="str">
        <f>F12</f>
        <v xml:space="preserve"> </v>
      </c>
      <c r="I89" s="2" t="s">
        <v>10</v>
      </c>
      <c r="J89" s="109" t="str">
        <f>IF(J12="","",J12)</f>
        <v>4. 1. 2023</v>
      </c>
      <c r="M89" s="94"/>
    </row>
    <row r="90" spans="2:47" s="87" customFormat="1" ht="6.95" hidden="1" customHeight="1" x14ac:dyDescent="0.25">
      <c r="B90" s="94"/>
      <c r="M90" s="94"/>
    </row>
    <row r="91" spans="2:47" s="87" customFormat="1" ht="15.2" hidden="1" customHeight="1" x14ac:dyDescent="0.25">
      <c r="B91" s="94"/>
      <c r="C91" s="2" t="s">
        <v>11</v>
      </c>
      <c r="F91" s="108" t="str">
        <f>E15</f>
        <v xml:space="preserve"> </v>
      </c>
      <c r="I91" s="2" t="s">
        <v>15</v>
      </c>
      <c r="J91" s="112" t="str">
        <f>E21</f>
        <v xml:space="preserve"> </v>
      </c>
      <c r="M91" s="94"/>
    </row>
    <row r="92" spans="2:47" s="87" customFormat="1" ht="15.2" hidden="1" customHeight="1" x14ac:dyDescent="0.25">
      <c r="B92" s="94"/>
      <c r="C92" s="2" t="s">
        <v>93</v>
      </c>
      <c r="F92" s="108" t="str">
        <f>IF(E18="","",E18)</f>
        <v xml:space="preserve"> </v>
      </c>
      <c r="I92" s="2" t="s">
        <v>16</v>
      </c>
      <c r="J92" s="112" t="str">
        <f>E24</f>
        <v xml:space="preserve"> </v>
      </c>
      <c r="M92" s="94"/>
    </row>
    <row r="93" spans="2:47" s="87" customFormat="1" ht="10.35" hidden="1" customHeight="1" x14ac:dyDescent="0.25">
      <c r="B93" s="94"/>
      <c r="M93" s="94"/>
    </row>
    <row r="94" spans="2:47" s="87" customFormat="1" ht="29.25" hidden="1" customHeight="1" x14ac:dyDescent="0.25">
      <c r="B94" s="94"/>
      <c r="C94" s="128" t="s">
        <v>38</v>
      </c>
      <c r="D94" s="115"/>
      <c r="E94" s="115"/>
      <c r="F94" s="115"/>
      <c r="G94" s="115"/>
      <c r="H94" s="115"/>
      <c r="I94" s="129" t="s">
        <v>97</v>
      </c>
      <c r="J94" s="129" t="s">
        <v>98</v>
      </c>
      <c r="K94" s="129" t="s">
        <v>39</v>
      </c>
      <c r="L94" s="115"/>
      <c r="M94" s="94"/>
    </row>
    <row r="95" spans="2:47" s="87" customFormat="1" ht="10.35" hidden="1" customHeight="1" x14ac:dyDescent="0.25">
      <c r="B95" s="94"/>
      <c r="M95" s="94"/>
    </row>
    <row r="96" spans="2:47" s="87" customFormat="1" ht="22.9" hidden="1" customHeight="1" x14ac:dyDescent="0.25">
      <c r="B96" s="94"/>
      <c r="C96" s="12" t="s">
        <v>40</v>
      </c>
      <c r="I96" s="3" t="e">
        <f t="shared" ref="I96:J96" si="0">Q124</f>
        <v>#REF!</v>
      </c>
      <c r="J96" s="3" t="e">
        <f t="shared" si="0"/>
        <v>#REF!</v>
      </c>
      <c r="K96" s="3">
        <f>K124</f>
        <v>0</v>
      </c>
      <c r="M96" s="94"/>
      <c r="AU96" s="1" t="s">
        <v>41</v>
      </c>
    </row>
    <row r="97" spans="2:13" s="13" customFormat="1" ht="24.95" hidden="1" customHeight="1" x14ac:dyDescent="0.25">
      <c r="B97" s="14"/>
      <c r="D97" s="15" t="s">
        <v>42</v>
      </c>
      <c r="E97" s="16"/>
      <c r="F97" s="16"/>
      <c r="G97" s="16"/>
      <c r="H97" s="16"/>
      <c r="I97" s="17" t="e">
        <f>#REF!</f>
        <v>#REF!</v>
      </c>
      <c r="J97" s="17" t="e">
        <f>#REF!</f>
        <v>#REF!</v>
      </c>
      <c r="K97" s="17" t="e">
        <f>#REF!</f>
        <v>#REF!</v>
      </c>
      <c r="M97" s="14"/>
    </row>
    <row r="98" spans="2:13" s="18" customFormat="1" ht="19.899999999999999" hidden="1" customHeight="1" x14ac:dyDescent="0.25">
      <c r="B98" s="19"/>
      <c r="D98" s="20" t="s">
        <v>43</v>
      </c>
      <c r="E98" s="21"/>
      <c r="F98" s="21"/>
      <c r="G98" s="21"/>
      <c r="H98" s="21"/>
      <c r="I98" s="22" t="e">
        <f>#REF!</f>
        <v>#REF!</v>
      </c>
      <c r="J98" s="22" t="e">
        <f>#REF!</f>
        <v>#REF!</v>
      </c>
      <c r="K98" s="22" t="e">
        <f>#REF!</f>
        <v>#REF!</v>
      </c>
      <c r="M98" s="19"/>
    </row>
    <row r="99" spans="2:13" s="18" customFormat="1" ht="19.899999999999999" hidden="1" customHeight="1" x14ac:dyDescent="0.25">
      <c r="B99" s="19"/>
      <c r="D99" s="20" t="s">
        <v>112</v>
      </c>
      <c r="E99" s="21"/>
      <c r="F99" s="21"/>
      <c r="G99" s="21"/>
      <c r="H99" s="21"/>
      <c r="I99" s="22" t="e">
        <f>#REF!</f>
        <v>#REF!</v>
      </c>
      <c r="J99" s="22" t="e">
        <f>#REF!</f>
        <v>#REF!</v>
      </c>
      <c r="K99" s="22" t="e">
        <f>#REF!</f>
        <v>#REF!</v>
      </c>
      <c r="M99" s="19"/>
    </row>
    <row r="100" spans="2:13" s="18" customFormat="1" ht="19.899999999999999" hidden="1" customHeight="1" x14ac:dyDescent="0.25">
      <c r="B100" s="19"/>
      <c r="D100" s="20" t="s">
        <v>44</v>
      </c>
      <c r="E100" s="21"/>
      <c r="F100" s="21"/>
      <c r="G100" s="21"/>
      <c r="H100" s="21"/>
      <c r="I100" s="22" t="e">
        <f>#REF!</f>
        <v>#REF!</v>
      </c>
      <c r="J100" s="22" t="e">
        <f>#REF!</f>
        <v>#REF!</v>
      </c>
      <c r="K100" s="22" t="e">
        <f>#REF!</f>
        <v>#REF!</v>
      </c>
      <c r="M100" s="19"/>
    </row>
    <row r="101" spans="2:13" s="13" customFormat="1" ht="24.95" hidden="1" customHeight="1" x14ac:dyDescent="0.25">
      <c r="B101" s="14"/>
      <c r="D101" s="15" t="s">
        <v>45</v>
      </c>
      <c r="E101" s="16"/>
      <c r="F101" s="16"/>
      <c r="G101" s="16"/>
      <c r="H101" s="16"/>
      <c r="I101" s="17" t="e">
        <f>#REF!</f>
        <v>#REF!</v>
      </c>
      <c r="J101" s="17" t="e">
        <f>#REF!</f>
        <v>#REF!</v>
      </c>
      <c r="K101" s="17" t="e">
        <f>#REF!</f>
        <v>#REF!</v>
      </c>
      <c r="M101" s="14"/>
    </row>
    <row r="102" spans="2:13" s="18" customFormat="1" ht="19.899999999999999" hidden="1" customHeight="1" x14ac:dyDescent="0.25">
      <c r="B102" s="19"/>
      <c r="D102" s="20" t="s">
        <v>113</v>
      </c>
      <c r="E102" s="21"/>
      <c r="F102" s="21"/>
      <c r="G102" s="21"/>
      <c r="H102" s="21"/>
      <c r="I102" s="22">
        <f>Q147</f>
        <v>0</v>
      </c>
      <c r="J102" s="22">
        <f>R147</f>
        <v>0</v>
      </c>
      <c r="K102" s="22">
        <f>K147</f>
        <v>0</v>
      </c>
      <c r="M102" s="19"/>
    </row>
    <row r="103" spans="2:13" s="18" customFormat="1" ht="19.899999999999999" hidden="1" customHeight="1" x14ac:dyDescent="0.25">
      <c r="B103" s="19"/>
      <c r="D103" s="20" t="s">
        <v>99</v>
      </c>
      <c r="E103" s="21"/>
      <c r="F103" s="21"/>
      <c r="G103" s="21"/>
      <c r="H103" s="21"/>
      <c r="I103" s="22" t="e">
        <f>#REF!</f>
        <v>#REF!</v>
      </c>
      <c r="J103" s="22" t="e">
        <f>#REF!</f>
        <v>#REF!</v>
      </c>
      <c r="K103" s="22" t="e">
        <f>#REF!</f>
        <v>#REF!</v>
      </c>
      <c r="M103" s="19"/>
    </row>
    <row r="104" spans="2:13" s="18" customFormat="1" ht="19.899999999999999" hidden="1" customHeight="1" x14ac:dyDescent="0.25">
      <c r="B104" s="19"/>
      <c r="D104" s="20" t="s">
        <v>114</v>
      </c>
      <c r="E104" s="21"/>
      <c r="F104" s="21"/>
      <c r="G104" s="21"/>
      <c r="H104" s="21"/>
      <c r="I104" s="22" t="e">
        <f>#REF!</f>
        <v>#REF!</v>
      </c>
      <c r="J104" s="22" t="e">
        <f>#REF!</f>
        <v>#REF!</v>
      </c>
      <c r="K104" s="22" t="e">
        <f>#REF!</f>
        <v>#REF!</v>
      </c>
      <c r="M104" s="19"/>
    </row>
    <row r="105" spans="2:13" s="87" customFormat="1" ht="21.75" hidden="1" customHeight="1" x14ac:dyDescent="0.25">
      <c r="B105" s="94"/>
      <c r="M105" s="94"/>
    </row>
    <row r="106" spans="2:13" s="87" customFormat="1" ht="6.95" hidden="1" customHeight="1" x14ac:dyDescent="0.25">
      <c r="B106" s="124"/>
      <c r="C106" s="125"/>
      <c r="D106" s="125"/>
      <c r="E106" s="125"/>
      <c r="F106" s="125"/>
      <c r="G106" s="125"/>
      <c r="H106" s="125"/>
      <c r="I106" s="125"/>
      <c r="J106" s="125"/>
      <c r="K106" s="125"/>
      <c r="L106" s="125"/>
      <c r="M106" s="94"/>
    </row>
    <row r="107" spans="2:13" hidden="1" x14ac:dyDescent="0.25"/>
    <row r="108" spans="2:13" hidden="1" x14ac:dyDescent="0.25"/>
    <row r="109" spans="2:13" hidden="1" x14ac:dyDescent="0.25"/>
    <row r="110" spans="2:13" s="87" customFormat="1" ht="6.95" customHeight="1" x14ac:dyDescent="0.25">
      <c r="B110" s="233"/>
      <c r="C110" s="234"/>
      <c r="D110" s="234"/>
      <c r="E110" s="234"/>
      <c r="F110" s="234"/>
      <c r="G110" s="234"/>
      <c r="H110" s="234"/>
      <c r="I110" s="234"/>
      <c r="J110" s="234"/>
      <c r="K110" s="235"/>
      <c r="L110" s="127"/>
      <c r="M110" s="94"/>
    </row>
    <row r="111" spans="2:13" s="87" customFormat="1" ht="24.95" customHeight="1" x14ac:dyDescent="0.25">
      <c r="B111" s="236"/>
      <c r="C111" s="237" t="s">
        <v>46</v>
      </c>
      <c r="D111" s="238"/>
      <c r="E111" s="238"/>
      <c r="F111" s="238"/>
      <c r="G111" s="238"/>
      <c r="H111" s="238"/>
      <c r="I111" s="238"/>
      <c r="J111" s="238"/>
      <c r="K111" s="239"/>
      <c r="M111" s="94"/>
    </row>
    <row r="112" spans="2:13" s="87" customFormat="1" ht="6.95" customHeight="1" x14ac:dyDescent="0.25">
      <c r="B112" s="236"/>
      <c r="C112" s="238"/>
      <c r="D112" s="238"/>
      <c r="E112" s="238"/>
      <c r="F112" s="238"/>
      <c r="G112" s="238"/>
      <c r="H112" s="238"/>
      <c r="I112" s="238"/>
      <c r="J112" s="238"/>
      <c r="K112" s="239"/>
      <c r="M112" s="94"/>
    </row>
    <row r="113" spans="2:65" s="87" customFormat="1" ht="12" customHeight="1" x14ac:dyDescent="0.25">
      <c r="B113" s="236"/>
      <c r="C113" s="240" t="s">
        <v>5</v>
      </c>
      <c r="D113" s="238"/>
      <c r="E113" s="238"/>
      <c r="F113" s="241" t="s">
        <v>169</v>
      </c>
      <c r="G113" s="238"/>
      <c r="H113" s="238"/>
      <c r="I113" s="238"/>
      <c r="J113" s="238"/>
      <c r="K113" s="239"/>
      <c r="M113" s="94"/>
    </row>
    <row r="114" spans="2:65" s="87" customFormat="1" ht="16.5" customHeight="1" x14ac:dyDescent="0.25">
      <c r="B114" s="236"/>
      <c r="C114" s="238"/>
      <c r="D114" s="238"/>
      <c r="E114" s="242"/>
      <c r="F114" s="242"/>
      <c r="G114" s="242"/>
      <c r="H114" s="242"/>
      <c r="I114" s="238"/>
      <c r="J114" s="238"/>
      <c r="K114" s="239"/>
      <c r="M114" s="94"/>
    </row>
    <row r="115" spans="2:65" s="87" customFormat="1" ht="12" customHeight="1" x14ac:dyDescent="0.25">
      <c r="B115" s="236"/>
      <c r="C115" s="240" t="s">
        <v>6</v>
      </c>
      <c r="D115" s="238"/>
      <c r="E115" s="238"/>
      <c r="F115" s="238"/>
      <c r="G115" s="238"/>
      <c r="H115" s="238"/>
      <c r="I115" s="238"/>
      <c r="J115" s="238"/>
      <c r="K115" s="239"/>
      <c r="M115" s="94"/>
    </row>
    <row r="116" spans="2:65" s="87" customFormat="1" ht="16.5" customHeight="1" x14ac:dyDescent="0.25">
      <c r="B116" s="236"/>
      <c r="C116" s="238"/>
      <c r="D116" s="238"/>
      <c r="E116" s="243"/>
      <c r="F116" s="244"/>
      <c r="G116" s="244"/>
      <c r="H116" s="244"/>
      <c r="I116" s="238"/>
      <c r="J116" s="238"/>
      <c r="K116" s="239"/>
      <c r="M116" s="94"/>
    </row>
    <row r="117" spans="2:65" s="87" customFormat="1" ht="6.95" customHeight="1" x14ac:dyDescent="0.25">
      <c r="B117" s="236"/>
      <c r="C117" s="238"/>
      <c r="D117" s="238"/>
      <c r="E117" s="238"/>
      <c r="F117" s="238"/>
      <c r="G117" s="238"/>
      <c r="H117" s="238"/>
      <c r="I117" s="238"/>
      <c r="J117" s="238"/>
      <c r="K117" s="239"/>
      <c r="M117" s="94"/>
    </row>
    <row r="118" spans="2:65" s="87" customFormat="1" ht="12" customHeight="1" x14ac:dyDescent="0.25">
      <c r="B118" s="236"/>
      <c r="C118" s="240" t="s">
        <v>9</v>
      </c>
      <c r="D118" s="238"/>
      <c r="E118" s="238"/>
      <c r="F118" s="245" t="s">
        <v>171</v>
      </c>
      <c r="G118" s="238"/>
      <c r="H118" s="238"/>
      <c r="I118" s="240" t="s">
        <v>10</v>
      </c>
      <c r="J118" s="278">
        <v>45016</v>
      </c>
      <c r="K118" s="239"/>
      <c r="M118" s="94"/>
    </row>
    <row r="119" spans="2:65" s="87" customFormat="1" ht="6.95" customHeight="1" x14ac:dyDescent="0.25">
      <c r="B119" s="236"/>
      <c r="C119" s="238"/>
      <c r="D119" s="238"/>
      <c r="E119" s="238"/>
      <c r="F119" s="238"/>
      <c r="G119" s="238"/>
      <c r="H119" s="238"/>
      <c r="I119" s="238"/>
      <c r="J119" s="238"/>
      <c r="K119" s="239"/>
      <c r="M119" s="94"/>
    </row>
    <row r="120" spans="2:65" s="87" customFormat="1" ht="15.2" customHeight="1" x14ac:dyDescent="0.25">
      <c r="B120" s="236"/>
      <c r="C120" s="240" t="s">
        <v>11</v>
      </c>
      <c r="D120" s="238"/>
      <c r="E120" s="238"/>
      <c r="F120" s="245" t="str">
        <f>E15</f>
        <v xml:space="preserve"> </v>
      </c>
      <c r="G120" s="238"/>
      <c r="H120" s="238"/>
      <c r="I120" s="240" t="s">
        <v>15</v>
      </c>
      <c r="J120" s="246" t="str">
        <f>E21</f>
        <v xml:space="preserve"> </v>
      </c>
      <c r="K120" s="239"/>
      <c r="M120" s="94"/>
    </row>
    <row r="121" spans="2:65" s="87" customFormat="1" ht="15.2" customHeight="1" x14ac:dyDescent="0.25">
      <c r="B121" s="236"/>
      <c r="C121" s="240" t="s">
        <v>93</v>
      </c>
      <c r="D121" s="238"/>
      <c r="E121" s="238"/>
      <c r="F121" s="245" t="str">
        <f>IF(E18="","",E18)</f>
        <v xml:space="preserve"> </v>
      </c>
      <c r="G121" s="238"/>
      <c r="H121" s="238"/>
      <c r="I121" s="240" t="s">
        <v>16</v>
      </c>
      <c r="J121" s="246" t="str">
        <f>E24</f>
        <v xml:space="preserve"> </v>
      </c>
      <c r="K121" s="239"/>
      <c r="M121" s="94"/>
    </row>
    <row r="122" spans="2:65" s="87" customFormat="1" ht="10.35" customHeight="1" x14ac:dyDescent="0.25">
      <c r="B122" s="236"/>
      <c r="C122" s="238"/>
      <c r="D122" s="238"/>
      <c r="E122" s="238"/>
      <c r="F122" s="238"/>
      <c r="G122" s="238"/>
      <c r="H122" s="238"/>
      <c r="I122" s="238"/>
      <c r="J122" s="238"/>
      <c r="K122" s="239"/>
      <c r="M122" s="94"/>
    </row>
    <row r="123" spans="2:65" s="130" customFormat="1" ht="29.25" customHeight="1" x14ac:dyDescent="0.25">
      <c r="B123" s="247"/>
      <c r="C123" s="132" t="s">
        <v>47</v>
      </c>
      <c r="D123" s="133" t="s">
        <v>48</v>
      </c>
      <c r="E123" s="133" t="s">
        <v>49</v>
      </c>
      <c r="F123" s="133" t="s">
        <v>50</v>
      </c>
      <c r="G123" s="133" t="s">
        <v>51</v>
      </c>
      <c r="H123" s="133" t="s">
        <v>52</v>
      </c>
      <c r="I123" s="133" t="s">
        <v>100</v>
      </c>
      <c r="J123" s="133" t="s">
        <v>101</v>
      </c>
      <c r="K123" s="248" t="s">
        <v>39</v>
      </c>
      <c r="L123" s="134" t="s">
        <v>54</v>
      </c>
      <c r="M123" s="131"/>
      <c r="N123" s="135" t="s">
        <v>0</v>
      </c>
      <c r="O123" s="136"/>
      <c r="P123" s="136" t="s">
        <v>53</v>
      </c>
      <c r="Q123" s="136" t="s">
        <v>102</v>
      </c>
      <c r="R123" s="136" t="s">
        <v>103</v>
      </c>
      <c r="S123" s="136" t="s">
        <v>104</v>
      </c>
      <c r="T123" s="136" t="s">
        <v>105</v>
      </c>
      <c r="U123" s="136" t="s">
        <v>106</v>
      </c>
      <c r="V123" s="136" t="s">
        <v>107</v>
      </c>
      <c r="W123" s="136" t="s">
        <v>108</v>
      </c>
      <c r="X123" s="137" t="s">
        <v>109</v>
      </c>
    </row>
    <row r="124" spans="2:65" s="87" customFormat="1" ht="22.9" customHeight="1" x14ac:dyDescent="0.25">
      <c r="B124" s="236"/>
      <c r="C124" s="249" t="s">
        <v>55</v>
      </c>
      <c r="D124" s="238"/>
      <c r="E124" s="238"/>
      <c r="F124" s="238"/>
      <c r="G124" s="238"/>
      <c r="H124" s="238"/>
      <c r="I124" s="238"/>
      <c r="J124" s="238"/>
      <c r="K124" s="250">
        <f>K146+K125+K153</f>
        <v>0</v>
      </c>
      <c r="M124" s="94"/>
      <c r="N124" s="138"/>
      <c r="O124" s="113"/>
      <c r="P124" s="113"/>
      <c r="Q124" s="139" t="e">
        <f>#REF!+#REF!</f>
        <v>#REF!</v>
      </c>
      <c r="R124" s="139" t="e">
        <f>#REF!+#REF!</f>
        <v>#REF!</v>
      </c>
      <c r="S124" s="113"/>
      <c r="T124" s="140" t="e">
        <f>#REF!+#REF!</f>
        <v>#REF!</v>
      </c>
      <c r="U124" s="113"/>
      <c r="V124" s="140" t="e">
        <f>#REF!+#REF!</f>
        <v>#REF!</v>
      </c>
      <c r="W124" s="113"/>
      <c r="X124" s="141" t="e">
        <f>#REF!+#REF!</f>
        <v>#REF!</v>
      </c>
      <c r="AT124" s="1" t="s">
        <v>56</v>
      </c>
      <c r="AU124" s="1" t="s">
        <v>41</v>
      </c>
      <c r="BK124" s="142" t="e">
        <f>#REF!+#REF!</f>
        <v>#REF!</v>
      </c>
    </row>
    <row r="125" spans="2:65" s="23" customFormat="1" ht="25.9" customHeight="1" x14ac:dyDescent="0.2">
      <c r="B125" s="251"/>
      <c r="C125" s="252"/>
      <c r="D125" s="253" t="s">
        <v>56</v>
      </c>
      <c r="E125" s="254" t="s">
        <v>57</v>
      </c>
      <c r="F125" s="254" t="s">
        <v>58</v>
      </c>
      <c r="G125" s="252"/>
      <c r="H125" s="252"/>
      <c r="I125" s="252"/>
      <c r="J125" s="252"/>
      <c r="K125" s="255">
        <f>SUM(K126+K140)</f>
        <v>0</v>
      </c>
      <c r="M125" s="24"/>
      <c r="N125" s="84"/>
      <c r="Q125" s="143" t="e">
        <f>#REF!+Q126+#REF!</f>
        <v>#REF!</v>
      </c>
      <c r="R125" s="143" t="e">
        <f>#REF!+R126+#REF!</f>
        <v>#REF!</v>
      </c>
      <c r="T125" s="85" t="e">
        <f>#REF!+T126+#REF!</f>
        <v>#REF!</v>
      </c>
      <c r="V125" s="85" t="e">
        <f>#REF!+V126+#REF!</f>
        <v>#REF!</v>
      </c>
      <c r="X125" s="86" t="e">
        <f>#REF!+X126+#REF!</f>
        <v>#REF!</v>
      </c>
      <c r="AR125" s="25" t="s">
        <v>2</v>
      </c>
      <c r="AT125" s="26" t="s">
        <v>56</v>
      </c>
      <c r="AU125" s="26" t="s">
        <v>59</v>
      </c>
      <c r="AY125" s="25" t="s">
        <v>60</v>
      </c>
      <c r="BK125" s="27" t="e">
        <f>#REF!+BK126+#REF!</f>
        <v>#REF!</v>
      </c>
    </row>
    <row r="126" spans="2:65" s="23" customFormat="1" ht="22.9" customHeight="1" x14ac:dyDescent="0.2">
      <c r="B126" s="256"/>
      <c r="C126" s="257"/>
      <c r="D126" s="258" t="s">
        <v>56</v>
      </c>
      <c r="E126" s="259" t="s">
        <v>118</v>
      </c>
      <c r="F126" s="259" t="s">
        <v>119</v>
      </c>
      <c r="G126" s="257"/>
      <c r="H126" s="257"/>
      <c r="I126" s="257"/>
      <c r="J126" s="257"/>
      <c r="K126" s="260">
        <f>SUM(K127:L139)</f>
        <v>0</v>
      </c>
      <c r="M126" s="24"/>
      <c r="N126" s="84"/>
      <c r="Q126" s="143">
        <f>SUM(Q127:Q138)</f>
        <v>0</v>
      </c>
      <c r="R126" s="143">
        <f>SUM(R127:R138)</f>
        <v>0</v>
      </c>
      <c r="T126" s="85">
        <f>SUM(T127:T138)</f>
        <v>1.8810000000000002</v>
      </c>
      <c r="V126" s="85">
        <f>SUM(V127:V138)</f>
        <v>1.1099999999999999E-3</v>
      </c>
      <c r="X126" s="86">
        <f>SUM(X127:X138)</f>
        <v>0</v>
      </c>
      <c r="AC126" s="87"/>
      <c r="AR126" s="25" t="s">
        <v>2</v>
      </c>
      <c r="AT126" s="26" t="s">
        <v>56</v>
      </c>
      <c r="AU126" s="26" t="s">
        <v>2</v>
      </c>
      <c r="AY126" s="25" t="s">
        <v>60</v>
      </c>
      <c r="BK126" s="27">
        <f>SUM(BK127:BK138)</f>
        <v>0</v>
      </c>
    </row>
    <row r="127" spans="2:65" s="87" customFormat="1" ht="24.2" customHeight="1" x14ac:dyDescent="0.25">
      <c r="B127" s="261"/>
      <c r="C127" s="88">
        <v>1</v>
      </c>
      <c r="D127" s="88" t="s">
        <v>66</v>
      </c>
      <c r="E127" s="89" t="s">
        <v>148</v>
      </c>
      <c r="F127" s="90" t="s">
        <v>128</v>
      </c>
      <c r="G127" s="91" t="s">
        <v>63</v>
      </c>
      <c r="H127" s="92">
        <v>11</v>
      </c>
      <c r="I127" s="93"/>
      <c r="J127" s="93"/>
      <c r="K127" s="262">
        <f t="shared" ref="K127:K139" si="1">ROUND(P127*H127,2)</f>
        <v>0</v>
      </c>
      <c r="L127" s="231"/>
      <c r="M127" s="94"/>
      <c r="N127" s="144" t="s">
        <v>0</v>
      </c>
      <c r="O127" s="95"/>
      <c r="P127" s="145">
        <f t="shared" ref="P127:P139" si="2">I127+J127</f>
        <v>0</v>
      </c>
      <c r="Q127" s="145">
        <f t="shared" ref="Q127:Q132" si="3">ROUND(I127*H127,2)</f>
        <v>0</v>
      </c>
      <c r="R127" s="145">
        <f t="shared" ref="R127:R132" si="4">ROUND(J127*H127,2)</f>
        <v>0</v>
      </c>
      <c r="S127" s="96">
        <v>0.17100000000000001</v>
      </c>
      <c r="T127" s="96">
        <f t="shared" ref="T127:T132" si="5">S127*H127</f>
        <v>1.8810000000000002</v>
      </c>
      <c r="U127" s="96">
        <v>0</v>
      </c>
      <c r="V127" s="96">
        <f t="shared" ref="V127:V132" si="6">U127*H127</f>
        <v>0</v>
      </c>
      <c r="W127" s="96">
        <v>0</v>
      </c>
      <c r="X127" s="97">
        <f t="shared" ref="X127:X132" si="7">W127*H127</f>
        <v>0</v>
      </c>
      <c r="AR127" s="98" t="s">
        <v>65</v>
      </c>
      <c r="AT127" s="98" t="s">
        <v>66</v>
      </c>
      <c r="AU127" s="98" t="s">
        <v>1</v>
      </c>
      <c r="AY127" s="1" t="s">
        <v>60</v>
      </c>
      <c r="BE127" s="99">
        <f t="shared" ref="BE127:BE132" si="8">IF(O127="základní",K127,0)</f>
        <v>0</v>
      </c>
      <c r="BF127" s="99">
        <f t="shared" ref="BF127:BF132" si="9">IF(O127="snížená",K127,0)</f>
        <v>0</v>
      </c>
      <c r="BG127" s="99">
        <f t="shared" ref="BG127:BG132" si="10">IF(O127="zákl. přenesená",K127,0)</f>
        <v>0</v>
      </c>
      <c r="BH127" s="99">
        <f t="shared" ref="BH127:BH132" si="11">IF(O127="sníž. přenesená",K127,0)</f>
        <v>0</v>
      </c>
      <c r="BI127" s="99">
        <f t="shared" ref="BI127:BI132" si="12">IF(O127="nulová",K127,0)</f>
        <v>0</v>
      </c>
      <c r="BJ127" s="1" t="s">
        <v>1</v>
      </c>
      <c r="BK127" s="99">
        <f t="shared" ref="BK127:BK132" si="13">ROUND(P127*H127,2)</f>
        <v>0</v>
      </c>
      <c r="BL127" s="1" t="s">
        <v>65</v>
      </c>
      <c r="BM127" s="98" t="s">
        <v>120</v>
      </c>
    </row>
    <row r="128" spans="2:65" s="87" customFormat="1" ht="24.2" customHeight="1" x14ac:dyDescent="0.25">
      <c r="B128" s="261"/>
      <c r="C128" s="148">
        <v>2</v>
      </c>
      <c r="D128" s="148" t="s">
        <v>70</v>
      </c>
      <c r="E128" s="149" t="s">
        <v>124</v>
      </c>
      <c r="F128" s="150" t="s">
        <v>172</v>
      </c>
      <c r="G128" s="151" t="s">
        <v>64</v>
      </c>
      <c r="H128" s="152">
        <v>2</v>
      </c>
      <c r="I128" s="100"/>
      <c r="J128" s="101"/>
      <c r="K128" s="263">
        <f t="shared" si="1"/>
        <v>0</v>
      </c>
      <c r="L128" s="232"/>
      <c r="M128" s="102"/>
      <c r="N128" s="160" t="s">
        <v>0</v>
      </c>
      <c r="O128" s="95"/>
      <c r="P128" s="145">
        <f t="shared" si="2"/>
        <v>0</v>
      </c>
      <c r="Q128" s="145">
        <f t="shared" si="3"/>
        <v>0</v>
      </c>
      <c r="R128" s="145">
        <f t="shared" si="4"/>
        <v>0</v>
      </c>
      <c r="S128" s="96">
        <v>0</v>
      </c>
      <c r="T128" s="96">
        <f t="shared" si="5"/>
        <v>0</v>
      </c>
      <c r="U128" s="96">
        <v>2.7E-4</v>
      </c>
      <c r="V128" s="96">
        <f t="shared" si="6"/>
        <v>5.4000000000000001E-4</v>
      </c>
      <c r="W128" s="96">
        <v>0</v>
      </c>
      <c r="X128" s="97">
        <f t="shared" si="7"/>
        <v>0</v>
      </c>
      <c r="AR128" s="98" t="s">
        <v>118</v>
      </c>
      <c r="AT128" s="98" t="s">
        <v>70</v>
      </c>
      <c r="AU128" s="98" t="s">
        <v>1</v>
      </c>
      <c r="AY128" s="1" t="s">
        <v>60</v>
      </c>
      <c r="BE128" s="99">
        <f t="shared" si="8"/>
        <v>0</v>
      </c>
      <c r="BF128" s="99">
        <f t="shared" si="9"/>
        <v>0</v>
      </c>
      <c r="BG128" s="99">
        <f t="shared" si="10"/>
        <v>0</v>
      </c>
      <c r="BH128" s="99">
        <f t="shared" si="11"/>
        <v>0</v>
      </c>
      <c r="BI128" s="99">
        <f t="shared" si="12"/>
        <v>0</v>
      </c>
      <c r="BJ128" s="1" t="s">
        <v>1</v>
      </c>
      <c r="BK128" s="99">
        <f t="shared" si="13"/>
        <v>0</v>
      </c>
      <c r="BL128" s="1" t="s">
        <v>65</v>
      </c>
      <c r="BM128" s="98" t="s">
        <v>121</v>
      </c>
    </row>
    <row r="129" spans="2:65" s="87" customFormat="1" ht="33" customHeight="1" x14ac:dyDescent="0.25">
      <c r="B129" s="261"/>
      <c r="C129" s="148">
        <v>3</v>
      </c>
      <c r="D129" s="148" t="s">
        <v>70</v>
      </c>
      <c r="E129" s="149" t="s">
        <v>125</v>
      </c>
      <c r="F129" s="150" t="s">
        <v>173</v>
      </c>
      <c r="G129" s="151" t="s">
        <v>64</v>
      </c>
      <c r="H129" s="152">
        <v>1</v>
      </c>
      <c r="I129" s="100"/>
      <c r="J129" s="101"/>
      <c r="K129" s="263">
        <f t="shared" si="1"/>
        <v>0</v>
      </c>
      <c r="L129" s="232"/>
      <c r="M129" s="102"/>
      <c r="N129" s="160" t="s">
        <v>0</v>
      </c>
      <c r="O129" s="95"/>
      <c r="P129" s="145">
        <f t="shared" si="2"/>
        <v>0</v>
      </c>
      <c r="Q129" s="145">
        <f t="shared" si="3"/>
        <v>0</v>
      </c>
      <c r="R129" s="145">
        <f t="shared" si="4"/>
        <v>0</v>
      </c>
      <c r="S129" s="96">
        <v>0</v>
      </c>
      <c r="T129" s="96">
        <f t="shared" si="5"/>
        <v>0</v>
      </c>
      <c r="U129" s="96">
        <v>2.7E-4</v>
      </c>
      <c r="V129" s="96">
        <f t="shared" si="6"/>
        <v>2.7E-4</v>
      </c>
      <c r="W129" s="96">
        <v>0</v>
      </c>
      <c r="X129" s="97">
        <f t="shared" si="7"/>
        <v>0</v>
      </c>
      <c r="AR129" s="98" t="s">
        <v>118</v>
      </c>
      <c r="AT129" s="98" t="s">
        <v>70</v>
      </c>
      <c r="AU129" s="98" t="s">
        <v>1</v>
      </c>
      <c r="AY129" s="1" t="s">
        <v>60</v>
      </c>
      <c r="BE129" s="99">
        <f t="shared" si="8"/>
        <v>0</v>
      </c>
      <c r="BF129" s="99">
        <f t="shared" si="9"/>
        <v>0</v>
      </c>
      <c r="BG129" s="99">
        <f t="shared" si="10"/>
        <v>0</v>
      </c>
      <c r="BH129" s="99">
        <f t="shared" si="11"/>
        <v>0</v>
      </c>
      <c r="BI129" s="99">
        <f t="shared" si="12"/>
        <v>0</v>
      </c>
      <c r="BJ129" s="1" t="s">
        <v>1</v>
      </c>
      <c r="BK129" s="99">
        <f t="shared" si="13"/>
        <v>0</v>
      </c>
      <c r="BL129" s="1" t="s">
        <v>65</v>
      </c>
      <c r="BM129" s="98" t="s">
        <v>122</v>
      </c>
    </row>
    <row r="130" spans="2:65" s="87" customFormat="1" ht="33" customHeight="1" x14ac:dyDescent="0.25">
      <c r="B130" s="261"/>
      <c r="C130" s="148">
        <v>4</v>
      </c>
      <c r="D130" s="148" t="s">
        <v>70</v>
      </c>
      <c r="E130" s="149" t="s">
        <v>132</v>
      </c>
      <c r="F130" s="150" t="s">
        <v>131</v>
      </c>
      <c r="G130" s="151" t="s">
        <v>63</v>
      </c>
      <c r="H130" s="152">
        <v>11</v>
      </c>
      <c r="I130" s="100"/>
      <c r="J130" s="101"/>
      <c r="K130" s="263">
        <f t="shared" si="1"/>
        <v>0</v>
      </c>
      <c r="L130" s="232"/>
      <c r="M130" s="102"/>
      <c r="N130" s="160"/>
      <c r="O130" s="95"/>
      <c r="P130" s="145">
        <f t="shared" si="2"/>
        <v>0</v>
      </c>
      <c r="Q130" s="145"/>
      <c r="R130" s="145"/>
      <c r="S130" s="96"/>
      <c r="T130" s="96"/>
      <c r="U130" s="96"/>
      <c r="V130" s="96"/>
      <c r="W130" s="96"/>
      <c r="X130" s="97"/>
      <c r="AR130" s="98"/>
      <c r="AT130" s="98"/>
      <c r="AU130" s="98"/>
      <c r="AY130" s="1"/>
      <c r="BE130" s="99"/>
      <c r="BF130" s="99"/>
      <c r="BG130" s="99"/>
      <c r="BH130" s="99"/>
      <c r="BI130" s="99"/>
      <c r="BJ130" s="1"/>
      <c r="BK130" s="99"/>
      <c r="BL130" s="1"/>
      <c r="BM130" s="98"/>
    </row>
    <row r="131" spans="2:65" s="87" customFormat="1" ht="33" customHeight="1" x14ac:dyDescent="0.25">
      <c r="B131" s="261"/>
      <c r="C131" s="148">
        <v>5</v>
      </c>
      <c r="D131" s="148" t="s">
        <v>70</v>
      </c>
      <c r="E131" s="149" t="s">
        <v>133</v>
      </c>
      <c r="F131" s="150" t="s">
        <v>130</v>
      </c>
      <c r="G131" s="151" t="s">
        <v>64</v>
      </c>
      <c r="H131" s="152">
        <v>11</v>
      </c>
      <c r="I131" s="100"/>
      <c r="J131" s="101"/>
      <c r="K131" s="263">
        <f t="shared" si="1"/>
        <v>0</v>
      </c>
      <c r="L131" s="232"/>
      <c r="M131" s="102"/>
      <c r="N131" s="160"/>
      <c r="O131" s="95"/>
      <c r="P131" s="145">
        <f t="shared" si="2"/>
        <v>0</v>
      </c>
      <c r="Q131" s="145"/>
      <c r="R131" s="145"/>
      <c r="S131" s="96"/>
      <c r="T131" s="96"/>
      <c r="U131" s="96"/>
      <c r="V131" s="96"/>
      <c r="W131" s="96"/>
      <c r="X131" s="97"/>
      <c r="AR131" s="98"/>
      <c r="AT131" s="98"/>
      <c r="AU131" s="98"/>
      <c r="AY131" s="1"/>
      <c r="BE131" s="99"/>
      <c r="BF131" s="99"/>
      <c r="BG131" s="99"/>
      <c r="BH131" s="99"/>
      <c r="BI131" s="99"/>
      <c r="BJ131" s="1"/>
      <c r="BK131" s="99"/>
      <c r="BL131" s="1"/>
      <c r="BM131" s="98"/>
    </row>
    <row r="132" spans="2:65" s="87" customFormat="1" ht="21.75" customHeight="1" x14ac:dyDescent="0.25">
      <c r="B132" s="261"/>
      <c r="C132" s="148">
        <v>6</v>
      </c>
      <c r="D132" s="148" t="s">
        <v>70</v>
      </c>
      <c r="E132" s="149" t="s">
        <v>126</v>
      </c>
      <c r="F132" s="150" t="s">
        <v>127</v>
      </c>
      <c r="G132" s="151" t="s">
        <v>64</v>
      </c>
      <c r="H132" s="152">
        <v>1</v>
      </c>
      <c r="I132" s="100"/>
      <c r="J132" s="101"/>
      <c r="K132" s="263">
        <f>ROUND(P132*H132,2)</f>
        <v>0</v>
      </c>
      <c r="L132" s="232"/>
      <c r="M132" s="102"/>
      <c r="N132" s="160" t="s">
        <v>0</v>
      </c>
      <c r="O132" s="95"/>
      <c r="P132" s="145">
        <f t="shared" si="2"/>
        <v>0</v>
      </c>
      <c r="Q132" s="145">
        <f t="shared" si="3"/>
        <v>0</v>
      </c>
      <c r="R132" s="145">
        <f t="shared" si="4"/>
        <v>0</v>
      </c>
      <c r="S132" s="96">
        <v>0</v>
      </c>
      <c r="T132" s="96">
        <f t="shared" si="5"/>
        <v>0</v>
      </c>
      <c r="U132" s="96">
        <v>2.9999999999999997E-4</v>
      </c>
      <c r="V132" s="96">
        <f t="shared" si="6"/>
        <v>2.9999999999999997E-4</v>
      </c>
      <c r="W132" s="96">
        <v>0</v>
      </c>
      <c r="X132" s="97">
        <f t="shared" si="7"/>
        <v>0</v>
      </c>
      <c r="AR132" s="98" t="s">
        <v>118</v>
      </c>
      <c r="AT132" s="98" t="s">
        <v>70</v>
      </c>
      <c r="AU132" s="98" t="s">
        <v>1</v>
      </c>
      <c r="AY132" s="1" t="s">
        <v>60</v>
      </c>
      <c r="BE132" s="99">
        <f t="shared" si="8"/>
        <v>0</v>
      </c>
      <c r="BF132" s="99">
        <f t="shared" si="9"/>
        <v>0</v>
      </c>
      <c r="BG132" s="99">
        <f t="shared" si="10"/>
        <v>0</v>
      </c>
      <c r="BH132" s="99">
        <f t="shared" si="11"/>
        <v>0</v>
      </c>
      <c r="BI132" s="99">
        <f t="shared" si="12"/>
        <v>0</v>
      </c>
      <c r="BJ132" s="1" t="s">
        <v>1</v>
      </c>
      <c r="BK132" s="99">
        <f t="shared" si="13"/>
        <v>0</v>
      </c>
      <c r="BL132" s="1" t="s">
        <v>65</v>
      </c>
      <c r="BM132" s="98" t="s">
        <v>123</v>
      </c>
    </row>
    <row r="133" spans="2:65" s="87" customFormat="1" ht="24.2" customHeight="1" x14ac:dyDescent="0.25">
      <c r="B133" s="261"/>
      <c r="C133" s="88">
        <v>7</v>
      </c>
      <c r="D133" s="88" t="s">
        <v>66</v>
      </c>
      <c r="E133" s="89" t="s">
        <v>136</v>
      </c>
      <c r="F133" s="90" t="s">
        <v>139</v>
      </c>
      <c r="G133" s="91" t="s">
        <v>62</v>
      </c>
      <c r="H133" s="92">
        <v>1</v>
      </c>
      <c r="I133" s="93"/>
      <c r="J133" s="93"/>
      <c r="K133" s="263">
        <f t="shared" si="1"/>
        <v>0</v>
      </c>
      <c r="L133" s="231"/>
      <c r="M133" s="94"/>
      <c r="N133" s="144"/>
      <c r="O133" s="95"/>
      <c r="P133" s="145">
        <f t="shared" si="2"/>
        <v>0</v>
      </c>
      <c r="Q133" s="145"/>
      <c r="R133" s="145"/>
      <c r="S133" s="96"/>
      <c r="T133" s="96"/>
      <c r="U133" s="96"/>
      <c r="V133" s="96"/>
      <c r="W133" s="96"/>
      <c r="X133" s="97"/>
      <c r="AR133" s="98"/>
      <c r="AT133" s="98"/>
      <c r="AU133" s="98"/>
      <c r="AY133" s="1"/>
      <c r="BE133" s="99"/>
      <c r="BF133" s="99"/>
      <c r="BG133" s="99"/>
      <c r="BH133" s="99"/>
      <c r="BI133" s="99"/>
      <c r="BJ133" s="1"/>
      <c r="BK133" s="99"/>
      <c r="BL133" s="1"/>
      <c r="BM133" s="98"/>
    </row>
    <row r="134" spans="2:65" s="87" customFormat="1" ht="21.75" customHeight="1" x14ac:dyDescent="0.25">
      <c r="B134" s="261"/>
      <c r="C134" s="148">
        <v>8</v>
      </c>
      <c r="D134" s="148" t="s">
        <v>70</v>
      </c>
      <c r="E134" s="149" t="s">
        <v>137</v>
      </c>
      <c r="F134" s="150" t="s">
        <v>134</v>
      </c>
      <c r="G134" s="151" t="s">
        <v>62</v>
      </c>
      <c r="H134" s="152">
        <v>1</v>
      </c>
      <c r="I134" s="100"/>
      <c r="J134" s="101"/>
      <c r="K134" s="263">
        <f t="shared" si="1"/>
        <v>0</v>
      </c>
      <c r="L134" s="232"/>
      <c r="M134" s="102"/>
      <c r="N134" s="160"/>
      <c r="O134" s="95"/>
      <c r="P134" s="145">
        <f t="shared" si="2"/>
        <v>0</v>
      </c>
      <c r="Q134" s="145"/>
      <c r="R134" s="145"/>
      <c r="S134" s="96"/>
      <c r="T134" s="96"/>
      <c r="U134" s="96"/>
      <c r="V134" s="96"/>
      <c r="W134" s="96"/>
      <c r="X134" s="97"/>
      <c r="AR134" s="98"/>
      <c r="AT134" s="98"/>
      <c r="AU134" s="98"/>
      <c r="AY134" s="1"/>
      <c r="BE134" s="99"/>
      <c r="BF134" s="99"/>
      <c r="BG134" s="99"/>
      <c r="BH134" s="99"/>
      <c r="BI134" s="99"/>
      <c r="BJ134" s="1"/>
      <c r="BK134" s="99"/>
      <c r="BL134" s="1"/>
      <c r="BM134" s="98"/>
    </row>
    <row r="135" spans="2:65" s="87" customFormat="1" ht="21.75" customHeight="1" x14ac:dyDescent="0.25">
      <c r="B135" s="261"/>
      <c r="C135" s="148">
        <v>9</v>
      </c>
      <c r="D135" s="148" t="s">
        <v>70</v>
      </c>
      <c r="E135" s="149" t="s">
        <v>138</v>
      </c>
      <c r="F135" s="150" t="s">
        <v>135</v>
      </c>
      <c r="G135" s="151" t="s">
        <v>62</v>
      </c>
      <c r="H135" s="152">
        <v>1</v>
      </c>
      <c r="I135" s="100"/>
      <c r="J135" s="101"/>
      <c r="K135" s="263">
        <f t="shared" si="1"/>
        <v>0</v>
      </c>
      <c r="L135" s="232"/>
      <c r="M135" s="102"/>
      <c r="N135" s="160"/>
      <c r="O135" s="95"/>
      <c r="P135" s="145">
        <f t="shared" si="2"/>
        <v>0</v>
      </c>
      <c r="Q135" s="145"/>
      <c r="R135" s="145"/>
      <c r="S135" s="96"/>
      <c r="T135" s="96"/>
      <c r="U135" s="96"/>
      <c r="V135" s="96"/>
      <c r="W135" s="96"/>
      <c r="X135" s="97"/>
      <c r="AR135" s="98"/>
      <c r="AT135" s="98"/>
      <c r="AU135" s="98"/>
      <c r="AY135" s="1"/>
      <c r="BE135" s="99"/>
      <c r="BF135" s="99"/>
      <c r="BG135" s="99"/>
      <c r="BH135" s="99"/>
      <c r="BI135" s="99"/>
      <c r="BJ135" s="1"/>
      <c r="BK135" s="99"/>
      <c r="BL135" s="1"/>
      <c r="BM135" s="98"/>
    </row>
    <row r="136" spans="2:65" s="87" customFormat="1" ht="24.2" customHeight="1" x14ac:dyDescent="0.25">
      <c r="B136" s="261"/>
      <c r="C136" s="88">
        <v>10</v>
      </c>
      <c r="D136" s="88" t="s">
        <v>66</v>
      </c>
      <c r="E136" s="89" t="s">
        <v>150</v>
      </c>
      <c r="F136" s="90" t="s">
        <v>149</v>
      </c>
      <c r="G136" s="91" t="s">
        <v>62</v>
      </c>
      <c r="H136" s="92">
        <v>1</v>
      </c>
      <c r="I136" s="93"/>
      <c r="J136" s="93"/>
      <c r="K136" s="262">
        <f t="shared" si="1"/>
        <v>0</v>
      </c>
      <c r="L136" s="231"/>
      <c r="M136" s="94"/>
      <c r="N136" s="144"/>
      <c r="O136" s="95"/>
      <c r="P136" s="145">
        <f t="shared" si="2"/>
        <v>0</v>
      </c>
      <c r="Q136" s="145"/>
      <c r="R136" s="145"/>
      <c r="S136" s="96"/>
      <c r="T136" s="96"/>
      <c r="U136" s="96"/>
      <c r="V136" s="96"/>
      <c r="W136" s="96"/>
      <c r="X136" s="97"/>
      <c r="AR136" s="98"/>
      <c r="AT136" s="98"/>
      <c r="AU136" s="98"/>
      <c r="AY136" s="1"/>
      <c r="BE136" s="99"/>
      <c r="BF136" s="99"/>
      <c r="BG136" s="99"/>
      <c r="BH136" s="99"/>
      <c r="BI136" s="99"/>
      <c r="BJ136" s="1"/>
      <c r="BK136" s="99"/>
      <c r="BL136" s="1"/>
      <c r="BM136" s="98"/>
    </row>
    <row r="137" spans="2:65" s="87" customFormat="1" ht="24.2" customHeight="1" x14ac:dyDescent="0.25">
      <c r="B137" s="261"/>
      <c r="C137" s="88">
        <v>11</v>
      </c>
      <c r="D137" s="88" t="s">
        <v>66</v>
      </c>
      <c r="E137" s="89" t="s">
        <v>129</v>
      </c>
      <c r="F137" s="90" t="s">
        <v>145</v>
      </c>
      <c r="G137" s="91" t="s">
        <v>67</v>
      </c>
      <c r="H137" s="92">
        <v>1</v>
      </c>
      <c r="I137" s="93"/>
      <c r="J137" s="93"/>
      <c r="K137" s="262">
        <f t="shared" si="1"/>
        <v>0</v>
      </c>
      <c r="L137" s="231"/>
      <c r="M137" s="94"/>
      <c r="N137" s="144"/>
      <c r="O137" s="95"/>
      <c r="P137" s="145">
        <f t="shared" si="2"/>
        <v>0</v>
      </c>
      <c r="Q137" s="145"/>
      <c r="R137" s="145"/>
      <c r="S137" s="96"/>
      <c r="T137" s="96"/>
      <c r="U137" s="96"/>
      <c r="V137" s="96"/>
      <c r="W137" s="96"/>
      <c r="X137" s="97"/>
      <c r="AR137" s="98"/>
      <c r="AT137" s="98"/>
      <c r="AU137" s="98"/>
      <c r="AY137" s="1"/>
      <c r="BE137" s="99"/>
      <c r="BF137" s="99"/>
      <c r="BG137" s="99"/>
      <c r="BH137" s="99"/>
      <c r="BI137" s="99"/>
      <c r="BJ137" s="1"/>
      <c r="BK137" s="99"/>
      <c r="BL137" s="1"/>
      <c r="BM137" s="98"/>
    </row>
    <row r="138" spans="2:65" s="87" customFormat="1" ht="24.2" customHeight="1" x14ac:dyDescent="0.25">
      <c r="B138" s="261"/>
      <c r="C138" s="88">
        <v>12</v>
      </c>
      <c r="D138" s="88" t="s">
        <v>66</v>
      </c>
      <c r="E138" s="89" t="s">
        <v>147</v>
      </c>
      <c r="F138" s="90" t="s">
        <v>146</v>
      </c>
      <c r="G138" s="91" t="s">
        <v>67</v>
      </c>
      <c r="H138" s="92">
        <v>1</v>
      </c>
      <c r="I138" s="93"/>
      <c r="J138" s="93"/>
      <c r="K138" s="262">
        <f t="shared" si="1"/>
        <v>0</v>
      </c>
      <c r="L138" s="231"/>
      <c r="M138" s="94"/>
      <c r="N138" s="144"/>
      <c r="O138" s="95"/>
      <c r="P138" s="145">
        <f t="shared" si="2"/>
        <v>0</v>
      </c>
      <c r="Q138" s="145"/>
      <c r="R138" s="145"/>
      <c r="S138" s="96"/>
      <c r="T138" s="96"/>
      <c r="U138" s="96"/>
      <c r="V138" s="96"/>
      <c r="W138" s="96"/>
      <c r="X138" s="97"/>
      <c r="AR138" s="98"/>
      <c r="AT138" s="98"/>
      <c r="AU138" s="98"/>
      <c r="AY138" s="1"/>
      <c r="BE138" s="99"/>
      <c r="BF138" s="99"/>
      <c r="BG138" s="99"/>
      <c r="BH138" s="99"/>
      <c r="BI138" s="99"/>
      <c r="BJ138" s="1"/>
      <c r="BK138" s="99"/>
      <c r="BL138" s="1"/>
      <c r="BM138" s="98"/>
    </row>
    <row r="139" spans="2:65" s="87" customFormat="1" ht="24.2" customHeight="1" x14ac:dyDescent="0.25">
      <c r="B139" s="261"/>
      <c r="C139" s="264">
        <v>13</v>
      </c>
      <c r="D139" s="264" t="s">
        <v>66</v>
      </c>
      <c r="E139" s="265" t="s">
        <v>152</v>
      </c>
      <c r="F139" s="266" t="s">
        <v>151</v>
      </c>
      <c r="G139" s="267" t="s">
        <v>62</v>
      </c>
      <c r="H139" s="268">
        <v>1</v>
      </c>
      <c r="I139" s="269"/>
      <c r="J139" s="269"/>
      <c r="K139" s="262">
        <f t="shared" si="1"/>
        <v>0</v>
      </c>
      <c r="L139" s="161"/>
      <c r="M139" s="94"/>
      <c r="N139" s="144"/>
      <c r="O139" s="95"/>
      <c r="P139" s="145">
        <f t="shared" si="2"/>
        <v>0</v>
      </c>
      <c r="Q139" s="145"/>
      <c r="R139" s="145"/>
      <c r="S139" s="96"/>
      <c r="T139" s="96"/>
      <c r="U139" s="96"/>
      <c r="V139" s="96"/>
      <c r="W139" s="96"/>
      <c r="X139" s="97"/>
      <c r="AR139" s="98"/>
      <c r="AT139" s="98"/>
      <c r="AU139" s="98"/>
      <c r="AY139" s="1"/>
      <c r="BE139" s="99"/>
      <c r="BF139" s="99"/>
      <c r="BG139" s="99"/>
      <c r="BH139" s="99"/>
      <c r="BI139" s="99"/>
      <c r="BJ139" s="1"/>
      <c r="BK139" s="99"/>
      <c r="BL139" s="1"/>
      <c r="BM139" s="98"/>
    </row>
    <row r="140" spans="2:65" s="23" customFormat="1" ht="22.9" customHeight="1" x14ac:dyDescent="0.2">
      <c r="B140" s="256"/>
      <c r="C140" s="257"/>
      <c r="D140" s="258" t="s">
        <v>56</v>
      </c>
      <c r="E140" s="259">
        <v>9</v>
      </c>
      <c r="F140" s="259" t="s">
        <v>140</v>
      </c>
      <c r="G140" s="257"/>
      <c r="H140" s="257"/>
      <c r="I140" s="257"/>
      <c r="J140" s="257"/>
      <c r="K140" s="260">
        <f>SUM(K141:K145)</f>
        <v>0</v>
      </c>
      <c r="M140" s="24"/>
      <c r="N140" s="84"/>
      <c r="P140" s="23">
        <f t="shared" ref="P140:P145" si="14">I140+J140</f>
        <v>0</v>
      </c>
      <c r="Q140" s="143"/>
      <c r="R140" s="143"/>
      <c r="T140" s="85"/>
      <c r="V140" s="85"/>
      <c r="X140" s="86"/>
      <c r="Z140" s="87"/>
      <c r="AA140" s="87"/>
      <c r="AB140" s="87"/>
      <c r="AR140" s="25"/>
      <c r="AT140" s="26"/>
      <c r="AU140" s="26"/>
      <c r="AY140" s="25"/>
      <c r="BK140" s="27"/>
    </row>
    <row r="141" spans="2:65" s="87" customFormat="1" ht="40.9" customHeight="1" x14ac:dyDescent="0.25">
      <c r="B141" s="261"/>
      <c r="C141" s="88">
        <v>14</v>
      </c>
      <c r="D141" s="88" t="s">
        <v>66</v>
      </c>
      <c r="E141" s="89" t="s">
        <v>143</v>
      </c>
      <c r="F141" s="90" t="s">
        <v>144</v>
      </c>
      <c r="G141" s="91" t="s">
        <v>63</v>
      </c>
      <c r="H141" s="92">
        <v>0.32</v>
      </c>
      <c r="I141" s="93"/>
      <c r="J141" s="93"/>
      <c r="K141" s="262">
        <f t="shared" ref="K141:K145" si="15">ROUND(P141*H141,2)</f>
        <v>0</v>
      </c>
      <c r="L141" s="231"/>
      <c r="M141" s="94"/>
      <c r="N141" s="144"/>
      <c r="O141" s="95"/>
      <c r="P141" s="145">
        <f t="shared" si="14"/>
        <v>0</v>
      </c>
      <c r="Q141" s="145"/>
      <c r="R141" s="145"/>
      <c r="S141" s="96"/>
      <c r="T141" s="96"/>
      <c r="U141" s="96"/>
      <c r="V141" s="96"/>
      <c r="W141" s="96"/>
      <c r="X141" s="97"/>
      <c r="AR141" s="98"/>
      <c r="AT141" s="98"/>
      <c r="AU141" s="98"/>
      <c r="AY141" s="1"/>
      <c r="BE141" s="99"/>
      <c r="BF141" s="99"/>
      <c r="BG141" s="99"/>
      <c r="BH141" s="99"/>
      <c r="BI141" s="99"/>
      <c r="BJ141" s="1"/>
      <c r="BK141" s="99"/>
      <c r="BL141" s="1"/>
      <c r="BM141" s="98"/>
    </row>
    <row r="142" spans="2:65" s="87" customFormat="1" ht="40.9" customHeight="1" x14ac:dyDescent="0.25">
      <c r="B142" s="261"/>
      <c r="C142" s="88">
        <v>15</v>
      </c>
      <c r="D142" s="88" t="s">
        <v>66</v>
      </c>
      <c r="E142" s="89" t="s">
        <v>141</v>
      </c>
      <c r="F142" s="90" t="s">
        <v>142</v>
      </c>
      <c r="G142" s="91" t="s">
        <v>63</v>
      </c>
      <c r="H142" s="92">
        <v>0.38</v>
      </c>
      <c r="I142" s="93"/>
      <c r="J142" s="93"/>
      <c r="K142" s="262">
        <f t="shared" ref="K142:K143" si="16">ROUND(P142*H142,2)</f>
        <v>0</v>
      </c>
      <c r="L142" s="231"/>
      <c r="M142" s="94"/>
      <c r="N142" s="144"/>
      <c r="O142" s="95"/>
      <c r="P142" s="145">
        <f t="shared" ref="P142:P143" si="17">I142+J142</f>
        <v>0</v>
      </c>
      <c r="Q142" s="145"/>
      <c r="R142" s="145"/>
      <c r="S142" s="96"/>
      <c r="T142" s="96"/>
      <c r="U142" s="96"/>
      <c r="V142" s="96"/>
      <c r="W142" s="96"/>
      <c r="X142" s="97"/>
      <c r="AR142" s="98"/>
      <c r="AT142" s="98"/>
      <c r="AU142" s="98"/>
      <c r="AY142" s="1"/>
      <c r="BE142" s="99"/>
      <c r="BF142" s="99"/>
      <c r="BG142" s="99"/>
      <c r="BH142" s="99"/>
      <c r="BI142" s="99"/>
      <c r="BJ142" s="1"/>
      <c r="BK142" s="99"/>
      <c r="BL142" s="1"/>
      <c r="BM142" s="98"/>
    </row>
    <row r="143" spans="2:65" s="87" customFormat="1" ht="40.9" customHeight="1" x14ac:dyDescent="0.25">
      <c r="B143" s="261"/>
      <c r="C143" s="88">
        <v>16</v>
      </c>
      <c r="D143" s="88" t="s">
        <v>66</v>
      </c>
      <c r="E143" s="89" t="s">
        <v>141</v>
      </c>
      <c r="F143" s="90" t="s">
        <v>156</v>
      </c>
      <c r="G143" s="91" t="s">
        <v>63</v>
      </c>
      <c r="H143" s="92">
        <v>0.15</v>
      </c>
      <c r="I143" s="93"/>
      <c r="J143" s="93"/>
      <c r="K143" s="262">
        <f t="shared" si="16"/>
        <v>0</v>
      </c>
      <c r="L143" s="231"/>
      <c r="M143" s="94"/>
      <c r="N143" s="144"/>
      <c r="O143" s="95"/>
      <c r="P143" s="145">
        <f t="shared" si="17"/>
        <v>0</v>
      </c>
      <c r="Q143" s="145"/>
      <c r="R143" s="145"/>
      <c r="S143" s="96"/>
      <c r="T143" s="96"/>
      <c r="U143" s="96"/>
      <c r="V143" s="96"/>
      <c r="W143" s="96"/>
      <c r="X143" s="97"/>
      <c r="AR143" s="98"/>
      <c r="AT143" s="98"/>
      <c r="AU143" s="98"/>
      <c r="AY143" s="1"/>
      <c r="BE143" s="99"/>
      <c r="BF143" s="99"/>
      <c r="BG143" s="99"/>
      <c r="BH143" s="99"/>
      <c r="BI143" s="99"/>
      <c r="BJ143" s="1"/>
      <c r="BK143" s="99"/>
      <c r="BL143" s="1"/>
      <c r="BM143" s="98"/>
    </row>
    <row r="144" spans="2:65" s="87" customFormat="1" ht="24.2" customHeight="1" x14ac:dyDescent="0.25">
      <c r="B144" s="261"/>
      <c r="C144" s="88">
        <v>17</v>
      </c>
      <c r="D144" s="88" t="s">
        <v>66</v>
      </c>
      <c r="E144" s="89" t="s">
        <v>154</v>
      </c>
      <c r="F144" s="90" t="s">
        <v>153</v>
      </c>
      <c r="G144" s="91" t="s">
        <v>62</v>
      </c>
      <c r="H144" s="92">
        <v>1</v>
      </c>
      <c r="I144" s="93"/>
      <c r="J144" s="93"/>
      <c r="K144" s="262">
        <f t="shared" si="15"/>
        <v>0</v>
      </c>
      <c r="L144" s="231"/>
      <c r="M144" s="94"/>
      <c r="N144" s="144"/>
      <c r="O144" s="95"/>
      <c r="P144" s="145">
        <f t="shared" si="14"/>
        <v>0</v>
      </c>
      <c r="Q144" s="145"/>
      <c r="R144" s="145"/>
      <c r="S144" s="96"/>
      <c r="T144" s="96"/>
      <c r="U144" s="96"/>
      <c r="V144" s="96"/>
      <c r="W144" s="96"/>
      <c r="X144" s="97"/>
      <c r="AR144" s="98"/>
      <c r="AT144" s="98"/>
      <c r="AU144" s="98"/>
      <c r="AY144" s="1"/>
      <c r="BE144" s="99"/>
      <c r="BF144" s="99"/>
      <c r="BG144" s="99"/>
      <c r="BH144" s="99"/>
      <c r="BI144" s="99"/>
      <c r="BJ144" s="1"/>
      <c r="BK144" s="99"/>
      <c r="BL144" s="1"/>
      <c r="BM144" s="98"/>
    </row>
    <row r="145" spans="2:65" s="87" customFormat="1" ht="24.2" customHeight="1" x14ac:dyDescent="0.25">
      <c r="B145" s="270"/>
      <c r="C145" s="271">
        <v>18</v>
      </c>
      <c r="D145" s="271" t="s">
        <v>66</v>
      </c>
      <c r="E145" s="272" t="s">
        <v>168</v>
      </c>
      <c r="F145" s="273" t="s">
        <v>157</v>
      </c>
      <c r="G145" s="274" t="s">
        <v>62</v>
      </c>
      <c r="H145" s="275">
        <v>1</v>
      </c>
      <c r="I145" s="276"/>
      <c r="J145" s="276"/>
      <c r="K145" s="277">
        <f t="shared" si="15"/>
        <v>0</v>
      </c>
      <c r="L145" s="231"/>
      <c r="M145" s="94"/>
      <c r="N145" s="144"/>
      <c r="O145" s="95"/>
      <c r="P145" s="145">
        <f t="shared" si="14"/>
        <v>0</v>
      </c>
      <c r="Q145" s="145"/>
      <c r="R145" s="145"/>
      <c r="S145" s="96"/>
      <c r="T145" s="96"/>
      <c r="U145" s="96"/>
      <c r="V145" s="96"/>
      <c r="W145" s="96"/>
      <c r="X145" s="97"/>
      <c r="AR145" s="98"/>
      <c r="AT145" s="98"/>
      <c r="AU145" s="98"/>
      <c r="AY145" s="1"/>
      <c r="BE145" s="99"/>
      <c r="BF145" s="99"/>
      <c r="BG145" s="99"/>
      <c r="BH145" s="99"/>
      <c r="BI145" s="99"/>
      <c r="BJ145" s="1"/>
      <c r="BK145" s="99"/>
      <c r="BL145" s="1"/>
      <c r="BM145" s="98"/>
    </row>
    <row r="146" spans="2:65" s="23" customFormat="1" ht="25.9" customHeight="1" x14ac:dyDescent="0.2">
      <c r="B146" s="287"/>
      <c r="C146" s="288"/>
      <c r="D146" s="289" t="s">
        <v>56</v>
      </c>
      <c r="E146" s="290" t="s">
        <v>68</v>
      </c>
      <c r="F146" s="290" t="s">
        <v>69</v>
      </c>
      <c r="G146" s="288"/>
      <c r="H146" s="288"/>
      <c r="I146" s="288"/>
      <c r="J146" s="288"/>
      <c r="K146" s="291">
        <f>K147+K150</f>
        <v>0</v>
      </c>
      <c r="M146" s="24"/>
      <c r="N146" s="84"/>
      <c r="Q146" s="143"/>
      <c r="R146" s="143"/>
      <c r="T146" s="85"/>
      <c r="V146" s="85">
        <f>V147+V157+V274</f>
        <v>1.1779060000000001E-2</v>
      </c>
      <c r="X146" s="86">
        <f>X147+X157+X274</f>
        <v>0</v>
      </c>
      <c r="Z146" s="87"/>
      <c r="AA146" s="87"/>
      <c r="AB146" s="87"/>
      <c r="AR146" s="25" t="s">
        <v>1</v>
      </c>
      <c r="AT146" s="26" t="s">
        <v>56</v>
      </c>
      <c r="AU146" s="26" t="s">
        <v>59</v>
      </c>
      <c r="AY146" s="25" t="s">
        <v>60</v>
      </c>
      <c r="BK146" s="27">
        <f>BK147+BK157+BK274</f>
        <v>0</v>
      </c>
    </row>
    <row r="147" spans="2:65" s="23" customFormat="1" ht="22.9" customHeight="1" x14ac:dyDescent="0.2">
      <c r="B147" s="256"/>
      <c r="C147" s="257"/>
      <c r="D147" s="258" t="s">
        <v>56</v>
      </c>
      <c r="E147" s="259">
        <v>763</v>
      </c>
      <c r="F147" s="259" t="s">
        <v>155</v>
      </c>
      <c r="G147" s="257"/>
      <c r="H147" s="257"/>
      <c r="I147" s="257"/>
      <c r="J147" s="257"/>
      <c r="K147" s="260">
        <f>SUM(K148:K149)</f>
        <v>0</v>
      </c>
      <c r="M147" s="24"/>
      <c r="N147" s="84"/>
      <c r="Q147" s="143"/>
      <c r="R147" s="143"/>
      <c r="T147" s="85"/>
      <c r="V147" s="85">
        <f>SUM(V148:V153)</f>
        <v>1.1779060000000001E-2</v>
      </c>
      <c r="X147" s="86">
        <f>SUM(X148:X153)</f>
        <v>0</v>
      </c>
      <c r="Z147" s="87"/>
      <c r="AA147" s="87"/>
      <c r="AB147" s="87"/>
      <c r="AR147" s="25" t="s">
        <v>1</v>
      </c>
      <c r="AT147" s="26" t="s">
        <v>56</v>
      </c>
      <c r="AU147" s="26" t="s">
        <v>2</v>
      </c>
      <c r="AY147" s="25" t="s">
        <v>60</v>
      </c>
      <c r="BK147" s="27">
        <f>SUM(BK148:BK153)</f>
        <v>0</v>
      </c>
    </row>
    <row r="148" spans="2:65" s="87" customFormat="1" ht="54" customHeight="1" x14ac:dyDescent="0.25">
      <c r="B148" s="261"/>
      <c r="C148" s="88">
        <v>19</v>
      </c>
      <c r="D148" s="88" t="s">
        <v>66</v>
      </c>
      <c r="E148" s="89" t="s">
        <v>158</v>
      </c>
      <c r="F148" s="90" t="s">
        <v>159</v>
      </c>
      <c r="G148" s="91" t="s">
        <v>61</v>
      </c>
      <c r="H148" s="92">
        <v>3.0859999999999999</v>
      </c>
      <c r="I148" s="93"/>
      <c r="J148" s="93"/>
      <c r="K148" s="262">
        <f t="shared" ref="K148:K149" si="18">ROUND(P148*H148,2)</f>
        <v>0</v>
      </c>
      <c r="L148" s="231"/>
      <c r="M148" s="94"/>
      <c r="N148" s="144" t="s">
        <v>0</v>
      </c>
      <c r="O148" s="95"/>
      <c r="P148" s="145">
        <f t="shared" ref="P148:P149" si="19">I148+J148</f>
        <v>0</v>
      </c>
      <c r="Q148" s="145">
        <f t="shared" ref="Q148:Q149" si="20">ROUND(I148*H148,2)</f>
        <v>0</v>
      </c>
      <c r="R148" s="145">
        <f t="shared" ref="R148:R149" si="21">ROUND(J148*H148,2)</f>
        <v>0</v>
      </c>
      <c r="S148" s="96">
        <v>0.76900000000000002</v>
      </c>
      <c r="T148" s="96">
        <f t="shared" ref="T148:T149" si="22">S148*H148</f>
        <v>2.3731339999999999</v>
      </c>
      <c r="U148" s="96">
        <v>2.0600000000000002E-3</v>
      </c>
      <c r="V148" s="96">
        <f t="shared" ref="V148:V149" si="23">U148*H148</f>
        <v>6.3571600000000006E-3</v>
      </c>
      <c r="W148" s="96">
        <v>0</v>
      </c>
      <c r="X148" s="97">
        <f t="shared" ref="X148:X149" si="24">W148*H148</f>
        <v>0</v>
      </c>
      <c r="AR148" s="98" t="s">
        <v>90</v>
      </c>
      <c r="AT148" s="98" t="s">
        <v>66</v>
      </c>
      <c r="AU148" s="98" t="s">
        <v>1</v>
      </c>
      <c r="AY148" s="1" t="s">
        <v>60</v>
      </c>
      <c r="BE148" s="99">
        <f t="shared" ref="BE148:BE149" si="25">IF(O148="základní",K148,0)</f>
        <v>0</v>
      </c>
      <c r="BF148" s="99">
        <f t="shared" ref="BF148:BF149" si="26">IF(O148="snížená",K148,0)</f>
        <v>0</v>
      </c>
      <c r="BG148" s="99">
        <f t="shared" ref="BG148:BG149" si="27">IF(O148="zákl. přenesená",K148,0)</f>
        <v>0</v>
      </c>
      <c r="BH148" s="99">
        <f t="shared" ref="BH148:BH149" si="28">IF(O148="sníž. přenesená",K148,0)</f>
        <v>0</v>
      </c>
      <c r="BI148" s="99">
        <f t="shared" ref="BI148:BI149" si="29">IF(O148="nulová",K148,0)</f>
        <v>0</v>
      </c>
      <c r="BJ148" s="1" t="s">
        <v>1</v>
      </c>
      <c r="BK148" s="99">
        <f t="shared" ref="BK148:BK149" si="30">ROUND(P148*H148,2)</f>
        <v>0</v>
      </c>
      <c r="BL148" s="1" t="s">
        <v>90</v>
      </c>
      <c r="BM148" s="98" t="s">
        <v>115</v>
      </c>
    </row>
    <row r="149" spans="2:65" s="87" customFormat="1" ht="45" customHeight="1" x14ac:dyDescent="0.25">
      <c r="B149" s="261"/>
      <c r="C149" s="88">
        <v>20</v>
      </c>
      <c r="D149" s="88" t="s">
        <v>66</v>
      </c>
      <c r="E149" s="89" t="s">
        <v>161</v>
      </c>
      <c r="F149" s="90" t="s">
        <v>160</v>
      </c>
      <c r="G149" s="91" t="s">
        <v>61</v>
      </c>
      <c r="H149" s="92">
        <v>3.4980000000000002</v>
      </c>
      <c r="I149" s="93"/>
      <c r="J149" s="93"/>
      <c r="K149" s="262">
        <f t="shared" si="18"/>
        <v>0</v>
      </c>
      <c r="L149" s="231"/>
      <c r="M149" s="94"/>
      <c r="N149" s="144" t="s">
        <v>0</v>
      </c>
      <c r="O149" s="95"/>
      <c r="P149" s="145">
        <f t="shared" si="19"/>
        <v>0</v>
      </c>
      <c r="Q149" s="145">
        <f t="shared" si="20"/>
        <v>0</v>
      </c>
      <c r="R149" s="145">
        <f t="shared" si="21"/>
        <v>0</v>
      </c>
      <c r="S149" s="96">
        <v>0.82099999999999995</v>
      </c>
      <c r="T149" s="96">
        <f t="shared" si="22"/>
        <v>2.871858</v>
      </c>
      <c r="U149" s="96">
        <v>1.5499999999999999E-3</v>
      </c>
      <c r="V149" s="96">
        <f t="shared" si="23"/>
        <v>5.4219000000000003E-3</v>
      </c>
      <c r="W149" s="96">
        <v>0</v>
      </c>
      <c r="X149" s="97">
        <f t="shared" si="24"/>
        <v>0</v>
      </c>
      <c r="AR149" s="98" t="s">
        <v>90</v>
      </c>
      <c r="AT149" s="98" t="s">
        <v>66</v>
      </c>
      <c r="AU149" s="98" t="s">
        <v>1</v>
      </c>
      <c r="AY149" s="1" t="s">
        <v>60</v>
      </c>
      <c r="BE149" s="99">
        <f t="shared" si="25"/>
        <v>0</v>
      </c>
      <c r="BF149" s="99">
        <f t="shared" si="26"/>
        <v>0</v>
      </c>
      <c r="BG149" s="99">
        <f t="shared" si="27"/>
        <v>0</v>
      </c>
      <c r="BH149" s="99">
        <f t="shared" si="28"/>
        <v>0</v>
      </c>
      <c r="BI149" s="99">
        <f t="shared" si="29"/>
        <v>0</v>
      </c>
      <c r="BJ149" s="1" t="s">
        <v>1</v>
      </c>
      <c r="BK149" s="99">
        <f t="shared" si="30"/>
        <v>0</v>
      </c>
      <c r="BL149" s="1" t="s">
        <v>90</v>
      </c>
      <c r="BM149" s="98" t="s">
        <v>116</v>
      </c>
    </row>
    <row r="150" spans="2:65" s="23" customFormat="1" ht="22.9" customHeight="1" x14ac:dyDescent="0.2">
      <c r="B150" s="251"/>
      <c r="C150" s="252"/>
      <c r="D150" s="253" t="s">
        <v>56</v>
      </c>
      <c r="E150" s="279" t="s">
        <v>91</v>
      </c>
      <c r="F150" s="279" t="s">
        <v>92</v>
      </c>
      <c r="G150" s="252"/>
      <c r="H150" s="252"/>
      <c r="I150" s="252"/>
      <c r="J150" s="252"/>
      <c r="K150" s="280">
        <f>SUM(K151:K152)</f>
        <v>0</v>
      </c>
      <c r="M150" s="24"/>
      <c r="N150" s="84"/>
      <c r="Q150" s="143"/>
      <c r="R150" s="143"/>
      <c r="T150" s="85"/>
      <c r="V150" s="85"/>
      <c r="X150" s="86"/>
      <c r="Z150" s="87"/>
      <c r="AA150" s="87"/>
      <c r="AB150" s="87"/>
      <c r="AR150" s="25"/>
      <c r="AT150" s="26"/>
      <c r="AU150" s="26"/>
      <c r="AY150" s="25"/>
      <c r="BK150" s="27"/>
    </row>
    <row r="151" spans="2:65" s="87" customFormat="1" ht="45" customHeight="1" x14ac:dyDescent="0.25">
      <c r="B151" s="261"/>
      <c r="C151" s="88">
        <v>21</v>
      </c>
      <c r="D151" s="88" t="s">
        <v>66</v>
      </c>
      <c r="E151" s="89" t="s">
        <v>164</v>
      </c>
      <c r="F151" s="90" t="s">
        <v>165</v>
      </c>
      <c r="G151" s="91" t="s">
        <v>61</v>
      </c>
      <c r="H151" s="92">
        <v>6.5839999999999996</v>
      </c>
      <c r="I151" s="93"/>
      <c r="J151" s="93"/>
      <c r="K151" s="262">
        <f t="shared" ref="K151:K152" si="31">ROUND(P151*H151,2)</f>
        <v>0</v>
      </c>
      <c r="L151" s="231"/>
      <c r="M151" s="94"/>
      <c r="N151" s="144"/>
      <c r="O151" s="95"/>
      <c r="P151" s="145">
        <f t="shared" ref="P151:P152" si="32">I151+J151</f>
        <v>0</v>
      </c>
      <c r="Q151" s="145"/>
      <c r="R151" s="145"/>
      <c r="S151" s="96"/>
      <c r="T151" s="96"/>
      <c r="U151" s="96"/>
      <c r="V151" s="96"/>
      <c r="W151" s="96"/>
      <c r="X151" s="97"/>
      <c r="AR151" s="98"/>
      <c r="AT151" s="98"/>
      <c r="AU151" s="98"/>
      <c r="AY151" s="1"/>
      <c r="BE151" s="99"/>
      <c r="BF151" s="99"/>
      <c r="BG151" s="99"/>
      <c r="BH151" s="99"/>
      <c r="BI151" s="99"/>
      <c r="BJ151" s="1"/>
      <c r="BK151" s="99"/>
      <c r="BL151" s="1"/>
      <c r="BM151" s="98"/>
    </row>
    <row r="152" spans="2:65" s="87" customFormat="1" ht="45" customHeight="1" x14ac:dyDescent="0.25">
      <c r="B152" s="261"/>
      <c r="C152" s="88">
        <v>22</v>
      </c>
      <c r="D152" s="88" t="s">
        <v>66</v>
      </c>
      <c r="E152" s="89" t="s">
        <v>166</v>
      </c>
      <c r="F152" s="90" t="s">
        <v>167</v>
      </c>
      <c r="G152" s="91" t="s">
        <v>61</v>
      </c>
      <c r="H152" s="92">
        <v>6.5839999999999996</v>
      </c>
      <c r="I152" s="93"/>
      <c r="J152" s="93"/>
      <c r="K152" s="262">
        <f t="shared" si="31"/>
        <v>0</v>
      </c>
      <c r="L152" s="231"/>
      <c r="M152" s="94"/>
      <c r="N152" s="144"/>
      <c r="O152" s="95"/>
      <c r="P152" s="145">
        <f t="shared" si="32"/>
        <v>0</v>
      </c>
      <c r="Q152" s="145"/>
      <c r="R152" s="145"/>
      <c r="S152" s="96"/>
      <c r="T152" s="96"/>
      <c r="U152" s="96"/>
      <c r="V152" s="96"/>
      <c r="W152" s="96"/>
      <c r="X152" s="97"/>
      <c r="AR152" s="98"/>
      <c r="AT152" s="98"/>
      <c r="AU152" s="98"/>
      <c r="AY152" s="1"/>
      <c r="BE152" s="99"/>
      <c r="BF152" s="99"/>
      <c r="BG152" s="99"/>
      <c r="BH152" s="99"/>
      <c r="BI152" s="99"/>
      <c r="BJ152" s="1"/>
      <c r="BK152" s="99"/>
      <c r="BL152" s="1"/>
      <c r="BM152" s="98"/>
    </row>
    <row r="153" spans="2:65" s="23" customFormat="1" ht="22.9" customHeight="1" x14ac:dyDescent="0.2">
      <c r="B153" s="256"/>
      <c r="C153" s="257"/>
      <c r="D153" s="258" t="s">
        <v>56</v>
      </c>
      <c r="E153" s="259" t="s">
        <v>71</v>
      </c>
      <c r="F153" s="259" t="s">
        <v>72</v>
      </c>
      <c r="G153" s="257"/>
      <c r="H153" s="257"/>
      <c r="I153" s="257"/>
      <c r="J153" s="257"/>
      <c r="K153" s="281">
        <f>SUM(K155)</f>
        <v>0</v>
      </c>
      <c r="M153" s="24"/>
      <c r="N153" s="84"/>
      <c r="Q153" s="143"/>
      <c r="R153" s="143"/>
      <c r="T153" s="85"/>
      <c r="V153" s="85"/>
      <c r="X153" s="86"/>
      <c r="Z153" s="87"/>
      <c r="AA153" s="87"/>
      <c r="AB153" s="87"/>
      <c r="AR153" s="25"/>
      <c r="AT153" s="26"/>
      <c r="AU153" s="26"/>
      <c r="AY153" s="25"/>
      <c r="BK153" s="27"/>
    </row>
    <row r="154" spans="2:65" s="87" customFormat="1" x14ac:dyDescent="0.25">
      <c r="B154" s="236"/>
      <c r="C154" s="238"/>
      <c r="D154" s="282"/>
      <c r="E154" s="238"/>
      <c r="F154" s="283"/>
      <c r="G154" s="238"/>
      <c r="H154" s="238"/>
      <c r="I154" s="238"/>
      <c r="J154" s="238"/>
      <c r="K154" s="239"/>
      <c r="M154" s="94"/>
      <c r="N154" s="146"/>
      <c r="X154" s="147"/>
      <c r="AT154" s="1"/>
      <c r="AU154" s="1"/>
    </row>
    <row r="155" spans="2:65" s="87" customFormat="1" ht="24.2" customHeight="1" x14ac:dyDescent="0.25">
      <c r="B155" s="261"/>
      <c r="C155" s="88">
        <v>23</v>
      </c>
      <c r="D155" s="88" t="s">
        <v>66</v>
      </c>
      <c r="E155" s="89"/>
      <c r="F155" s="90" t="s">
        <v>162</v>
      </c>
      <c r="G155" s="91" t="s">
        <v>62</v>
      </c>
      <c r="H155" s="92">
        <v>1</v>
      </c>
      <c r="I155" s="93"/>
      <c r="J155" s="93"/>
      <c r="K155" s="262">
        <f>ROUND(P155*H155,2)</f>
        <v>0</v>
      </c>
      <c r="L155" s="231"/>
      <c r="M155" s="94"/>
      <c r="N155" s="144" t="s">
        <v>0</v>
      </c>
      <c r="O155" s="95"/>
      <c r="P155" s="145">
        <f>I155+J155</f>
        <v>0</v>
      </c>
      <c r="Q155" s="145">
        <f>ROUND(I155*H155,2)</f>
        <v>0</v>
      </c>
      <c r="R155" s="145">
        <f>ROUND(J155*H155,2)</f>
        <v>0</v>
      </c>
      <c r="S155" s="96">
        <v>1.573</v>
      </c>
      <c r="T155" s="96">
        <f>S155*H155</f>
        <v>1.573</v>
      </c>
      <c r="U155" s="96">
        <v>0</v>
      </c>
      <c r="V155" s="96">
        <f>U155*H155</f>
        <v>0</v>
      </c>
      <c r="W155" s="96">
        <v>0</v>
      </c>
      <c r="X155" s="97">
        <f>W155*H155</f>
        <v>0</v>
      </c>
      <c r="AR155" s="98" t="s">
        <v>90</v>
      </c>
      <c r="AT155" s="98" t="s">
        <v>66</v>
      </c>
      <c r="AU155" s="98" t="s">
        <v>1</v>
      </c>
      <c r="AY155" s="1" t="s">
        <v>60</v>
      </c>
      <c r="BE155" s="99">
        <f>IF(O155="základní",K155,0)</f>
        <v>0</v>
      </c>
      <c r="BF155" s="99">
        <f>IF(O155="snížená",K155,0)</f>
        <v>0</v>
      </c>
      <c r="BG155" s="99">
        <f>IF(O155="zákl. přenesená",K155,0)</f>
        <v>0</v>
      </c>
      <c r="BH155" s="99">
        <f>IF(O155="sníž. přenesená",K155,0)</f>
        <v>0</v>
      </c>
      <c r="BI155" s="99">
        <f>IF(O155="nulová",K155,0)</f>
        <v>0</v>
      </c>
      <c r="BJ155" s="1" t="s">
        <v>1</v>
      </c>
      <c r="BK155" s="99">
        <f>ROUND(P155*H155,2)</f>
        <v>0</v>
      </c>
      <c r="BL155" s="1" t="s">
        <v>90</v>
      </c>
      <c r="BM155" s="98" t="s">
        <v>117</v>
      </c>
    </row>
    <row r="156" spans="2:65" s="87" customFormat="1" ht="6.95" customHeight="1" x14ac:dyDescent="0.25">
      <c r="B156" s="284"/>
      <c r="C156" s="285"/>
      <c r="D156" s="285"/>
      <c r="E156" s="285"/>
      <c r="F156" s="285"/>
      <c r="G156" s="285"/>
      <c r="H156" s="285"/>
      <c r="I156" s="285"/>
      <c r="J156" s="285"/>
      <c r="K156" s="286"/>
      <c r="L156" s="125"/>
      <c r="M156" s="94"/>
    </row>
  </sheetData>
  <mergeCells count="9">
    <mergeCell ref="E87:H87"/>
    <mergeCell ref="E114:H114"/>
    <mergeCell ref="E116:H116"/>
    <mergeCell ref="M2:Z2"/>
    <mergeCell ref="E7:H7"/>
    <mergeCell ref="E9:H9"/>
    <mergeCell ref="E18:H18"/>
    <mergeCell ref="E27:H27"/>
    <mergeCell ref="E85:H85"/>
  </mergeCells>
  <pageMargins left="0.70866141732283472" right="0.70866141732283472" top="0.78740157480314965" bottom="0.78740157480314965" header="0.31496062992125984" footer="0.31496062992125984"/>
  <pageSetup paperSize="9" scale="86" orientation="portrait" r:id="rId1"/>
  <rowBreaks count="1" manualBreakCount="1">
    <brk id="145" min="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Rekapitulace stavby</vt:lpstr>
      <vt:lpstr>SVOD</vt:lpstr>
      <vt:lpstr>'Rekapitulace stavby'!Oblast_tisku</vt:lpstr>
      <vt:lpstr>SVOD!Oblast_tisku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B&amp;P</dc:creator>
  <cp:lastModifiedBy>ASD</cp:lastModifiedBy>
  <cp:lastPrinted>2023-04-04T11:22:26Z</cp:lastPrinted>
  <dcterms:created xsi:type="dcterms:W3CDTF">2023-01-08T11:59:02Z</dcterms:created>
  <dcterms:modified xsi:type="dcterms:W3CDTF">2023-04-04T11:32:17Z</dcterms:modified>
</cp:coreProperties>
</file>