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Pelikova - Oprava plotuna..." sheetId="2" state="visible" r:id="rId3"/>
  </sheets>
  <definedNames>
    <definedName function="false" hidden="false" localSheetId="1" name="_xlnm.Print_Area" vbProcedure="false">'Pelikova - Oprava plotuna...'!$C$4:$J$76,'Pelikova - Oprava plotuna...'!$C$82:$J$105,'Pelikova - Oprava plotuna...'!$C$111:$K$180</definedName>
    <definedName function="false" hidden="false" localSheetId="1" name="_xlnm.Print_Titles" vbProcedure="false">'Pelikova - Oprava plotuna...'!$121:$121</definedName>
    <definedName function="false" hidden="true" localSheetId="1" name="_xlnm._FilterDatabase" vbProcedure="false">'Pelikova - Oprava plotuna...'!$C$121:$K$180</definedName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<sst xmlns="http://schemas.openxmlformats.org/spreadsheetml/2006/main" count="867" uniqueCount="276">
  <si>
    <t xml:space="preserve">Export Komplet</t>
  </si>
  <si>
    <t xml:space="preserve">2.0</t>
  </si>
  <si>
    <t xml:space="preserve">False</t>
  </si>
  <si>
    <t xml:space="preserve">{ed7480b1-418e-4d18-b3dc-3fe17224c57d}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</si>
  <si>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</si>
  <si>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</si>
  <si>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</si>
  <si>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</si>
  <si>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</si>
  <si>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</si>
  <si>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</si>
  <si>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</si>
  <si>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</si>
  <si>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Pelikova</t>
  </si>
  <si>
    <t xml:space="preserve">Měnit lze pouze buňky se žlutým podbarvením!
1) na prvním listu Rekapitulace stavby vyplňte v sestavě
    a) Souhrnný list
       - údaje o Uchazeči
         (přenesou se do ostatních sestav i v jiných listech)
    b) Rekapitulace objektů
       - potřebné Ostatní náklady
2) na vybraných listech vyplňte v sestavě
    a) Krycí list
       - údaje o Uchazeči, pokud se liší od údajů o Uchazeči na Souhrnném listu
         (údaje se přenesou do ostatních sestav v daném listu)
    b) Rekapitulace rozpočtu
       - potřebné Ostatní náklady
    c) Celkové náklady za stavbu
       - ceny u položek
       - množství, pokud má žluté podbarvení
       - a v případě potřeby poznámku (ta je ve skrytém sloupci)</t>
  </si>
  <si>
    <t xml:space="preserve">Stavba:</t>
  </si>
  <si>
    <t xml:space="preserve">Oprava plotu na p.č.1011</t>
  </si>
  <si>
    <t xml:space="preserve">KSO:</t>
  </si>
  <si>
    <t xml:space="preserve">CC-CZ:</t>
  </si>
  <si>
    <t xml:space="preserve">Místo:</t>
  </si>
  <si>
    <t xml:space="preserve">p.č.1011,v k.ú. Staré Brno</t>
  </si>
  <si>
    <t xml:space="preserve">Datum:</t>
  </si>
  <si>
    <t xml:space="preserve">16. 8. 2023</t>
  </si>
  <si>
    <t xml:space="preserve">Zadavatel:</t>
  </si>
  <si>
    <t xml:space="preserve">IČ:</t>
  </si>
  <si>
    <t xml:space="preserve">MmBrna,OSM 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</si>
  <si>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</si>
  <si>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</si>
  <si>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</si>
  <si>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</si>
  <si>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Radka Volková</t>
  </si>
  <si>
    <t xml:space="preserve">True</t>
  </si>
  <si>
    <t xml:space="preserve">Zpracovatel: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</si>
  <si>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</si>
  <si>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</si>
  <si>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</si>
  <si>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</si>
  <si>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</si>
  <si>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</si>
  <si>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</si>
  <si>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</si>
  <si>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</si>
  <si>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</si>
  <si>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</si>
  <si>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</si>
  <si>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</si>
  <si>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</si>
  <si>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</si>
  <si>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</si>
  <si>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</si>
  <si>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</si>
  <si>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</si>
  <si>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</si>
  <si>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</si>
  <si>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</si>
  <si>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</si>
  <si>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</si>
  <si>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</si>
  <si>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</si>
  <si>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</si>
  <si>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</si>
  <si>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</si>
  <si>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</si>
  <si>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</si>
  <si>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</si>
  <si>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
[CZK]</t>
  </si>
  <si>
    <t xml:space="preserve">DPH snížená přenesená
[CZK]</t>
  </si>
  <si>
    <t xml:space="preserve">Základna
DPH základní</t>
  </si>
  <si>
    <t xml:space="preserve">Základna
DPH snížená</t>
  </si>
  <si>
    <t xml:space="preserve">Základna
DPH zákl. přenesená</t>
  </si>
  <si>
    <t xml:space="preserve">Základna
DPH sníž. přenesená</t>
  </si>
  <si>
    <t xml:space="preserve">Základna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</si>
  <si>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</si>
  <si>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</si>
  <si>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</si>
  <si>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</si>
  <si>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</si>
  <si>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</si>
  <si>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Oprava plotuna p.č.1011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</si>
  <si>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</si>
  <si>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</si>
  <si>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</si>
  <si>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</si>
  <si>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</si>
  <si>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</si>
  <si>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</si>
  <si>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</si>
  <si>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</si>
  <si>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</si>
  <si>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</si>
  <si>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</si>
  <si>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</si>
  <si>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</si>
  <si>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997 - Přesun sutě</t>
  </si>
  <si>
    <t xml:space="preserve">    998 - Přesun hmot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</si>
  <si>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</si>
  <si>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</si>
  <si>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</si>
  <si>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</si>
  <si>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</si>
  <si>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</si>
  <si>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</si>
  <si>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</si>
  <si>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</si>
  <si>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</si>
  <si>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</si>
  <si>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</si>
  <si>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</si>
  <si>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</si>
  <si>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</si>
  <si>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</si>
  <si>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</si>
  <si>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</si>
  <si>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</si>
  <si>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</si>
  <si>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Zemní práce</t>
  </si>
  <si>
    <t xml:space="preserve">K</t>
  </si>
  <si>
    <t xml:space="preserve">Poznámka</t>
  </si>
  <si>
    <t xml:space="preserve">Vše se musí nosit přes dům na dvůr chodbou a po 28 schodech.</t>
  </si>
  <si>
    <t xml:space="preserve">4</t>
  </si>
  <si>
    <t xml:space="preserve">549632050</t>
  </si>
  <si>
    <t xml:space="preserve">132212131</t>
  </si>
  <si>
    <t xml:space="preserve">Hloubení nezapažených rýh šířky do 800 mm v soudržných horninách třídy těžitelnosti I skupiny 3 ručně</t>
  </si>
  <si>
    <t xml:space="preserve">m3</t>
  </si>
  <si>
    <t xml:space="preserve">CS ÚRS 2023 02</t>
  </si>
  <si>
    <t xml:space="preserve">-757177881</t>
  </si>
  <si>
    <t xml:space="preserve">VV</t>
  </si>
  <si>
    <t xml:space="preserve">0,3*0,7*6,5</t>
  </si>
  <si>
    <t xml:space="preserve">3</t>
  </si>
  <si>
    <t xml:space="preserve">161111502</t>
  </si>
  <si>
    <t xml:space="preserve">Svislé přemístění výkopku z horniny třídy těžitelnosti I skupiny 1 až 3 hl výkopu přes 3 do 6 m nošením</t>
  </si>
  <si>
    <t xml:space="preserve">1584743675</t>
  </si>
  <si>
    <t xml:space="preserve">162211201</t>
  </si>
  <si>
    <t xml:space="preserve">Vodorovné přemístění do 10 m nošením výkopku z horniny třídy těžitelnosti I skupiny 1 až 3</t>
  </si>
  <si>
    <t xml:space="preserve">-1423029770</t>
  </si>
  <si>
    <t xml:space="preserve">5</t>
  </si>
  <si>
    <t xml:space="preserve">162211209</t>
  </si>
  <si>
    <t xml:space="preserve">Příplatek k vodorovnému přemístění nošením za každých dalších 10 m nošení výkopku z horniny třídy těžitelnosti I skupiny 1 až 3</t>
  </si>
  <si>
    <t xml:space="preserve">-1807869661</t>
  </si>
  <si>
    <t xml:space="preserve">1,365</t>
  </si>
  <si>
    <t xml:space="preserve">1,365*5 'Přepočtené koeficientem množství</t>
  </si>
  <si>
    <t xml:space="preserve">6</t>
  </si>
  <si>
    <t xml:space="preserve">162751117</t>
  </si>
  <si>
    <t xml:space="preserve">Vodorovné přemístění přes 9 000 do 10000 m výkopku/sypaniny z horniny třídy těžitelnosti I skupiny 1 až 3</t>
  </si>
  <si>
    <t xml:space="preserve">-938684619</t>
  </si>
  <si>
    <t xml:space="preserve">7</t>
  </si>
  <si>
    <t xml:space="preserve">162751119</t>
  </si>
  <si>
    <t xml:space="preserve">Příplatek k vodorovnému přemístění výkopku/sypaniny z horniny třídy těžitelnosti I skupiny 1 až 3 ZKD 1000 m přes 10000 m</t>
  </si>
  <si>
    <t xml:space="preserve">351531094</t>
  </si>
  <si>
    <t xml:space="preserve">1,365*15 'Přepočtené koeficientem množství</t>
  </si>
  <si>
    <t xml:space="preserve">8</t>
  </si>
  <si>
    <t xml:space="preserve">171201231</t>
  </si>
  <si>
    <t xml:space="preserve">Poplatek za uložení zeminy a kamení na recyklační skládce (skládkovné) kód odpadu 17 05 04</t>
  </si>
  <si>
    <t xml:space="preserve">t</t>
  </si>
  <si>
    <t xml:space="preserve">2033095817</t>
  </si>
  <si>
    <t xml:space="preserve">1,365*1,8</t>
  </si>
  <si>
    <t xml:space="preserve">9</t>
  </si>
  <si>
    <t xml:space="preserve">171251201</t>
  </si>
  <si>
    <t xml:space="preserve">Uložení sypaniny na skládky nebo meziskládky</t>
  </si>
  <si>
    <t xml:space="preserve">1502922395</t>
  </si>
  <si>
    <t xml:space="preserve">10</t>
  </si>
  <si>
    <t xml:space="preserve">181912111</t>
  </si>
  <si>
    <t xml:space="preserve">Úprava pláně v hornině třídy těžitelnosti I skupiny 3 bez zhutnění ručně</t>
  </si>
  <si>
    <t xml:space="preserve">m2</t>
  </si>
  <si>
    <t xml:space="preserve">1468607431</t>
  </si>
  <si>
    <t xml:space="preserve">10*2,5</t>
  </si>
  <si>
    <t xml:space="preserve">Zakládání</t>
  </si>
  <si>
    <t xml:space="preserve">11</t>
  </si>
  <si>
    <t xml:space="preserve">271542211</t>
  </si>
  <si>
    <t xml:space="preserve">Podsyp pod základové konstrukce se zhutněním z netříděné štěrkodrtě</t>
  </si>
  <si>
    <t xml:space="preserve">-1704405409</t>
  </si>
  <si>
    <t xml:space="preserve">0,3*6,5*0,1</t>
  </si>
  <si>
    <t xml:space="preserve">12</t>
  </si>
  <si>
    <t xml:space="preserve">274313611</t>
  </si>
  <si>
    <t xml:space="preserve">Základové pásy z betonu tř. C 16/20</t>
  </si>
  <si>
    <t xml:space="preserve">118462769</t>
  </si>
  <si>
    <t xml:space="preserve">0,3*0,6*6,5</t>
  </si>
  <si>
    <t xml:space="preserve">Svislé a kompletní konstrukce</t>
  </si>
  <si>
    <t xml:space="preserve">13</t>
  </si>
  <si>
    <t xml:space="preserve">311113144</t>
  </si>
  <si>
    <t xml:space="preserve">Nosná zeď tl  300 mm z hladkých tvárnic ztraceného bednění včetně výplně z betonu tř. C 20/25</t>
  </si>
  <si>
    <t xml:space="preserve">-1650088925</t>
  </si>
  <si>
    <t xml:space="preserve">6*0,5</t>
  </si>
  <si>
    <t xml:space="preserve">14</t>
  </si>
  <si>
    <t xml:space="preserve">311361821</t>
  </si>
  <si>
    <t xml:space="preserve">Výztuž nosných zdí betonářskou ocelí 10 505</t>
  </si>
  <si>
    <t xml:space="preserve">-405967811</t>
  </si>
  <si>
    <t xml:space="preserve">3*0,3*45*0,001*1,1</t>
  </si>
  <si>
    <t xml:space="preserve">338171121</t>
  </si>
  <si>
    <t xml:space="preserve">Osazování sloupků a vzpěr plotových ocelových v přes 2 do 2,6 m se zalitím MC</t>
  </si>
  <si>
    <t xml:space="preserve">kus</t>
  </si>
  <si>
    <t xml:space="preserve">1851803381</t>
  </si>
  <si>
    <t xml:space="preserve">16</t>
  </si>
  <si>
    <t xml:space="preserve">M</t>
  </si>
  <si>
    <t xml:space="preserve">55342253</t>
  </si>
  <si>
    <t xml:space="preserve">sloupek plotový průběžný Pz a komaxitový 2100/38x1,5mm</t>
  </si>
  <si>
    <t xml:space="preserve">-438225030</t>
  </si>
  <si>
    <t xml:space="preserve">17</t>
  </si>
  <si>
    <t xml:space="preserve">55342261</t>
  </si>
  <si>
    <t xml:space="preserve">sloupek plotový koncový Pz a komaxitový 2150/48x1,5mm</t>
  </si>
  <si>
    <t xml:space="preserve">1485945026</t>
  </si>
  <si>
    <t xml:space="preserve">18</t>
  </si>
  <si>
    <t xml:space="preserve">55342262</t>
  </si>
  <si>
    <t xml:space="preserve">vzpěra plotová Pz a komaxitový</t>
  </si>
  <si>
    <t xml:space="preserve">-850801191</t>
  </si>
  <si>
    <t xml:space="preserve">19</t>
  </si>
  <si>
    <t xml:space="preserve">348401120</t>
  </si>
  <si>
    <t xml:space="preserve">Montáž oplocení ze strojového pletiva s napínacími dráty v do 1,6 m</t>
  </si>
  <si>
    <t xml:space="preserve">m</t>
  </si>
  <si>
    <t xml:space="preserve">-543675602</t>
  </si>
  <si>
    <t xml:space="preserve">20</t>
  </si>
  <si>
    <t xml:space="preserve">31327513</t>
  </si>
  <si>
    <t xml:space="preserve">pletivo drátěné plastifikované se čtvercovými oky 55/2,5mm v 1600mm</t>
  </si>
  <si>
    <t xml:space="preserve">1188657986</t>
  </si>
  <si>
    <t xml:space="preserve">6,72289156626506*1,05 'Přepočtené koeficientem množství</t>
  </si>
  <si>
    <t xml:space="preserve">348401350</t>
  </si>
  <si>
    <t xml:space="preserve">Rozvinutí, montáž a napnutí napínacího drátu na oplocení</t>
  </si>
  <si>
    <t xml:space="preserve">1521631518</t>
  </si>
  <si>
    <t xml:space="preserve">6,0*3</t>
  </si>
  <si>
    <t xml:space="preserve">997</t>
  </si>
  <si>
    <t xml:space="preserve">Přesun sutě</t>
  </si>
  <si>
    <t xml:space="preserve">22</t>
  </si>
  <si>
    <t xml:space="preserve">997013002</t>
  </si>
  <si>
    <t xml:space="preserve">Vyklizení  kamení z prostorů do 15 m2 s naložením z hl do 10 m</t>
  </si>
  <si>
    <t xml:space="preserve">-368306232</t>
  </si>
  <si>
    <t xml:space="preserve">4,0</t>
  </si>
  <si>
    <t xml:space="preserve">23</t>
  </si>
  <si>
    <t xml:space="preserve">9970130021</t>
  </si>
  <si>
    <t xml:space="preserve">Vyklizení ulehlé suti,cihel  z prostorů do 15 m2 s naložením z hl do 10 m</t>
  </si>
  <si>
    <t xml:space="preserve">-1367110575</t>
  </si>
  <si>
    <t xml:space="preserve">1+1,5</t>
  </si>
  <si>
    <t xml:space="preserve">24</t>
  </si>
  <si>
    <t xml:space="preserve">997013212</t>
  </si>
  <si>
    <t xml:space="preserve">Vnitrostaveništní doprava suti a vybouraných hmot pro budovy v přes 6 do 9 m ručně</t>
  </si>
  <si>
    <t xml:space="preserve">1438880424</t>
  </si>
  <si>
    <t xml:space="preserve">25</t>
  </si>
  <si>
    <t xml:space="preserve">997013501</t>
  </si>
  <si>
    <t xml:space="preserve">Odvoz suti a vybouraných hmot na skládku nebo meziskládku do 1 km se složením</t>
  </si>
  <si>
    <t xml:space="preserve">-1536802745</t>
  </si>
  <si>
    <t xml:space="preserve">26</t>
  </si>
  <si>
    <t xml:space="preserve">997013509</t>
  </si>
  <si>
    <t xml:space="preserve">Příplatek k odvozu suti a vybouraných hmot na skládku ZKD 1 km přes 1 km</t>
  </si>
  <si>
    <t xml:space="preserve">2061139155</t>
  </si>
  <si>
    <t xml:space="preserve">13,3*5 'Přepočtené koeficientem množství</t>
  </si>
  <si>
    <t xml:space="preserve">27</t>
  </si>
  <si>
    <t xml:space="preserve">997013601</t>
  </si>
  <si>
    <t xml:space="preserve">Poplatek za uložení na skládce (skládkovné) stavebního odpadu betonového kód odpadu 17 01 01</t>
  </si>
  <si>
    <t xml:space="preserve">-907440994</t>
  </si>
  <si>
    <t xml:space="preserve">998</t>
  </si>
  <si>
    <t xml:space="preserve">Přesun hmot</t>
  </si>
  <si>
    <t xml:space="preserve">28</t>
  </si>
  <si>
    <t xml:space="preserve">998011002</t>
  </si>
  <si>
    <t xml:space="preserve">Přesun hmot pro budovy zděné v přes 6 do 12 m</t>
  </si>
  <si>
    <t xml:space="preserve">-1560538258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</si>
  <si>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</si>
  <si>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</si>
  <si>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</si>
  <si>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</si>
  <si>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29</t>
  </si>
  <si>
    <t xml:space="preserve">030001000</t>
  </si>
  <si>
    <t xml:space="preserve">Zařízení staveniště 2%</t>
  </si>
  <si>
    <t xml:space="preserve">sada</t>
  </si>
  <si>
    <t xml:space="preserve">1024</t>
  </si>
  <si>
    <t xml:space="preserve">-2141714452</t>
  </si>
  <si>
    <t xml:space="preserve">VRN6</t>
  </si>
  <si>
    <t xml:space="preserve">Územní vlivy</t>
  </si>
  <si>
    <t xml:space="preserve">30</t>
  </si>
  <si>
    <t xml:space="preserve">060001000</t>
  </si>
  <si>
    <t xml:space="preserve">Územní vlivy 3,2%</t>
  </si>
  <si>
    <t xml:space="preserve">255430103</t>
  </si>
  <si>
    <t xml:space="preserve">VRN7</t>
  </si>
  <si>
    <t xml:space="preserve">Provozní vlivy</t>
  </si>
  <si>
    <t xml:space="preserve">31</t>
  </si>
  <si>
    <t xml:space="preserve">070001000</t>
  </si>
  <si>
    <t xml:space="preserve">Provozní vlivy 1%</t>
  </si>
  <si>
    <t xml:space="preserve">1374336964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</si>
</sst>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#,##0.00"/>
    <numFmt numFmtId="167" formatCode="#,##0.00%"/>
    <numFmt numFmtId="168" formatCode="dd\.mm\.yyyy"/>
    <numFmt numFmtId="169" formatCode="#,##0.00000"/>
    <numFmt numFmtId="170" formatCode="#,##0.000"/>
  </numFmts>
  <fonts count="38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9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0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6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6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6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36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6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6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7">
    <dxf>
      <fill>
        <patternFill patternType="solid">
          <fgColor rgb="FFD2D2D2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FF"/>
        </patternFill>
      </fill>
    </dxf>
    <dxf>
      <fill>
        <patternFill patternType="solid">
          <fgColor rgb="FF960000"/>
        </patternFill>
      </fill>
    </dxf>
    <dxf>
      <fill>
        <patternFill patternType="solid">
          <fgColor rgb="FF003366"/>
        </patternFill>
      </fill>
    </dxf>
    <dxf>
      <fill>
        <patternFill patternType="solid">
          <fgColor rgb="FF969696"/>
        </patternFill>
      </fill>
    </dxf>
    <dxf>
      <fill>
        <patternFill patternType="solid">
          <fgColor rgb="FF50505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/><Relationship Id="rId2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285480</xdr:colOff>
      <xdr:row>1</xdr:row>
      <xdr:rowOff>122760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285480</xdr:colOff>
      <xdr:row>1</xdr:row>
      <xdr:rowOff>122760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79" colorId="64" zoomScale="100" zoomScaleNormal="100" zoomScalePageLayoutView="100" workbookViewId="0">
      <selection pane="topLeft" activeCell="S29" activeCellId="0" sqref="S29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6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7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30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33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34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35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36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37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38</v>
      </c>
      <c r="F29" s="15" t="s">
        <v>39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40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41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42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43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44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45</v>
      </c>
      <c r="U35" s="35"/>
      <c r="V35" s="35"/>
      <c r="W35" s="35"/>
      <c r="X35" s="37" t="s">
        <v>46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49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49</v>
      </c>
      <c r="AI60" s="25"/>
      <c r="AJ60" s="25"/>
      <c r="AK60" s="25"/>
      <c r="AL60" s="25"/>
      <c r="AM60" s="42" t="s">
        <v>50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52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49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49</v>
      </c>
      <c r="AI75" s="25"/>
      <c r="AJ75" s="25"/>
      <c r="AK75" s="25"/>
      <c r="AL75" s="25"/>
      <c r="AM75" s="42" t="s">
        <v>50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53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Pelikova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Oprava plotu na p.č.1011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p.č.1011,v k.ú. Staré 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16. 8. 2023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 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Radka Volková</v>
      </c>
      <c r="AN89" s="56"/>
      <c r="AO89" s="56"/>
      <c r="AP89" s="56"/>
      <c r="AQ89" s="22"/>
      <c r="AR89" s="23"/>
      <c r="AS89" s="57" t="s">
        <v>54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Radka 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55</v>
      </c>
      <c r="D92" s="62"/>
      <c r="E92" s="62"/>
      <c r="F92" s="62"/>
      <c r="G92" s="62"/>
      <c r="H92" s="63"/>
      <c r="I92" s="64" t="s">
        <v>56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57</v>
      </c>
      <c r="AH92" s="65"/>
      <c r="AI92" s="65"/>
      <c r="AJ92" s="65"/>
      <c r="AK92" s="65"/>
      <c r="AL92" s="65"/>
      <c r="AM92" s="65"/>
      <c r="AN92" s="66" t="s">
        <v>58</v>
      </c>
      <c r="AO92" s="66"/>
      <c r="AP92" s="66"/>
      <c r="AQ92" s="67" t="s">
        <v>59</v>
      </c>
      <c r="AR92" s="23"/>
      <c r="AS92" s="68" t="s">
        <v>60</v>
      </c>
      <c r="AT92" s="69" t="s">
        <v>61</v>
      </c>
      <c r="AU92" s="69" t="s">
        <v>62</v>
      </c>
      <c r="AV92" s="69" t="s">
        <v>63</v>
      </c>
      <c r="AW92" s="69" t="s">
        <v>64</v>
      </c>
      <c r="AX92" s="69" t="s">
        <v>65</v>
      </c>
      <c r="AY92" s="69" t="s">
        <v>66</v>
      </c>
      <c r="AZ92" s="69" t="s">
        <v>67</v>
      </c>
      <c r="BA92" s="69" t="s">
        <v>68</v>
      </c>
      <c r="BB92" s="69" t="s">
        <v>69</v>
      </c>
      <c r="BC92" s="69" t="s">
        <v>70</v>
      </c>
      <c r="BD92" s="70" t="s">
        <v>71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72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73</v>
      </c>
      <c r="BT94" s="85" t="s">
        <v>74</v>
      </c>
      <c r="BV94" s="85" t="s">
        <v>75</v>
      </c>
      <c r="BW94" s="85" t="s">
        <v>3</v>
      </c>
      <c r="BX94" s="85" t="s">
        <v>76</v>
      </c>
      <c r="CL94" s="85"/>
    </row>
    <row r="95" s="97" customFormat="true" ht="16.5" hidden="false" customHeight="true" outlineLevel="0" collapsed="false">
      <c r="A95" s="86" t="s">
        <v>77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78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'Pelikova - Oprava plotuna...'!J28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79</v>
      </c>
      <c r="AR95" s="87"/>
      <c r="AS95" s="93" t="n">
        <v>0</v>
      </c>
      <c r="AT95" s="94" t="n">
        <f aca="false">ROUND(SUM(AV95:AW95),2)</f>
        <v>0</v>
      </c>
      <c r="AU95" s="95" t="n">
        <f aca="false">'Pelikova - Oprava plotuna...'!P122</f>
        <v>0</v>
      </c>
      <c r="AV95" s="94" t="n">
        <f aca="false">'Pelikova - Oprava plotuna...'!J31</f>
        <v>0</v>
      </c>
      <c r="AW95" s="94" t="n">
        <f aca="false">'Pelikova - Oprava plotuna...'!J32</f>
        <v>0</v>
      </c>
      <c r="AX95" s="94" t="n">
        <f aca="false">'Pelikova - Oprava plotuna...'!J33</f>
        <v>0</v>
      </c>
      <c r="AY95" s="94" t="n">
        <f aca="false">'Pelikova - Oprava plotuna...'!J34</f>
        <v>0</v>
      </c>
      <c r="AZ95" s="94" t="n">
        <f aca="false">'Pelikova - Oprava plotuna...'!F31</f>
        <v>0</v>
      </c>
      <c r="BA95" s="94" t="n">
        <f aca="false">'Pelikova - Oprava plotuna...'!F32</f>
        <v>0</v>
      </c>
      <c r="BB95" s="94" t="n">
        <f aca="false">'Pelikova - Oprava plotuna...'!F33</f>
        <v>0</v>
      </c>
      <c r="BC95" s="94" t="n">
        <f aca="false">'Pelikova - Oprava plotuna...'!F34</f>
        <v>0</v>
      </c>
      <c r="BD95" s="96" t="n">
        <f aca="false">'Pelikova - Oprava plotuna...'!F35</f>
        <v>0</v>
      </c>
      <c r="BT95" s="98" t="s">
        <v>80</v>
      </c>
      <c r="BU95" s="98" t="s">
        <v>81</v>
      </c>
      <c r="BV95" s="98" t="s">
        <v>75</v>
      </c>
      <c r="BW95" s="98" t="s">
        <v>3</v>
      </c>
      <c r="BX95" s="98" t="s">
        <v>76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J5"/>
    <mergeCell ref="BE5:BE34"/>
    <mergeCell ref="K6:AJ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Pelikova - Oprava plotuna...'!C2" display="/"/>
  </hyperlink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BM181"/>
  <sheetViews>
    <sheetView showFormulas="false" showGridLines="false" showRowColHeaders="true" showZeros="true" rightToLeft="false" tabSelected="true" showOutlineSymbols="true" defaultGridColor="true" view="normal" topLeftCell="A81" colorId="64" zoomScale="100" zoomScaleNormal="100" zoomScalePageLayoutView="100" workbookViewId="0">
      <selection pane="topLeft" activeCell="F159" activeCellId="0" sqref="F159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3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1" min="10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82</v>
      </c>
    </row>
    <row r="4" customFormat="false" ht="24.95" hidden="false" customHeight="true" outlineLevel="0" collapsed="false">
      <c r="B4" s="6"/>
      <c r="D4" s="7" t="s">
        <v>83</v>
      </c>
      <c r="L4" s="6"/>
      <c r="M4" s="99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2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53" t="s">
        <v>16</v>
      </c>
      <c r="F7" s="53"/>
      <c r="G7" s="53"/>
      <c r="H7" s="53"/>
      <c r="I7" s="2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2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5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5" t="s">
        <v>21</v>
      </c>
      <c r="J10" s="100" t="str">
        <f aca="false">'Rekapitulace stavby'!AN8</f>
        <v>16. 8. 2023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5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5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5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1" t="str">
        <f aca="false">'Rekapitulace stavby'!E14</f>
        <v>Vyplň údaj</v>
      </c>
      <c r="F16" s="101"/>
      <c r="G16" s="101"/>
      <c r="H16" s="101"/>
      <c r="I16" s="15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5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5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5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30</v>
      </c>
      <c r="F22" s="22"/>
      <c r="G22" s="22"/>
      <c r="H22" s="22"/>
      <c r="I22" s="15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33</v>
      </c>
      <c r="E24" s="22"/>
      <c r="F24" s="22"/>
      <c r="G24" s="22"/>
      <c r="H24" s="22"/>
      <c r="I24" s="2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05" customFormat="true" ht="16.5" hidden="false" customHeight="true" outlineLevel="0" collapsed="false">
      <c r="A25" s="102"/>
      <c r="B25" s="103"/>
      <c r="C25" s="102"/>
      <c r="D25" s="102"/>
      <c r="E25" s="20"/>
      <c r="F25" s="20"/>
      <c r="G25" s="20"/>
      <c r="H25" s="20"/>
      <c r="I25" s="102"/>
      <c r="J25" s="102"/>
      <c r="K25" s="102"/>
      <c r="L25" s="104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7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06" t="s">
        <v>34</v>
      </c>
      <c r="E28" s="22"/>
      <c r="F28" s="22"/>
      <c r="G28" s="22"/>
      <c r="H28" s="22"/>
      <c r="I28" s="22"/>
      <c r="J28" s="107" t="n">
        <f aca="false">ROUND(J122,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7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08" t="s">
        <v>36</v>
      </c>
      <c r="G30" s="22"/>
      <c r="H30" s="22"/>
      <c r="I30" s="108" t="s">
        <v>35</v>
      </c>
      <c r="J30" s="108" t="s">
        <v>37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09" t="s">
        <v>38</v>
      </c>
      <c r="E31" s="15" t="s">
        <v>39</v>
      </c>
      <c r="F31" s="110" t="n">
        <f aca="false">ROUND((SUM(BE122:BE180)),  2)</f>
        <v>0</v>
      </c>
      <c r="G31" s="22"/>
      <c r="H31" s="22"/>
      <c r="I31" s="111" t="n">
        <v>0.21</v>
      </c>
      <c r="J31" s="110" t="n">
        <f aca="false">ROUND(((SUM(BE122:BE180))*I31),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40</v>
      </c>
      <c r="F32" s="110" t="n">
        <f aca="false">ROUND((SUM(BF122:BF180)),  2)</f>
        <v>0</v>
      </c>
      <c r="G32" s="22"/>
      <c r="H32" s="22"/>
      <c r="I32" s="111" t="n">
        <v>0.15</v>
      </c>
      <c r="J32" s="110" t="n">
        <f aca="false">ROUND(((SUM(BF122:BF180))*I32),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41</v>
      </c>
      <c r="F33" s="110" t="n">
        <f aca="false">ROUND((SUM(BG122:BG180)),  2)</f>
        <v>0</v>
      </c>
      <c r="G33" s="22"/>
      <c r="H33" s="22"/>
      <c r="I33" s="111" t="n">
        <v>0.21</v>
      </c>
      <c r="J33" s="110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42</v>
      </c>
      <c r="F34" s="110" t="n">
        <f aca="false">ROUND((SUM(BH122:BH180)),  2)</f>
        <v>0</v>
      </c>
      <c r="G34" s="22"/>
      <c r="H34" s="22"/>
      <c r="I34" s="111" t="n">
        <v>0.15</v>
      </c>
      <c r="J34" s="110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43</v>
      </c>
      <c r="F35" s="110" t="n">
        <f aca="false">ROUND((SUM(BI122:BI180)),  2)</f>
        <v>0</v>
      </c>
      <c r="G35" s="22"/>
      <c r="H35" s="22"/>
      <c r="I35" s="111" t="n">
        <v>0</v>
      </c>
      <c r="J35" s="110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12"/>
      <c r="D37" s="113" t="s">
        <v>44</v>
      </c>
      <c r="E37" s="63"/>
      <c r="F37" s="63"/>
      <c r="G37" s="114" t="s">
        <v>45</v>
      </c>
      <c r="H37" s="115" t="s">
        <v>46</v>
      </c>
      <c r="I37" s="63"/>
      <c r="J37" s="116" t="n">
        <f aca="false">SUM(J28:J35)</f>
        <v>0</v>
      </c>
      <c r="K37" s="117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49</v>
      </c>
      <c r="E61" s="25"/>
      <c r="F61" s="118" t="s">
        <v>50</v>
      </c>
      <c r="G61" s="42" t="s">
        <v>49</v>
      </c>
      <c r="H61" s="25"/>
      <c r="I61" s="25"/>
      <c r="J61" s="119" t="s">
        <v>50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49</v>
      </c>
      <c r="E76" s="25"/>
      <c r="F76" s="118" t="s">
        <v>50</v>
      </c>
      <c r="G76" s="42" t="s">
        <v>49</v>
      </c>
      <c r="H76" s="25"/>
      <c r="I76" s="25"/>
      <c r="J76" s="119" t="s">
        <v>50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84</v>
      </c>
      <c r="D82" s="22"/>
      <c r="E82" s="22"/>
      <c r="F82" s="22"/>
      <c r="G82" s="22"/>
      <c r="H82" s="22"/>
      <c r="I82" s="2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2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53" t="str">
        <f aca="false">E7</f>
        <v>Oprava plotu na p.č.1011</v>
      </c>
      <c r="F85" s="53"/>
      <c r="G85" s="53"/>
      <c r="H85" s="53"/>
      <c r="I85" s="2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p.č.1011,v k.ú. Staré Brno</v>
      </c>
      <c r="G87" s="22"/>
      <c r="H87" s="22"/>
      <c r="I87" s="15" t="s">
        <v>21</v>
      </c>
      <c r="J87" s="100" t="str">
        <f aca="false">IF(J10="","",J10)</f>
        <v>16. 8. 2023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 Husova 3,Brno</v>
      </c>
      <c r="G89" s="22"/>
      <c r="H89" s="22"/>
      <c r="I89" s="15" t="s">
        <v>29</v>
      </c>
      <c r="J89" s="120" t="str">
        <f aca="false">E19</f>
        <v>Radka 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5" t="s">
        <v>32</v>
      </c>
      <c r="J90" s="120" t="str">
        <f aca="false">E22</f>
        <v>Radka 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21" t="s">
        <v>85</v>
      </c>
      <c r="D92" s="112"/>
      <c r="E92" s="112"/>
      <c r="F92" s="112"/>
      <c r="G92" s="112"/>
      <c r="H92" s="112"/>
      <c r="I92" s="112"/>
      <c r="J92" s="122" t="s">
        <v>86</v>
      </c>
      <c r="K92" s="112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23" t="s">
        <v>87</v>
      </c>
      <c r="D94" s="22"/>
      <c r="E94" s="22"/>
      <c r="F94" s="22"/>
      <c r="G94" s="22"/>
      <c r="H94" s="22"/>
      <c r="I94" s="22"/>
      <c r="J94" s="107" t="n">
        <f aca="false">J122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88</v>
      </c>
    </row>
    <row r="95" s="124" customFormat="true" ht="24.95" hidden="false" customHeight="true" outlineLevel="0" collapsed="false">
      <c r="B95" s="125"/>
      <c r="D95" s="126" t="s">
        <v>89</v>
      </c>
      <c r="E95" s="127"/>
      <c r="F95" s="127"/>
      <c r="G95" s="127"/>
      <c r="H95" s="127"/>
      <c r="I95" s="127"/>
      <c r="J95" s="128" t="n">
        <f aca="false">J123</f>
        <v>0</v>
      </c>
      <c r="L95" s="125"/>
    </row>
    <row r="96" s="129" customFormat="true" ht="19.9" hidden="false" customHeight="true" outlineLevel="0" collapsed="false">
      <c r="B96" s="130"/>
      <c r="D96" s="131" t="s">
        <v>90</v>
      </c>
      <c r="E96" s="132"/>
      <c r="F96" s="132"/>
      <c r="G96" s="132"/>
      <c r="H96" s="132"/>
      <c r="I96" s="132"/>
      <c r="J96" s="133" t="n">
        <f aca="false">J124</f>
        <v>0</v>
      </c>
      <c r="L96" s="130"/>
    </row>
    <row r="97" s="129" customFormat="true" ht="19.9" hidden="false" customHeight="true" outlineLevel="0" collapsed="false">
      <c r="B97" s="130"/>
      <c r="D97" s="131" t="s">
        <v>91</v>
      </c>
      <c r="E97" s="132"/>
      <c r="F97" s="132"/>
      <c r="G97" s="132"/>
      <c r="H97" s="132"/>
      <c r="I97" s="132"/>
      <c r="J97" s="133" t="n">
        <f aca="false">J142</f>
        <v>0</v>
      </c>
      <c r="L97" s="130"/>
    </row>
    <row r="98" s="129" customFormat="true" ht="19.9" hidden="false" customHeight="true" outlineLevel="0" collapsed="false">
      <c r="B98" s="130"/>
      <c r="D98" s="131" t="s">
        <v>92</v>
      </c>
      <c r="E98" s="132"/>
      <c r="F98" s="132"/>
      <c r="G98" s="132"/>
      <c r="H98" s="132"/>
      <c r="I98" s="132"/>
      <c r="J98" s="133" t="n">
        <f aca="false">J147</f>
        <v>0</v>
      </c>
      <c r="L98" s="130"/>
    </row>
    <row r="99" s="129" customFormat="true" ht="19.9" hidden="false" customHeight="true" outlineLevel="0" collapsed="false">
      <c r="B99" s="130"/>
      <c r="D99" s="131" t="s">
        <v>93</v>
      </c>
      <c r="E99" s="132"/>
      <c r="F99" s="132"/>
      <c r="G99" s="132"/>
      <c r="H99" s="132"/>
      <c r="I99" s="132"/>
      <c r="J99" s="133" t="n">
        <f aca="false">J162</f>
        <v>0</v>
      </c>
      <c r="L99" s="130"/>
    </row>
    <row r="100" s="129" customFormat="true" ht="19.9" hidden="false" customHeight="true" outlineLevel="0" collapsed="false">
      <c r="B100" s="130"/>
      <c r="D100" s="131" t="s">
        <v>94</v>
      </c>
      <c r="E100" s="132"/>
      <c r="F100" s="132"/>
      <c r="G100" s="132"/>
      <c r="H100" s="132"/>
      <c r="I100" s="132"/>
      <c r="J100" s="133" t="n">
        <f aca="false">J172</f>
        <v>0</v>
      </c>
      <c r="L100" s="130"/>
    </row>
    <row r="101" s="124" customFormat="true" ht="24.95" hidden="false" customHeight="true" outlineLevel="0" collapsed="false">
      <c r="B101" s="125"/>
      <c r="D101" s="126" t="s">
        <v>95</v>
      </c>
      <c r="E101" s="127"/>
      <c r="F101" s="127"/>
      <c r="G101" s="127"/>
      <c r="H101" s="127"/>
      <c r="I101" s="127"/>
      <c r="J101" s="128" t="n">
        <f aca="false">J174</f>
        <v>0</v>
      </c>
      <c r="L101" s="125"/>
    </row>
    <row r="102" s="129" customFormat="true" ht="19.9" hidden="false" customHeight="true" outlineLevel="0" collapsed="false">
      <c r="B102" s="130"/>
      <c r="D102" s="131" t="s">
        <v>96</v>
      </c>
      <c r="E102" s="132"/>
      <c r="F102" s="132"/>
      <c r="G102" s="132"/>
      <c r="H102" s="132"/>
      <c r="I102" s="132"/>
      <c r="J102" s="133" t="n">
        <f aca="false">J175</f>
        <v>0</v>
      </c>
      <c r="L102" s="130"/>
    </row>
    <row r="103" s="129" customFormat="true" ht="19.9" hidden="false" customHeight="true" outlineLevel="0" collapsed="false">
      <c r="B103" s="130"/>
      <c r="D103" s="131" t="s">
        <v>97</v>
      </c>
      <c r="E103" s="132"/>
      <c r="F103" s="132"/>
      <c r="G103" s="132"/>
      <c r="H103" s="132"/>
      <c r="I103" s="132"/>
      <c r="J103" s="133" t="n">
        <f aca="false">J177</f>
        <v>0</v>
      </c>
      <c r="L103" s="130"/>
    </row>
    <row r="104" s="129" customFormat="true" ht="19.9" hidden="false" customHeight="true" outlineLevel="0" collapsed="false">
      <c r="B104" s="130"/>
      <c r="D104" s="131" t="s">
        <v>98</v>
      </c>
      <c r="E104" s="132"/>
      <c r="F104" s="132"/>
      <c r="G104" s="132"/>
      <c r="H104" s="132"/>
      <c r="I104" s="132"/>
      <c r="J104" s="133" t="n">
        <f aca="false">J179</f>
        <v>0</v>
      </c>
      <c r="L104" s="130"/>
    </row>
    <row r="105" s="27" customFormat="true" ht="21.85" hidden="false" customHeight="true" outlineLevel="0" collapsed="false">
      <c r="A105" s="22"/>
      <c r="B105" s="23"/>
      <c r="C105" s="22"/>
      <c r="D105" s="22"/>
      <c r="E105" s="22"/>
      <c r="F105" s="22"/>
      <c r="G105" s="22"/>
      <c r="H105" s="22"/>
      <c r="I105" s="22"/>
      <c r="J105" s="22"/>
      <c r="K105" s="22"/>
      <c r="L105" s="39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</row>
    <row r="106" s="27" customFormat="true" ht="6.95" hidden="false" customHeight="true" outlineLevel="0" collapsed="false">
      <c r="A106" s="22"/>
      <c r="B106" s="44"/>
      <c r="C106" s="45"/>
      <c r="D106" s="45"/>
      <c r="E106" s="45"/>
      <c r="F106" s="45"/>
      <c r="G106" s="45"/>
      <c r="H106" s="45"/>
      <c r="I106" s="45"/>
      <c r="J106" s="45"/>
      <c r="K106" s="45"/>
      <c r="L106" s="39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10" s="27" customFormat="true" ht="6.95" hidden="false" customHeight="true" outlineLevel="0" collapsed="false">
      <c r="A110" s="22"/>
      <c r="B110" s="46"/>
      <c r="C110" s="47"/>
      <c r="D110" s="47"/>
      <c r="E110" s="47"/>
      <c r="F110" s="47"/>
      <c r="G110" s="47"/>
      <c r="H110" s="47"/>
      <c r="I110" s="47"/>
      <c r="J110" s="47"/>
      <c r="K110" s="47"/>
      <c r="L110" s="39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1" s="27" customFormat="true" ht="24.95" hidden="false" customHeight="true" outlineLevel="0" collapsed="false">
      <c r="A111" s="22"/>
      <c r="B111" s="23"/>
      <c r="C111" s="7" t="s">
        <v>99</v>
      </c>
      <c r="D111" s="22"/>
      <c r="E111" s="22"/>
      <c r="F111" s="22"/>
      <c r="G111" s="22"/>
      <c r="H111" s="22"/>
      <c r="I111" s="22"/>
      <c r="J111" s="22"/>
      <c r="K111" s="22"/>
      <c r="L111" s="39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  <row r="112" s="27" customFormat="true" ht="6.95" hidden="false" customHeight="true" outlineLevel="0" collapsed="false">
      <c r="A112" s="22"/>
      <c r="B112" s="23"/>
      <c r="C112" s="22"/>
      <c r="D112" s="22"/>
      <c r="E112" s="22"/>
      <c r="F112" s="22"/>
      <c r="G112" s="22"/>
      <c r="H112" s="22"/>
      <c r="I112" s="22"/>
      <c r="J112" s="22"/>
      <c r="K112" s="22"/>
      <c r="L112" s="39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</row>
    <row r="113" s="27" customFormat="true" ht="12" hidden="false" customHeight="true" outlineLevel="0" collapsed="false">
      <c r="A113" s="22"/>
      <c r="B113" s="23"/>
      <c r="C113" s="15" t="s">
        <v>15</v>
      </c>
      <c r="D113" s="22"/>
      <c r="E113" s="22"/>
      <c r="F113" s="22"/>
      <c r="G113" s="22"/>
      <c r="H113" s="22"/>
      <c r="I113" s="22"/>
      <c r="J113" s="22"/>
      <c r="K113" s="22"/>
      <c r="L113" s="39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16.5" hidden="false" customHeight="true" outlineLevel="0" collapsed="false">
      <c r="A114" s="22"/>
      <c r="B114" s="23"/>
      <c r="C114" s="22"/>
      <c r="D114" s="22"/>
      <c r="E114" s="53" t="str">
        <f aca="false">E7</f>
        <v>Oprava plotu na p.č.1011</v>
      </c>
      <c r="F114" s="53"/>
      <c r="G114" s="53"/>
      <c r="H114" s="53"/>
      <c r="I114" s="22"/>
      <c r="J114" s="22"/>
      <c r="K114" s="22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6.95" hidden="false" customHeight="true" outlineLevel="0" collapsed="false">
      <c r="A115" s="22"/>
      <c r="B115" s="23"/>
      <c r="C115" s="22"/>
      <c r="D115" s="22"/>
      <c r="E115" s="22"/>
      <c r="F115" s="22"/>
      <c r="G115" s="22"/>
      <c r="H115" s="22"/>
      <c r="I115" s="22"/>
      <c r="J115" s="22"/>
      <c r="K115" s="22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12" hidden="false" customHeight="true" outlineLevel="0" collapsed="false">
      <c r="A116" s="22"/>
      <c r="B116" s="23"/>
      <c r="C116" s="15" t="s">
        <v>19</v>
      </c>
      <c r="D116" s="22"/>
      <c r="E116" s="22"/>
      <c r="F116" s="16" t="str">
        <f aca="false">F10</f>
        <v>p.č.1011,v k.ú. Staré Brno</v>
      </c>
      <c r="G116" s="22"/>
      <c r="H116" s="22"/>
      <c r="I116" s="15" t="s">
        <v>21</v>
      </c>
      <c r="J116" s="100" t="str">
        <f aca="false">IF(J10="","",J10)</f>
        <v>16. 8. 2023</v>
      </c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6.95" hidden="false" customHeight="true" outlineLevel="0" collapsed="false">
      <c r="A117" s="22"/>
      <c r="B117" s="23"/>
      <c r="C117" s="22"/>
      <c r="D117" s="22"/>
      <c r="E117" s="22"/>
      <c r="F117" s="22"/>
      <c r="G117" s="22"/>
      <c r="H117" s="22"/>
      <c r="I117" s="22"/>
      <c r="J117" s="22"/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5.15" hidden="false" customHeight="true" outlineLevel="0" collapsed="false">
      <c r="A118" s="22"/>
      <c r="B118" s="23"/>
      <c r="C118" s="15" t="s">
        <v>23</v>
      </c>
      <c r="D118" s="22"/>
      <c r="E118" s="22"/>
      <c r="F118" s="16" t="str">
        <f aca="false">E13</f>
        <v>MmBrna,OSM Husova 3,Brno</v>
      </c>
      <c r="G118" s="22"/>
      <c r="H118" s="22"/>
      <c r="I118" s="15" t="s">
        <v>29</v>
      </c>
      <c r="J118" s="120" t="str">
        <f aca="false">E19</f>
        <v>Radka Volková</v>
      </c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15.15" hidden="false" customHeight="true" outlineLevel="0" collapsed="false">
      <c r="A119" s="22"/>
      <c r="B119" s="23"/>
      <c r="C119" s="15" t="s">
        <v>27</v>
      </c>
      <c r="D119" s="22"/>
      <c r="E119" s="22"/>
      <c r="F119" s="16" t="str">
        <f aca="false">IF(E16="","",E16)</f>
        <v>Vyplň údaj</v>
      </c>
      <c r="G119" s="22"/>
      <c r="H119" s="22"/>
      <c r="I119" s="15" t="s">
        <v>32</v>
      </c>
      <c r="J119" s="120" t="str">
        <f aca="false">E22</f>
        <v>Radka Volková</v>
      </c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10.3" hidden="false" customHeight="true" outlineLevel="0" collapsed="false">
      <c r="A120" s="22"/>
      <c r="B120" s="23"/>
      <c r="C120" s="22"/>
      <c r="D120" s="22"/>
      <c r="E120" s="22"/>
      <c r="F120" s="22"/>
      <c r="G120" s="22"/>
      <c r="H120" s="22"/>
      <c r="I120" s="22"/>
      <c r="J120" s="22"/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140" customFormat="true" ht="29.3" hidden="false" customHeight="true" outlineLevel="0" collapsed="false">
      <c r="A121" s="134"/>
      <c r="B121" s="135"/>
      <c r="C121" s="136" t="s">
        <v>100</v>
      </c>
      <c r="D121" s="137" t="s">
        <v>59</v>
      </c>
      <c r="E121" s="137" t="s">
        <v>55</v>
      </c>
      <c r="F121" s="137" t="s">
        <v>56</v>
      </c>
      <c r="G121" s="137" t="s">
        <v>101</v>
      </c>
      <c r="H121" s="137" t="s">
        <v>102</v>
      </c>
      <c r="I121" s="137" t="s">
        <v>103</v>
      </c>
      <c r="J121" s="137" t="s">
        <v>86</v>
      </c>
      <c r="K121" s="138" t="s">
        <v>104</v>
      </c>
      <c r="L121" s="139"/>
      <c r="M121" s="68"/>
      <c r="N121" s="69" t="s">
        <v>38</v>
      </c>
      <c r="O121" s="69" t="s">
        <v>105</v>
      </c>
      <c r="P121" s="69" t="s">
        <v>106</v>
      </c>
      <c r="Q121" s="69" t="s">
        <v>107</v>
      </c>
      <c r="R121" s="69" t="s">
        <v>108</v>
      </c>
      <c r="S121" s="69" t="s">
        <v>109</v>
      </c>
      <c r="T121" s="70" t="s">
        <v>110</v>
      </c>
      <c r="U121" s="134"/>
      <c r="V121" s="134"/>
      <c r="W121" s="134"/>
      <c r="X121" s="134"/>
      <c r="Y121" s="134"/>
      <c r="Z121" s="134"/>
      <c r="AA121" s="134"/>
      <c r="AB121" s="134"/>
      <c r="AC121" s="134"/>
      <c r="AD121" s="134"/>
      <c r="AE121" s="134"/>
    </row>
    <row r="122" s="27" customFormat="true" ht="22.8" hidden="false" customHeight="true" outlineLevel="0" collapsed="false">
      <c r="A122" s="22"/>
      <c r="B122" s="23"/>
      <c r="C122" s="76" t="s">
        <v>111</v>
      </c>
      <c r="D122" s="22"/>
      <c r="E122" s="22"/>
      <c r="F122" s="22"/>
      <c r="G122" s="22"/>
      <c r="H122" s="22"/>
      <c r="I122" s="22"/>
      <c r="J122" s="141" t="n">
        <f aca="false">BK122</f>
        <v>0</v>
      </c>
      <c r="K122" s="22"/>
      <c r="L122" s="23"/>
      <c r="M122" s="71"/>
      <c r="N122" s="58"/>
      <c r="O122" s="72"/>
      <c r="P122" s="142" t="n">
        <f aca="false">P123+P174</f>
        <v>0</v>
      </c>
      <c r="Q122" s="72"/>
      <c r="R122" s="142" t="n">
        <f aca="false">R123+R174</f>
        <v>5.4362368</v>
      </c>
      <c r="S122" s="72"/>
      <c r="T122" s="143" t="n">
        <f aca="false">T123+T174</f>
        <v>13.3</v>
      </c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T122" s="3" t="s">
        <v>73</v>
      </c>
      <c r="AU122" s="3" t="s">
        <v>88</v>
      </c>
      <c r="BK122" s="144" t="n">
        <f aca="false">BK123+BK174</f>
        <v>0</v>
      </c>
    </row>
    <row r="123" s="145" customFormat="true" ht="25.9" hidden="false" customHeight="true" outlineLevel="0" collapsed="false">
      <c r="B123" s="146"/>
      <c r="D123" s="147" t="s">
        <v>73</v>
      </c>
      <c r="E123" s="148" t="s">
        <v>112</v>
      </c>
      <c r="F123" s="148" t="s">
        <v>113</v>
      </c>
      <c r="I123" s="149"/>
      <c r="J123" s="150" t="n">
        <f aca="false">BK123</f>
        <v>0</v>
      </c>
      <c r="L123" s="146"/>
      <c r="M123" s="151"/>
      <c r="N123" s="152"/>
      <c r="O123" s="152"/>
      <c r="P123" s="153" t="n">
        <f aca="false">P124+P142+P147+P162+P172</f>
        <v>0</v>
      </c>
      <c r="Q123" s="152"/>
      <c r="R123" s="153" t="n">
        <f aca="false">R124+R142+R147+R162+R172</f>
        <v>5.4362368</v>
      </c>
      <c r="S123" s="152"/>
      <c r="T123" s="154" t="n">
        <f aca="false">T124+T142+T147+T162+T172</f>
        <v>13.3</v>
      </c>
      <c r="AR123" s="147" t="s">
        <v>80</v>
      </c>
      <c r="AT123" s="155" t="s">
        <v>73</v>
      </c>
      <c r="AU123" s="155" t="s">
        <v>74</v>
      </c>
      <c r="AY123" s="147" t="s">
        <v>114</v>
      </c>
      <c r="BK123" s="156" t="n">
        <f aca="false">BK124+BK142+BK147+BK162+BK172</f>
        <v>0</v>
      </c>
    </row>
    <row r="124" s="145" customFormat="true" ht="22.8" hidden="false" customHeight="true" outlineLevel="0" collapsed="false">
      <c r="B124" s="146"/>
      <c r="D124" s="147" t="s">
        <v>73</v>
      </c>
      <c r="E124" s="157" t="s">
        <v>80</v>
      </c>
      <c r="F124" s="157" t="s">
        <v>115</v>
      </c>
      <c r="I124" s="149"/>
      <c r="J124" s="158" t="n">
        <f aca="false">BK124</f>
        <v>0</v>
      </c>
      <c r="L124" s="146"/>
      <c r="M124" s="151"/>
      <c r="N124" s="152"/>
      <c r="O124" s="152"/>
      <c r="P124" s="153" t="n">
        <f aca="false">SUM(P125:P141)</f>
        <v>0</v>
      </c>
      <c r="Q124" s="152"/>
      <c r="R124" s="153" t="n">
        <f aca="false">SUM(R125:R141)</f>
        <v>0</v>
      </c>
      <c r="S124" s="152"/>
      <c r="T124" s="154" t="n">
        <f aca="false">SUM(T125:T141)</f>
        <v>0</v>
      </c>
      <c r="AR124" s="147" t="s">
        <v>80</v>
      </c>
      <c r="AT124" s="155" t="s">
        <v>73</v>
      </c>
      <c r="AU124" s="155" t="s">
        <v>80</v>
      </c>
      <c r="AY124" s="147" t="s">
        <v>114</v>
      </c>
      <c r="BK124" s="156" t="n">
        <f aca="false">SUM(BK125:BK141)</f>
        <v>0</v>
      </c>
    </row>
    <row r="125" s="27" customFormat="true" ht="24.15" hidden="false" customHeight="true" outlineLevel="0" collapsed="false">
      <c r="A125" s="22"/>
      <c r="B125" s="159"/>
      <c r="C125" s="160" t="s">
        <v>80</v>
      </c>
      <c r="D125" s="160" t="s">
        <v>116</v>
      </c>
      <c r="E125" s="161" t="s">
        <v>117</v>
      </c>
      <c r="F125" s="162" t="s">
        <v>118</v>
      </c>
      <c r="G125" s="163"/>
      <c r="H125" s="164" t="n">
        <v>0</v>
      </c>
      <c r="I125" s="165"/>
      <c r="J125" s="166" t="n">
        <f aca="false">ROUND(I125*H125,2)</f>
        <v>0</v>
      </c>
      <c r="K125" s="162"/>
      <c r="L125" s="23"/>
      <c r="M125" s="167"/>
      <c r="N125" s="168" t="s">
        <v>39</v>
      </c>
      <c r="O125" s="60"/>
      <c r="P125" s="169" t="n">
        <f aca="false">O125*H125</f>
        <v>0</v>
      </c>
      <c r="Q125" s="169" t="n">
        <v>0</v>
      </c>
      <c r="R125" s="169" t="n">
        <f aca="false">Q125*H125</f>
        <v>0</v>
      </c>
      <c r="S125" s="169" t="n">
        <v>0</v>
      </c>
      <c r="T125" s="170" t="n">
        <f aca="false">S125*H125</f>
        <v>0</v>
      </c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R125" s="171" t="s">
        <v>119</v>
      </c>
      <c r="AT125" s="171" t="s">
        <v>116</v>
      </c>
      <c r="AU125" s="171" t="s">
        <v>82</v>
      </c>
      <c r="AY125" s="3" t="s">
        <v>114</v>
      </c>
      <c r="BE125" s="172" t="n">
        <f aca="false">IF(N125="základní",J125,0)</f>
        <v>0</v>
      </c>
      <c r="BF125" s="172" t="n">
        <f aca="false">IF(N125="snížená",J125,0)</f>
        <v>0</v>
      </c>
      <c r="BG125" s="172" t="n">
        <f aca="false">IF(N125="zákl. přenesená",J125,0)</f>
        <v>0</v>
      </c>
      <c r="BH125" s="172" t="n">
        <f aca="false">IF(N125="sníž. přenesená",J125,0)</f>
        <v>0</v>
      </c>
      <c r="BI125" s="172" t="n">
        <f aca="false">IF(N125="nulová",J125,0)</f>
        <v>0</v>
      </c>
      <c r="BJ125" s="3" t="s">
        <v>80</v>
      </c>
      <c r="BK125" s="172" t="n">
        <f aca="false">ROUND(I125*H125,2)</f>
        <v>0</v>
      </c>
      <c r="BL125" s="3" t="s">
        <v>119</v>
      </c>
      <c r="BM125" s="171" t="s">
        <v>120</v>
      </c>
    </row>
    <row r="126" s="27" customFormat="true" ht="33" hidden="false" customHeight="true" outlineLevel="0" collapsed="false">
      <c r="A126" s="22"/>
      <c r="B126" s="159"/>
      <c r="C126" s="160" t="s">
        <v>82</v>
      </c>
      <c r="D126" s="160" t="s">
        <v>116</v>
      </c>
      <c r="E126" s="161" t="s">
        <v>121</v>
      </c>
      <c r="F126" s="162" t="s">
        <v>122</v>
      </c>
      <c r="G126" s="163" t="s">
        <v>123</v>
      </c>
      <c r="H126" s="164" t="n">
        <v>1.365</v>
      </c>
      <c r="I126" s="165"/>
      <c r="J126" s="166" t="n">
        <f aca="false">ROUND(I126*H126,2)</f>
        <v>0</v>
      </c>
      <c r="K126" s="162" t="s">
        <v>124</v>
      </c>
      <c r="L126" s="23"/>
      <c r="M126" s="167"/>
      <c r="N126" s="168" t="s">
        <v>39</v>
      </c>
      <c r="O126" s="60"/>
      <c r="P126" s="169" t="n">
        <f aca="false">O126*H126</f>
        <v>0</v>
      </c>
      <c r="Q126" s="169" t="n">
        <v>0</v>
      </c>
      <c r="R126" s="169" t="n">
        <f aca="false">Q126*H126</f>
        <v>0</v>
      </c>
      <c r="S126" s="169" t="n">
        <v>0</v>
      </c>
      <c r="T126" s="170" t="n">
        <f aca="false">S126*H126</f>
        <v>0</v>
      </c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R126" s="171" t="s">
        <v>119</v>
      </c>
      <c r="AT126" s="171" t="s">
        <v>116</v>
      </c>
      <c r="AU126" s="171" t="s">
        <v>82</v>
      </c>
      <c r="AY126" s="3" t="s">
        <v>114</v>
      </c>
      <c r="BE126" s="172" t="n">
        <f aca="false">IF(N126="základní",J126,0)</f>
        <v>0</v>
      </c>
      <c r="BF126" s="172" t="n">
        <f aca="false">IF(N126="snížená",J126,0)</f>
        <v>0</v>
      </c>
      <c r="BG126" s="172" t="n">
        <f aca="false">IF(N126="zákl. přenesená",J126,0)</f>
        <v>0</v>
      </c>
      <c r="BH126" s="172" t="n">
        <f aca="false">IF(N126="sníž. přenesená",J126,0)</f>
        <v>0</v>
      </c>
      <c r="BI126" s="172" t="n">
        <f aca="false">IF(N126="nulová",J126,0)</f>
        <v>0</v>
      </c>
      <c r="BJ126" s="3" t="s">
        <v>80</v>
      </c>
      <c r="BK126" s="172" t="n">
        <f aca="false">ROUND(I126*H126,2)</f>
        <v>0</v>
      </c>
      <c r="BL126" s="3" t="s">
        <v>119</v>
      </c>
      <c r="BM126" s="171" t="s">
        <v>125</v>
      </c>
    </row>
    <row r="127" s="173" customFormat="true" ht="12.8" hidden="false" customHeight="false" outlineLevel="0" collapsed="false">
      <c r="B127" s="174"/>
      <c r="D127" s="175" t="s">
        <v>126</v>
      </c>
      <c r="E127" s="176"/>
      <c r="F127" s="177" t="s">
        <v>127</v>
      </c>
      <c r="H127" s="178" t="n">
        <v>1.365</v>
      </c>
      <c r="I127" s="179"/>
      <c r="L127" s="174"/>
      <c r="M127" s="180"/>
      <c r="N127" s="181"/>
      <c r="O127" s="181"/>
      <c r="P127" s="181"/>
      <c r="Q127" s="181"/>
      <c r="R127" s="181"/>
      <c r="S127" s="181"/>
      <c r="T127" s="182"/>
      <c r="AT127" s="176" t="s">
        <v>126</v>
      </c>
      <c r="AU127" s="176" t="s">
        <v>82</v>
      </c>
      <c r="AV127" s="173" t="s">
        <v>82</v>
      </c>
      <c r="AW127" s="173" t="s">
        <v>31</v>
      </c>
      <c r="AX127" s="173" t="s">
        <v>80</v>
      </c>
      <c r="AY127" s="176" t="s">
        <v>114</v>
      </c>
    </row>
    <row r="128" s="27" customFormat="true" ht="33" hidden="false" customHeight="true" outlineLevel="0" collapsed="false">
      <c r="A128" s="22"/>
      <c r="B128" s="159"/>
      <c r="C128" s="160" t="s">
        <v>128</v>
      </c>
      <c r="D128" s="160" t="s">
        <v>116</v>
      </c>
      <c r="E128" s="161" t="s">
        <v>129</v>
      </c>
      <c r="F128" s="162" t="s">
        <v>130</v>
      </c>
      <c r="G128" s="163" t="s">
        <v>123</v>
      </c>
      <c r="H128" s="164" t="n">
        <v>1.365</v>
      </c>
      <c r="I128" s="165"/>
      <c r="J128" s="166" t="n">
        <f aca="false">ROUND(I128*H128,2)</f>
        <v>0</v>
      </c>
      <c r="K128" s="162" t="s">
        <v>124</v>
      </c>
      <c r="L128" s="23"/>
      <c r="M128" s="167"/>
      <c r="N128" s="168" t="s">
        <v>39</v>
      </c>
      <c r="O128" s="60"/>
      <c r="P128" s="169" t="n">
        <f aca="false">O128*H128</f>
        <v>0</v>
      </c>
      <c r="Q128" s="169" t="n">
        <v>0</v>
      </c>
      <c r="R128" s="169" t="n">
        <f aca="false">Q128*H128</f>
        <v>0</v>
      </c>
      <c r="S128" s="169" t="n">
        <v>0</v>
      </c>
      <c r="T128" s="170" t="n">
        <f aca="false">S128*H128</f>
        <v>0</v>
      </c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R128" s="171" t="s">
        <v>119</v>
      </c>
      <c r="AT128" s="171" t="s">
        <v>116</v>
      </c>
      <c r="AU128" s="171" t="s">
        <v>82</v>
      </c>
      <c r="AY128" s="3" t="s">
        <v>114</v>
      </c>
      <c r="BE128" s="172" t="n">
        <f aca="false">IF(N128="základní",J128,0)</f>
        <v>0</v>
      </c>
      <c r="BF128" s="172" t="n">
        <f aca="false">IF(N128="snížená",J128,0)</f>
        <v>0</v>
      </c>
      <c r="BG128" s="172" t="n">
        <f aca="false">IF(N128="zákl. přenesená",J128,0)</f>
        <v>0</v>
      </c>
      <c r="BH128" s="172" t="n">
        <f aca="false">IF(N128="sníž. přenesená",J128,0)</f>
        <v>0</v>
      </c>
      <c r="BI128" s="172" t="n">
        <f aca="false">IF(N128="nulová",J128,0)</f>
        <v>0</v>
      </c>
      <c r="BJ128" s="3" t="s">
        <v>80</v>
      </c>
      <c r="BK128" s="172" t="n">
        <f aca="false">ROUND(I128*H128,2)</f>
        <v>0</v>
      </c>
      <c r="BL128" s="3" t="s">
        <v>119</v>
      </c>
      <c r="BM128" s="171" t="s">
        <v>131</v>
      </c>
    </row>
    <row r="129" s="27" customFormat="true" ht="33" hidden="false" customHeight="true" outlineLevel="0" collapsed="false">
      <c r="A129" s="22"/>
      <c r="B129" s="159"/>
      <c r="C129" s="160" t="s">
        <v>119</v>
      </c>
      <c r="D129" s="160" t="s">
        <v>116</v>
      </c>
      <c r="E129" s="161" t="s">
        <v>132</v>
      </c>
      <c r="F129" s="162" t="s">
        <v>133</v>
      </c>
      <c r="G129" s="163" t="s">
        <v>123</v>
      </c>
      <c r="H129" s="164" t="n">
        <v>1.365</v>
      </c>
      <c r="I129" s="165"/>
      <c r="J129" s="166" t="n">
        <f aca="false">ROUND(I129*H129,2)</f>
        <v>0</v>
      </c>
      <c r="K129" s="162" t="s">
        <v>124</v>
      </c>
      <c r="L129" s="23"/>
      <c r="M129" s="167"/>
      <c r="N129" s="168" t="s">
        <v>39</v>
      </c>
      <c r="O129" s="60"/>
      <c r="P129" s="169" t="n">
        <f aca="false">O129*H129</f>
        <v>0</v>
      </c>
      <c r="Q129" s="169" t="n">
        <v>0</v>
      </c>
      <c r="R129" s="169" t="n">
        <f aca="false">Q129*H129</f>
        <v>0</v>
      </c>
      <c r="S129" s="169" t="n">
        <v>0</v>
      </c>
      <c r="T129" s="170" t="n">
        <f aca="false">S129*H129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R129" s="171" t="s">
        <v>119</v>
      </c>
      <c r="AT129" s="171" t="s">
        <v>116</v>
      </c>
      <c r="AU129" s="171" t="s">
        <v>82</v>
      </c>
      <c r="AY129" s="3" t="s">
        <v>114</v>
      </c>
      <c r="BE129" s="172" t="n">
        <f aca="false">IF(N129="základní",J129,0)</f>
        <v>0</v>
      </c>
      <c r="BF129" s="172" t="n">
        <f aca="false">IF(N129="snížená",J129,0)</f>
        <v>0</v>
      </c>
      <c r="BG129" s="172" t="n">
        <f aca="false">IF(N129="zákl. přenesená",J129,0)</f>
        <v>0</v>
      </c>
      <c r="BH129" s="172" t="n">
        <f aca="false">IF(N129="sníž. přenesená",J129,0)</f>
        <v>0</v>
      </c>
      <c r="BI129" s="172" t="n">
        <f aca="false">IF(N129="nulová",J129,0)</f>
        <v>0</v>
      </c>
      <c r="BJ129" s="3" t="s">
        <v>80</v>
      </c>
      <c r="BK129" s="172" t="n">
        <f aca="false">ROUND(I129*H129,2)</f>
        <v>0</v>
      </c>
      <c r="BL129" s="3" t="s">
        <v>119</v>
      </c>
      <c r="BM129" s="171" t="s">
        <v>134</v>
      </c>
    </row>
    <row r="130" s="27" customFormat="true" ht="37.8" hidden="false" customHeight="true" outlineLevel="0" collapsed="false">
      <c r="A130" s="22"/>
      <c r="B130" s="159"/>
      <c r="C130" s="160" t="s">
        <v>135</v>
      </c>
      <c r="D130" s="160" t="s">
        <v>116</v>
      </c>
      <c r="E130" s="161" t="s">
        <v>136</v>
      </c>
      <c r="F130" s="162" t="s">
        <v>137</v>
      </c>
      <c r="G130" s="163" t="s">
        <v>123</v>
      </c>
      <c r="H130" s="164" t="n">
        <v>6.825</v>
      </c>
      <c r="I130" s="165"/>
      <c r="J130" s="166" t="n">
        <f aca="false">ROUND(I130*H130,2)</f>
        <v>0</v>
      </c>
      <c r="K130" s="162" t="s">
        <v>124</v>
      </c>
      <c r="L130" s="23"/>
      <c r="M130" s="167"/>
      <c r="N130" s="168" t="s">
        <v>39</v>
      </c>
      <c r="O130" s="60"/>
      <c r="P130" s="169" t="n">
        <f aca="false">O130*H130</f>
        <v>0</v>
      </c>
      <c r="Q130" s="169" t="n">
        <v>0</v>
      </c>
      <c r="R130" s="169" t="n">
        <f aca="false">Q130*H130</f>
        <v>0</v>
      </c>
      <c r="S130" s="169" t="n">
        <v>0</v>
      </c>
      <c r="T130" s="170" t="n">
        <f aca="false">S130*H130</f>
        <v>0</v>
      </c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R130" s="171" t="s">
        <v>119</v>
      </c>
      <c r="AT130" s="171" t="s">
        <v>116</v>
      </c>
      <c r="AU130" s="171" t="s">
        <v>82</v>
      </c>
      <c r="AY130" s="3" t="s">
        <v>114</v>
      </c>
      <c r="BE130" s="172" t="n">
        <f aca="false">IF(N130="základní",J130,0)</f>
        <v>0</v>
      </c>
      <c r="BF130" s="172" t="n">
        <f aca="false">IF(N130="snížená",J130,0)</f>
        <v>0</v>
      </c>
      <c r="BG130" s="172" t="n">
        <f aca="false">IF(N130="zákl. přenesená",J130,0)</f>
        <v>0</v>
      </c>
      <c r="BH130" s="172" t="n">
        <f aca="false">IF(N130="sníž. přenesená",J130,0)</f>
        <v>0</v>
      </c>
      <c r="BI130" s="172" t="n">
        <f aca="false">IF(N130="nulová",J130,0)</f>
        <v>0</v>
      </c>
      <c r="BJ130" s="3" t="s">
        <v>80</v>
      </c>
      <c r="BK130" s="172" t="n">
        <f aca="false">ROUND(I130*H130,2)</f>
        <v>0</v>
      </c>
      <c r="BL130" s="3" t="s">
        <v>119</v>
      </c>
      <c r="BM130" s="171" t="s">
        <v>138</v>
      </c>
    </row>
    <row r="131" s="173" customFormat="true" ht="12.8" hidden="false" customHeight="false" outlineLevel="0" collapsed="false">
      <c r="B131" s="174"/>
      <c r="D131" s="175" t="s">
        <v>126</v>
      </c>
      <c r="E131" s="176"/>
      <c r="F131" s="177" t="s">
        <v>139</v>
      </c>
      <c r="H131" s="178" t="n">
        <v>1.365</v>
      </c>
      <c r="I131" s="179"/>
      <c r="L131" s="174"/>
      <c r="M131" s="180"/>
      <c r="N131" s="181"/>
      <c r="O131" s="181"/>
      <c r="P131" s="181"/>
      <c r="Q131" s="181"/>
      <c r="R131" s="181"/>
      <c r="S131" s="181"/>
      <c r="T131" s="182"/>
      <c r="AT131" s="176" t="s">
        <v>126</v>
      </c>
      <c r="AU131" s="176" t="s">
        <v>82</v>
      </c>
      <c r="AV131" s="173" t="s">
        <v>82</v>
      </c>
      <c r="AW131" s="173" t="s">
        <v>31</v>
      </c>
      <c r="AX131" s="173" t="s">
        <v>80</v>
      </c>
      <c r="AY131" s="176" t="s">
        <v>114</v>
      </c>
    </row>
    <row r="132" s="173" customFormat="true" ht="12.8" hidden="false" customHeight="false" outlineLevel="0" collapsed="false">
      <c r="B132" s="174"/>
      <c r="D132" s="175" t="s">
        <v>126</v>
      </c>
      <c r="F132" s="177" t="s">
        <v>140</v>
      </c>
      <c r="H132" s="178" t="n">
        <v>6.825</v>
      </c>
      <c r="I132" s="179"/>
      <c r="L132" s="174"/>
      <c r="M132" s="180"/>
      <c r="N132" s="181"/>
      <c r="O132" s="181"/>
      <c r="P132" s="181"/>
      <c r="Q132" s="181"/>
      <c r="R132" s="181"/>
      <c r="S132" s="181"/>
      <c r="T132" s="182"/>
      <c r="AT132" s="176" t="s">
        <v>126</v>
      </c>
      <c r="AU132" s="176" t="s">
        <v>82</v>
      </c>
      <c r="AV132" s="173" t="s">
        <v>82</v>
      </c>
      <c r="AW132" s="173" t="s">
        <v>2</v>
      </c>
      <c r="AX132" s="173" t="s">
        <v>80</v>
      </c>
      <c r="AY132" s="176" t="s">
        <v>114</v>
      </c>
    </row>
    <row r="133" s="27" customFormat="true" ht="37.8" hidden="false" customHeight="true" outlineLevel="0" collapsed="false">
      <c r="A133" s="22"/>
      <c r="B133" s="159"/>
      <c r="C133" s="160" t="s">
        <v>141</v>
      </c>
      <c r="D133" s="160" t="s">
        <v>116</v>
      </c>
      <c r="E133" s="161" t="s">
        <v>142</v>
      </c>
      <c r="F133" s="162" t="s">
        <v>143</v>
      </c>
      <c r="G133" s="163" t="s">
        <v>123</v>
      </c>
      <c r="H133" s="164" t="n">
        <v>1.365</v>
      </c>
      <c r="I133" s="165"/>
      <c r="J133" s="166" t="n">
        <f aca="false">ROUND(I133*H133,2)</f>
        <v>0</v>
      </c>
      <c r="K133" s="162" t="s">
        <v>124</v>
      </c>
      <c r="L133" s="23"/>
      <c r="M133" s="167"/>
      <c r="N133" s="168" t="s">
        <v>39</v>
      </c>
      <c r="O133" s="60"/>
      <c r="P133" s="169" t="n">
        <f aca="false">O133*H133</f>
        <v>0</v>
      </c>
      <c r="Q133" s="169" t="n">
        <v>0</v>
      </c>
      <c r="R133" s="169" t="n">
        <f aca="false">Q133*H133</f>
        <v>0</v>
      </c>
      <c r="S133" s="169" t="n">
        <v>0</v>
      </c>
      <c r="T133" s="170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71" t="s">
        <v>119</v>
      </c>
      <c r="AT133" s="171" t="s">
        <v>116</v>
      </c>
      <c r="AU133" s="171" t="s">
        <v>82</v>
      </c>
      <c r="AY133" s="3" t="s">
        <v>114</v>
      </c>
      <c r="BE133" s="172" t="n">
        <f aca="false">IF(N133="základní",J133,0)</f>
        <v>0</v>
      </c>
      <c r="BF133" s="172" t="n">
        <f aca="false">IF(N133="snížená",J133,0)</f>
        <v>0</v>
      </c>
      <c r="BG133" s="172" t="n">
        <f aca="false">IF(N133="zákl. přenesená",J133,0)</f>
        <v>0</v>
      </c>
      <c r="BH133" s="172" t="n">
        <f aca="false">IF(N133="sníž. přenesená",J133,0)</f>
        <v>0</v>
      </c>
      <c r="BI133" s="172" t="n">
        <f aca="false">IF(N133="nulová",J133,0)</f>
        <v>0</v>
      </c>
      <c r="BJ133" s="3" t="s">
        <v>80</v>
      </c>
      <c r="BK133" s="172" t="n">
        <f aca="false">ROUND(I133*H133,2)</f>
        <v>0</v>
      </c>
      <c r="BL133" s="3" t="s">
        <v>119</v>
      </c>
      <c r="BM133" s="171" t="s">
        <v>144</v>
      </c>
    </row>
    <row r="134" s="27" customFormat="true" ht="37.8" hidden="false" customHeight="true" outlineLevel="0" collapsed="false">
      <c r="A134" s="22"/>
      <c r="B134" s="159"/>
      <c r="C134" s="160" t="s">
        <v>145</v>
      </c>
      <c r="D134" s="160" t="s">
        <v>116</v>
      </c>
      <c r="E134" s="161" t="s">
        <v>146</v>
      </c>
      <c r="F134" s="162" t="s">
        <v>147</v>
      </c>
      <c r="G134" s="163" t="s">
        <v>123</v>
      </c>
      <c r="H134" s="164" t="n">
        <v>20.475</v>
      </c>
      <c r="I134" s="165"/>
      <c r="J134" s="166" t="n">
        <f aca="false">ROUND(I134*H134,2)</f>
        <v>0</v>
      </c>
      <c r="K134" s="162" t="s">
        <v>124</v>
      </c>
      <c r="L134" s="23"/>
      <c r="M134" s="167"/>
      <c r="N134" s="168" t="s">
        <v>39</v>
      </c>
      <c r="O134" s="60"/>
      <c r="P134" s="169" t="n">
        <f aca="false">O134*H134</f>
        <v>0</v>
      </c>
      <c r="Q134" s="169" t="n">
        <v>0</v>
      </c>
      <c r="R134" s="169" t="n">
        <f aca="false">Q134*H134</f>
        <v>0</v>
      </c>
      <c r="S134" s="169" t="n">
        <v>0</v>
      </c>
      <c r="T134" s="170" t="n">
        <f aca="false">S134*H134</f>
        <v>0</v>
      </c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R134" s="171" t="s">
        <v>119</v>
      </c>
      <c r="AT134" s="171" t="s">
        <v>116</v>
      </c>
      <c r="AU134" s="171" t="s">
        <v>82</v>
      </c>
      <c r="AY134" s="3" t="s">
        <v>114</v>
      </c>
      <c r="BE134" s="172" t="n">
        <f aca="false">IF(N134="základní",J134,0)</f>
        <v>0</v>
      </c>
      <c r="BF134" s="172" t="n">
        <f aca="false">IF(N134="snížená",J134,0)</f>
        <v>0</v>
      </c>
      <c r="BG134" s="172" t="n">
        <f aca="false">IF(N134="zákl. přenesená",J134,0)</f>
        <v>0</v>
      </c>
      <c r="BH134" s="172" t="n">
        <f aca="false">IF(N134="sníž. přenesená",J134,0)</f>
        <v>0</v>
      </c>
      <c r="BI134" s="172" t="n">
        <f aca="false">IF(N134="nulová",J134,0)</f>
        <v>0</v>
      </c>
      <c r="BJ134" s="3" t="s">
        <v>80</v>
      </c>
      <c r="BK134" s="172" t="n">
        <f aca="false">ROUND(I134*H134,2)</f>
        <v>0</v>
      </c>
      <c r="BL134" s="3" t="s">
        <v>119</v>
      </c>
      <c r="BM134" s="171" t="s">
        <v>148</v>
      </c>
    </row>
    <row r="135" s="173" customFormat="true" ht="12.8" hidden="false" customHeight="false" outlineLevel="0" collapsed="false">
      <c r="B135" s="174"/>
      <c r="D135" s="175" t="s">
        <v>126</v>
      </c>
      <c r="E135" s="176"/>
      <c r="F135" s="177" t="s">
        <v>139</v>
      </c>
      <c r="H135" s="178" t="n">
        <v>1.365</v>
      </c>
      <c r="I135" s="179"/>
      <c r="L135" s="174"/>
      <c r="M135" s="180"/>
      <c r="N135" s="181"/>
      <c r="O135" s="181"/>
      <c r="P135" s="181"/>
      <c r="Q135" s="181"/>
      <c r="R135" s="181"/>
      <c r="S135" s="181"/>
      <c r="T135" s="182"/>
      <c r="AT135" s="176" t="s">
        <v>126</v>
      </c>
      <c r="AU135" s="176" t="s">
        <v>82</v>
      </c>
      <c r="AV135" s="173" t="s">
        <v>82</v>
      </c>
      <c r="AW135" s="173" t="s">
        <v>31</v>
      </c>
      <c r="AX135" s="173" t="s">
        <v>80</v>
      </c>
      <c r="AY135" s="176" t="s">
        <v>114</v>
      </c>
    </row>
    <row r="136" s="173" customFormat="true" ht="12.8" hidden="false" customHeight="false" outlineLevel="0" collapsed="false">
      <c r="B136" s="174"/>
      <c r="D136" s="175" t="s">
        <v>126</v>
      </c>
      <c r="F136" s="177" t="s">
        <v>149</v>
      </c>
      <c r="H136" s="178" t="n">
        <v>20.475</v>
      </c>
      <c r="I136" s="179"/>
      <c r="L136" s="174"/>
      <c r="M136" s="180"/>
      <c r="N136" s="181"/>
      <c r="O136" s="181"/>
      <c r="P136" s="181"/>
      <c r="Q136" s="181"/>
      <c r="R136" s="181"/>
      <c r="S136" s="181"/>
      <c r="T136" s="182"/>
      <c r="AT136" s="176" t="s">
        <v>126</v>
      </c>
      <c r="AU136" s="176" t="s">
        <v>82</v>
      </c>
      <c r="AV136" s="173" t="s">
        <v>82</v>
      </c>
      <c r="AW136" s="173" t="s">
        <v>2</v>
      </c>
      <c r="AX136" s="173" t="s">
        <v>80</v>
      </c>
      <c r="AY136" s="176" t="s">
        <v>114</v>
      </c>
    </row>
    <row r="137" s="27" customFormat="true" ht="33" hidden="false" customHeight="true" outlineLevel="0" collapsed="false">
      <c r="A137" s="22"/>
      <c r="B137" s="159"/>
      <c r="C137" s="160" t="s">
        <v>150</v>
      </c>
      <c r="D137" s="160" t="s">
        <v>116</v>
      </c>
      <c r="E137" s="161" t="s">
        <v>151</v>
      </c>
      <c r="F137" s="162" t="s">
        <v>152</v>
      </c>
      <c r="G137" s="163" t="s">
        <v>153</v>
      </c>
      <c r="H137" s="164" t="n">
        <v>2.457</v>
      </c>
      <c r="I137" s="165"/>
      <c r="J137" s="166" t="n">
        <f aca="false">ROUND(I137*H137,2)</f>
        <v>0</v>
      </c>
      <c r="K137" s="162" t="s">
        <v>124</v>
      </c>
      <c r="L137" s="23"/>
      <c r="M137" s="167"/>
      <c r="N137" s="168" t="s">
        <v>39</v>
      </c>
      <c r="O137" s="60"/>
      <c r="P137" s="169" t="n">
        <f aca="false">O137*H137</f>
        <v>0</v>
      </c>
      <c r="Q137" s="169" t="n">
        <v>0</v>
      </c>
      <c r="R137" s="169" t="n">
        <f aca="false">Q137*H137</f>
        <v>0</v>
      </c>
      <c r="S137" s="169" t="n">
        <v>0</v>
      </c>
      <c r="T137" s="170" t="n">
        <f aca="false">S137*H137</f>
        <v>0</v>
      </c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R137" s="171" t="s">
        <v>119</v>
      </c>
      <c r="AT137" s="171" t="s">
        <v>116</v>
      </c>
      <c r="AU137" s="171" t="s">
        <v>82</v>
      </c>
      <c r="AY137" s="3" t="s">
        <v>114</v>
      </c>
      <c r="BE137" s="172" t="n">
        <f aca="false">IF(N137="základní",J137,0)</f>
        <v>0</v>
      </c>
      <c r="BF137" s="172" t="n">
        <f aca="false">IF(N137="snížená",J137,0)</f>
        <v>0</v>
      </c>
      <c r="BG137" s="172" t="n">
        <f aca="false">IF(N137="zákl. přenesená",J137,0)</f>
        <v>0</v>
      </c>
      <c r="BH137" s="172" t="n">
        <f aca="false">IF(N137="sníž. přenesená",J137,0)</f>
        <v>0</v>
      </c>
      <c r="BI137" s="172" t="n">
        <f aca="false">IF(N137="nulová",J137,0)</f>
        <v>0</v>
      </c>
      <c r="BJ137" s="3" t="s">
        <v>80</v>
      </c>
      <c r="BK137" s="172" t="n">
        <f aca="false">ROUND(I137*H137,2)</f>
        <v>0</v>
      </c>
      <c r="BL137" s="3" t="s">
        <v>119</v>
      </c>
      <c r="BM137" s="171" t="s">
        <v>154</v>
      </c>
    </row>
    <row r="138" s="173" customFormat="true" ht="12.8" hidden="false" customHeight="false" outlineLevel="0" collapsed="false">
      <c r="B138" s="174"/>
      <c r="D138" s="175" t="s">
        <v>126</v>
      </c>
      <c r="E138" s="176"/>
      <c r="F138" s="177" t="s">
        <v>155</v>
      </c>
      <c r="H138" s="178" t="n">
        <v>2.457</v>
      </c>
      <c r="I138" s="179"/>
      <c r="L138" s="174"/>
      <c r="M138" s="180"/>
      <c r="N138" s="181"/>
      <c r="O138" s="181"/>
      <c r="P138" s="181"/>
      <c r="Q138" s="181"/>
      <c r="R138" s="181"/>
      <c r="S138" s="181"/>
      <c r="T138" s="182"/>
      <c r="AT138" s="176" t="s">
        <v>126</v>
      </c>
      <c r="AU138" s="176" t="s">
        <v>82</v>
      </c>
      <c r="AV138" s="173" t="s">
        <v>82</v>
      </c>
      <c r="AW138" s="173" t="s">
        <v>31</v>
      </c>
      <c r="AX138" s="173" t="s">
        <v>80</v>
      </c>
      <c r="AY138" s="176" t="s">
        <v>114</v>
      </c>
    </row>
    <row r="139" s="27" customFormat="true" ht="16.5" hidden="false" customHeight="true" outlineLevel="0" collapsed="false">
      <c r="A139" s="22"/>
      <c r="B139" s="159"/>
      <c r="C139" s="160" t="s">
        <v>156</v>
      </c>
      <c r="D139" s="160" t="s">
        <v>116</v>
      </c>
      <c r="E139" s="161" t="s">
        <v>157</v>
      </c>
      <c r="F139" s="162" t="s">
        <v>158</v>
      </c>
      <c r="G139" s="163" t="s">
        <v>123</v>
      </c>
      <c r="H139" s="164" t="n">
        <v>1.365</v>
      </c>
      <c r="I139" s="165"/>
      <c r="J139" s="166" t="n">
        <f aca="false">ROUND(I139*H139,2)</f>
        <v>0</v>
      </c>
      <c r="K139" s="162" t="s">
        <v>124</v>
      </c>
      <c r="L139" s="23"/>
      <c r="M139" s="167"/>
      <c r="N139" s="168" t="s">
        <v>39</v>
      </c>
      <c r="O139" s="60"/>
      <c r="P139" s="169" t="n">
        <f aca="false">O139*H139</f>
        <v>0</v>
      </c>
      <c r="Q139" s="169" t="n">
        <v>0</v>
      </c>
      <c r="R139" s="169" t="n">
        <f aca="false">Q139*H139</f>
        <v>0</v>
      </c>
      <c r="S139" s="169" t="n">
        <v>0</v>
      </c>
      <c r="T139" s="170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71" t="s">
        <v>119</v>
      </c>
      <c r="AT139" s="171" t="s">
        <v>116</v>
      </c>
      <c r="AU139" s="171" t="s">
        <v>82</v>
      </c>
      <c r="AY139" s="3" t="s">
        <v>114</v>
      </c>
      <c r="BE139" s="172" t="n">
        <f aca="false">IF(N139="základní",J139,0)</f>
        <v>0</v>
      </c>
      <c r="BF139" s="172" t="n">
        <f aca="false">IF(N139="snížená",J139,0)</f>
        <v>0</v>
      </c>
      <c r="BG139" s="172" t="n">
        <f aca="false">IF(N139="zákl. přenesená",J139,0)</f>
        <v>0</v>
      </c>
      <c r="BH139" s="172" t="n">
        <f aca="false">IF(N139="sníž. přenesená",J139,0)</f>
        <v>0</v>
      </c>
      <c r="BI139" s="172" t="n">
        <f aca="false">IF(N139="nulová",J139,0)</f>
        <v>0</v>
      </c>
      <c r="BJ139" s="3" t="s">
        <v>80</v>
      </c>
      <c r="BK139" s="172" t="n">
        <f aca="false">ROUND(I139*H139,2)</f>
        <v>0</v>
      </c>
      <c r="BL139" s="3" t="s">
        <v>119</v>
      </c>
      <c r="BM139" s="171" t="s">
        <v>159</v>
      </c>
    </row>
    <row r="140" s="27" customFormat="true" ht="24.15" hidden="false" customHeight="true" outlineLevel="0" collapsed="false">
      <c r="A140" s="22"/>
      <c r="B140" s="159"/>
      <c r="C140" s="160" t="s">
        <v>160</v>
      </c>
      <c r="D140" s="160" t="s">
        <v>116</v>
      </c>
      <c r="E140" s="161" t="s">
        <v>161</v>
      </c>
      <c r="F140" s="162" t="s">
        <v>162</v>
      </c>
      <c r="G140" s="163" t="s">
        <v>163</v>
      </c>
      <c r="H140" s="164" t="n">
        <v>25</v>
      </c>
      <c r="I140" s="165"/>
      <c r="J140" s="166" t="n">
        <f aca="false">ROUND(I140*H140,2)</f>
        <v>0</v>
      </c>
      <c r="K140" s="162" t="s">
        <v>124</v>
      </c>
      <c r="L140" s="23"/>
      <c r="M140" s="167"/>
      <c r="N140" s="168" t="s">
        <v>39</v>
      </c>
      <c r="O140" s="60"/>
      <c r="P140" s="169" t="n">
        <f aca="false">O140*H140</f>
        <v>0</v>
      </c>
      <c r="Q140" s="169" t="n">
        <v>0</v>
      </c>
      <c r="R140" s="169" t="n">
        <f aca="false">Q140*H140</f>
        <v>0</v>
      </c>
      <c r="S140" s="169" t="n">
        <v>0</v>
      </c>
      <c r="T140" s="170" t="n">
        <f aca="false">S140*H140</f>
        <v>0</v>
      </c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R140" s="171" t="s">
        <v>119</v>
      </c>
      <c r="AT140" s="171" t="s">
        <v>116</v>
      </c>
      <c r="AU140" s="171" t="s">
        <v>82</v>
      </c>
      <c r="AY140" s="3" t="s">
        <v>114</v>
      </c>
      <c r="BE140" s="172" t="n">
        <f aca="false">IF(N140="základní",J140,0)</f>
        <v>0</v>
      </c>
      <c r="BF140" s="172" t="n">
        <f aca="false">IF(N140="snížená",J140,0)</f>
        <v>0</v>
      </c>
      <c r="BG140" s="172" t="n">
        <f aca="false">IF(N140="zákl. přenesená",J140,0)</f>
        <v>0</v>
      </c>
      <c r="BH140" s="172" t="n">
        <f aca="false">IF(N140="sníž. přenesená",J140,0)</f>
        <v>0</v>
      </c>
      <c r="BI140" s="172" t="n">
        <f aca="false">IF(N140="nulová",J140,0)</f>
        <v>0</v>
      </c>
      <c r="BJ140" s="3" t="s">
        <v>80</v>
      </c>
      <c r="BK140" s="172" t="n">
        <f aca="false">ROUND(I140*H140,2)</f>
        <v>0</v>
      </c>
      <c r="BL140" s="3" t="s">
        <v>119</v>
      </c>
      <c r="BM140" s="171" t="s">
        <v>164</v>
      </c>
    </row>
    <row r="141" s="173" customFormat="true" ht="12.8" hidden="false" customHeight="false" outlineLevel="0" collapsed="false">
      <c r="B141" s="174"/>
      <c r="D141" s="175" t="s">
        <v>126</v>
      </c>
      <c r="E141" s="176"/>
      <c r="F141" s="177" t="s">
        <v>165</v>
      </c>
      <c r="H141" s="178" t="n">
        <v>25</v>
      </c>
      <c r="I141" s="179"/>
      <c r="L141" s="174"/>
      <c r="M141" s="180"/>
      <c r="N141" s="181"/>
      <c r="O141" s="181"/>
      <c r="P141" s="181"/>
      <c r="Q141" s="181"/>
      <c r="R141" s="181"/>
      <c r="S141" s="181"/>
      <c r="T141" s="182"/>
      <c r="AT141" s="176" t="s">
        <v>126</v>
      </c>
      <c r="AU141" s="176" t="s">
        <v>82</v>
      </c>
      <c r="AV141" s="173" t="s">
        <v>82</v>
      </c>
      <c r="AW141" s="173" t="s">
        <v>31</v>
      </c>
      <c r="AX141" s="173" t="s">
        <v>80</v>
      </c>
      <c r="AY141" s="176" t="s">
        <v>114</v>
      </c>
    </row>
    <row r="142" s="145" customFormat="true" ht="22.8" hidden="false" customHeight="true" outlineLevel="0" collapsed="false">
      <c r="B142" s="146"/>
      <c r="D142" s="147" t="s">
        <v>73</v>
      </c>
      <c r="E142" s="157" t="s">
        <v>82</v>
      </c>
      <c r="F142" s="157" t="s">
        <v>166</v>
      </c>
      <c r="I142" s="149"/>
      <c r="J142" s="158" t="n">
        <f aca="false">BK142</f>
        <v>0</v>
      </c>
      <c r="L142" s="146"/>
      <c r="M142" s="151"/>
      <c r="N142" s="152"/>
      <c r="O142" s="152"/>
      <c r="P142" s="153" t="n">
        <f aca="false">SUM(P143:P146)</f>
        <v>0</v>
      </c>
      <c r="Q142" s="152"/>
      <c r="R142" s="153" t="n">
        <f aca="false">SUM(R143:R146)</f>
        <v>3.1133934</v>
      </c>
      <c r="S142" s="152"/>
      <c r="T142" s="154" t="n">
        <f aca="false">SUM(T143:T146)</f>
        <v>0</v>
      </c>
      <c r="AR142" s="147" t="s">
        <v>80</v>
      </c>
      <c r="AT142" s="155" t="s">
        <v>73</v>
      </c>
      <c r="AU142" s="155" t="s">
        <v>80</v>
      </c>
      <c r="AY142" s="147" t="s">
        <v>114</v>
      </c>
      <c r="BK142" s="156" t="n">
        <f aca="false">SUM(BK143:BK146)</f>
        <v>0</v>
      </c>
    </row>
    <row r="143" s="27" customFormat="true" ht="24.15" hidden="false" customHeight="true" outlineLevel="0" collapsed="false">
      <c r="A143" s="22"/>
      <c r="B143" s="159"/>
      <c r="C143" s="160" t="s">
        <v>167</v>
      </c>
      <c r="D143" s="160" t="s">
        <v>116</v>
      </c>
      <c r="E143" s="161" t="s">
        <v>168</v>
      </c>
      <c r="F143" s="162" t="s">
        <v>169</v>
      </c>
      <c r="G143" s="163" t="s">
        <v>123</v>
      </c>
      <c r="H143" s="164" t="n">
        <v>0.195</v>
      </c>
      <c r="I143" s="165"/>
      <c r="J143" s="166" t="n">
        <f aca="false">ROUND(I143*H143,2)</f>
        <v>0</v>
      </c>
      <c r="K143" s="162" t="s">
        <v>124</v>
      </c>
      <c r="L143" s="23"/>
      <c r="M143" s="167"/>
      <c r="N143" s="168" t="s">
        <v>39</v>
      </c>
      <c r="O143" s="60"/>
      <c r="P143" s="169" t="n">
        <f aca="false">O143*H143</f>
        <v>0</v>
      </c>
      <c r="Q143" s="169" t="n">
        <v>2.16</v>
      </c>
      <c r="R143" s="169" t="n">
        <f aca="false">Q143*H143</f>
        <v>0.4212</v>
      </c>
      <c r="S143" s="169" t="n">
        <v>0</v>
      </c>
      <c r="T143" s="170" t="n">
        <f aca="false">S143*H143</f>
        <v>0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71" t="s">
        <v>119</v>
      </c>
      <c r="AT143" s="171" t="s">
        <v>116</v>
      </c>
      <c r="AU143" s="171" t="s">
        <v>82</v>
      </c>
      <c r="AY143" s="3" t="s">
        <v>114</v>
      </c>
      <c r="BE143" s="172" t="n">
        <f aca="false">IF(N143="základní",J143,0)</f>
        <v>0</v>
      </c>
      <c r="BF143" s="172" t="n">
        <f aca="false">IF(N143="snížená",J143,0)</f>
        <v>0</v>
      </c>
      <c r="BG143" s="172" t="n">
        <f aca="false">IF(N143="zákl. přenesená",J143,0)</f>
        <v>0</v>
      </c>
      <c r="BH143" s="172" t="n">
        <f aca="false">IF(N143="sníž. přenesená",J143,0)</f>
        <v>0</v>
      </c>
      <c r="BI143" s="172" t="n">
        <f aca="false">IF(N143="nulová",J143,0)</f>
        <v>0</v>
      </c>
      <c r="BJ143" s="3" t="s">
        <v>80</v>
      </c>
      <c r="BK143" s="172" t="n">
        <f aca="false">ROUND(I143*H143,2)</f>
        <v>0</v>
      </c>
      <c r="BL143" s="3" t="s">
        <v>119</v>
      </c>
      <c r="BM143" s="171" t="s">
        <v>170</v>
      </c>
    </row>
    <row r="144" s="173" customFormat="true" ht="12.8" hidden="false" customHeight="false" outlineLevel="0" collapsed="false">
      <c r="B144" s="174"/>
      <c r="D144" s="175" t="s">
        <v>126</v>
      </c>
      <c r="E144" s="176"/>
      <c r="F144" s="177" t="s">
        <v>171</v>
      </c>
      <c r="H144" s="178" t="n">
        <v>0.195</v>
      </c>
      <c r="I144" s="179"/>
      <c r="L144" s="174"/>
      <c r="M144" s="180"/>
      <c r="N144" s="181"/>
      <c r="O144" s="181"/>
      <c r="P144" s="181"/>
      <c r="Q144" s="181"/>
      <c r="R144" s="181"/>
      <c r="S144" s="181"/>
      <c r="T144" s="182"/>
      <c r="AT144" s="176" t="s">
        <v>126</v>
      </c>
      <c r="AU144" s="176" t="s">
        <v>82</v>
      </c>
      <c r="AV144" s="173" t="s">
        <v>82</v>
      </c>
      <c r="AW144" s="173" t="s">
        <v>31</v>
      </c>
      <c r="AX144" s="173" t="s">
        <v>80</v>
      </c>
      <c r="AY144" s="176" t="s">
        <v>114</v>
      </c>
    </row>
    <row r="145" s="27" customFormat="true" ht="16.5" hidden="false" customHeight="true" outlineLevel="0" collapsed="false">
      <c r="A145" s="22"/>
      <c r="B145" s="159"/>
      <c r="C145" s="160" t="s">
        <v>172</v>
      </c>
      <c r="D145" s="160" t="s">
        <v>116</v>
      </c>
      <c r="E145" s="161" t="s">
        <v>173</v>
      </c>
      <c r="F145" s="162" t="s">
        <v>174</v>
      </c>
      <c r="G145" s="163" t="s">
        <v>123</v>
      </c>
      <c r="H145" s="164" t="n">
        <v>1.17</v>
      </c>
      <c r="I145" s="165"/>
      <c r="J145" s="166" t="n">
        <f aca="false">ROUND(I145*H145,2)</f>
        <v>0</v>
      </c>
      <c r="K145" s="162" t="s">
        <v>124</v>
      </c>
      <c r="L145" s="23"/>
      <c r="M145" s="167"/>
      <c r="N145" s="168" t="s">
        <v>39</v>
      </c>
      <c r="O145" s="60"/>
      <c r="P145" s="169" t="n">
        <f aca="false">O145*H145</f>
        <v>0</v>
      </c>
      <c r="Q145" s="169" t="n">
        <v>2.30102</v>
      </c>
      <c r="R145" s="169" t="n">
        <f aca="false">Q145*H145</f>
        <v>2.6921934</v>
      </c>
      <c r="S145" s="169" t="n">
        <v>0</v>
      </c>
      <c r="T145" s="170" t="n">
        <f aca="false">S145*H145</f>
        <v>0</v>
      </c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R145" s="171" t="s">
        <v>119</v>
      </c>
      <c r="AT145" s="171" t="s">
        <v>116</v>
      </c>
      <c r="AU145" s="171" t="s">
        <v>82</v>
      </c>
      <c r="AY145" s="3" t="s">
        <v>114</v>
      </c>
      <c r="BE145" s="172" t="n">
        <f aca="false">IF(N145="základní",J145,0)</f>
        <v>0</v>
      </c>
      <c r="BF145" s="172" t="n">
        <f aca="false">IF(N145="snížená",J145,0)</f>
        <v>0</v>
      </c>
      <c r="BG145" s="172" t="n">
        <f aca="false">IF(N145="zákl. přenesená",J145,0)</f>
        <v>0</v>
      </c>
      <c r="BH145" s="172" t="n">
        <f aca="false">IF(N145="sníž. přenesená",J145,0)</f>
        <v>0</v>
      </c>
      <c r="BI145" s="172" t="n">
        <f aca="false">IF(N145="nulová",J145,0)</f>
        <v>0</v>
      </c>
      <c r="BJ145" s="3" t="s">
        <v>80</v>
      </c>
      <c r="BK145" s="172" t="n">
        <f aca="false">ROUND(I145*H145,2)</f>
        <v>0</v>
      </c>
      <c r="BL145" s="3" t="s">
        <v>119</v>
      </c>
      <c r="BM145" s="171" t="s">
        <v>175</v>
      </c>
    </row>
    <row r="146" s="173" customFormat="true" ht="12.8" hidden="false" customHeight="false" outlineLevel="0" collapsed="false">
      <c r="B146" s="174"/>
      <c r="D146" s="175" t="s">
        <v>126</v>
      </c>
      <c r="E146" s="176"/>
      <c r="F146" s="177" t="s">
        <v>176</v>
      </c>
      <c r="H146" s="178" t="n">
        <v>1.17</v>
      </c>
      <c r="I146" s="179"/>
      <c r="L146" s="174"/>
      <c r="M146" s="180"/>
      <c r="N146" s="181"/>
      <c r="O146" s="181"/>
      <c r="P146" s="181"/>
      <c r="Q146" s="181"/>
      <c r="R146" s="181"/>
      <c r="S146" s="181"/>
      <c r="T146" s="182"/>
      <c r="AT146" s="176" t="s">
        <v>126</v>
      </c>
      <c r="AU146" s="176" t="s">
        <v>82</v>
      </c>
      <c r="AV146" s="173" t="s">
        <v>82</v>
      </c>
      <c r="AW146" s="173" t="s">
        <v>31</v>
      </c>
      <c r="AX146" s="173" t="s">
        <v>80</v>
      </c>
      <c r="AY146" s="176" t="s">
        <v>114</v>
      </c>
    </row>
    <row r="147" s="145" customFormat="true" ht="22.8" hidden="false" customHeight="true" outlineLevel="0" collapsed="false">
      <c r="B147" s="146"/>
      <c r="D147" s="147" t="s">
        <v>73</v>
      </c>
      <c r="E147" s="157" t="s">
        <v>128</v>
      </c>
      <c r="F147" s="157" t="s">
        <v>177</v>
      </c>
      <c r="I147" s="149"/>
      <c r="J147" s="158" t="n">
        <f aca="false">BK147</f>
        <v>0</v>
      </c>
      <c r="L147" s="146"/>
      <c r="M147" s="151"/>
      <c r="N147" s="152"/>
      <c r="O147" s="152"/>
      <c r="P147" s="153" t="n">
        <f aca="false">SUM(P148:P161)</f>
        <v>0</v>
      </c>
      <c r="Q147" s="152"/>
      <c r="R147" s="153" t="n">
        <f aca="false">SUM(R148:R161)</f>
        <v>2.3228434</v>
      </c>
      <c r="S147" s="152"/>
      <c r="T147" s="154" t="n">
        <f aca="false">SUM(T148:T161)</f>
        <v>0</v>
      </c>
      <c r="AR147" s="147" t="s">
        <v>80</v>
      </c>
      <c r="AT147" s="155" t="s">
        <v>73</v>
      </c>
      <c r="AU147" s="155" t="s">
        <v>80</v>
      </c>
      <c r="AY147" s="147" t="s">
        <v>114</v>
      </c>
      <c r="BK147" s="156" t="n">
        <f aca="false">SUM(BK148:BK161)</f>
        <v>0</v>
      </c>
    </row>
    <row r="148" s="27" customFormat="true" ht="33" hidden="false" customHeight="true" outlineLevel="0" collapsed="false">
      <c r="A148" s="22"/>
      <c r="B148" s="159"/>
      <c r="C148" s="160" t="s">
        <v>178</v>
      </c>
      <c r="D148" s="160" t="s">
        <v>116</v>
      </c>
      <c r="E148" s="161" t="s">
        <v>179</v>
      </c>
      <c r="F148" s="162" t="s">
        <v>180</v>
      </c>
      <c r="G148" s="163" t="s">
        <v>163</v>
      </c>
      <c r="H148" s="164" t="n">
        <v>3</v>
      </c>
      <c r="I148" s="165"/>
      <c r="J148" s="166" t="n">
        <f aca="false">ROUND(I148*H148,2)</f>
        <v>0</v>
      </c>
      <c r="K148" s="162" t="s">
        <v>124</v>
      </c>
      <c r="L148" s="23"/>
      <c r="M148" s="167"/>
      <c r="N148" s="168" t="s">
        <v>39</v>
      </c>
      <c r="O148" s="60"/>
      <c r="P148" s="169" t="n">
        <f aca="false">O148*H148</f>
        <v>0</v>
      </c>
      <c r="Q148" s="169" t="n">
        <v>0.73404</v>
      </c>
      <c r="R148" s="169" t="n">
        <f aca="false">Q148*H148</f>
        <v>2.20212</v>
      </c>
      <c r="S148" s="169" t="n">
        <v>0</v>
      </c>
      <c r="T148" s="170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71" t="s">
        <v>119</v>
      </c>
      <c r="AT148" s="171" t="s">
        <v>116</v>
      </c>
      <c r="AU148" s="171" t="s">
        <v>82</v>
      </c>
      <c r="AY148" s="3" t="s">
        <v>114</v>
      </c>
      <c r="BE148" s="172" t="n">
        <f aca="false">IF(N148="základní",J148,0)</f>
        <v>0</v>
      </c>
      <c r="BF148" s="172" t="n">
        <f aca="false">IF(N148="snížená",J148,0)</f>
        <v>0</v>
      </c>
      <c r="BG148" s="172" t="n">
        <f aca="false">IF(N148="zákl. přenesená",J148,0)</f>
        <v>0</v>
      </c>
      <c r="BH148" s="172" t="n">
        <f aca="false">IF(N148="sníž. přenesená",J148,0)</f>
        <v>0</v>
      </c>
      <c r="BI148" s="172" t="n">
        <f aca="false">IF(N148="nulová",J148,0)</f>
        <v>0</v>
      </c>
      <c r="BJ148" s="3" t="s">
        <v>80</v>
      </c>
      <c r="BK148" s="172" t="n">
        <f aca="false">ROUND(I148*H148,2)</f>
        <v>0</v>
      </c>
      <c r="BL148" s="3" t="s">
        <v>119</v>
      </c>
      <c r="BM148" s="171" t="s">
        <v>181</v>
      </c>
    </row>
    <row r="149" s="173" customFormat="true" ht="12.8" hidden="false" customHeight="false" outlineLevel="0" collapsed="false">
      <c r="B149" s="174"/>
      <c r="D149" s="175" t="s">
        <v>126</v>
      </c>
      <c r="E149" s="176"/>
      <c r="F149" s="177" t="s">
        <v>182</v>
      </c>
      <c r="H149" s="178" t="n">
        <v>3</v>
      </c>
      <c r="I149" s="179"/>
      <c r="L149" s="174"/>
      <c r="M149" s="180"/>
      <c r="N149" s="181"/>
      <c r="O149" s="181"/>
      <c r="P149" s="181"/>
      <c r="Q149" s="181"/>
      <c r="R149" s="181"/>
      <c r="S149" s="181"/>
      <c r="T149" s="182"/>
      <c r="AT149" s="176" t="s">
        <v>126</v>
      </c>
      <c r="AU149" s="176" t="s">
        <v>82</v>
      </c>
      <c r="AV149" s="173" t="s">
        <v>82</v>
      </c>
      <c r="AW149" s="173" t="s">
        <v>31</v>
      </c>
      <c r="AX149" s="173" t="s">
        <v>80</v>
      </c>
      <c r="AY149" s="176" t="s">
        <v>114</v>
      </c>
    </row>
    <row r="150" s="27" customFormat="true" ht="16.5" hidden="false" customHeight="true" outlineLevel="0" collapsed="false">
      <c r="A150" s="22"/>
      <c r="B150" s="159"/>
      <c r="C150" s="160" t="s">
        <v>183</v>
      </c>
      <c r="D150" s="160" t="s">
        <v>116</v>
      </c>
      <c r="E150" s="161" t="s">
        <v>184</v>
      </c>
      <c r="F150" s="162" t="s">
        <v>185</v>
      </c>
      <c r="G150" s="163" t="s">
        <v>153</v>
      </c>
      <c r="H150" s="164" t="n">
        <v>0.045</v>
      </c>
      <c r="I150" s="165"/>
      <c r="J150" s="166" t="n">
        <f aca="false">ROUND(I150*H150,2)</f>
        <v>0</v>
      </c>
      <c r="K150" s="162" t="s">
        <v>124</v>
      </c>
      <c r="L150" s="23"/>
      <c r="M150" s="167"/>
      <c r="N150" s="168" t="s">
        <v>39</v>
      </c>
      <c r="O150" s="60"/>
      <c r="P150" s="169" t="n">
        <f aca="false">O150*H150</f>
        <v>0</v>
      </c>
      <c r="Q150" s="169" t="n">
        <v>1.04922</v>
      </c>
      <c r="R150" s="169" t="n">
        <f aca="false">Q150*H150</f>
        <v>0.0472149</v>
      </c>
      <c r="S150" s="169" t="n">
        <v>0</v>
      </c>
      <c r="T150" s="170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71" t="s">
        <v>119</v>
      </c>
      <c r="AT150" s="171" t="s">
        <v>116</v>
      </c>
      <c r="AU150" s="171" t="s">
        <v>82</v>
      </c>
      <c r="AY150" s="3" t="s">
        <v>114</v>
      </c>
      <c r="BE150" s="172" t="n">
        <f aca="false">IF(N150="základní",J150,0)</f>
        <v>0</v>
      </c>
      <c r="BF150" s="172" t="n">
        <f aca="false">IF(N150="snížená",J150,0)</f>
        <v>0</v>
      </c>
      <c r="BG150" s="172" t="n">
        <f aca="false">IF(N150="zákl. přenesená",J150,0)</f>
        <v>0</v>
      </c>
      <c r="BH150" s="172" t="n">
        <f aca="false">IF(N150="sníž. přenesená",J150,0)</f>
        <v>0</v>
      </c>
      <c r="BI150" s="172" t="n">
        <f aca="false">IF(N150="nulová",J150,0)</f>
        <v>0</v>
      </c>
      <c r="BJ150" s="3" t="s">
        <v>80</v>
      </c>
      <c r="BK150" s="172" t="n">
        <f aca="false">ROUND(I150*H150,2)</f>
        <v>0</v>
      </c>
      <c r="BL150" s="3" t="s">
        <v>119</v>
      </c>
      <c r="BM150" s="171" t="s">
        <v>186</v>
      </c>
    </row>
    <row r="151" s="173" customFormat="true" ht="12.8" hidden="false" customHeight="false" outlineLevel="0" collapsed="false">
      <c r="B151" s="174"/>
      <c r="D151" s="175" t="s">
        <v>126</v>
      </c>
      <c r="E151" s="176"/>
      <c r="F151" s="177" t="s">
        <v>187</v>
      </c>
      <c r="H151" s="178" t="n">
        <v>0.045</v>
      </c>
      <c r="I151" s="179"/>
      <c r="L151" s="174"/>
      <c r="M151" s="180"/>
      <c r="N151" s="181"/>
      <c r="O151" s="181"/>
      <c r="P151" s="181"/>
      <c r="Q151" s="181"/>
      <c r="R151" s="181"/>
      <c r="S151" s="181"/>
      <c r="T151" s="182"/>
      <c r="AT151" s="176" t="s">
        <v>126</v>
      </c>
      <c r="AU151" s="176" t="s">
        <v>82</v>
      </c>
      <c r="AV151" s="173" t="s">
        <v>82</v>
      </c>
      <c r="AW151" s="173" t="s">
        <v>31</v>
      </c>
      <c r="AX151" s="173" t="s">
        <v>80</v>
      </c>
      <c r="AY151" s="176" t="s">
        <v>114</v>
      </c>
    </row>
    <row r="152" s="27" customFormat="true" ht="24.15" hidden="false" customHeight="true" outlineLevel="0" collapsed="false">
      <c r="A152" s="22"/>
      <c r="B152" s="159"/>
      <c r="C152" s="160" t="s">
        <v>7</v>
      </c>
      <c r="D152" s="160" t="s">
        <v>116</v>
      </c>
      <c r="E152" s="161" t="s">
        <v>188</v>
      </c>
      <c r="F152" s="162" t="s">
        <v>189</v>
      </c>
      <c r="G152" s="163" t="s">
        <v>190</v>
      </c>
      <c r="H152" s="164" t="n">
        <v>6</v>
      </c>
      <c r="I152" s="165"/>
      <c r="J152" s="166" t="n">
        <f aca="false">ROUND(I152*H152,2)</f>
        <v>0</v>
      </c>
      <c r="K152" s="162" t="s">
        <v>124</v>
      </c>
      <c r="L152" s="23"/>
      <c r="M152" s="167"/>
      <c r="N152" s="168" t="s">
        <v>39</v>
      </c>
      <c r="O152" s="60"/>
      <c r="P152" s="169" t="n">
        <f aca="false">O152*H152</f>
        <v>0</v>
      </c>
      <c r="Q152" s="169" t="n">
        <v>0.00702</v>
      </c>
      <c r="R152" s="169" t="n">
        <f aca="false">Q152*H152</f>
        <v>0.04212</v>
      </c>
      <c r="S152" s="169" t="n">
        <v>0</v>
      </c>
      <c r="T152" s="170" t="n">
        <f aca="false">S152*H152</f>
        <v>0</v>
      </c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R152" s="171" t="s">
        <v>119</v>
      </c>
      <c r="AT152" s="171" t="s">
        <v>116</v>
      </c>
      <c r="AU152" s="171" t="s">
        <v>82</v>
      </c>
      <c r="AY152" s="3" t="s">
        <v>114</v>
      </c>
      <c r="BE152" s="172" t="n">
        <f aca="false">IF(N152="základní",J152,0)</f>
        <v>0</v>
      </c>
      <c r="BF152" s="172" t="n">
        <f aca="false">IF(N152="snížená",J152,0)</f>
        <v>0</v>
      </c>
      <c r="BG152" s="172" t="n">
        <f aca="false">IF(N152="zákl. přenesená",J152,0)</f>
        <v>0</v>
      </c>
      <c r="BH152" s="172" t="n">
        <f aca="false">IF(N152="sníž. přenesená",J152,0)</f>
        <v>0</v>
      </c>
      <c r="BI152" s="172" t="n">
        <f aca="false">IF(N152="nulová",J152,0)</f>
        <v>0</v>
      </c>
      <c r="BJ152" s="3" t="s">
        <v>80</v>
      </c>
      <c r="BK152" s="172" t="n">
        <f aca="false">ROUND(I152*H152,2)</f>
        <v>0</v>
      </c>
      <c r="BL152" s="3" t="s">
        <v>119</v>
      </c>
      <c r="BM152" s="171" t="s">
        <v>191</v>
      </c>
    </row>
    <row r="153" s="27" customFormat="true" ht="24.15" hidden="false" customHeight="true" outlineLevel="0" collapsed="false">
      <c r="A153" s="22"/>
      <c r="B153" s="159"/>
      <c r="C153" s="183" t="s">
        <v>192</v>
      </c>
      <c r="D153" s="183" t="s">
        <v>193</v>
      </c>
      <c r="E153" s="184" t="s">
        <v>194</v>
      </c>
      <c r="F153" s="185" t="s">
        <v>195</v>
      </c>
      <c r="G153" s="186" t="s">
        <v>190</v>
      </c>
      <c r="H153" s="187" t="n">
        <v>2</v>
      </c>
      <c r="I153" s="188"/>
      <c r="J153" s="189" t="n">
        <f aca="false">ROUND(I153*H153,2)</f>
        <v>0</v>
      </c>
      <c r="K153" s="185" t="s">
        <v>124</v>
      </c>
      <c r="L153" s="190"/>
      <c r="M153" s="191"/>
      <c r="N153" s="192" t="s">
        <v>39</v>
      </c>
      <c r="O153" s="60"/>
      <c r="P153" s="169" t="n">
        <f aca="false">O153*H153</f>
        <v>0</v>
      </c>
      <c r="Q153" s="169" t="n">
        <v>0.0029</v>
      </c>
      <c r="R153" s="169" t="n">
        <f aca="false">Q153*H153</f>
        <v>0.0058</v>
      </c>
      <c r="S153" s="169" t="n">
        <v>0</v>
      </c>
      <c r="T153" s="170" t="n">
        <f aca="false">S153*H153</f>
        <v>0</v>
      </c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R153" s="171" t="s">
        <v>150</v>
      </c>
      <c r="AT153" s="171" t="s">
        <v>193</v>
      </c>
      <c r="AU153" s="171" t="s">
        <v>82</v>
      </c>
      <c r="AY153" s="3" t="s">
        <v>114</v>
      </c>
      <c r="BE153" s="172" t="n">
        <f aca="false">IF(N153="základní",J153,0)</f>
        <v>0</v>
      </c>
      <c r="BF153" s="172" t="n">
        <f aca="false">IF(N153="snížená",J153,0)</f>
        <v>0</v>
      </c>
      <c r="BG153" s="172" t="n">
        <f aca="false">IF(N153="zákl. přenesená",J153,0)</f>
        <v>0</v>
      </c>
      <c r="BH153" s="172" t="n">
        <f aca="false">IF(N153="sníž. přenesená",J153,0)</f>
        <v>0</v>
      </c>
      <c r="BI153" s="172" t="n">
        <f aca="false">IF(N153="nulová",J153,0)</f>
        <v>0</v>
      </c>
      <c r="BJ153" s="3" t="s">
        <v>80</v>
      </c>
      <c r="BK153" s="172" t="n">
        <f aca="false">ROUND(I153*H153,2)</f>
        <v>0</v>
      </c>
      <c r="BL153" s="3" t="s">
        <v>119</v>
      </c>
      <c r="BM153" s="171" t="s">
        <v>196</v>
      </c>
    </row>
    <row r="154" s="173" customFormat="true" ht="12.8" hidden="false" customHeight="false" outlineLevel="0" collapsed="false">
      <c r="B154" s="174"/>
      <c r="D154" s="175" t="s">
        <v>126</v>
      </c>
      <c r="E154" s="176"/>
      <c r="F154" s="177" t="s">
        <v>82</v>
      </c>
      <c r="H154" s="178" t="n">
        <v>2</v>
      </c>
      <c r="I154" s="179"/>
      <c r="L154" s="174"/>
      <c r="M154" s="180"/>
      <c r="N154" s="181"/>
      <c r="O154" s="181"/>
      <c r="P154" s="181"/>
      <c r="Q154" s="181"/>
      <c r="R154" s="181"/>
      <c r="S154" s="181"/>
      <c r="T154" s="182"/>
      <c r="AT154" s="176" t="s">
        <v>126</v>
      </c>
      <c r="AU154" s="176" t="s">
        <v>82</v>
      </c>
      <c r="AV154" s="173" t="s">
        <v>82</v>
      </c>
      <c r="AW154" s="173" t="s">
        <v>31</v>
      </c>
      <c r="AX154" s="173" t="s">
        <v>80</v>
      </c>
      <c r="AY154" s="176" t="s">
        <v>114</v>
      </c>
    </row>
    <row r="155" s="27" customFormat="true" ht="24.15" hidden="false" customHeight="true" outlineLevel="0" collapsed="false">
      <c r="A155" s="22"/>
      <c r="B155" s="159"/>
      <c r="C155" s="183" t="s">
        <v>197</v>
      </c>
      <c r="D155" s="183" t="s">
        <v>193</v>
      </c>
      <c r="E155" s="184" t="s">
        <v>198</v>
      </c>
      <c r="F155" s="185" t="s">
        <v>199</v>
      </c>
      <c r="G155" s="186" t="s">
        <v>190</v>
      </c>
      <c r="H155" s="187" t="n">
        <v>2</v>
      </c>
      <c r="I155" s="188"/>
      <c r="J155" s="189" t="n">
        <f aca="false">ROUND(I155*H155,2)</f>
        <v>0</v>
      </c>
      <c r="K155" s="185" t="s">
        <v>124</v>
      </c>
      <c r="L155" s="190"/>
      <c r="M155" s="191"/>
      <c r="N155" s="192" t="s">
        <v>39</v>
      </c>
      <c r="O155" s="60"/>
      <c r="P155" s="169" t="n">
        <f aca="false">O155*H155</f>
        <v>0</v>
      </c>
      <c r="Q155" s="169" t="n">
        <v>0.0036</v>
      </c>
      <c r="R155" s="169" t="n">
        <f aca="false">Q155*H155</f>
        <v>0.0072</v>
      </c>
      <c r="S155" s="169" t="n">
        <v>0</v>
      </c>
      <c r="T155" s="170" t="n">
        <f aca="false">S155*H155</f>
        <v>0</v>
      </c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R155" s="171" t="s">
        <v>150</v>
      </c>
      <c r="AT155" s="171" t="s">
        <v>193</v>
      </c>
      <c r="AU155" s="171" t="s">
        <v>82</v>
      </c>
      <c r="AY155" s="3" t="s">
        <v>114</v>
      </c>
      <c r="BE155" s="172" t="n">
        <f aca="false">IF(N155="základní",J155,0)</f>
        <v>0</v>
      </c>
      <c r="BF155" s="172" t="n">
        <f aca="false">IF(N155="snížená",J155,0)</f>
        <v>0</v>
      </c>
      <c r="BG155" s="172" t="n">
        <f aca="false">IF(N155="zákl. přenesená",J155,0)</f>
        <v>0</v>
      </c>
      <c r="BH155" s="172" t="n">
        <f aca="false">IF(N155="sníž. přenesená",J155,0)</f>
        <v>0</v>
      </c>
      <c r="BI155" s="172" t="n">
        <f aca="false">IF(N155="nulová",J155,0)</f>
        <v>0</v>
      </c>
      <c r="BJ155" s="3" t="s">
        <v>80</v>
      </c>
      <c r="BK155" s="172" t="n">
        <f aca="false">ROUND(I155*H155,2)</f>
        <v>0</v>
      </c>
      <c r="BL155" s="3" t="s">
        <v>119</v>
      </c>
      <c r="BM155" s="171" t="s">
        <v>200</v>
      </c>
    </row>
    <row r="156" s="27" customFormat="true" ht="16.5" hidden="false" customHeight="true" outlineLevel="0" collapsed="false">
      <c r="A156" s="22"/>
      <c r="B156" s="159"/>
      <c r="C156" s="183" t="s">
        <v>201</v>
      </c>
      <c r="D156" s="183" t="s">
        <v>193</v>
      </c>
      <c r="E156" s="184" t="s">
        <v>202</v>
      </c>
      <c r="F156" s="185" t="s">
        <v>203</v>
      </c>
      <c r="G156" s="186" t="s">
        <v>190</v>
      </c>
      <c r="H156" s="187" t="n">
        <v>2</v>
      </c>
      <c r="I156" s="188"/>
      <c r="J156" s="189" t="n">
        <f aca="false">ROUND(I156*H156,2)</f>
        <v>0</v>
      </c>
      <c r="K156" s="185" t="s">
        <v>124</v>
      </c>
      <c r="L156" s="190"/>
      <c r="M156" s="191"/>
      <c r="N156" s="192" t="s">
        <v>39</v>
      </c>
      <c r="O156" s="60"/>
      <c r="P156" s="169" t="n">
        <f aca="false">O156*H156</f>
        <v>0</v>
      </c>
      <c r="Q156" s="169" t="n">
        <v>0.0039</v>
      </c>
      <c r="R156" s="169" t="n">
        <f aca="false">Q156*H156</f>
        <v>0.0078</v>
      </c>
      <c r="S156" s="169" t="n">
        <v>0</v>
      </c>
      <c r="T156" s="170" t="n">
        <f aca="false">S156*H156</f>
        <v>0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71" t="s">
        <v>150</v>
      </c>
      <c r="AT156" s="171" t="s">
        <v>193</v>
      </c>
      <c r="AU156" s="171" t="s">
        <v>82</v>
      </c>
      <c r="AY156" s="3" t="s">
        <v>114</v>
      </c>
      <c r="BE156" s="172" t="n">
        <f aca="false">IF(N156="základní",J156,0)</f>
        <v>0</v>
      </c>
      <c r="BF156" s="172" t="n">
        <f aca="false">IF(N156="snížená",J156,0)</f>
        <v>0</v>
      </c>
      <c r="BG156" s="172" t="n">
        <f aca="false">IF(N156="zákl. přenesená",J156,0)</f>
        <v>0</v>
      </c>
      <c r="BH156" s="172" t="n">
        <f aca="false">IF(N156="sníž. přenesená",J156,0)</f>
        <v>0</v>
      </c>
      <c r="BI156" s="172" t="n">
        <f aca="false">IF(N156="nulová",J156,0)</f>
        <v>0</v>
      </c>
      <c r="BJ156" s="3" t="s">
        <v>80</v>
      </c>
      <c r="BK156" s="172" t="n">
        <f aca="false">ROUND(I156*H156,2)</f>
        <v>0</v>
      </c>
      <c r="BL156" s="3" t="s">
        <v>119</v>
      </c>
      <c r="BM156" s="171" t="s">
        <v>204</v>
      </c>
    </row>
    <row r="157" s="27" customFormat="true" ht="24.15" hidden="false" customHeight="true" outlineLevel="0" collapsed="false">
      <c r="A157" s="22"/>
      <c r="B157" s="159"/>
      <c r="C157" s="160" t="s">
        <v>205</v>
      </c>
      <c r="D157" s="160" t="s">
        <v>116</v>
      </c>
      <c r="E157" s="161" t="s">
        <v>206</v>
      </c>
      <c r="F157" s="162" t="s">
        <v>207</v>
      </c>
      <c r="G157" s="163" t="s">
        <v>208</v>
      </c>
      <c r="H157" s="164" t="n">
        <v>6</v>
      </c>
      <c r="I157" s="165"/>
      <c r="J157" s="166" t="n">
        <f aca="false">ROUND(I157*H157,2)</f>
        <v>0</v>
      </c>
      <c r="K157" s="162" t="s">
        <v>124</v>
      </c>
      <c r="L157" s="23"/>
      <c r="M157" s="167"/>
      <c r="N157" s="168" t="s">
        <v>39</v>
      </c>
      <c r="O157" s="60"/>
      <c r="P157" s="169" t="n">
        <f aca="false">O157*H157</f>
        <v>0</v>
      </c>
      <c r="Q157" s="169" t="n">
        <v>0</v>
      </c>
      <c r="R157" s="169" t="n">
        <f aca="false">Q157*H157</f>
        <v>0</v>
      </c>
      <c r="S157" s="169" t="n">
        <v>0</v>
      </c>
      <c r="T157" s="170" t="n">
        <f aca="false">S157*H157</f>
        <v>0</v>
      </c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R157" s="171" t="s">
        <v>119</v>
      </c>
      <c r="AT157" s="171" t="s">
        <v>116</v>
      </c>
      <c r="AU157" s="171" t="s">
        <v>82</v>
      </c>
      <c r="AY157" s="3" t="s">
        <v>114</v>
      </c>
      <c r="BE157" s="172" t="n">
        <f aca="false">IF(N157="základní",J157,0)</f>
        <v>0</v>
      </c>
      <c r="BF157" s="172" t="n">
        <f aca="false">IF(N157="snížená",J157,0)</f>
        <v>0</v>
      </c>
      <c r="BG157" s="172" t="n">
        <f aca="false">IF(N157="zákl. přenesená",J157,0)</f>
        <v>0</v>
      </c>
      <c r="BH157" s="172" t="n">
        <f aca="false">IF(N157="sníž. přenesená",J157,0)</f>
        <v>0</v>
      </c>
      <c r="BI157" s="172" t="n">
        <f aca="false">IF(N157="nulová",J157,0)</f>
        <v>0</v>
      </c>
      <c r="BJ157" s="3" t="s">
        <v>80</v>
      </c>
      <c r="BK157" s="172" t="n">
        <f aca="false">ROUND(I157*H157,2)</f>
        <v>0</v>
      </c>
      <c r="BL157" s="3" t="s">
        <v>119</v>
      </c>
      <c r="BM157" s="171" t="s">
        <v>209</v>
      </c>
    </row>
    <row r="158" s="27" customFormat="true" ht="24.15" hidden="false" customHeight="true" outlineLevel="0" collapsed="false">
      <c r="A158" s="22"/>
      <c r="B158" s="159"/>
      <c r="C158" s="183" t="s">
        <v>210</v>
      </c>
      <c r="D158" s="183" t="s">
        <v>193</v>
      </c>
      <c r="E158" s="184" t="s">
        <v>211</v>
      </c>
      <c r="F158" s="185" t="s">
        <v>212</v>
      </c>
      <c r="G158" s="186" t="s">
        <v>208</v>
      </c>
      <c r="H158" s="187" t="n">
        <v>7.059</v>
      </c>
      <c r="I158" s="188"/>
      <c r="J158" s="189" t="n">
        <f aca="false">ROUND(I158*H158,2)</f>
        <v>0</v>
      </c>
      <c r="K158" s="185" t="s">
        <v>124</v>
      </c>
      <c r="L158" s="190"/>
      <c r="M158" s="191"/>
      <c r="N158" s="192" t="s">
        <v>39</v>
      </c>
      <c r="O158" s="60"/>
      <c r="P158" s="169" t="n">
        <f aca="false">O158*H158</f>
        <v>0</v>
      </c>
      <c r="Q158" s="169" t="n">
        <v>0.0015</v>
      </c>
      <c r="R158" s="169" t="n">
        <f aca="false">Q158*H158</f>
        <v>0.0105885</v>
      </c>
      <c r="S158" s="169" t="n">
        <v>0</v>
      </c>
      <c r="T158" s="170" t="n">
        <f aca="false">S158*H158</f>
        <v>0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71" t="s">
        <v>150</v>
      </c>
      <c r="AT158" s="171" t="s">
        <v>193</v>
      </c>
      <c r="AU158" s="171" t="s">
        <v>82</v>
      </c>
      <c r="AY158" s="3" t="s">
        <v>114</v>
      </c>
      <c r="BE158" s="172" t="n">
        <f aca="false">IF(N158="základní",J158,0)</f>
        <v>0</v>
      </c>
      <c r="BF158" s="172" t="n">
        <f aca="false">IF(N158="snížená",J158,0)</f>
        <v>0</v>
      </c>
      <c r="BG158" s="172" t="n">
        <f aca="false">IF(N158="zákl. přenesená",J158,0)</f>
        <v>0</v>
      </c>
      <c r="BH158" s="172" t="n">
        <f aca="false">IF(N158="sníž. přenesená",J158,0)</f>
        <v>0</v>
      </c>
      <c r="BI158" s="172" t="n">
        <f aca="false">IF(N158="nulová",J158,0)</f>
        <v>0</v>
      </c>
      <c r="BJ158" s="3" t="s">
        <v>80</v>
      </c>
      <c r="BK158" s="172" t="n">
        <f aca="false">ROUND(I158*H158,2)</f>
        <v>0</v>
      </c>
      <c r="BL158" s="3" t="s">
        <v>119</v>
      </c>
      <c r="BM158" s="171" t="s">
        <v>213</v>
      </c>
    </row>
    <row r="159" s="173" customFormat="true" ht="19.4" hidden="false" customHeight="false" outlineLevel="0" collapsed="false">
      <c r="B159" s="174"/>
      <c r="D159" s="175" t="s">
        <v>126</v>
      </c>
      <c r="F159" s="177" t="s">
        <v>214</v>
      </c>
      <c r="H159" s="178" t="n">
        <v>7.059</v>
      </c>
      <c r="I159" s="179"/>
      <c r="L159" s="174"/>
      <c r="M159" s="180"/>
      <c r="N159" s="181"/>
      <c r="O159" s="181"/>
      <c r="P159" s="181"/>
      <c r="Q159" s="181"/>
      <c r="R159" s="181"/>
      <c r="S159" s="181"/>
      <c r="T159" s="182"/>
      <c r="AT159" s="176" t="s">
        <v>126</v>
      </c>
      <c r="AU159" s="176" t="s">
        <v>82</v>
      </c>
      <c r="AV159" s="173" t="s">
        <v>82</v>
      </c>
      <c r="AW159" s="173" t="s">
        <v>2</v>
      </c>
      <c r="AX159" s="173" t="s">
        <v>80</v>
      </c>
      <c r="AY159" s="176" t="s">
        <v>114</v>
      </c>
    </row>
    <row r="160" s="27" customFormat="true" ht="24.15" hidden="false" customHeight="true" outlineLevel="0" collapsed="false">
      <c r="A160" s="22"/>
      <c r="B160" s="159"/>
      <c r="C160" s="160" t="s">
        <v>6</v>
      </c>
      <c r="D160" s="160" t="s">
        <v>116</v>
      </c>
      <c r="E160" s="161" t="s">
        <v>215</v>
      </c>
      <c r="F160" s="162" t="s">
        <v>216</v>
      </c>
      <c r="G160" s="163" t="s">
        <v>208</v>
      </c>
      <c r="H160" s="164" t="n">
        <v>18</v>
      </c>
      <c r="I160" s="165"/>
      <c r="J160" s="166" t="n">
        <f aca="false">ROUND(I160*H160,2)</f>
        <v>0</v>
      </c>
      <c r="K160" s="162" t="s">
        <v>124</v>
      </c>
      <c r="L160" s="23"/>
      <c r="M160" s="167"/>
      <c r="N160" s="168" t="s">
        <v>39</v>
      </c>
      <c r="O160" s="60"/>
      <c r="P160" s="169" t="n">
        <f aca="false">O160*H160</f>
        <v>0</v>
      </c>
      <c r="Q160" s="169" t="n">
        <v>0</v>
      </c>
      <c r="R160" s="169" t="n">
        <f aca="false">Q160*H160</f>
        <v>0</v>
      </c>
      <c r="S160" s="169" t="n">
        <v>0</v>
      </c>
      <c r="T160" s="170" t="n">
        <f aca="false">S160*H160</f>
        <v>0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71" t="s">
        <v>119</v>
      </c>
      <c r="AT160" s="171" t="s">
        <v>116</v>
      </c>
      <c r="AU160" s="171" t="s">
        <v>82</v>
      </c>
      <c r="AY160" s="3" t="s">
        <v>114</v>
      </c>
      <c r="BE160" s="172" t="n">
        <f aca="false">IF(N160="základní",J160,0)</f>
        <v>0</v>
      </c>
      <c r="BF160" s="172" t="n">
        <f aca="false">IF(N160="snížená",J160,0)</f>
        <v>0</v>
      </c>
      <c r="BG160" s="172" t="n">
        <f aca="false">IF(N160="zákl. přenesená",J160,0)</f>
        <v>0</v>
      </c>
      <c r="BH160" s="172" t="n">
        <f aca="false">IF(N160="sníž. přenesená",J160,0)</f>
        <v>0</v>
      </c>
      <c r="BI160" s="172" t="n">
        <f aca="false">IF(N160="nulová",J160,0)</f>
        <v>0</v>
      </c>
      <c r="BJ160" s="3" t="s">
        <v>80</v>
      </c>
      <c r="BK160" s="172" t="n">
        <f aca="false">ROUND(I160*H160,2)</f>
        <v>0</v>
      </c>
      <c r="BL160" s="3" t="s">
        <v>119</v>
      </c>
      <c r="BM160" s="171" t="s">
        <v>217</v>
      </c>
    </row>
    <row r="161" s="173" customFormat="true" ht="12.8" hidden="false" customHeight="false" outlineLevel="0" collapsed="false">
      <c r="B161" s="174"/>
      <c r="D161" s="175" t="s">
        <v>126</v>
      </c>
      <c r="E161" s="176"/>
      <c r="F161" s="177" t="s">
        <v>218</v>
      </c>
      <c r="H161" s="178" t="n">
        <v>18</v>
      </c>
      <c r="I161" s="179"/>
      <c r="L161" s="174"/>
      <c r="M161" s="180"/>
      <c r="N161" s="181"/>
      <c r="O161" s="181"/>
      <c r="P161" s="181"/>
      <c r="Q161" s="181"/>
      <c r="R161" s="181"/>
      <c r="S161" s="181"/>
      <c r="T161" s="182"/>
      <c r="AT161" s="176" t="s">
        <v>126</v>
      </c>
      <c r="AU161" s="176" t="s">
        <v>82</v>
      </c>
      <c r="AV161" s="173" t="s">
        <v>82</v>
      </c>
      <c r="AW161" s="173" t="s">
        <v>31</v>
      </c>
      <c r="AX161" s="173" t="s">
        <v>80</v>
      </c>
      <c r="AY161" s="176" t="s">
        <v>114</v>
      </c>
    </row>
    <row r="162" s="145" customFormat="true" ht="22.8" hidden="false" customHeight="true" outlineLevel="0" collapsed="false">
      <c r="B162" s="146"/>
      <c r="D162" s="147" t="s">
        <v>73</v>
      </c>
      <c r="E162" s="157" t="s">
        <v>219</v>
      </c>
      <c r="F162" s="157" t="s">
        <v>220</v>
      </c>
      <c r="I162" s="149"/>
      <c r="J162" s="158" t="n">
        <f aca="false">BK162</f>
        <v>0</v>
      </c>
      <c r="L162" s="146"/>
      <c r="M162" s="151"/>
      <c r="N162" s="152"/>
      <c r="O162" s="152"/>
      <c r="P162" s="153" t="n">
        <f aca="false">SUM(P163:P171)</f>
        <v>0</v>
      </c>
      <c r="Q162" s="152"/>
      <c r="R162" s="153" t="n">
        <f aca="false">SUM(R163:R171)</f>
        <v>0</v>
      </c>
      <c r="S162" s="152"/>
      <c r="T162" s="154" t="n">
        <f aca="false">SUM(T163:T171)</f>
        <v>13.3</v>
      </c>
      <c r="AR162" s="147" t="s">
        <v>80</v>
      </c>
      <c r="AT162" s="155" t="s">
        <v>73</v>
      </c>
      <c r="AU162" s="155" t="s">
        <v>80</v>
      </c>
      <c r="AY162" s="147" t="s">
        <v>114</v>
      </c>
      <c r="BK162" s="156" t="n">
        <f aca="false">SUM(BK163:BK171)</f>
        <v>0</v>
      </c>
    </row>
    <row r="163" s="27" customFormat="true" ht="24.15" hidden="false" customHeight="true" outlineLevel="0" collapsed="false">
      <c r="A163" s="22"/>
      <c r="B163" s="159"/>
      <c r="C163" s="160" t="s">
        <v>221</v>
      </c>
      <c r="D163" s="160" t="s">
        <v>116</v>
      </c>
      <c r="E163" s="161" t="s">
        <v>222</v>
      </c>
      <c r="F163" s="162" t="s">
        <v>223</v>
      </c>
      <c r="G163" s="163" t="s">
        <v>123</v>
      </c>
      <c r="H163" s="164" t="n">
        <v>4</v>
      </c>
      <c r="I163" s="165"/>
      <c r="J163" s="166" t="n">
        <f aca="false">ROUND(I163*H163,2)</f>
        <v>0</v>
      </c>
      <c r="K163" s="162" t="s">
        <v>124</v>
      </c>
      <c r="L163" s="23"/>
      <c r="M163" s="167"/>
      <c r="N163" s="168" t="s">
        <v>39</v>
      </c>
      <c r="O163" s="60"/>
      <c r="P163" s="169" t="n">
        <f aca="false">O163*H163</f>
        <v>0</v>
      </c>
      <c r="Q163" s="169" t="n">
        <v>0</v>
      </c>
      <c r="R163" s="169" t="n">
        <f aca="false">Q163*H163</f>
        <v>0</v>
      </c>
      <c r="S163" s="169" t="n">
        <v>2.2</v>
      </c>
      <c r="T163" s="170" t="n">
        <f aca="false">S163*H163</f>
        <v>8.8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71" t="s">
        <v>119</v>
      </c>
      <c r="AT163" s="171" t="s">
        <v>116</v>
      </c>
      <c r="AU163" s="171" t="s">
        <v>82</v>
      </c>
      <c r="AY163" s="3" t="s">
        <v>114</v>
      </c>
      <c r="BE163" s="172" t="n">
        <f aca="false">IF(N163="základní",J163,0)</f>
        <v>0</v>
      </c>
      <c r="BF163" s="172" t="n">
        <f aca="false">IF(N163="snížená",J163,0)</f>
        <v>0</v>
      </c>
      <c r="BG163" s="172" t="n">
        <f aca="false">IF(N163="zákl. přenesená",J163,0)</f>
        <v>0</v>
      </c>
      <c r="BH163" s="172" t="n">
        <f aca="false">IF(N163="sníž. přenesená",J163,0)</f>
        <v>0</v>
      </c>
      <c r="BI163" s="172" t="n">
        <f aca="false">IF(N163="nulová",J163,0)</f>
        <v>0</v>
      </c>
      <c r="BJ163" s="3" t="s">
        <v>80</v>
      </c>
      <c r="BK163" s="172" t="n">
        <f aca="false">ROUND(I163*H163,2)</f>
        <v>0</v>
      </c>
      <c r="BL163" s="3" t="s">
        <v>119</v>
      </c>
      <c r="BM163" s="171" t="s">
        <v>224</v>
      </c>
    </row>
    <row r="164" s="173" customFormat="true" ht="12.8" hidden="false" customHeight="false" outlineLevel="0" collapsed="false">
      <c r="B164" s="174"/>
      <c r="D164" s="175" t="s">
        <v>126</v>
      </c>
      <c r="E164" s="176"/>
      <c r="F164" s="177" t="s">
        <v>225</v>
      </c>
      <c r="H164" s="178" t="n">
        <v>4</v>
      </c>
      <c r="I164" s="179"/>
      <c r="L164" s="174"/>
      <c r="M164" s="180"/>
      <c r="N164" s="181"/>
      <c r="O164" s="181"/>
      <c r="P164" s="181"/>
      <c r="Q164" s="181"/>
      <c r="R164" s="181"/>
      <c r="S164" s="181"/>
      <c r="T164" s="182"/>
      <c r="AT164" s="176" t="s">
        <v>126</v>
      </c>
      <c r="AU164" s="176" t="s">
        <v>82</v>
      </c>
      <c r="AV164" s="173" t="s">
        <v>82</v>
      </c>
      <c r="AW164" s="173" t="s">
        <v>31</v>
      </c>
      <c r="AX164" s="173" t="s">
        <v>80</v>
      </c>
      <c r="AY164" s="176" t="s">
        <v>114</v>
      </c>
    </row>
    <row r="165" s="27" customFormat="true" ht="24.15" hidden="false" customHeight="true" outlineLevel="0" collapsed="false">
      <c r="A165" s="22"/>
      <c r="B165" s="159"/>
      <c r="C165" s="160" t="s">
        <v>226</v>
      </c>
      <c r="D165" s="160" t="s">
        <v>116</v>
      </c>
      <c r="E165" s="161" t="s">
        <v>227</v>
      </c>
      <c r="F165" s="162" t="s">
        <v>228</v>
      </c>
      <c r="G165" s="163" t="s">
        <v>123</v>
      </c>
      <c r="H165" s="164" t="n">
        <v>2.5</v>
      </c>
      <c r="I165" s="165"/>
      <c r="J165" s="166" t="n">
        <f aca="false">ROUND(I165*H165,2)</f>
        <v>0</v>
      </c>
      <c r="K165" s="162"/>
      <c r="L165" s="23"/>
      <c r="M165" s="167"/>
      <c r="N165" s="168" t="s">
        <v>39</v>
      </c>
      <c r="O165" s="60"/>
      <c r="P165" s="169" t="n">
        <f aca="false">O165*H165</f>
        <v>0</v>
      </c>
      <c r="Q165" s="169" t="n">
        <v>0</v>
      </c>
      <c r="R165" s="169" t="n">
        <f aca="false">Q165*H165</f>
        <v>0</v>
      </c>
      <c r="S165" s="169" t="n">
        <v>1.8</v>
      </c>
      <c r="T165" s="170" t="n">
        <f aca="false">S165*H165</f>
        <v>4.5</v>
      </c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R165" s="171" t="s">
        <v>119</v>
      </c>
      <c r="AT165" s="171" t="s">
        <v>116</v>
      </c>
      <c r="AU165" s="171" t="s">
        <v>82</v>
      </c>
      <c r="AY165" s="3" t="s">
        <v>114</v>
      </c>
      <c r="BE165" s="172" t="n">
        <f aca="false">IF(N165="základní",J165,0)</f>
        <v>0</v>
      </c>
      <c r="BF165" s="172" t="n">
        <f aca="false">IF(N165="snížená",J165,0)</f>
        <v>0</v>
      </c>
      <c r="BG165" s="172" t="n">
        <f aca="false">IF(N165="zákl. přenesená",J165,0)</f>
        <v>0</v>
      </c>
      <c r="BH165" s="172" t="n">
        <f aca="false">IF(N165="sníž. přenesená",J165,0)</f>
        <v>0</v>
      </c>
      <c r="BI165" s="172" t="n">
        <f aca="false">IF(N165="nulová",J165,0)</f>
        <v>0</v>
      </c>
      <c r="BJ165" s="3" t="s">
        <v>80</v>
      </c>
      <c r="BK165" s="172" t="n">
        <f aca="false">ROUND(I165*H165,2)</f>
        <v>0</v>
      </c>
      <c r="BL165" s="3" t="s">
        <v>119</v>
      </c>
      <c r="BM165" s="171" t="s">
        <v>229</v>
      </c>
    </row>
    <row r="166" s="173" customFormat="true" ht="12.8" hidden="false" customHeight="false" outlineLevel="0" collapsed="false">
      <c r="B166" s="174"/>
      <c r="D166" s="175" t="s">
        <v>126</v>
      </c>
      <c r="E166" s="176"/>
      <c r="F166" s="177" t="s">
        <v>230</v>
      </c>
      <c r="H166" s="178" t="n">
        <v>2.5</v>
      </c>
      <c r="I166" s="179"/>
      <c r="L166" s="174"/>
      <c r="M166" s="180"/>
      <c r="N166" s="181"/>
      <c r="O166" s="181"/>
      <c r="P166" s="181"/>
      <c r="Q166" s="181"/>
      <c r="R166" s="181"/>
      <c r="S166" s="181"/>
      <c r="T166" s="182"/>
      <c r="AT166" s="176" t="s">
        <v>126</v>
      </c>
      <c r="AU166" s="176" t="s">
        <v>82</v>
      </c>
      <c r="AV166" s="173" t="s">
        <v>82</v>
      </c>
      <c r="AW166" s="173" t="s">
        <v>31</v>
      </c>
      <c r="AX166" s="173" t="s">
        <v>80</v>
      </c>
      <c r="AY166" s="176" t="s">
        <v>114</v>
      </c>
    </row>
    <row r="167" s="27" customFormat="true" ht="24.15" hidden="false" customHeight="true" outlineLevel="0" collapsed="false">
      <c r="A167" s="22"/>
      <c r="B167" s="159"/>
      <c r="C167" s="160" t="s">
        <v>231</v>
      </c>
      <c r="D167" s="160" t="s">
        <v>116</v>
      </c>
      <c r="E167" s="161" t="s">
        <v>232</v>
      </c>
      <c r="F167" s="162" t="s">
        <v>233</v>
      </c>
      <c r="G167" s="163" t="s">
        <v>153</v>
      </c>
      <c r="H167" s="164" t="n">
        <v>13.3</v>
      </c>
      <c r="I167" s="165"/>
      <c r="J167" s="166" t="n">
        <f aca="false">ROUND(I167*H167,2)</f>
        <v>0</v>
      </c>
      <c r="K167" s="162" t="s">
        <v>124</v>
      </c>
      <c r="L167" s="23"/>
      <c r="M167" s="167"/>
      <c r="N167" s="168" t="s">
        <v>39</v>
      </c>
      <c r="O167" s="60"/>
      <c r="P167" s="169" t="n">
        <f aca="false">O167*H167</f>
        <v>0</v>
      </c>
      <c r="Q167" s="169" t="n">
        <v>0</v>
      </c>
      <c r="R167" s="169" t="n">
        <f aca="false">Q167*H167</f>
        <v>0</v>
      </c>
      <c r="S167" s="169" t="n">
        <v>0</v>
      </c>
      <c r="T167" s="170" t="n">
        <f aca="false">S167*H167</f>
        <v>0</v>
      </c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R167" s="171" t="s">
        <v>119</v>
      </c>
      <c r="AT167" s="171" t="s">
        <v>116</v>
      </c>
      <c r="AU167" s="171" t="s">
        <v>82</v>
      </c>
      <c r="AY167" s="3" t="s">
        <v>114</v>
      </c>
      <c r="BE167" s="172" t="n">
        <f aca="false">IF(N167="základní",J167,0)</f>
        <v>0</v>
      </c>
      <c r="BF167" s="172" t="n">
        <f aca="false">IF(N167="snížená",J167,0)</f>
        <v>0</v>
      </c>
      <c r="BG167" s="172" t="n">
        <f aca="false">IF(N167="zákl. přenesená",J167,0)</f>
        <v>0</v>
      </c>
      <c r="BH167" s="172" t="n">
        <f aca="false">IF(N167="sníž. přenesená",J167,0)</f>
        <v>0</v>
      </c>
      <c r="BI167" s="172" t="n">
        <f aca="false">IF(N167="nulová",J167,0)</f>
        <v>0</v>
      </c>
      <c r="BJ167" s="3" t="s">
        <v>80</v>
      </c>
      <c r="BK167" s="172" t="n">
        <f aca="false">ROUND(I167*H167,2)</f>
        <v>0</v>
      </c>
      <c r="BL167" s="3" t="s">
        <v>119</v>
      </c>
      <c r="BM167" s="171" t="s">
        <v>234</v>
      </c>
    </row>
    <row r="168" s="27" customFormat="true" ht="24.15" hidden="false" customHeight="true" outlineLevel="0" collapsed="false">
      <c r="A168" s="22"/>
      <c r="B168" s="159"/>
      <c r="C168" s="160" t="s">
        <v>235</v>
      </c>
      <c r="D168" s="160" t="s">
        <v>116</v>
      </c>
      <c r="E168" s="161" t="s">
        <v>236</v>
      </c>
      <c r="F168" s="162" t="s">
        <v>237</v>
      </c>
      <c r="G168" s="163" t="s">
        <v>153</v>
      </c>
      <c r="H168" s="164" t="n">
        <v>13.3</v>
      </c>
      <c r="I168" s="165"/>
      <c r="J168" s="166" t="n">
        <f aca="false">ROUND(I168*H168,2)</f>
        <v>0</v>
      </c>
      <c r="K168" s="162" t="s">
        <v>124</v>
      </c>
      <c r="L168" s="23"/>
      <c r="M168" s="167"/>
      <c r="N168" s="168" t="s">
        <v>39</v>
      </c>
      <c r="O168" s="60"/>
      <c r="P168" s="169" t="n">
        <f aca="false">O168*H168</f>
        <v>0</v>
      </c>
      <c r="Q168" s="169" t="n">
        <v>0</v>
      </c>
      <c r="R168" s="169" t="n">
        <f aca="false">Q168*H168</f>
        <v>0</v>
      </c>
      <c r="S168" s="169" t="n">
        <v>0</v>
      </c>
      <c r="T168" s="170" t="n">
        <f aca="false">S168*H168</f>
        <v>0</v>
      </c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R168" s="171" t="s">
        <v>119</v>
      </c>
      <c r="AT168" s="171" t="s">
        <v>116</v>
      </c>
      <c r="AU168" s="171" t="s">
        <v>82</v>
      </c>
      <c r="AY168" s="3" t="s">
        <v>114</v>
      </c>
      <c r="BE168" s="172" t="n">
        <f aca="false">IF(N168="základní",J168,0)</f>
        <v>0</v>
      </c>
      <c r="BF168" s="172" t="n">
        <f aca="false">IF(N168="snížená",J168,0)</f>
        <v>0</v>
      </c>
      <c r="BG168" s="172" t="n">
        <f aca="false">IF(N168="zákl. přenesená",J168,0)</f>
        <v>0</v>
      </c>
      <c r="BH168" s="172" t="n">
        <f aca="false">IF(N168="sníž. přenesená",J168,0)</f>
        <v>0</v>
      </c>
      <c r="BI168" s="172" t="n">
        <f aca="false">IF(N168="nulová",J168,0)</f>
        <v>0</v>
      </c>
      <c r="BJ168" s="3" t="s">
        <v>80</v>
      </c>
      <c r="BK168" s="172" t="n">
        <f aca="false">ROUND(I168*H168,2)</f>
        <v>0</v>
      </c>
      <c r="BL168" s="3" t="s">
        <v>119</v>
      </c>
      <c r="BM168" s="171" t="s">
        <v>238</v>
      </c>
    </row>
    <row r="169" s="27" customFormat="true" ht="24.15" hidden="false" customHeight="true" outlineLevel="0" collapsed="false">
      <c r="A169" s="22"/>
      <c r="B169" s="159"/>
      <c r="C169" s="160" t="s">
        <v>239</v>
      </c>
      <c r="D169" s="160" t="s">
        <v>116</v>
      </c>
      <c r="E169" s="161" t="s">
        <v>240</v>
      </c>
      <c r="F169" s="162" t="s">
        <v>241</v>
      </c>
      <c r="G169" s="163" t="s">
        <v>153</v>
      </c>
      <c r="H169" s="164" t="n">
        <v>66.5</v>
      </c>
      <c r="I169" s="165"/>
      <c r="J169" s="166" t="n">
        <f aca="false">ROUND(I169*H169,2)</f>
        <v>0</v>
      </c>
      <c r="K169" s="162" t="s">
        <v>124</v>
      </c>
      <c r="L169" s="23"/>
      <c r="M169" s="167"/>
      <c r="N169" s="168" t="s">
        <v>39</v>
      </c>
      <c r="O169" s="60"/>
      <c r="P169" s="169" t="n">
        <f aca="false">O169*H169</f>
        <v>0</v>
      </c>
      <c r="Q169" s="169" t="n">
        <v>0</v>
      </c>
      <c r="R169" s="169" t="n">
        <f aca="false">Q169*H169</f>
        <v>0</v>
      </c>
      <c r="S169" s="169" t="n">
        <v>0</v>
      </c>
      <c r="T169" s="170" t="n">
        <f aca="false">S169*H169</f>
        <v>0</v>
      </c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R169" s="171" t="s">
        <v>119</v>
      </c>
      <c r="AT169" s="171" t="s">
        <v>116</v>
      </c>
      <c r="AU169" s="171" t="s">
        <v>82</v>
      </c>
      <c r="AY169" s="3" t="s">
        <v>114</v>
      </c>
      <c r="BE169" s="172" t="n">
        <f aca="false">IF(N169="základní",J169,0)</f>
        <v>0</v>
      </c>
      <c r="BF169" s="172" t="n">
        <f aca="false">IF(N169="snížená",J169,0)</f>
        <v>0</v>
      </c>
      <c r="BG169" s="172" t="n">
        <f aca="false">IF(N169="zákl. přenesená",J169,0)</f>
        <v>0</v>
      </c>
      <c r="BH169" s="172" t="n">
        <f aca="false">IF(N169="sníž. přenesená",J169,0)</f>
        <v>0</v>
      </c>
      <c r="BI169" s="172" t="n">
        <f aca="false">IF(N169="nulová",J169,0)</f>
        <v>0</v>
      </c>
      <c r="BJ169" s="3" t="s">
        <v>80</v>
      </c>
      <c r="BK169" s="172" t="n">
        <f aca="false">ROUND(I169*H169,2)</f>
        <v>0</v>
      </c>
      <c r="BL169" s="3" t="s">
        <v>119</v>
      </c>
      <c r="BM169" s="171" t="s">
        <v>242</v>
      </c>
    </row>
    <row r="170" s="173" customFormat="true" ht="12.8" hidden="false" customHeight="false" outlineLevel="0" collapsed="false">
      <c r="B170" s="174"/>
      <c r="D170" s="175" t="s">
        <v>126</v>
      </c>
      <c r="F170" s="177" t="s">
        <v>243</v>
      </c>
      <c r="H170" s="178" t="n">
        <v>66.5</v>
      </c>
      <c r="I170" s="179"/>
      <c r="L170" s="174"/>
      <c r="M170" s="180"/>
      <c r="N170" s="181"/>
      <c r="O170" s="181"/>
      <c r="P170" s="181"/>
      <c r="Q170" s="181"/>
      <c r="R170" s="181"/>
      <c r="S170" s="181"/>
      <c r="T170" s="182"/>
      <c r="AT170" s="176" t="s">
        <v>126</v>
      </c>
      <c r="AU170" s="176" t="s">
        <v>82</v>
      </c>
      <c r="AV170" s="173" t="s">
        <v>82</v>
      </c>
      <c r="AW170" s="173" t="s">
        <v>2</v>
      </c>
      <c r="AX170" s="173" t="s">
        <v>80</v>
      </c>
      <c r="AY170" s="176" t="s">
        <v>114</v>
      </c>
    </row>
    <row r="171" s="27" customFormat="true" ht="33" hidden="false" customHeight="true" outlineLevel="0" collapsed="false">
      <c r="A171" s="22"/>
      <c r="B171" s="159"/>
      <c r="C171" s="160" t="s">
        <v>244</v>
      </c>
      <c r="D171" s="160" t="s">
        <v>116</v>
      </c>
      <c r="E171" s="161" t="s">
        <v>245</v>
      </c>
      <c r="F171" s="162" t="s">
        <v>246</v>
      </c>
      <c r="G171" s="163" t="s">
        <v>153</v>
      </c>
      <c r="H171" s="164" t="n">
        <v>13.3</v>
      </c>
      <c r="I171" s="165"/>
      <c r="J171" s="166" t="n">
        <f aca="false">ROUND(I171*H171,2)</f>
        <v>0</v>
      </c>
      <c r="K171" s="162" t="s">
        <v>124</v>
      </c>
      <c r="L171" s="23"/>
      <c r="M171" s="167"/>
      <c r="N171" s="168" t="s">
        <v>39</v>
      </c>
      <c r="O171" s="60"/>
      <c r="P171" s="169" t="n">
        <f aca="false">O171*H171</f>
        <v>0</v>
      </c>
      <c r="Q171" s="169" t="n">
        <v>0</v>
      </c>
      <c r="R171" s="169" t="n">
        <f aca="false">Q171*H171</f>
        <v>0</v>
      </c>
      <c r="S171" s="169" t="n">
        <v>0</v>
      </c>
      <c r="T171" s="170" t="n">
        <f aca="false">S171*H171</f>
        <v>0</v>
      </c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R171" s="171" t="s">
        <v>119</v>
      </c>
      <c r="AT171" s="171" t="s">
        <v>116</v>
      </c>
      <c r="AU171" s="171" t="s">
        <v>82</v>
      </c>
      <c r="AY171" s="3" t="s">
        <v>114</v>
      </c>
      <c r="BE171" s="172" t="n">
        <f aca="false">IF(N171="základní",J171,0)</f>
        <v>0</v>
      </c>
      <c r="BF171" s="172" t="n">
        <f aca="false">IF(N171="snížená",J171,0)</f>
        <v>0</v>
      </c>
      <c r="BG171" s="172" t="n">
        <f aca="false">IF(N171="zákl. přenesená",J171,0)</f>
        <v>0</v>
      </c>
      <c r="BH171" s="172" t="n">
        <f aca="false">IF(N171="sníž. přenesená",J171,0)</f>
        <v>0</v>
      </c>
      <c r="BI171" s="172" t="n">
        <f aca="false">IF(N171="nulová",J171,0)</f>
        <v>0</v>
      </c>
      <c r="BJ171" s="3" t="s">
        <v>80</v>
      </c>
      <c r="BK171" s="172" t="n">
        <f aca="false">ROUND(I171*H171,2)</f>
        <v>0</v>
      </c>
      <c r="BL171" s="3" t="s">
        <v>119</v>
      </c>
      <c r="BM171" s="171" t="s">
        <v>247</v>
      </c>
    </row>
    <row r="172" s="145" customFormat="true" ht="22.8" hidden="false" customHeight="true" outlineLevel="0" collapsed="false">
      <c r="B172" s="146"/>
      <c r="D172" s="147" t="s">
        <v>73</v>
      </c>
      <c r="E172" s="157" t="s">
        <v>248</v>
      </c>
      <c r="F172" s="157" t="s">
        <v>249</v>
      </c>
      <c r="I172" s="149"/>
      <c r="J172" s="158" t="n">
        <f aca="false">BK172</f>
        <v>0</v>
      </c>
      <c r="L172" s="146"/>
      <c r="M172" s="151"/>
      <c r="N172" s="152"/>
      <c r="O172" s="152"/>
      <c r="P172" s="153" t="n">
        <f aca="false">P173</f>
        <v>0</v>
      </c>
      <c r="Q172" s="152"/>
      <c r="R172" s="153" t="n">
        <f aca="false">R173</f>
        <v>0</v>
      </c>
      <c r="S172" s="152"/>
      <c r="T172" s="154" t="n">
        <f aca="false">T173</f>
        <v>0</v>
      </c>
      <c r="AR172" s="147" t="s">
        <v>80</v>
      </c>
      <c r="AT172" s="155" t="s">
        <v>73</v>
      </c>
      <c r="AU172" s="155" t="s">
        <v>80</v>
      </c>
      <c r="AY172" s="147" t="s">
        <v>114</v>
      </c>
      <c r="BK172" s="156" t="n">
        <f aca="false">BK173</f>
        <v>0</v>
      </c>
    </row>
    <row r="173" s="27" customFormat="true" ht="21.75" hidden="false" customHeight="true" outlineLevel="0" collapsed="false">
      <c r="A173" s="22"/>
      <c r="B173" s="159"/>
      <c r="C173" s="160" t="s">
        <v>250</v>
      </c>
      <c r="D173" s="160" t="s">
        <v>116</v>
      </c>
      <c r="E173" s="161" t="s">
        <v>251</v>
      </c>
      <c r="F173" s="162" t="s">
        <v>252</v>
      </c>
      <c r="G173" s="163" t="s">
        <v>153</v>
      </c>
      <c r="H173" s="164" t="n">
        <v>5.436</v>
      </c>
      <c r="I173" s="165"/>
      <c r="J173" s="166" t="n">
        <f aca="false">ROUND(I173*H173,2)</f>
        <v>0</v>
      </c>
      <c r="K173" s="162" t="s">
        <v>124</v>
      </c>
      <c r="L173" s="23"/>
      <c r="M173" s="167"/>
      <c r="N173" s="168" t="s">
        <v>39</v>
      </c>
      <c r="O173" s="60"/>
      <c r="P173" s="169" t="n">
        <f aca="false">O173*H173</f>
        <v>0</v>
      </c>
      <c r="Q173" s="169" t="n">
        <v>0</v>
      </c>
      <c r="R173" s="169" t="n">
        <f aca="false">Q173*H173</f>
        <v>0</v>
      </c>
      <c r="S173" s="169" t="n">
        <v>0</v>
      </c>
      <c r="T173" s="170" t="n">
        <f aca="false">S173*H173</f>
        <v>0</v>
      </c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R173" s="171" t="s">
        <v>119</v>
      </c>
      <c r="AT173" s="171" t="s">
        <v>116</v>
      </c>
      <c r="AU173" s="171" t="s">
        <v>82</v>
      </c>
      <c r="AY173" s="3" t="s">
        <v>114</v>
      </c>
      <c r="BE173" s="172" t="n">
        <f aca="false">IF(N173="základní",J173,0)</f>
        <v>0</v>
      </c>
      <c r="BF173" s="172" t="n">
        <f aca="false">IF(N173="snížená",J173,0)</f>
        <v>0</v>
      </c>
      <c r="BG173" s="172" t="n">
        <f aca="false">IF(N173="zákl. přenesená",J173,0)</f>
        <v>0</v>
      </c>
      <c r="BH173" s="172" t="n">
        <f aca="false">IF(N173="sníž. přenesená",J173,0)</f>
        <v>0</v>
      </c>
      <c r="BI173" s="172" t="n">
        <f aca="false">IF(N173="nulová",J173,0)</f>
        <v>0</v>
      </c>
      <c r="BJ173" s="3" t="s">
        <v>80</v>
      </c>
      <c r="BK173" s="172" t="n">
        <f aca="false">ROUND(I173*H173,2)</f>
        <v>0</v>
      </c>
      <c r="BL173" s="3" t="s">
        <v>119</v>
      </c>
      <c r="BM173" s="171" t="s">
        <v>253</v>
      </c>
    </row>
    <row r="174" s="145" customFormat="true" ht="25.9" hidden="false" customHeight="true" outlineLevel="0" collapsed="false">
      <c r="B174" s="146"/>
      <c r="D174" s="147" t="s">
        <v>73</v>
      </c>
      <c r="E174" s="148" t="s">
        <v>254</v>
      </c>
      <c r="F174" s="148" t="s">
        <v>255</v>
      </c>
      <c r="I174" s="149"/>
      <c r="J174" s="150" t="n">
        <f aca="false">BK174</f>
        <v>0</v>
      </c>
      <c r="L174" s="146"/>
      <c r="M174" s="151"/>
      <c r="N174" s="152"/>
      <c r="O174" s="152"/>
      <c r="P174" s="153" t="n">
        <f aca="false">P175+P177+P179</f>
        <v>0</v>
      </c>
      <c r="Q174" s="152"/>
      <c r="R174" s="153" t="n">
        <f aca="false">R175+R177+R179</f>
        <v>0</v>
      </c>
      <c r="S174" s="152"/>
      <c r="T174" s="154" t="n">
        <f aca="false">T175+T177+T179</f>
        <v>0</v>
      </c>
      <c r="AR174" s="147" t="s">
        <v>135</v>
      </c>
      <c r="AT174" s="155" t="s">
        <v>73</v>
      </c>
      <c r="AU174" s="155" t="s">
        <v>74</v>
      </c>
      <c r="AY174" s="147" t="s">
        <v>114</v>
      </c>
      <c r="BK174" s="156" t="n">
        <f aca="false">BK175+BK177+BK179</f>
        <v>0</v>
      </c>
    </row>
    <row r="175" s="145" customFormat="true" ht="22.8" hidden="false" customHeight="true" outlineLevel="0" collapsed="false">
      <c r="B175" s="146"/>
      <c r="D175" s="147" t="s">
        <v>73</v>
      </c>
      <c r="E175" s="157" t="s">
        <v>256</v>
      </c>
      <c r="F175" s="157" t="s">
        <v>257</v>
      </c>
      <c r="I175" s="149"/>
      <c r="J175" s="158" t="n">
        <f aca="false">BK175</f>
        <v>0</v>
      </c>
      <c r="L175" s="146"/>
      <c r="M175" s="151"/>
      <c r="N175" s="152"/>
      <c r="O175" s="152"/>
      <c r="P175" s="153" t="n">
        <f aca="false">P176</f>
        <v>0</v>
      </c>
      <c r="Q175" s="152"/>
      <c r="R175" s="153" t="n">
        <f aca="false">R176</f>
        <v>0</v>
      </c>
      <c r="S175" s="152"/>
      <c r="T175" s="154" t="n">
        <f aca="false">T176</f>
        <v>0</v>
      </c>
      <c r="AR175" s="147" t="s">
        <v>135</v>
      </c>
      <c r="AT175" s="155" t="s">
        <v>73</v>
      </c>
      <c r="AU175" s="155" t="s">
        <v>80</v>
      </c>
      <c r="AY175" s="147" t="s">
        <v>114</v>
      </c>
      <c r="BK175" s="156" t="n">
        <f aca="false">BK176</f>
        <v>0</v>
      </c>
    </row>
    <row r="176" s="27" customFormat="true" ht="16.5" hidden="false" customHeight="true" outlineLevel="0" collapsed="false">
      <c r="A176" s="22"/>
      <c r="B176" s="159"/>
      <c r="C176" s="160" t="s">
        <v>258</v>
      </c>
      <c r="D176" s="160" t="s">
        <v>116</v>
      </c>
      <c r="E176" s="161" t="s">
        <v>259</v>
      </c>
      <c r="F176" s="162" t="s">
        <v>260</v>
      </c>
      <c r="G176" s="163" t="s">
        <v>261</v>
      </c>
      <c r="H176" s="164" t="n">
        <v>1</v>
      </c>
      <c r="I176" s="165"/>
      <c r="J176" s="166" t="n">
        <f aca="false">ROUND(I176*H176,2)</f>
        <v>0</v>
      </c>
      <c r="K176" s="162" t="s">
        <v>124</v>
      </c>
      <c r="L176" s="23"/>
      <c r="M176" s="167"/>
      <c r="N176" s="168" t="s">
        <v>39</v>
      </c>
      <c r="O176" s="60"/>
      <c r="P176" s="169" t="n">
        <f aca="false">O176*H176</f>
        <v>0</v>
      </c>
      <c r="Q176" s="169" t="n">
        <v>0</v>
      </c>
      <c r="R176" s="169" t="n">
        <f aca="false">Q176*H176</f>
        <v>0</v>
      </c>
      <c r="S176" s="169" t="n">
        <v>0</v>
      </c>
      <c r="T176" s="170" t="n">
        <f aca="false">S176*H176</f>
        <v>0</v>
      </c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R176" s="171" t="s">
        <v>262</v>
      </c>
      <c r="AT176" s="171" t="s">
        <v>116</v>
      </c>
      <c r="AU176" s="171" t="s">
        <v>82</v>
      </c>
      <c r="AY176" s="3" t="s">
        <v>114</v>
      </c>
      <c r="BE176" s="172" t="n">
        <f aca="false">IF(N176="základní",J176,0)</f>
        <v>0</v>
      </c>
      <c r="BF176" s="172" t="n">
        <f aca="false">IF(N176="snížená",J176,0)</f>
        <v>0</v>
      </c>
      <c r="BG176" s="172" t="n">
        <f aca="false">IF(N176="zákl. přenesená",J176,0)</f>
        <v>0</v>
      </c>
      <c r="BH176" s="172" t="n">
        <f aca="false">IF(N176="sníž. přenesená",J176,0)</f>
        <v>0</v>
      </c>
      <c r="BI176" s="172" t="n">
        <f aca="false">IF(N176="nulová",J176,0)</f>
        <v>0</v>
      </c>
      <c r="BJ176" s="3" t="s">
        <v>80</v>
      </c>
      <c r="BK176" s="172" t="n">
        <f aca="false">ROUND(I176*H176,2)</f>
        <v>0</v>
      </c>
      <c r="BL176" s="3" t="s">
        <v>262</v>
      </c>
      <c r="BM176" s="171" t="s">
        <v>263</v>
      </c>
    </row>
    <row r="177" s="145" customFormat="true" ht="22.8" hidden="false" customHeight="true" outlineLevel="0" collapsed="false">
      <c r="B177" s="146"/>
      <c r="D177" s="147" t="s">
        <v>73</v>
      </c>
      <c r="E177" s="157" t="s">
        <v>264</v>
      </c>
      <c r="F177" s="157" t="s">
        <v>265</v>
      </c>
      <c r="I177" s="149"/>
      <c r="J177" s="158" t="n">
        <f aca="false">BK177</f>
        <v>0</v>
      </c>
      <c r="L177" s="146"/>
      <c r="M177" s="151"/>
      <c r="N177" s="152"/>
      <c r="O177" s="152"/>
      <c r="P177" s="153" t="n">
        <f aca="false">P178</f>
        <v>0</v>
      </c>
      <c r="Q177" s="152"/>
      <c r="R177" s="153" t="n">
        <f aca="false">R178</f>
        <v>0</v>
      </c>
      <c r="S177" s="152"/>
      <c r="T177" s="154" t="n">
        <f aca="false">T178</f>
        <v>0</v>
      </c>
      <c r="AR177" s="147" t="s">
        <v>135</v>
      </c>
      <c r="AT177" s="155" t="s">
        <v>73</v>
      </c>
      <c r="AU177" s="155" t="s">
        <v>80</v>
      </c>
      <c r="AY177" s="147" t="s">
        <v>114</v>
      </c>
      <c r="BK177" s="156" t="n">
        <f aca="false">BK178</f>
        <v>0</v>
      </c>
    </row>
    <row r="178" s="27" customFormat="true" ht="16.5" hidden="false" customHeight="true" outlineLevel="0" collapsed="false">
      <c r="A178" s="22"/>
      <c r="B178" s="159"/>
      <c r="C178" s="160" t="s">
        <v>266</v>
      </c>
      <c r="D178" s="160" t="s">
        <v>116</v>
      </c>
      <c r="E178" s="161" t="s">
        <v>267</v>
      </c>
      <c r="F178" s="162" t="s">
        <v>268</v>
      </c>
      <c r="G178" s="163" t="s">
        <v>261</v>
      </c>
      <c r="H178" s="164" t="n">
        <v>1</v>
      </c>
      <c r="I178" s="165"/>
      <c r="J178" s="166" t="n">
        <f aca="false">ROUND(I178*H178,2)</f>
        <v>0</v>
      </c>
      <c r="K178" s="162" t="s">
        <v>124</v>
      </c>
      <c r="L178" s="23"/>
      <c r="M178" s="167"/>
      <c r="N178" s="168" t="s">
        <v>39</v>
      </c>
      <c r="O178" s="60"/>
      <c r="P178" s="169" t="n">
        <f aca="false">O178*H178</f>
        <v>0</v>
      </c>
      <c r="Q178" s="169" t="n">
        <v>0</v>
      </c>
      <c r="R178" s="169" t="n">
        <f aca="false">Q178*H178</f>
        <v>0</v>
      </c>
      <c r="S178" s="169" t="n">
        <v>0</v>
      </c>
      <c r="T178" s="170" t="n">
        <f aca="false">S178*H178</f>
        <v>0</v>
      </c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R178" s="171" t="s">
        <v>262</v>
      </c>
      <c r="AT178" s="171" t="s">
        <v>116</v>
      </c>
      <c r="AU178" s="171" t="s">
        <v>82</v>
      </c>
      <c r="AY178" s="3" t="s">
        <v>114</v>
      </c>
      <c r="BE178" s="172" t="n">
        <f aca="false">IF(N178="základní",J178,0)</f>
        <v>0</v>
      </c>
      <c r="BF178" s="172" t="n">
        <f aca="false">IF(N178="snížená",J178,0)</f>
        <v>0</v>
      </c>
      <c r="BG178" s="172" t="n">
        <f aca="false">IF(N178="zákl. přenesená",J178,0)</f>
        <v>0</v>
      </c>
      <c r="BH178" s="172" t="n">
        <f aca="false">IF(N178="sníž. přenesená",J178,0)</f>
        <v>0</v>
      </c>
      <c r="BI178" s="172" t="n">
        <f aca="false">IF(N178="nulová",J178,0)</f>
        <v>0</v>
      </c>
      <c r="BJ178" s="3" t="s">
        <v>80</v>
      </c>
      <c r="BK178" s="172" t="n">
        <f aca="false">ROUND(I178*H178,2)</f>
        <v>0</v>
      </c>
      <c r="BL178" s="3" t="s">
        <v>262</v>
      </c>
      <c r="BM178" s="171" t="s">
        <v>269</v>
      </c>
    </row>
    <row r="179" s="145" customFormat="true" ht="22.8" hidden="false" customHeight="true" outlineLevel="0" collapsed="false">
      <c r="B179" s="146"/>
      <c r="D179" s="147" t="s">
        <v>73</v>
      </c>
      <c r="E179" s="157" t="s">
        <v>270</v>
      </c>
      <c r="F179" s="157" t="s">
        <v>271</v>
      </c>
      <c r="I179" s="149"/>
      <c r="J179" s="158" t="n">
        <f aca="false">BK179</f>
        <v>0</v>
      </c>
      <c r="L179" s="146"/>
      <c r="M179" s="151"/>
      <c r="N179" s="152"/>
      <c r="O179" s="152"/>
      <c r="P179" s="153" t="n">
        <f aca="false">P180</f>
        <v>0</v>
      </c>
      <c r="Q179" s="152"/>
      <c r="R179" s="153" t="n">
        <f aca="false">R180</f>
        <v>0</v>
      </c>
      <c r="S179" s="152"/>
      <c r="T179" s="154" t="n">
        <f aca="false">T180</f>
        <v>0</v>
      </c>
      <c r="AR179" s="147" t="s">
        <v>135</v>
      </c>
      <c r="AT179" s="155" t="s">
        <v>73</v>
      </c>
      <c r="AU179" s="155" t="s">
        <v>80</v>
      </c>
      <c r="AY179" s="147" t="s">
        <v>114</v>
      </c>
      <c r="BK179" s="156" t="n">
        <f aca="false">BK180</f>
        <v>0</v>
      </c>
    </row>
    <row r="180" s="27" customFormat="true" ht="16.5" hidden="false" customHeight="true" outlineLevel="0" collapsed="false">
      <c r="A180" s="22"/>
      <c r="B180" s="159"/>
      <c r="C180" s="160" t="s">
        <v>272</v>
      </c>
      <c r="D180" s="160" t="s">
        <v>116</v>
      </c>
      <c r="E180" s="161" t="s">
        <v>273</v>
      </c>
      <c r="F180" s="162" t="s">
        <v>274</v>
      </c>
      <c r="G180" s="163" t="s">
        <v>261</v>
      </c>
      <c r="H180" s="164" t="n">
        <v>1</v>
      </c>
      <c r="I180" s="165"/>
      <c r="J180" s="166" t="n">
        <f aca="false">ROUND(I180*H180,2)</f>
        <v>0</v>
      </c>
      <c r="K180" s="162" t="s">
        <v>124</v>
      </c>
      <c r="L180" s="23"/>
      <c r="M180" s="193"/>
      <c r="N180" s="194" t="s">
        <v>39</v>
      </c>
      <c r="O180" s="195"/>
      <c r="P180" s="196" t="n">
        <f aca="false">O180*H180</f>
        <v>0</v>
      </c>
      <c r="Q180" s="196" t="n">
        <v>0</v>
      </c>
      <c r="R180" s="196" t="n">
        <f aca="false">Q180*H180</f>
        <v>0</v>
      </c>
      <c r="S180" s="196" t="n">
        <v>0</v>
      </c>
      <c r="T180" s="197" t="n">
        <f aca="false">S180*H180</f>
        <v>0</v>
      </c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R180" s="171" t="s">
        <v>262</v>
      </c>
      <c r="AT180" s="171" t="s">
        <v>116</v>
      </c>
      <c r="AU180" s="171" t="s">
        <v>82</v>
      </c>
      <c r="AY180" s="3" t="s">
        <v>114</v>
      </c>
      <c r="BE180" s="172" t="n">
        <f aca="false">IF(N180="základní",J180,0)</f>
        <v>0</v>
      </c>
      <c r="BF180" s="172" t="n">
        <f aca="false">IF(N180="snížená",J180,0)</f>
        <v>0</v>
      </c>
      <c r="BG180" s="172" t="n">
        <f aca="false">IF(N180="zákl. přenesená",J180,0)</f>
        <v>0</v>
      </c>
      <c r="BH180" s="172" t="n">
        <f aca="false">IF(N180="sníž. přenesená",J180,0)</f>
        <v>0</v>
      </c>
      <c r="BI180" s="172" t="n">
        <f aca="false">IF(N180="nulová",J180,0)</f>
        <v>0</v>
      </c>
      <c r="BJ180" s="3" t="s">
        <v>80</v>
      </c>
      <c r="BK180" s="172" t="n">
        <f aca="false">ROUND(I180*H180,2)</f>
        <v>0</v>
      </c>
      <c r="BL180" s="3" t="s">
        <v>262</v>
      </c>
      <c r="BM180" s="171" t="s">
        <v>275</v>
      </c>
    </row>
    <row r="181" s="27" customFormat="true" ht="6.95" hidden="false" customHeight="true" outlineLevel="0" collapsed="false">
      <c r="A181" s="22"/>
      <c r="B181" s="44"/>
      <c r="C181" s="45"/>
      <c r="D181" s="45"/>
      <c r="E181" s="45"/>
      <c r="F181" s="45"/>
      <c r="G181" s="45"/>
      <c r="H181" s="45"/>
      <c r="I181" s="45"/>
      <c r="J181" s="45"/>
      <c r="K181" s="45"/>
      <c r="L181" s="23"/>
      <c r="M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</row>
  </sheetData>
  <autoFilter ref="C121:K180"/>
  <mergeCells count="6">
    <mergeCell ref="L2:V2"/>
    <mergeCell ref="E7:H7"/>
    <mergeCell ref="E16:H16"/>
    <mergeCell ref="E25:H25"/>
    <mergeCell ref="E85:H85"/>
    <mergeCell ref="E114:H114"/>
  </mergeCell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LibreOffice/7.4.7.2$Windows_X86_64 LibreOffice_project/723314e595e8007d3cf785c16538505a1c878ca5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2023-08-25T14:58:18Z</dcterms:created>
  <dc:creator>Eva-TOSH\Eva</dc:creator>
  <dc:description/>
  <dc:language>cs-CZ</dc:language>
  <cp:lastModifiedBy/>
  <cp:lastPrinted>2023-08-25T17:03:07Z</cp:lastPrinted>
  <dcterms:modified xsi:type="dcterms:W3CDTF">2023-08-25T17:08:35Z</dcterms:modified>
  <cp:revision>1</cp:revision>
  <dc:subject/>
  <dc:title/>
</cp:coreProperties>
</file>