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drawings/drawing2.xml" ContentType="application/vnd.openxmlformats-officedocument.drawing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mc:AlternateContent xmlns:mc="http://schemas.openxmlformats.org/markup-compatibility/2006">
    <mc:Choice Requires="x15">
      <x15ac:absPath xmlns:x15ac="http://schemas.microsoft.com/office/spreadsheetml/2010/11/ac" url="C:\Users\Eva\Desktop\pošta\"/>
    </mc:Choice>
  </mc:AlternateContent>
  <bookViews>
    <workbookView xWindow="0" yWindow="0" windowWidth="0" windowHeight="0"/>
  </bookViews>
  <sheets>
    <sheet name="Rekapitulace stavby" sheetId="1" r:id="rId1"/>
    <sheet name="AnenskaKuchyn - Oprava Ku..." sheetId="2" r:id="rId2"/>
  </sheets>
  <definedNames>
    <definedName name="_xlnm.Print_Area" localSheetId="0">'Rekapitulace stavby'!$D$4:$AO$76,'Rekapitulace stavby'!$C$82:$AQ$96</definedName>
    <definedName name="_xlnm.Print_Titles" localSheetId="0">'Rekapitulace stavby'!$92:$92</definedName>
    <definedName name="_xlnm._FilterDatabase" localSheetId="1" hidden="1">'AnenskaKuchyn - Oprava Ku...'!$C$129:$K$229</definedName>
    <definedName name="_xlnm.Print_Area" localSheetId="1">'AnenskaKuchyn - Oprava Ku...'!$C$4:$J$76,'AnenskaKuchyn - Oprava Ku...'!$C$82:$J$113,'AnenskaKuchyn - Oprava Ku...'!$C$119:$K$229</definedName>
    <definedName name="_xlnm.Print_Titles" localSheetId="1">'AnenskaKuchyn - Oprava Ku...'!$129:$129</definedName>
  </definedNames>
  <calcPr/>
</workbook>
</file>

<file path=xl/calcChain.xml><?xml version="1.0" encoding="utf-8"?>
<calcChain xmlns="http://schemas.openxmlformats.org/spreadsheetml/2006/main">
  <c i="2" l="1" r="J35"/>
  <c r="J34"/>
  <c i="1" r="AY95"/>
  <c i="2" r="J33"/>
  <c i="1" r="AX95"/>
  <c i="2" r="BI229"/>
  <c r="BH229"/>
  <c r="BG229"/>
  <c r="BF229"/>
  <c r="T229"/>
  <c r="T228"/>
  <c r="R229"/>
  <c r="R228"/>
  <c r="P229"/>
  <c r="P228"/>
  <c r="BI227"/>
  <c r="BH227"/>
  <c r="BG227"/>
  <c r="BF227"/>
  <c r="T227"/>
  <c r="T226"/>
  <c r="T225"/>
  <c r="R227"/>
  <c r="R226"/>
  <c r="R225"/>
  <c r="P227"/>
  <c r="P226"/>
  <c r="P225"/>
  <c r="BI224"/>
  <c r="BH224"/>
  <c r="BG224"/>
  <c r="BF224"/>
  <c r="T224"/>
  <c r="R224"/>
  <c r="P224"/>
  <c r="BI223"/>
  <c r="BH223"/>
  <c r="BG223"/>
  <c r="BF223"/>
  <c r="T223"/>
  <c r="R223"/>
  <c r="P223"/>
  <c r="BI221"/>
  <c r="BH221"/>
  <c r="BG221"/>
  <c r="BF221"/>
  <c r="T221"/>
  <c r="R221"/>
  <c r="P221"/>
  <c r="BI219"/>
  <c r="BH219"/>
  <c r="BG219"/>
  <c r="BF219"/>
  <c r="T219"/>
  <c r="R219"/>
  <c r="P219"/>
  <c r="BI218"/>
  <c r="BH218"/>
  <c r="BG218"/>
  <c r="BF218"/>
  <c r="T218"/>
  <c r="R218"/>
  <c r="P218"/>
  <c r="BI216"/>
  <c r="BH216"/>
  <c r="BG216"/>
  <c r="BF216"/>
  <c r="T216"/>
  <c r="R216"/>
  <c r="P216"/>
  <c r="BI214"/>
  <c r="BH214"/>
  <c r="BG214"/>
  <c r="BF214"/>
  <c r="T214"/>
  <c r="R214"/>
  <c r="P214"/>
  <c r="BI213"/>
  <c r="BH213"/>
  <c r="BG213"/>
  <c r="BF213"/>
  <c r="T213"/>
  <c r="R213"/>
  <c r="P213"/>
  <c r="BI212"/>
  <c r="BH212"/>
  <c r="BG212"/>
  <c r="BF212"/>
  <c r="T212"/>
  <c r="R212"/>
  <c r="P212"/>
  <c r="BI210"/>
  <c r="BH210"/>
  <c r="BG210"/>
  <c r="BF210"/>
  <c r="T210"/>
  <c r="R210"/>
  <c r="P210"/>
  <c r="BI208"/>
  <c r="BH208"/>
  <c r="BG208"/>
  <c r="BF208"/>
  <c r="T208"/>
  <c r="R208"/>
  <c r="P208"/>
  <c r="BI207"/>
  <c r="BH207"/>
  <c r="BG207"/>
  <c r="BF207"/>
  <c r="T207"/>
  <c r="R207"/>
  <c r="P207"/>
  <c r="BI206"/>
  <c r="BH206"/>
  <c r="BG206"/>
  <c r="BF206"/>
  <c r="T206"/>
  <c r="R206"/>
  <c r="P206"/>
  <c r="BI205"/>
  <c r="BH205"/>
  <c r="BG205"/>
  <c r="BF205"/>
  <c r="T205"/>
  <c r="R205"/>
  <c r="P205"/>
  <c r="BI204"/>
  <c r="BH204"/>
  <c r="BG204"/>
  <c r="BF204"/>
  <c r="T204"/>
  <c r="R204"/>
  <c r="P204"/>
  <c r="BI201"/>
  <c r="BH201"/>
  <c r="BG201"/>
  <c r="BF201"/>
  <c r="T201"/>
  <c r="R201"/>
  <c r="P201"/>
  <c r="BI200"/>
  <c r="BH200"/>
  <c r="BG200"/>
  <c r="BF200"/>
  <c r="T200"/>
  <c r="R200"/>
  <c r="P200"/>
  <c r="BI198"/>
  <c r="BH198"/>
  <c r="BG198"/>
  <c r="BF198"/>
  <c r="T198"/>
  <c r="R198"/>
  <c r="P198"/>
  <c r="BI197"/>
  <c r="BH197"/>
  <c r="BG197"/>
  <c r="BF197"/>
  <c r="T197"/>
  <c r="R197"/>
  <c r="P197"/>
  <c r="BI195"/>
  <c r="BH195"/>
  <c r="BG195"/>
  <c r="BF195"/>
  <c r="T195"/>
  <c r="R195"/>
  <c r="P195"/>
  <c r="BI193"/>
  <c r="BH193"/>
  <c r="BG193"/>
  <c r="BF193"/>
  <c r="T193"/>
  <c r="R193"/>
  <c r="P193"/>
  <c r="BI191"/>
  <c r="BH191"/>
  <c r="BG191"/>
  <c r="BF191"/>
  <c r="T191"/>
  <c r="R191"/>
  <c r="P191"/>
  <c r="BI190"/>
  <c r="BH190"/>
  <c r="BG190"/>
  <c r="BF190"/>
  <c r="T190"/>
  <c r="R190"/>
  <c r="P190"/>
  <c r="BI189"/>
  <c r="BH189"/>
  <c r="BG189"/>
  <c r="BF189"/>
  <c r="T189"/>
  <c r="R189"/>
  <c r="P189"/>
  <c r="BI188"/>
  <c r="BH188"/>
  <c r="BG188"/>
  <c r="BF188"/>
  <c r="T188"/>
  <c r="R188"/>
  <c r="P188"/>
  <c r="BI186"/>
  <c r="BH186"/>
  <c r="BG186"/>
  <c r="BF186"/>
  <c r="T186"/>
  <c r="R186"/>
  <c r="P186"/>
  <c r="BI185"/>
  <c r="BH185"/>
  <c r="BG185"/>
  <c r="BF185"/>
  <c r="T185"/>
  <c r="R185"/>
  <c r="P185"/>
  <c r="BI184"/>
  <c r="BH184"/>
  <c r="BG184"/>
  <c r="BF184"/>
  <c r="T184"/>
  <c r="R184"/>
  <c r="P184"/>
  <c r="BI182"/>
  <c r="BH182"/>
  <c r="BG182"/>
  <c r="BF182"/>
  <c r="T182"/>
  <c r="R182"/>
  <c r="P182"/>
  <c r="BI180"/>
  <c r="BH180"/>
  <c r="BG180"/>
  <c r="BF180"/>
  <c r="T180"/>
  <c r="R180"/>
  <c r="P180"/>
  <c r="BI178"/>
  <c r="BH178"/>
  <c r="BG178"/>
  <c r="BF178"/>
  <c r="T178"/>
  <c r="R178"/>
  <c r="P178"/>
  <c r="BI177"/>
  <c r="BH177"/>
  <c r="BG177"/>
  <c r="BF177"/>
  <c r="T177"/>
  <c r="R177"/>
  <c r="P177"/>
  <c r="BI176"/>
  <c r="BH176"/>
  <c r="BG176"/>
  <c r="BF176"/>
  <c r="T176"/>
  <c r="R176"/>
  <c r="P176"/>
  <c r="BI175"/>
  <c r="BH175"/>
  <c r="BG175"/>
  <c r="BF175"/>
  <c r="T175"/>
  <c r="R175"/>
  <c r="P175"/>
  <c r="BI174"/>
  <c r="BH174"/>
  <c r="BG174"/>
  <c r="BF174"/>
  <c r="T174"/>
  <c r="R174"/>
  <c r="P174"/>
  <c r="BI173"/>
  <c r="BH173"/>
  <c r="BG173"/>
  <c r="BF173"/>
  <c r="T173"/>
  <c r="R173"/>
  <c r="P173"/>
  <c r="BI171"/>
  <c r="BH171"/>
  <c r="BG171"/>
  <c r="BF171"/>
  <c r="T171"/>
  <c r="R171"/>
  <c r="P171"/>
  <c r="BI170"/>
  <c r="BH170"/>
  <c r="BG170"/>
  <c r="BF170"/>
  <c r="T170"/>
  <c r="R170"/>
  <c r="P170"/>
  <c r="BI169"/>
  <c r="BH169"/>
  <c r="BG169"/>
  <c r="BF169"/>
  <c r="T169"/>
  <c r="R169"/>
  <c r="P169"/>
  <c r="BI167"/>
  <c r="BH167"/>
  <c r="BG167"/>
  <c r="BF167"/>
  <c r="T167"/>
  <c r="R167"/>
  <c r="P167"/>
  <c r="BI166"/>
  <c r="BH166"/>
  <c r="BG166"/>
  <c r="BF166"/>
  <c r="T166"/>
  <c r="R166"/>
  <c r="P166"/>
  <c r="BI163"/>
  <c r="BH163"/>
  <c r="BG163"/>
  <c r="BF163"/>
  <c r="T163"/>
  <c r="T162"/>
  <c r="R163"/>
  <c r="R162"/>
  <c r="P163"/>
  <c r="P162"/>
  <c r="BI161"/>
  <c r="BH161"/>
  <c r="BG161"/>
  <c r="BF161"/>
  <c r="T161"/>
  <c r="R161"/>
  <c r="P161"/>
  <c r="BI159"/>
  <c r="BH159"/>
  <c r="BG159"/>
  <c r="BF159"/>
  <c r="T159"/>
  <c r="R159"/>
  <c r="P159"/>
  <c r="BI158"/>
  <c r="BH158"/>
  <c r="BG158"/>
  <c r="BF158"/>
  <c r="T158"/>
  <c r="R158"/>
  <c r="P158"/>
  <c r="BI157"/>
  <c r="BH157"/>
  <c r="BG157"/>
  <c r="BF157"/>
  <c r="T157"/>
  <c r="R157"/>
  <c r="P157"/>
  <c r="BI155"/>
  <c r="BH155"/>
  <c r="BG155"/>
  <c r="BF155"/>
  <c r="T155"/>
  <c r="R155"/>
  <c r="P155"/>
  <c r="BI153"/>
  <c r="BH153"/>
  <c r="BG153"/>
  <c r="BF153"/>
  <c r="T153"/>
  <c r="R153"/>
  <c r="P153"/>
  <c r="BI151"/>
  <c r="BH151"/>
  <c r="BG151"/>
  <c r="BF151"/>
  <c r="T151"/>
  <c r="R151"/>
  <c r="P151"/>
  <c r="BI149"/>
  <c r="BH149"/>
  <c r="BG149"/>
  <c r="BF149"/>
  <c r="T149"/>
  <c r="R149"/>
  <c r="P149"/>
  <c r="BI147"/>
  <c r="BH147"/>
  <c r="BG147"/>
  <c r="BF147"/>
  <c r="T147"/>
  <c r="R147"/>
  <c r="P147"/>
  <c r="BI146"/>
  <c r="BH146"/>
  <c r="BG146"/>
  <c r="BF146"/>
  <c r="T146"/>
  <c r="R146"/>
  <c r="P146"/>
  <c r="BI144"/>
  <c r="BH144"/>
  <c r="BG144"/>
  <c r="BF144"/>
  <c r="T144"/>
  <c r="R144"/>
  <c r="P144"/>
  <c r="BI142"/>
  <c r="BH142"/>
  <c r="BG142"/>
  <c r="BF142"/>
  <c r="T142"/>
  <c r="R142"/>
  <c r="P142"/>
  <c r="BI141"/>
  <c r="BH141"/>
  <c r="BG141"/>
  <c r="BF141"/>
  <c r="T141"/>
  <c r="R141"/>
  <c r="P141"/>
  <c r="BI140"/>
  <c r="BH140"/>
  <c r="BG140"/>
  <c r="BF140"/>
  <c r="T140"/>
  <c r="R140"/>
  <c r="P140"/>
  <c r="BI139"/>
  <c r="BH139"/>
  <c r="BG139"/>
  <c r="BF139"/>
  <c r="T139"/>
  <c r="R139"/>
  <c r="P139"/>
  <c r="BI137"/>
  <c r="BH137"/>
  <c r="BG137"/>
  <c r="BF137"/>
  <c r="T137"/>
  <c r="R137"/>
  <c r="P137"/>
  <c r="BI135"/>
  <c r="BH135"/>
  <c r="BG135"/>
  <c r="BF135"/>
  <c r="T135"/>
  <c r="R135"/>
  <c r="P135"/>
  <c r="BI133"/>
  <c r="BH133"/>
  <c r="BG133"/>
  <c r="BF133"/>
  <c r="T133"/>
  <c r="R133"/>
  <c r="P133"/>
  <c r="J127"/>
  <c r="J126"/>
  <c r="F126"/>
  <c r="F124"/>
  <c r="E122"/>
  <c r="J90"/>
  <c r="J89"/>
  <c r="F89"/>
  <c r="F87"/>
  <c r="E85"/>
  <c r="J16"/>
  <c r="E16"/>
  <c r="F127"/>
  <c r="J15"/>
  <c r="J10"/>
  <c r="J124"/>
  <c i="1" r="L90"/>
  <c r="AM90"/>
  <c r="AM89"/>
  <c r="L89"/>
  <c r="AM87"/>
  <c r="L87"/>
  <c r="L85"/>
  <c r="L84"/>
  <c i="2" r="J218"/>
  <c r="J207"/>
  <c r="BK214"/>
  <c r="BK207"/>
  <c r="J200"/>
  <c r="J193"/>
  <c r="BK188"/>
  <c r="BK178"/>
  <c r="BK171"/>
  <c r="BK166"/>
  <c r="BK158"/>
  <c r="BK153"/>
  <c r="BK142"/>
  <c r="J133"/>
  <c r="BK213"/>
  <c r="J201"/>
  <c r="J190"/>
  <c r="BK186"/>
  <c r="J180"/>
  <c r="J174"/>
  <c r="J159"/>
  <c r="J146"/>
  <c r="BK139"/>
  <c r="BK223"/>
  <c r="J214"/>
  <c r="BK200"/>
  <c r="BK190"/>
  <c r="J171"/>
  <c r="BK155"/>
  <c r="BK144"/>
  <c r="J135"/>
  <c r="BK229"/>
  <c r="J212"/>
  <c r="BK224"/>
  <c r="BK212"/>
  <c r="J206"/>
  <c r="BK201"/>
  <c r="J195"/>
  <c r="BK184"/>
  <c r="BK176"/>
  <c r="J173"/>
  <c r="BK167"/>
  <c r="J157"/>
  <c r="J147"/>
  <c r="J140"/>
  <c r="J221"/>
  <c r="BK206"/>
  <c r="BK193"/>
  <c r="J185"/>
  <c r="J178"/>
  <c r="J167"/>
  <c r="J161"/>
  <c r="BK151"/>
  <c r="J142"/>
  <c r="BK133"/>
  <c r="J227"/>
  <c r="BK216"/>
  <c r="J197"/>
  <c r="BK185"/>
  <c r="BK173"/>
  <c r="J163"/>
  <c r="BK149"/>
  <c r="J224"/>
  <c r="J208"/>
  <c r="J223"/>
  <c r="BK208"/>
  <c r="BK204"/>
  <c r="BK197"/>
  <c r="BK191"/>
  <c r="BK182"/>
  <c r="J175"/>
  <c r="J170"/>
  <c r="BK161"/>
  <c r="J155"/>
  <c r="BK146"/>
  <c r="J139"/>
  <c r="BK219"/>
  <c r="J204"/>
  <c r="J191"/>
  <c r="J188"/>
  <c r="J182"/>
  <c r="BK177"/>
  <c r="J166"/>
  <c r="J149"/>
  <c r="J141"/>
  <c r="BK135"/>
  <c r="J229"/>
  <c r="J219"/>
  <c r="BK210"/>
  <c r="J186"/>
  <c r="J176"/>
  <c r="J169"/>
  <c r="J153"/>
  <c r="BK140"/>
  <c r="J216"/>
  <c r="BK218"/>
  <c r="J210"/>
  <c r="J205"/>
  <c r="J198"/>
  <c r="BK189"/>
  <c r="BK180"/>
  <c r="BK174"/>
  <c r="BK169"/>
  <c r="BK159"/>
  <c r="J151"/>
  <c r="BK141"/>
  <c r="BK227"/>
  <c r="BK205"/>
  <c r="BK198"/>
  <c r="J189"/>
  <c r="J184"/>
  <c r="BK175"/>
  <c r="BK163"/>
  <c r="J158"/>
  <c r="J144"/>
  <c r="J137"/>
  <c i="1" r="AS94"/>
  <c i="2" r="BK221"/>
  <c r="J213"/>
  <c r="BK195"/>
  <c r="J177"/>
  <c r="BK170"/>
  <c r="BK157"/>
  <c r="BK147"/>
  <c r="BK137"/>
  <c l="1" r="P132"/>
  <c r="T143"/>
  <c r="R156"/>
  <c r="R165"/>
  <c r="P168"/>
  <c r="R172"/>
  <c r="P179"/>
  <c r="R187"/>
  <c r="T192"/>
  <c r="R209"/>
  <c r="P215"/>
  <c r="R222"/>
  <c r="T132"/>
  <c r="T131"/>
  <c r="R143"/>
  <c r="T156"/>
  <c r="P165"/>
  <c r="T168"/>
  <c r="BK179"/>
  <c r="J179"/>
  <c r="J104"/>
  <c r="T179"/>
  <c r="P187"/>
  <c r="P192"/>
  <c r="BK215"/>
  <c r="J215"/>
  <c r="J108"/>
  <c r="T222"/>
  <c r="R132"/>
  <c r="R131"/>
  <c r="P143"/>
  <c r="P156"/>
  <c r="BK165"/>
  <c r="J165"/>
  <c r="J101"/>
  <c r="BK168"/>
  <c r="J168"/>
  <c r="J102"/>
  <c r="BK172"/>
  <c r="J172"/>
  <c r="J103"/>
  <c r="P172"/>
  <c r="R179"/>
  <c r="T187"/>
  <c r="R192"/>
  <c r="P209"/>
  <c r="T215"/>
  <c r="BK222"/>
  <c r="J222"/>
  <c r="J109"/>
  <c r="BK132"/>
  <c r="J132"/>
  <c r="J96"/>
  <c r="BK143"/>
  <c r="J143"/>
  <c r="J97"/>
  <c r="BK156"/>
  <c r="J156"/>
  <c r="J98"/>
  <c r="T165"/>
  <c r="R168"/>
  <c r="T172"/>
  <c r="BK187"/>
  <c r="J187"/>
  <c r="J105"/>
  <c r="BK192"/>
  <c r="J192"/>
  <c r="J106"/>
  <c r="BK209"/>
  <c r="J209"/>
  <c r="J107"/>
  <c r="T209"/>
  <c r="R215"/>
  <c r="P222"/>
  <c r="BK162"/>
  <c r="J162"/>
  <c r="J99"/>
  <c r="BK226"/>
  <c r="J226"/>
  <c r="J111"/>
  <c r="BK228"/>
  <c r="J228"/>
  <c r="J112"/>
  <c r="J87"/>
  <c r="BE133"/>
  <c r="BE135"/>
  <c r="BE144"/>
  <c r="BE146"/>
  <c r="BE155"/>
  <c r="BE161"/>
  <c r="BE169"/>
  <c r="BE175"/>
  <c r="BE178"/>
  <c r="BE182"/>
  <c r="BE184"/>
  <c r="BE189"/>
  <c r="BE191"/>
  <c r="BE193"/>
  <c r="BE198"/>
  <c r="BE205"/>
  <c r="BE206"/>
  <c r="BE207"/>
  <c r="BE212"/>
  <c r="F90"/>
  <c r="BE142"/>
  <c r="BE147"/>
  <c r="BE167"/>
  <c r="BE174"/>
  <c r="BE176"/>
  <c r="BE197"/>
  <c r="BE204"/>
  <c r="BE208"/>
  <c r="BE210"/>
  <c r="BE213"/>
  <c r="BE214"/>
  <c r="BE216"/>
  <c r="BE223"/>
  <c r="BE137"/>
  <c r="BE139"/>
  <c r="BE140"/>
  <c r="BE141"/>
  <c r="BE149"/>
  <c r="BE151"/>
  <c r="BE153"/>
  <c r="BE157"/>
  <c r="BE158"/>
  <c r="BE159"/>
  <c r="BE163"/>
  <c r="BE166"/>
  <c r="BE170"/>
  <c r="BE171"/>
  <c r="BE173"/>
  <c r="BE177"/>
  <c r="BE180"/>
  <c r="BE185"/>
  <c r="BE186"/>
  <c r="BE188"/>
  <c r="BE190"/>
  <c r="BE195"/>
  <c r="BE200"/>
  <c r="BE201"/>
  <c r="BE219"/>
  <c r="BE218"/>
  <c r="BE221"/>
  <c r="BE224"/>
  <c r="BE227"/>
  <c r="BE229"/>
  <c r="J32"/>
  <c i="1" r="AW95"/>
  <c i="2" r="F33"/>
  <c i="1" r="BB95"/>
  <c r="BB94"/>
  <c r="W31"/>
  <c i="2" r="F35"/>
  <c i="1" r="BD95"/>
  <c r="BD94"/>
  <c r="W33"/>
  <c i="2" r="F32"/>
  <c i="1" r="BA95"/>
  <c r="BA94"/>
  <c r="W30"/>
  <c i="2" r="F34"/>
  <c i="1" r="BC95"/>
  <c r="BC94"/>
  <c r="AY94"/>
  <c i="2" l="1" r="T164"/>
  <c r="P164"/>
  <c r="R164"/>
  <c r="R130"/>
  <c r="T130"/>
  <c r="P131"/>
  <c r="P130"/>
  <c i="1" r="AU95"/>
  <c i="2" r="BK131"/>
  <c r="J131"/>
  <c r="J95"/>
  <c r="BK164"/>
  <c r="J164"/>
  <c r="J100"/>
  <c r="BK225"/>
  <c r="J225"/>
  <c r="J110"/>
  <c i="1" r="AU94"/>
  <c r="W32"/>
  <c i="2" r="J31"/>
  <c i="1" r="AV95"/>
  <c r="AT95"/>
  <c i="2" r="F31"/>
  <c i="1" r="AZ95"/>
  <c r="AZ94"/>
  <c r="AV94"/>
  <c r="AK29"/>
  <c r="AW94"/>
  <c r="AK30"/>
  <c r="AX94"/>
  <c i="2" l="1" r="BK130"/>
  <c r="J130"/>
  <c r="J94"/>
  <c i="1" r="AT94"/>
  <c r="W29"/>
  <c i="2" l="1" r="J28"/>
  <c i="1" r="AG95"/>
  <c r="AG94"/>
  <c r="AK26"/>
  <c r="AK35"/>
  <c l="1" r="AN94"/>
  <c i="2" r="J37"/>
  <c i="1" r="AN95"/>
</calcChain>
</file>

<file path=xl/sharedStrings.xml><?xml version="1.0" encoding="utf-8"?>
<sst xmlns="http://schemas.openxmlformats.org/spreadsheetml/2006/main">
  <si>
    <t>Export Komplet</t>
  </si>
  <si>
    <t/>
  </si>
  <si>
    <t>2.0</t>
  </si>
  <si>
    <t>False</t>
  </si>
  <si>
    <t>{0f6da6f2-a668-4118-8408-ea2686f27b13}</t>
  </si>
  <si>
    <t xml:space="preserve">&gt;&gt;  skryté sloupce  &lt;&lt;</t>
  </si>
  <si>
    <t>0,01</t>
  </si>
  <si>
    <t>21</t>
  </si>
  <si>
    <t>15</t>
  </si>
  <si>
    <t>REKAPITULACE STAVBY</t>
  </si>
  <si>
    <t xml:space="preserve">v ---  níže se nacházejí doplnkové a pomocné údaje k sestavám  --- v</t>
  </si>
  <si>
    <t>Návod na vyplnění</t>
  </si>
  <si>
    <t>0,001</t>
  </si>
  <si>
    <t>Kód:</t>
  </si>
  <si>
    <t>AnenskaKuchyn</t>
  </si>
  <si>
    <t xml:space="preserve">Měnit lze pouze buňky se žlutým podbarvením!_x000d_
_x000d_
1) na prvním listu Rekapitulace stavby vyplňte v sestavě_x000d_
_x000d_
    a) Souhrnný list_x000d_
       - údaje o Uchazeči_x000d_
         (přenesou se do ostatních sestav i v jiných listech)_x000d_
_x000d_
    b) Rekapitulace objektů_x000d_
       - potřebné Ostatní náklady_x000d_
_x000d_
2) na vybraných listech vyplňte v sestavě_x000d_
_x000d_
    a) Krycí list_x000d_
       - údaje o Uchazeči, pokud se liší od údajů o Uchazeči na Souhrnném listu_x000d_
         (údaje se přenesou do ostatních sestav v daném listu)_x000d_
_x000d_
    b) Rekapitulace rozpočtu_x000d_
       - potřebné Ostatní náklady_x000d_
_x000d_
    c) Celkové náklady za stavbu_x000d_
       - ceny u položek_x000d_
       - množství, pokud má žluté podbarvení_x000d_
       - a v případě potřeby poznámku (ta je ve skrytém sloupci)</t>
  </si>
  <si>
    <t>Stavba:</t>
  </si>
  <si>
    <t>Oprava Kuchyňky ve 4.patře</t>
  </si>
  <si>
    <t>KSO:</t>
  </si>
  <si>
    <t>CC-CZ:</t>
  </si>
  <si>
    <t>Místo:</t>
  </si>
  <si>
    <t>Anenská 10,Brno</t>
  </si>
  <si>
    <t>Datum:</t>
  </si>
  <si>
    <t>3. 3. 2023</t>
  </si>
  <si>
    <t>Zadavatel:</t>
  </si>
  <si>
    <t>IČ:</t>
  </si>
  <si>
    <t>MmBrna,OSM Husova 3,Brno</t>
  </si>
  <si>
    <t>DIČ:</t>
  </si>
  <si>
    <t>Uchazeč:</t>
  </si>
  <si>
    <t>Vyplň údaj</t>
  </si>
  <si>
    <t>Projektant:</t>
  </si>
  <si>
    <t>Radka Volková</t>
  </si>
  <si>
    <t>True</t>
  </si>
  <si>
    <t>Zpracovatel:</t>
  </si>
  <si>
    <t>Poznámka:</t>
  </si>
  <si>
    <t>Cena bez DPH</t>
  </si>
  <si>
    <t>Sazba daně</t>
  </si>
  <si>
    <t>Základ daně</t>
  </si>
  <si>
    <t>Výše daně</t>
  </si>
  <si>
    <t>DPH</t>
  </si>
  <si>
    <t>základní</t>
  </si>
  <si>
    <t>snížená</t>
  </si>
  <si>
    <t>zákl. přenesená</t>
  </si>
  <si>
    <t>sníž. přenesená</t>
  </si>
  <si>
    <t>nulová</t>
  </si>
  <si>
    <t>Cena s DPH</t>
  </si>
  <si>
    <t>v</t>
  </si>
  <si>
    <t>CZK</t>
  </si>
  <si>
    <t>Projektant</t>
  </si>
  <si>
    <t>Zpracovatel</t>
  </si>
  <si>
    <t>Datum a podpis:</t>
  </si>
  <si>
    <t>Razítko</t>
  </si>
  <si>
    <t>Objednavatel</t>
  </si>
  <si>
    <t>Uchazeč</t>
  </si>
  <si>
    <t>REKAPITULACE OBJEKTŮ STAVBY A SOUPISŮ PRACÍ</t>
  </si>
  <si>
    <t>Informatívní údaje z listů zakázek</t>
  </si>
  <si>
    <t>Kód</t>
  </si>
  <si>
    <t>Popis</t>
  </si>
  <si>
    <t>Cena bez DPH [CZK]</t>
  </si>
  <si>
    <t>Cena s DPH [CZK]</t>
  </si>
  <si>
    <t>Typ</t>
  </si>
  <si>
    <t>z toho Ostat._x000d_
náklady [CZK]</t>
  </si>
  <si>
    <t>DPH [CZK]</t>
  </si>
  <si>
    <t>Normohodiny [h]</t>
  </si>
  <si>
    <t>DPH základní [CZK]</t>
  </si>
  <si>
    <t>DPH snížená [CZK]</t>
  </si>
  <si>
    <t>DPH základní přenesená_x000d_
[CZK]</t>
  </si>
  <si>
    <t>DPH snížená přenesená_x000d_
[CZK]</t>
  </si>
  <si>
    <t>Základna_x000d_
DPH základní</t>
  </si>
  <si>
    <t>Základna_x000d_
DPH snížená</t>
  </si>
  <si>
    <t>Základna_x000d_
DPH zákl. přenesená</t>
  </si>
  <si>
    <t>Základna_x000d_
DPH sníž. přenesená</t>
  </si>
  <si>
    <t>Základna_x000d_
DPH nulová</t>
  </si>
  <si>
    <t>Náklady z rozpočtů</t>
  </si>
  <si>
    <t>D</t>
  </si>
  <si>
    <t>0</t>
  </si>
  <si>
    <t>IMPORT</t>
  </si>
  <si>
    <t>{00000000-0000-0000-0000-000000000000}</t>
  </si>
  <si>
    <t>/</t>
  </si>
  <si>
    <t>STA</t>
  </si>
  <si>
    <t>1</t>
  </si>
  <si>
    <t>###NOINSERT###</t>
  </si>
  <si>
    <t>2</t>
  </si>
  <si>
    <t>KRYCÍ LIST SOUPISU PRACÍ</t>
  </si>
  <si>
    <t>REKAPITULACE ČLENĚNÍ SOUPISU PRACÍ</t>
  </si>
  <si>
    <t>Kód dílu - Popis</t>
  </si>
  <si>
    <t>Cena celkem [CZK]</t>
  </si>
  <si>
    <t>Náklady ze soupisu prací</t>
  </si>
  <si>
    <t>-1</t>
  </si>
  <si>
    <t>HSV - Práce a dodávky HSV</t>
  </si>
  <si>
    <t xml:space="preserve">    6 - Úpravy povrchů, podlahy a osazování výplní</t>
  </si>
  <si>
    <t xml:space="preserve">    9 - Ostatní konstrukce a práce, bourání</t>
  </si>
  <si>
    <t xml:space="preserve">    997 - Přesun sutě</t>
  </si>
  <si>
    <t xml:space="preserve">    998 - Přesun hmot</t>
  </si>
  <si>
    <t>PSV - Práce a dodávky PSV</t>
  </si>
  <si>
    <t xml:space="preserve">    722 - Zdravotechnika - vnitřní vodovod</t>
  </si>
  <si>
    <t xml:space="preserve">    725 - Zdravotechnika - zařizovací předměty</t>
  </si>
  <si>
    <t xml:space="preserve">    741 - Elektroinstalace - silnoproud</t>
  </si>
  <si>
    <t xml:space="preserve">    763 - Konstrukce suché výstavby</t>
  </si>
  <si>
    <t xml:space="preserve">    766 - Konstrukce truhlářské</t>
  </si>
  <si>
    <t xml:space="preserve">    771 - Podlahy z dlaždic</t>
  </si>
  <si>
    <t xml:space="preserve">    783 - Dokončovací práce - nátěry</t>
  </si>
  <si>
    <t xml:space="preserve">    784 - Dokončovací práce - malby a tapety</t>
  </si>
  <si>
    <t>HZS - Hodinové zúčtovací sazby</t>
  </si>
  <si>
    <t>VRN - Vedlejší rozpočtové náklady</t>
  </si>
  <si>
    <t xml:space="preserve">    VRN3 - Zařízení staveniště</t>
  </si>
  <si>
    <t xml:space="preserve">    VRN6 - Územní vlivy</t>
  </si>
  <si>
    <t>SOUPIS PRACÍ</t>
  </si>
  <si>
    <t>PČ</t>
  </si>
  <si>
    <t>MJ</t>
  </si>
  <si>
    <t>Množství</t>
  </si>
  <si>
    <t>J.cena [CZK]</t>
  </si>
  <si>
    <t>Cenová soustava</t>
  </si>
  <si>
    <t>J. Nh [h]</t>
  </si>
  <si>
    <t>Nh celkem [h]</t>
  </si>
  <si>
    <t>J. hmotnost [t]</t>
  </si>
  <si>
    <t>Hmotnost celkem [t]</t>
  </si>
  <si>
    <t>J. suť [t]</t>
  </si>
  <si>
    <t>Suť Celkem [t]</t>
  </si>
  <si>
    <t>Náklady soupisu celkem</t>
  </si>
  <si>
    <t>HSV</t>
  </si>
  <si>
    <t>Práce a dodávky HSV</t>
  </si>
  <si>
    <t>ROZPOCET</t>
  </si>
  <si>
    <t>6</t>
  </si>
  <si>
    <t>Úpravy povrchů, podlahy a osazování výplní</t>
  </si>
  <si>
    <t>K</t>
  </si>
  <si>
    <t>612131121</t>
  </si>
  <si>
    <t>Penetrační disperzní nátěr vnitřních stěn nanášený ručně</t>
  </si>
  <si>
    <t>m2</t>
  </si>
  <si>
    <t>CS ÚRS 2023 01</t>
  </si>
  <si>
    <t>4</t>
  </si>
  <si>
    <t>232671615</t>
  </si>
  <si>
    <t>VV</t>
  </si>
  <si>
    <t>10,6</t>
  </si>
  <si>
    <t>612135101</t>
  </si>
  <si>
    <t>Hrubá výplň rýh ve stěnách maltou jakékoli šířky rýhy</t>
  </si>
  <si>
    <t>890915714</t>
  </si>
  <si>
    <t>2,5*0,1</t>
  </si>
  <si>
    <t>3</t>
  </si>
  <si>
    <t>612321141</t>
  </si>
  <si>
    <t>Vápenocementová omítka štuková dvouvrstvá vnitřních stěn nanášená ručně</t>
  </si>
  <si>
    <t>1666926307</t>
  </si>
  <si>
    <t>612325121</t>
  </si>
  <si>
    <t>Vápenocementová štuková omítka rýh ve stěnách š do 150 mm</t>
  </si>
  <si>
    <t>-1162012792</t>
  </si>
  <si>
    <t>5</t>
  </si>
  <si>
    <t>612325401</t>
  </si>
  <si>
    <t>Oprava vnitřní vápenocementové hrubé omítky stěn v rozsahu plochy do 10 %</t>
  </si>
  <si>
    <t>-1324558553</t>
  </si>
  <si>
    <t>642944121</t>
  </si>
  <si>
    <t>Osazování ocelových zárubní dodatečné pl do 2,5 m2</t>
  </si>
  <si>
    <t>kus</t>
  </si>
  <si>
    <t>1967625156</t>
  </si>
  <si>
    <t>7</t>
  </si>
  <si>
    <t>M</t>
  </si>
  <si>
    <t>55331590</t>
  </si>
  <si>
    <t>zárubeň jednokřídlá ocelová pro sádrokartonové příčky tl stěny 75-100mm rozměru 800/1970mm</t>
  </si>
  <si>
    <t>8</t>
  </si>
  <si>
    <t>1227173154</t>
  </si>
  <si>
    <t>9</t>
  </si>
  <si>
    <t>Ostatní konstrukce a práce, bourání</t>
  </si>
  <si>
    <t>952901111</t>
  </si>
  <si>
    <t>Vyčištění budov bytové a občanské výstavby při výšce podlaží do 4 m</t>
  </si>
  <si>
    <t>-754439815</t>
  </si>
  <si>
    <t>2,0*2,5+2*10</t>
  </si>
  <si>
    <t>952-pc 1</t>
  </si>
  <si>
    <t>Odvoz a likvidace kuchyňské linky</t>
  </si>
  <si>
    <t>sada</t>
  </si>
  <si>
    <t>-1883313146</t>
  </si>
  <si>
    <t>10</t>
  </si>
  <si>
    <t>965081213</t>
  </si>
  <si>
    <t>Bourání podlah z dlaždic keramických tl do 10 mm plochy přes 1 m2</t>
  </si>
  <si>
    <t>535965007</t>
  </si>
  <si>
    <t>2*2,5</t>
  </si>
  <si>
    <t>11</t>
  </si>
  <si>
    <t>965081611</t>
  </si>
  <si>
    <t>Odsekání soklíků rovných</t>
  </si>
  <si>
    <t>m</t>
  </si>
  <si>
    <t>-811562967</t>
  </si>
  <si>
    <t>2,5</t>
  </si>
  <si>
    <t>12</t>
  </si>
  <si>
    <t>978013121</t>
  </si>
  <si>
    <t>Otlučení (osekání) vnitřní vápenné nebo vápenocementové omítky stěn v rozsahu přes 5 do 10 %</t>
  </si>
  <si>
    <t>2128063095</t>
  </si>
  <si>
    <t>2,5*2,45+(0,65+2,5+2,0)*0,5</t>
  </si>
  <si>
    <t>13</t>
  </si>
  <si>
    <t>978013191</t>
  </si>
  <si>
    <t>Otlučení (osekání) vnitřní vápenné nebo vápenocementové omítky stěn v rozsahu 100 %</t>
  </si>
  <si>
    <t>349301172</t>
  </si>
  <si>
    <t>(0,65+2,5+2,0+0,15)*2,0</t>
  </si>
  <si>
    <t>14</t>
  </si>
  <si>
    <t>978059541</t>
  </si>
  <si>
    <t>Odsekání a odebrání obkladů stěn z vnitřních obkládaček plochy přes 1 m2</t>
  </si>
  <si>
    <t>-911259359</t>
  </si>
  <si>
    <t>997</t>
  </si>
  <si>
    <t>Přesun sutě</t>
  </si>
  <si>
    <t>997013213</t>
  </si>
  <si>
    <t>Vnitrostaveništní doprava suti a vybouraných hmot pro budovy v přes 9 do 12 m ručně</t>
  </si>
  <si>
    <t>t</t>
  </si>
  <si>
    <t>-1399793967</t>
  </si>
  <si>
    <t>16</t>
  </si>
  <si>
    <t>997013501</t>
  </si>
  <si>
    <t>Odvoz suti a vybouraných hmot na skládku nebo meziskládku do 1 km se složením</t>
  </si>
  <si>
    <t>185726405</t>
  </si>
  <si>
    <t>17</t>
  </si>
  <si>
    <t>997013509</t>
  </si>
  <si>
    <t>Příplatek k odvozu suti a vybouraných hmot na skládku ZKD 1 km přes 1 km</t>
  </si>
  <si>
    <t>-1987578920</t>
  </si>
  <si>
    <t>1,708*19 'Přepočtené koeficientem množství</t>
  </si>
  <si>
    <t>18</t>
  </si>
  <si>
    <t>997013601</t>
  </si>
  <si>
    <t>Poplatek za uložení na skládce (skládkovné) stavebního odpadu</t>
  </si>
  <si>
    <t>2129359946</t>
  </si>
  <si>
    <t>998</t>
  </si>
  <si>
    <t>Přesun hmot</t>
  </si>
  <si>
    <t>19</t>
  </si>
  <si>
    <t>998018002</t>
  </si>
  <si>
    <t>Přesun hmot ruční pro budovy v přes 6 do 12 m</t>
  </si>
  <si>
    <t>-979116580</t>
  </si>
  <si>
    <t>PSV</t>
  </si>
  <si>
    <t>Práce a dodávky PSV</t>
  </si>
  <si>
    <t>722</t>
  </si>
  <si>
    <t>Zdravotechnika - vnitřní vodovod</t>
  </si>
  <si>
    <t>20</t>
  </si>
  <si>
    <t>7221-pc 01</t>
  </si>
  <si>
    <t xml:space="preserve">Úprava napojení vody a odpadu  v kuchyni </t>
  </si>
  <si>
    <t>272049363</t>
  </si>
  <si>
    <t>998722202</t>
  </si>
  <si>
    <t>Přesun hmot procentní pro vnitřní vodovod v objektech v přes 6 do 12 m</t>
  </si>
  <si>
    <t>%</t>
  </si>
  <si>
    <t>765697885</t>
  </si>
  <si>
    <t>725</t>
  </si>
  <si>
    <t>Zdravotechnika - zařizovací předměty</t>
  </si>
  <si>
    <t>22</t>
  </si>
  <si>
    <t>542-pc 3</t>
  </si>
  <si>
    <t>D+m samostatně stojící lednička 60/60/140cm</t>
  </si>
  <si>
    <t>32</t>
  </si>
  <si>
    <t>1708706773</t>
  </si>
  <si>
    <t>23</t>
  </si>
  <si>
    <t>725820801</t>
  </si>
  <si>
    <t>Demontáž baterie nástěnné do G 3 / 4</t>
  </si>
  <si>
    <t>soubor</t>
  </si>
  <si>
    <t>1421038630</t>
  </si>
  <si>
    <t>24</t>
  </si>
  <si>
    <t>998725202</t>
  </si>
  <si>
    <t>Přesun hmot procentní pro zařizovací předměty v objektech v přes 6 do 12 m</t>
  </si>
  <si>
    <t>-942905221</t>
  </si>
  <si>
    <t>741</t>
  </si>
  <si>
    <t>Elektroinstalace - silnoproud</t>
  </si>
  <si>
    <t>25</t>
  </si>
  <si>
    <t>74181-pc 1</t>
  </si>
  <si>
    <t xml:space="preserve">D+M 2x  dvou zásuvky u  kuchyňské linky </t>
  </si>
  <si>
    <t>1241494093</t>
  </si>
  <si>
    <t>26</t>
  </si>
  <si>
    <t>74181-pc 2</t>
  </si>
  <si>
    <t>D+M vypínače včetně posunutí</t>
  </si>
  <si>
    <t>1860734571</t>
  </si>
  <si>
    <t>27</t>
  </si>
  <si>
    <t>74181-pc 3</t>
  </si>
  <si>
    <t>D+M osvětlení kuchyňské linky pod horními skříňkami</t>
  </si>
  <si>
    <t>1340739880</t>
  </si>
  <si>
    <t>28</t>
  </si>
  <si>
    <t>74181-pc 4</t>
  </si>
  <si>
    <t>D+M zásuvky pro mikrovlnou troubu, ledničku, osvětlení horní skříňky</t>
  </si>
  <si>
    <t>1281202320</t>
  </si>
  <si>
    <t>29</t>
  </si>
  <si>
    <t>74181-pc 5</t>
  </si>
  <si>
    <t>Revize elektro</t>
  </si>
  <si>
    <t>1963023706</t>
  </si>
  <si>
    <t>30</t>
  </si>
  <si>
    <t>998741202</t>
  </si>
  <si>
    <t>Přesun hmot procentní pro silnoproud v objektech v přes 6 do 12 m</t>
  </si>
  <si>
    <t>1451393230</t>
  </si>
  <si>
    <t>763</t>
  </si>
  <si>
    <t>Konstrukce suché výstavby</t>
  </si>
  <si>
    <t>31</t>
  </si>
  <si>
    <t>763111441</t>
  </si>
  <si>
    <t>SDK příčka tl 100 mm profil CW+UW 50 desky 2xDFH2 12,5 s izolací EI 90 Rw do 56 dB</t>
  </si>
  <si>
    <t>282088515</t>
  </si>
  <si>
    <t>1,4*2,5</t>
  </si>
  <si>
    <t>763111717</t>
  </si>
  <si>
    <t>SDK příčka základní penetrační nátěr (oboustranně)</t>
  </si>
  <si>
    <t>1300604139</t>
  </si>
  <si>
    <t>3,500*2</t>
  </si>
  <si>
    <t>33</t>
  </si>
  <si>
    <t>763111718</t>
  </si>
  <si>
    <t>SDK příčka úprava styku příčky a podhledu separační páskou a akrylátem (oboustranně)</t>
  </si>
  <si>
    <t>1381323244</t>
  </si>
  <si>
    <t>34</t>
  </si>
  <si>
    <t>763111751</t>
  </si>
  <si>
    <t>Příplatek k SDK příčce za plochu do 6 m2 jednotlivě</t>
  </si>
  <si>
    <t>773695073</t>
  </si>
  <si>
    <t>35</t>
  </si>
  <si>
    <t>998763201</t>
  </si>
  <si>
    <t>Přesun hmot procentní pro dřevostavby v objektech v přes 6 do 12 m</t>
  </si>
  <si>
    <t>-1230274909</t>
  </si>
  <si>
    <t>766</t>
  </si>
  <si>
    <t>Konstrukce truhlářské</t>
  </si>
  <si>
    <t>36</t>
  </si>
  <si>
    <t>766-pc01</t>
  </si>
  <si>
    <t>D+m dveří 80/197cm dveře plné,bílé do ocelové zárubně včetně kování,klik a zámku</t>
  </si>
  <si>
    <t>1771392784</t>
  </si>
  <si>
    <t>37</t>
  </si>
  <si>
    <t>766-pc02</t>
  </si>
  <si>
    <t>D+m větrací mřížky do SDK stěny-podobné jako vedle</t>
  </si>
  <si>
    <t>-1597101226</t>
  </si>
  <si>
    <t>38</t>
  </si>
  <si>
    <t>766-pc04</t>
  </si>
  <si>
    <t>D+m kuchynské linky- spodní skříňky včetně dřezu s odkapáv,stoj.baterie a horní skříňky a obkladu za pracovní deskou k.l. stejného dekoru (prostoru pro mikrovlnou troubu)</t>
  </si>
  <si>
    <t>1408829258</t>
  </si>
  <si>
    <t>39</t>
  </si>
  <si>
    <t>998766202</t>
  </si>
  <si>
    <t>Přesun hmot procentní pro kce truhlářské v objektech v přes 6 do 12 m</t>
  </si>
  <si>
    <t>174212910</t>
  </si>
  <si>
    <t>771</t>
  </si>
  <si>
    <t>Podlahy z dlaždic</t>
  </si>
  <si>
    <t>40</t>
  </si>
  <si>
    <t>771111011</t>
  </si>
  <si>
    <t>Vysátí podkladu před pokládkou dlažby</t>
  </si>
  <si>
    <t>-1361767189</t>
  </si>
  <si>
    <t>2,0*2,5</t>
  </si>
  <si>
    <t>41</t>
  </si>
  <si>
    <t>771121011</t>
  </si>
  <si>
    <t>Nátěr penetrační na podlahu</t>
  </si>
  <si>
    <t>874618647</t>
  </si>
  <si>
    <t>42</t>
  </si>
  <si>
    <t>771151011</t>
  </si>
  <si>
    <t>Samonivelační stěrka podlah pevnosti 20 MPa tl 3 mm</t>
  </si>
  <si>
    <t>1400535128</t>
  </si>
  <si>
    <t>43</t>
  </si>
  <si>
    <t>771474113</t>
  </si>
  <si>
    <t>Montáž soklů z dlaždic keramických rovných flexibilní lepidlo v přes 90 do 120 mm</t>
  </si>
  <si>
    <t>-732184819</t>
  </si>
  <si>
    <t>2,0+2,5+2,0</t>
  </si>
  <si>
    <t>44</t>
  </si>
  <si>
    <t>771574114</t>
  </si>
  <si>
    <t>Montáž podlah keramických hladkých lepených flexibilním lepidlem přes 19 do 22 ks/m2</t>
  </si>
  <si>
    <t>1769372729</t>
  </si>
  <si>
    <t>45</t>
  </si>
  <si>
    <t>59761604</t>
  </si>
  <si>
    <t xml:space="preserve">dlažba keramická </t>
  </si>
  <si>
    <t>-340592724</t>
  </si>
  <si>
    <t>5+6,5*0,1</t>
  </si>
  <si>
    <t>5,65*1,1 'Přepočtené koeficientem množství</t>
  </si>
  <si>
    <t>46</t>
  </si>
  <si>
    <t>771577111</t>
  </si>
  <si>
    <t>Příplatek k montáži podlah keramických lepených flexibilním lepidlem za plochu do 5 m2</t>
  </si>
  <si>
    <t>-1787149866</t>
  </si>
  <si>
    <t>47</t>
  </si>
  <si>
    <t>771577114</t>
  </si>
  <si>
    <t>Příplatek k montáži podlah keramických lepených flexibilním lepidlem za spárování tmelem dvousložkovým</t>
  </si>
  <si>
    <t>1405234240</t>
  </si>
  <si>
    <t>48</t>
  </si>
  <si>
    <t>771-pc 1</t>
  </si>
  <si>
    <t>D+m přechodové lišty</t>
  </si>
  <si>
    <t>43656553</t>
  </si>
  <si>
    <t>49</t>
  </si>
  <si>
    <t>771-pc 2</t>
  </si>
  <si>
    <t>Řezání dlažby</t>
  </si>
  <si>
    <t>1129539943</t>
  </si>
  <si>
    <t>50</t>
  </si>
  <si>
    <t>998771202</t>
  </si>
  <si>
    <t>Přesun hmot procentní pro podlahy z dlaždic v objektech v přes 6 do 12 m</t>
  </si>
  <si>
    <t>-389919152</t>
  </si>
  <si>
    <t>783</t>
  </si>
  <si>
    <t>Dokončovací práce - nátěry</t>
  </si>
  <si>
    <t>51</t>
  </si>
  <si>
    <t>783301311</t>
  </si>
  <si>
    <t>Odmaštění zámečnických konstrukcí vodou ředitelným odmašťovačem</t>
  </si>
  <si>
    <t>457996436</t>
  </si>
  <si>
    <t>4,8*0,25</t>
  </si>
  <si>
    <t>52</t>
  </si>
  <si>
    <t>783314101</t>
  </si>
  <si>
    <t>Základní jednonásobný syntetický nátěr zámečnických konstrukcí</t>
  </si>
  <si>
    <t>-427471446</t>
  </si>
  <si>
    <t>53</t>
  </si>
  <si>
    <t>783315101</t>
  </si>
  <si>
    <t>Mezinátěr jednonásobný syntetický standardní zámečnických konstrukcí</t>
  </si>
  <si>
    <t>-1136870448</t>
  </si>
  <si>
    <t>54</t>
  </si>
  <si>
    <t>783317101</t>
  </si>
  <si>
    <t>Krycí jednonásobný syntetický standardní nátěr zámečnických konstrukcí</t>
  </si>
  <si>
    <t>368730314</t>
  </si>
  <si>
    <t>784</t>
  </si>
  <si>
    <t>Dokončovací práce - malby a tapety</t>
  </si>
  <si>
    <t>55</t>
  </si>
  <si>
    <t>784121001</t>
  </si>
  <si>
    <t>Oškrabání malby v mísnostech v do 3,80 m</t>
  </si>
  <si>
    <t>-1222753165</t>
  </si>
  <si>
    <t>2*2,5+(2,5+2+2,5+0,6)*2,45-10,6+4</t>
  </si>
  <si>
    <t>56</t>
  </si>
  <si>
    <t>784121011</t>
  </si>
  <si>
    <t>Rozmývání podkladu po oškrabání malby v místnostech v do 3,80 m</t>
  </si>
  <si>
    <t>1868431103</t>
  </si>
  <si>
    <t>57</t>
  </si>
  <si>
    <t>784181101</t>
  </si>
  <si>
    <t>Základní akrylátová jednonásobná bezbarvá penetrace podkladu v místnostech v do 3,80 m</t>
  </si>
  <si>
    <t>1288825420</t>
  </si>
  <si>
    <t>(2+2,5)*2*2,45+2*2,45</t>
  </si>
  <si>
    <t>58</t>
  </si>
  <si>
    <t>784221101</t>
  </si>
  <si>
    <t>Dvojnásobné bílé malby ze směsí za sucha dobře otěruvzdorných v místnostech do 3,80 m</t>
  </si>
  <si>
    <t>1204661093</t>
  </si>
  <si>
    <t>HZS</t>
  </si>
  <si>
    <t>Hodinové zúčtovací sazby</t>
  </si>
  <si>
    <t>59</t>
  </si>
  <si>
    <t>HZS2211</t>
  </si>
  <si>
    <t>Hodinová zúčtovací sazba instalatér</t>
  </si>
  <si>
    <t>hod</t>
  </si>
  <si>
    <t>512</t>
  </si>
  <si>
    <t>-1743820128</t>
  </si>
  <si>
    <t>60</t>
  </si>
  <si>
    <t>HZS2231</t>
  </si>
  <si>
    <t>Hodinová zúčtovací sazba elektrikář</t>
  </si>
  <si>
    <t>-1592142044</t>
  </si>
  <si>
    <t>VRN</t>
  </si>
  <si>
    <t>Vedlejší rozpočtové náklady</t>
  </si>
  <si>
    <t>VRN3</t>
  </si>
  <si>
    <t>Zařízení staveniště</t>
  </si>
  <si>
    <t>61</t>
  </si>
  <si>
    <t>030001000</t>
  </si>
  <si>
    <t>Zařízení staveniště 1%</t>
  </si>
  <si>
    <t>1024</t>
  </si>
  <si>
    <t>1211652054</t>
  </si>
  <si>
    <t>VRN6</t>
  </si>
  <si>
    <t>Územní vlivy</t>
  </si>
  <si>
    <t>62</t>
  </si>
  <si>
    <t>060001000</t>
  </si>
  <si>
    <t>Územní vlivy 3,2%</t>
  </si>
  <si>
    <t>-570804240</t>
  </si>
</sst>
</file>

<file path=xl/styles.xml><?xml version="1.0" encoding="utf-8"?>
<styleSheet xmlns="http://schemas.openxmlformats.org/spreadsheetml/2006/main">
  <numFmts count="4">
    <numFmt numFmtId="164" formatCode="#,##0.00%"/>
    <numFmt numFmtId="165" formatCode="dd\.mm\.yyyy"/>
    <numFmt numFmtId="166" formatCode="#,##0.00000"/>
    <numFmt numFmtId="167" formatCode="#,##0.000"/>
  </numFmts>
  <fonts count="35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505050"/>
      <name val="Arial CE"/>
    </font>
    <font>
      <sz val="8"/>
      <color rgb="FFFFFFFF"/>
      <name val="Arial CE"/>
    </font>
    <font>
      <sz val="8"/>
      <color rgb="FF3366FF"/>
      <name val="Arial CE"/>
    </font>
    <font>
      <b/>
      <sz val="14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b/>
      <sz val="10"/>
      <color rgb="FF969696"/>
      <name val="Arial CE"/>
    </font>
    <font>
      <b/>
      <sz val="10"/>
      <color rgb="FF46464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8"/>
      <color theme="10"/>
      <name val="Wingdings 2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0"/>
      <color rgb="FF3366FF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sz val="7"/>
      <color rgb="FF969696"/>
      <name val="Arial CE"/>
    </font>
    <font>
      <i/>
      <sz val="9"/>
      <color rgb="FF0000FF"/>
      <name val="Arial CE"/>
    </font>
    <font>
      <i/>
      <sz val="8"/>
      <color rgb="FF0000FF"/>
      <name val="Arial CE"/>
    </font>
    <font>
      <u/>
      <sz val="11"/>
      <color theme="10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3">
    <border/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left style="thin">
        <color rgb="FF000000"/>
      </left>
    </border>
    <border>
      <top style="hair">
        <color rgb="FF000000"/>
      </top>
    </border>
    <border>
      <bottom style="hair">
        <color rgb="FF000000"/>
      </bottom>
    </border>
    <border>
      <left style="hair">
        <color rgb="FF000000"/>
      </left>
      <top style="hair">
        <color rgb="FF000000"/>
      </top>
      <bottom style="hair">
        <color rgb="FF000000"/>
      </bottom>
    </border>
    <border>
      <top style="hair">
        <color rgb="FF000000"/>
      </top>
      <bottom style="hair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left style="hair">
        <color rgb="FF969696"/>
      </left>
      <top style="hair">
        <color rgb="FF969696"/>
      </top>
    </border>
    <border>
      <top style="hair">
        <color rgb="FF969696"/>
      </top>
    </border>
    <border>
      <right style="hair">
        <color rgb="FF969696"/>
      </right>
      <top style="hair">
        <color rgb="FF969696"/>
      </top>
    </border>
    <border>
      <left style="hair">
        <color rgb="FF969696"/>
      </left>
    </border>
    <border>
      <right style="hair">
        <color rgb="FF969696"/>
      </right>
    </border>
    <border>
      <left style="hair">
        <color rgb="FF969696"/>
      </left>
      <top style="hair">
        <color rgb="FF969696"/>
      </top>
      <bottom style="hair">
        <color rgb="FF969696"/>
      </bottom>
    </border>
    <border>
      <top style="hair">
        <color rgb="FF969696"/>
      </top>
      <bottom style="hair">
        <color rgb="FF969696"/>
      </bottom>
    </border>
    <border>
      <right style="hair">
        <color rgb="FF969696"/>
      </right>
      <top style="hair">
        <color rgb="FF969696"/>
      </top>
      <bottom style="hair">
        <color rgb="FF969696"/>
      </bottom>
    </border>
    <border>
      <left style="hair">
        <color rgb="FF969696"/>
      </left>
      <bottom style="hair">
        <color rgb="FF969696"/>
      </bottom>
    </border>
    <border>
      <bottom style="hair">
        <color rgb="FF969696"/>
      </bottom>
    </border>
    <border>
      <right style="hair">
        <color rgb="FF969696"/>
      </right>
      <bottom style="hair">
        <color rgb="FF969696"/>
      </bottom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</border>
  </borders>
  <cellStyleXfs count="2">
    <xf numFmtId="0" fontId="0" fillId="0" borderId="0"/>
    <xf numFmtId="0" fontId="34" fillId="0" borderId="0" applyNumberFormat="0" applyFill="0" applyBorder="0" applyAlignment="0" applyProtection="0"/>
  </cellStyleXfs>
  <cellXfs count="201">
    <xf numFmtId="0" fontId="0" fillId="0" borderId="0" xfId="0"/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8" fillId="0" borderId="0" xfId="0" applyFont="1" applyAlignment="1"/>
    <xf numFmtId="0" fontId="9" fillId="0" borderId="0" xfId="0" applyFont="1" applyAlignment="1">
      <alignment vertical="center"/>
    </xf>
    <xf numFmtId="0" fontId="10" fillId="0" borderId="0" xfId="0" applyFont="1" applyAlignment="1">
      <alignment horizontal="left" vertical="center"/>
    </xf>
    <xf numFmtId="0" fontId="11" fillId="2" borderId="0" xfId="0" applyFont="1" applyFill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2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13" fillId="0" borderId="0" xfId="0" applyFont="1" applyAlignment="1">
      <alignment horizontal="left" vertical="center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center"/>
    </xf>
    <xf numFmtId="0" fontId="14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14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2" fillId="3" borderId="0" xfId="0" applyFont="1" applyFill="1" applyAlignment="1" applyProtection="1">
      <alignment horizontal="left" vertical="center"/>
      <protection locked="0"/>
    </xf>
    <xf numFmtId="49" fontId="2" fillId="3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0" fillId="0" borderId="4" xfId="0" applyBorder="1"/>
    <xf numFmtId="0" fontId="0" fillId="0" borderId="0" xfId="0" applyFont="1" applyAlignment="1">
      <alignment vertical="center"/>
    </xf>
    <xf numFmtId="0" fontId="0" fillId="0" borderId="3" xfId="0" applyFont="1" applyBorder="1" applyAlignment="1">
      <alignment vertical="center"/>
    </xf>
    <xf numFmtId="0" fontId="15" fillId="0" borderId="5" xfId="0" applyFont="1" applyBorder="1" applyAlignment="1">
      <alignment horizontal="left" vertical="center"/>
    </xf>
    <xf numFmtId="0" fontId="0" fillId="0" borderId="5" xfId="0" applyFont="1" applyBorder="1" applyAlignment="1">
      <alignment vertical="center"/>
    </xf>
    <xf numFmtId="4" fontId="15" fillId="0" borderId="5" xfId="0" applyNumberFormat="1" applyFont="1" applyBorder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3" xfId="0" applyFont="1" applyBorder="1" applyAlignment="1">
      <alignment vertical="center"/>
    </xf>
    <xf numFmtId="164" fontId="1" fillId="0" borderId="0" xfId="0" applyNumberFormat="1" applyFont="1" applyAlignment="1">
      <alignment horizontal="left" vertical="center"/>
    </xf>
    <xf numFmtId="4" fontId="16" fillId="0" borderId="0" xfId="0" applyNumberFormat="1" applyFont="1" applyAlignment="1">
      <alignment vertical="center"/>
    </xf>
    <xf numFmtId="0" fontId="16" fillId="0" borderId="0" xfId="0" applyFont="1" applyAlignment="1">
      <alignment horizontal="left" vertical="center"/>
    </xf>
    <xf numFmtId="0" fontId="0" fillId="4" borderId="0" xfId="0" applyFont="1" applyFill="1" applyAlignment="1">
      <alignment vertical="center"/>
    </xf>
    <xf numFmtId="0" fontId="4" fillId="4" borderId="6" xfId="0" applyFont="1" applyFill="1" applyBorder="1" applyAlignment="1">
      <alignment horizontal="left" vertical="center"/>
    </xf>
    <xf numFmtId="0" fontId="0" fillId="4" borderId="7" xfId="0" applyFont="1" applyFill="1" applyBorder="1" applyAlignment="1">
      <alignment vertical="center"/>
    </xf>
    <xf numFmtId="0" fontId="4" fillId="4" borderId="7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left" vertical="center"/>
    </xf>
    <xf numFmtId="4" fontId="4" fillId="4" borderId="7" xfId="0" applyNumberFormat="1" applyFont="1" applyFill="1" applyBorder="1" applyAlignment="1">
      <alignment vertical="center"/>
    </xf>
    <xf numFmtId="0" fontId="0" fillId="4" borderId="8" xfId="0" applyFont="1" applyFill="1" applyBorder="1" applyAlignment="1">
      <alignment vertical="center"/>
    </xf>
    <xf numFmtId="0" fontId="0" fillId="0" borderId="3" xfId="0" applyBorder="1" applyAlignment="1">
      <alignment vertical="center"/>
    </xf>
    <xf numFmtId="0" fontId="17" fillId="0" borderId="4" xfId="0" applyFont="1" applyBorder="1" applyAlignment="1">
      <alignment horizontal="left" vertical="center"/>
    </xf>
    <xf numFmtId="0" fontId="0" fillId="0" borderId="4" xfId="0" applyBorder="1" applyAlignment="1">
      <alignment vertical="center"/>
    </xf>
    <xf numFmtId="0" fontId="1" fillId="0" borderId="5" xfId="0" applyFont="1" applyBorder="1" applyAlignment="1">
      <alignment horizontal="left" vertical="center"/>
    </xf>
    <xf numFmtId="0" fontId="0" fillId="0" borderId="4" xfId="0" applyFont="1" applyBorder="1" applyAlignment="1">
      <alignment vertical="center"/>
    </xf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15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vertical="center" wrapText="1"/>
    </xf>
    <xf numFmtId="0" fontId="18" fillId="0" borderId="11" xfId="0" applyFont="1" applyBorder="1" applyAlignment="1">
      <alignment horizontal="center" vertical="center"/>
    </xf>
    <xf numFmtId="0" fontId="18" fillId="0" borderId="12" xfId="0" applyFont="1" applyBorder="1" applyAlignment="1">
      <alignment horizontal="left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19" fillId="0" borderId="14" xfId="0" applyFont="1" applyBorder="1" applyAlignment="1">
      <alignment horizontal="left" vertical="center"/>
    </xf>
    <xf numFmtId="0" fontId="19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20" fillId="5" borderId="6" xfId="0" applyFont="1" applyFill="1" applyBorder="1" applyAlignment="1">
      <alignment horizontal="center" vertical="center"/>
    </xf>
    <xf numFmtId="0" fontId="20" fillId="5" borderId="7" xfId="0" applyFont="1" applyFill="1" applyBorder="1" applyAlignment="1">
      <alignment horizontal="left" vertical="center"/>
    </xf>
    <xf numFmtId="0" fontId="0" fillId="5" borderId="7" xfId="0" applyFont="1" applyFill="1" applyBorder="1" applyAlignment="1">
      <alignment vertical="center"/>
    </xf>
    <xf numFmtId="0" fontId="20" fillId="5" borderId="7" xfId="0" applyFont="1" applyFill="1" applyBorder="1" applyAlignment="1">
      <alignment horizontal="center" vertical="center"/>
    </xf>
    <xf numFmtId="0" fontId="20" fillId="5" borderId="7" xfId="0" applyFont="1" applyFill="1" applyBorder="1" applyAlignment="1">
      <alignment horizontal="right" vertical="center"/>
    </xf>
    <xf numFmtId="0" fontId="20" fillId="5" borderId="8" xfId="0" applyFont="1" applyFill="1" applyBorder="1" applyAlignment="1">
      <alignment horizontal="left" vertical="center"/>
    </xf>
    <xf numFmtId="0" fontId="20" fillId="5" borderId="0" xfId="0" applyFont="1" applyFill="1" applyAlignment="1">
      <alignment horizontal="center" vertical="center"/>
    </xf>
    <xf numFmtId="0" fontId="21" fillId="0" borderId="16" xfId="0" applyFont="1" applyBorder="1" applyAlignment="1">
      <alignment horizontal="center" vertical="center" wrapText="1"/>
    </xf>
    <xf numFmtId="0" fontId="21" fillId="0" borderId="17" xfId="0" applyFont="1" applyBorder="1" applyAlignment="1">
      <alignment horizontal="center" vertical="center" wrapText="1"/>
    </xf>
    <xf numFmtId="0" fontId="21" fillId="0" borderId="18" xfId="0" applyFont="1" applyBorder="1" applyAlignment="1">
      <alignment horizontal="center" vertical="center" wrapText="1"/>
    </xf>
    <xf numFmtId="0" fontId="0" fillId="0" borderId="11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22" fillId="0" borderId="0" xfId="0" applyFont="1" applyAlignment="1">
      <alignment horizontal="left" vertical="center"/>
    </xf>
    <xf numFmtId="0" fontId="22" fillId="0" borderId="0" xfId="0" applyFont="1" applyAlignment="1">
      <alignment vertical="center"/>
    </xf>
    <xf numFmtId="4" fontId="22" fillId="0" borderId="0" xfId="0" applyNumberFormat="1" applyFont="1" applyAlignment="1">
      <alignment horizontal="right" vertical="center"/>
    </xf>
    <xf numFmtId="4" fontId="22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/>
    </xf>
    <xf numFmtId="4" fontId="18" fillId="0" borderId="14" xfId="0" applyNumberFormat="1" applyFont="1" applyBorder="1" applyAlignment="1">
      <alignment vertical="center"/>
    </xf>
    <xf numFmtId="4" fontId="18" fillId="0" borderId="0" xfId="0" applyNumberFormat="1" applyFont="1" applyBorder="1" applyAlignment="1">
      <alignment vertical="center"/>
    </xf>
    <xf numFmtId="166" fontId="18" fillId="0" borderId="0" xfId="0" applyNumberFormat="1" applyFont="1" applyBorder="1" applyAlignment="1">
      <alignment vertical="center"/>
    </xf>
    <xf numFmtId="4" fontId="18" fillId="0" borderId="15" xfId="0" applyNumberFormat="1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23" fillId="0" borderId="0" xfId="1" applyFont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24" fillId="0" borderId="0" xfId="0" applyFont="1" applyAlignment="1">
      <alignment vertical="center"/>
    </xf>
    <xf numFmtId="0" fontId="24" fillId="0" borderId="0" xfId="0" applyFont="1" applyAlignment="1">
      <alignment horizontal="left" vertical="center" wrapText="1"/>
    </xf>
    <xf numFmtId="0" fontId="25" fillId="0" borderId="0" xfId="0" applyFont="1" applyAlignment="1">
      <alignment vertical="center"/>
    </xf>
    <xf numFmtId="4" fontId="25" fillId="0" borderId="0" xfId="0" applyNumberFormat="1" applyFont="1" applyAlignment="1">
      <alignment vertical="center"/>
    </xf>
    <xf numFmtId="0" fontId="3" fillId="0" borderId="0" xfId="0" applyFont="1" applyAlignment="1">
      <alignment horizontal="center" vertical="center"/>
    </xf>
    <xf numFmtId="4" fontId="26" fillId="0" borderId="19" xfId="0" applyNumberFormat="1" applyFont="1" applyBorder="1" applyAlignment="1">
      <alignment vertical="center"/>
    </xf>
    <xf numFmtId="4" fontId="26" fillId="0" borderId="20" xfId="0" applyNumberFormat="1" applyFont="1" applyBorder="1" applyAlignment="1">
      <alignment vertical="center"/>
    </xf>
    <xf numFmtId="166" fontId="26" fillId="0" borderId="20" xfId="0" applyNumberFormat="1" applyFont="1" applyBorder="1" applyAlignment="1">
      <alignment vertical="center"/>
    </xf>
    <xf numFmtId="4" fontId="26" fillId="0" borderId="21" xfId="0" applyNumberFormat="1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0" fillId="0" borderId="0" xfId="0" applyFont="1" applyAlignment="1">
      <alignment vertical="center" wrapText="1"/>
    </xf>
    <xf numFmtId="0" fontId="0" fillId="0" borderId="3" xfId="0" applyFont="1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15" fillId="0" borderId="0" xfId="0" applyFont="1" applyAlignment="1">
      <alignment horizontal="left" vertical="center"/>
    </xf>
    <xf numFmtId="0" fontId="19" fillId="0" borderId="0" xfId="0" applyFont="1" applyAlignment="1">
      <alignment horizontal="lef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>
      <alignment horizontal="right" vertical="center"/>
    </xf>
    <xf numFmtId="0" fontId="0" fillId="5" borderId="0" xfId="0" applyFont="1" applyFill="1" applyAlignment="1">
      <alignment vertical="center"/>
    </xf>
    <xf numFmtId="0" fontId="4" fillId="5" borderId="6" xfId="0" applyFont="1" applyFill="1" applyBorder="1" applyAlignment="1">
      <alignment horizontal="left" vertical="center"/>
    </xf>
    <xf numFmtId="0" fontId="4" fillId="5" borderId="7" xfId="0" applyFont="1" applyFill="1" applyBorder="1" applyAlignment="1">
      <alignment horizontal="right" vertical="center"/>
    </xf>
    <xf numFmtId="0" fontId="4" fillId="5" borderId="7" xfId="0" applyFont="1" applyFill="1" applyBorder="1" applyAlignment="1">
      <alignment horizontal="center" vertical="center"/>
    </xf>
    <xf numFmtId="4" fontId="4" fillId="5" borderId="7" xfId="0" applyNumberFormat="1" applyFont="1" applyFill="1" applyBorder="1" applyAlignment="1">
      <alignment vertical="center"/>
    </xf>
    <xf numFmtId="0" fontId="0" fillId="5" borderId="8" xfId="0" applyFont="1" applyFill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right" vertical="center"/>
    </xf>
    <xf numFmtId="0" fontId="20" fillId="5" borderId="0" xfId="0" applyFont="1" applyFill="1" applyAlignment="1">
      <alignment horizontal="left" vertical="center"/>
    </xf>
    <xf numFmtId="0" fontId="20" fillId="5" borderId="0" xfId="0" applyFont="1" applyFill="1" applyAlignment="1">
      <alignment horizontal="right" vertical="center"/>
    </xf>
    <xf numFmtId="0" fontId="28" fillId="0" borderId="0" xfId="0" applyFont="1" applyAlignment="1">
      <alignment horizontal="left" vertical="center"/>
    </xf>
    <xf numFmtId="0" fontId="6" fillId="0" borderId="3" xfId="0" applyFont="1" applyBorder="1" applyAlignment="1">
      <alignment vertical="center"/>
    </xf>
    <xf numFmtId="0" fontId="6" fillId="0" borderId="20" xfId="0" applyFont="1" applyBorder="1" applyAlignment="1">
      <alignment horizontal="left" vertical="center"/>
    </xf>
    <xf numFmtId="0" fontId="6" fillId="0" borderId="20" xfId="0" applyFont="1" applyBorder="1" applyAlignment="1">
      <alignment vertical="center"/>
    </xf>
    <xf numFmtId="4" fontId="6" fillId="0" borderId="20" xfId="0" applyNumberFormat="1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7" fillId="0" borderId="20" xfId="0" applyFont="1" applyBorder="1" applyAlignment="1">
      <alignment horizontal="left" vertical="center"/>
    </xf>
    <xf numFmtId="0" fontId="7" fillId="0" borderId="20" xfId="0" applyFont="1" applyBorder="1" applyAlignment="1">
      <alignment vertical="center"/>
    </xf>
    <xf numFmtId="4" fontId="7" fillId="0" borderId="20" xfId="0" applyNumberFormat="1" applyFont="1" applyBorder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20" fillId="5" borderId="16" xfId="0" applyFont="1" applyFill="1" applyBorder="1" applyAlignment="1">
      <alignment horizontal="center" vertical="center" wrapText="1"/>
    </xf>
    <xf numFmtId="0" fontId="20" fillId="5" borderId="17" xfId="0" applyFont="1" applyFill="1" applyBorder="1" applyAlignment="1">
      <alignment horizontal="center" vertical="center" wrapText="1"/>
    </xf>
    <xf numFmtId="0" fontId="20" fillId="5" borderId="18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4" fontId="22" fillId="0" borderId="0" xfId="0" applyNumberFormat="1" applyFont="1" applyAlignment="1"/>
    <xf numFmtId="166" fontId="29" fillId="0" borderId="12" xfId="0" applyNumberFormat="1" applyFont="1" applyBorder="1" applyAlignment="1"/>
    <xf numFmtId="166" fontId="29" fillId="0" borderId="13" xfId="0" applyNumberFormat="1" applyFont="1" applyBorder="1" applyAlignment="1"/>
    <xf numFmtId="4" fontId="30" fillId="0" borderId="0" xfId="0" applyNumberFormat="1" applyFont="1" applyAlignment="1">
      <alignment vertical="center"/>
    </xf>
    <xf numFmtId="0" fontId="8" fillId="0" borderId="3" xfId="0" applyFont="1" applyBorder="1" applyAlignment="1"/>
    <xf numFmtId="0" fontId="8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8" fillId="0" borderId="0" xfId="0" applyFont="1" applyAlignment="1" applyProtection="1">
      <protection locked="0"/>
    </xf>
    <xf numFmtId="4" fontId="6" fillId="0" borderId="0" xfId="0" applyNumberFormat="1" applyFont="1" applyAlignment="1"/>
    <xf numFmtId="0" fontId="8" fillId="0" borderId="14" xfId="0" applyFont="1" applyBorder="1" applyAlignment="1"/>
    <xf numFmtId="0" fontId="8" fillId="0" borderId="0" xfId="0" applyFont="1" applyBorder="1" applyAlignment="1"/>
    <xf numFmtId="166" fontId="8" fillId="0" borderId="0" xfId="0" applyNumberFormat="1" applyFont="1" applyBorder="1" applyAlignment="1"/>
    <xf numFmtId="166" fontId="8" fillId="0" borderId="15" xfId="0" applyNumberFormat="1" applyFont="1" applyBorder="1" applyAlignment="1"/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vertical="center"/>
    </xf>
    <xf numFmtId="0" fontId="7" fillId="0" borderId="0" xfId="0" applyFont="1" applyAlignment="1">
      <alignment horizontal="left"/>
    </xf>
    <xf numFmtId="4" fontId="7" fillId="0" borderId="0" xfId="0" applyNumberFormat="1" applyFont="1" applyAlignment="1"/>
    <xf numFmtId="0" fontId="0" fillId="0" borderId="3" xfId="0" applyFont="1" applyBorder="1" applyAlignment="1" applyProtection="1">
      <alignment vertical="center"/>
      <protection locked="0"/>
    </xf>
    <xf numFmtId="0" fontId="20" fillId="0" borderId="22" xfId="0" applyFont="1" applyBorder="1" applyAlignment="1" applyProtection="1">
      <alignment horizontal="center" vertical="center"/>
      <protection locked="0"/>
    </xf>
    <xf numFmtId="49" fontId="20" fillId="0" borderId="22" xfId="0" applyNumberFormat="1" applyFont="1" applyBorder="1" applyAlignment="1" applyProtection="1">
      <alignment horizontal="left" vertical="center" wrapText="1"/>
      <protection locked="0"/>
    </xf>
    <xf numFmtId="0" fontId="20" fillId="0" borderId="22" xfId="0" applyFont="1" applyBorder="1" applyAlignment="1" applyProtection="1">
      <alignment horizontal="left" vertical="center" wrapText="1"/>
      <protection locked="0"/>
    </xf>
    <xf numFmtId="0" fontId="20" fillId="0" borderId="22" xfId="0" applyFont="1" applyBorder="1" applyAlignment="1" applyProtection="1">
      <alignment horizontal="center" vertical="center" wrapText="1"/>
      <protection locked="0"/>
    </xf>
    <xf numFmtId="167" fontId="20" fillId="0" borderId="22" xfId="0" applyNumberFormat="1" applyFont="1" applyBorder="1" applyAlignment="1" applyProtection="1">
      <alignment vertical="center"/>
      <protection locked="0"/>
    </xf>
    <xf numFmtId="4" fontId="20" fillId="3" borderId="22" xfId="0" applyNumberFormat="1" applyFont="1" applyFill="1" applyBorder="1" applyAlignment="1" applyProtection="1">
      <alignment vertical="center"/>
      <protection locked="0"/>
    </xf>
    <xf numFmtId="4" fontId="20" fillId="0" borderId="22" xfId="0" applyNumberFormat="1" applyFont="1" applyBorder="1" applyAlignment="1" applyProtection="1">
      <alignment vertical="center"/>
      <protection locked="0"/>
    </xf>
    <xf numFmtId="0" fontId="21" fillId="3" borderId="14" xfId="0" applyFont="1" applyFill="1" applyBorder="1" applyAlignment="1" applyProtection="1">
      <alignment horizontal="left" vertical="center"/>
      <protection locked="0"/>
    </xf>
    <xf numFmtId="0" fontId="21" fillId="0" borderId="0" xfId="0" applyFont="1" applyBorder="1" applyAlignment="1">
      <alignment horizontal="center" vertical="center"/>
    </xf>
    <xf numFmtId="166" fontId="21" fillId="0" borderId="0" xfId="0" applyNumberFormat="1" applyFont="1" applyBorder="1" applyAlignment="1">
      <alignment vertical="center"/>
    </xf>
    <xf numFmtId="166" fontId="21" fillId="0" borderId="15" xfId="0" applyNumberFormat="1" applyFont="1" applyBorder="1" applyAlignment="1">
      <alignment vertical="center"/>
    </xf>
    <xf numFmtId="0" fontId="20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0" fontId="9" fillId="0" borderId="3" xfId="0" applyFont="1" applyBorder="1" applyAlignment="1">
      <alignment vertical="center"/>
    </xf>
    <xf numFmtId="0" fontId="31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 wrapText="1"/>
    </xf>
    <xf numFmtId="167" fontId="9" fillId="0" borderId="0" xfId="0" applyNumberFormat="1" applyFont="1" applyAlignment="1">
      <alignment vertical="center"/>
    </xf>
    <xf numFmtId="0" fontId="9" fillId="0" borderId="0" xfId="0" applyFont="1" applyAlignment="1" applyProtection="1">
      <alignment vertical="center"/>
      <protection locked="0"/>
    </xf>
    <xf numFmtId="0" fontId="9" fillId="0" borderId="14" xfId="0" applyFont="1" applyBorder="1" applyAlignment="1">
      <alignment vertical="center"/>
    </xf>
    <xf numFmtId="0" fontId="9" fillId="0" borderId="0" xfId="0" applyFont="1" applyBorder="1" applyAlignment="1">
      <alignment vertical="center"/>
    </xf>
    <xf numFmtId="0" fontId="9" fillId="0" borderId="15" xfId="0" applyFont="1" applyBorder="1" applyAlignment="1">
      <alignment vertical="center"/>
    </xf>
    <xf numFmtId="0" fontId="32" fillId="0" borderId="22" xfId="0" applyFont="1" applyBorder="1" applyAlignment="1" applyProtection="1">
      <alignment horizontal="center" vertical="center"/>
      <protection locked="0"/>
    </xf>
    <xf numFmtId="49" fontId="32" fillId="0" borderId="22" xfId="0" applyNumberFormat="1" applyFont="1" applyBorder="1" applyAlignment="1" applyProtection="1">
      <alignment horizontal="left" vertical="center" wrapText="1"/>
      <protection locked="0"/>
    </xf>
    <xf numFmtId="0" fontId="32" fillId="0" borderId="22" xfId="0" applyFont="1" applyBorder="1" applyAlignment="1" applyProtection="1">
      <alignment horizontal="left" vertical="center" wrapText="1"/>
      <protection locked="0"/>
    </xf>
    <xf numFmtId="0" fontId="32" fillId="0" borderId="22" xfId="0" applyFont="1" applyBorder="1" applyAlignment="1" applyProtection="1">
      <alignment horizontal="center" vertical="center" wrapText="1"/>
      <protection locked="0"/>
    </xf>
    <xf numFmtId="167" fontId="32" fillId="0" borderId="22" xfId="0" applyNumberFormat="1" applyFont="1" applyBorder="1" applyAlignment="1" applyProtection="1">
      <alignment vertical="center"/>
      <protection locked="0"/>
    </xf>
    <xf numFmtId="4" fontId="32" fillId="3" borderId="22" xfId="0" applyNumberFormat="1" applyFont="1" applyFill="1" applyBorder="1" applyAlignment="1" applyProtection="1">
      <alignment vertical="center"/>
      <protection locked="0"/>
    </xf>
    <xf numFmtId="4" fontId="32" fillId="0" borderId="22" xfId="0" applyNumberFormat="1" applyFont="1" applyBorder="1" applyAlignment="1" applyProtection="1">
      <alignment vertical="center"/>
      <protection locked="0"/>
    </xf>
    <xf numFmtId="0" fontId="33" fillId="0" borderId="3" xfId="0" applyFont="1" applyBorder="1" applyAlignment="1">
      <alignment vertical="center"/>
    </xf>
    <xf numFmtId="0" fontId="32" fillId="3" borderId="14" xfId="0" applyFont="1" applyFill="1" applyBorder="1" applyAlignment="1" applyProtection="1">
      <alignment horizontal="left" vertical="center"/>
      <protection locked="0"/>
    </xf>
    <xf numFmtId="0" fontId="32" fillId="0" borderId="0" xfId="0" applyFont="1" applyBorder="1" applyAlignment="1">
      <alignment horizontal="center" vertical="center"/>
    </xf>
    <xf numFmtId="167" fontId="20" fillId="3" borderId="22" xfId="0" applyNumberFormat="1" applyFont="1" applyFill="1" applyBorder="1" applyAlignment="1" applyProtection="1">
      <alignment vertical="center"/>
      <protection locked="0"/>
    </xf>
    <xf numFmtId="0" fontId="21" fillId="3" borderId="19" xfId="0" applyFont="1" applyFill="1" applyBorder="1" applyAlignment="1" applyProtection="1">
      <alignment horizontal="left" vertical="center"/>
      <protection locked="0"/>
    </xf>
    <xf numFmtId="0" fontId="21" fillId="0" borderId="20" xfId="0" applyFont="1" applyBorder="1" applyAlignment="1">
      <alignment horizontal="center" vertical="center"/>
    </xf>
    <xf numFmtId="0" fontId="0" fillId="0" borderId="20" xfId="0" applyFont="1" applyBorder="1" applyAlignment="1">
      <alignment vertical="center"/>
    </xf>
    <xf numFmtId="166" fontId="21" fillId="0" borderId="20" xfId="0" applyNumberFormat="1" applyFont="1" applyBorder="1" applyAlignment="1">
      <alignment vertical="center"/>
    </xf>
    <xf numFmtId="166" fontId="21" fillId="0" borderId="21" xfId="0" applyNumberFormat="1" applyFont="1" applyBorder="1" applyAlignment="1">
      <alignment vertical="center"/>
    </xf>
  </cellXfs>
  <cellStyles count="2">
    <cellStyle name="Normal" xfId="0" builtinId="0" customBuiltin="1"/>
    <cellStyle name="Hyperlink" xfId="1" builtinId="8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styles" Target="styles.xml" /><Relationship Id="rId4" Type="http://schemas.openxmlformats.org/officeDocument/2006/relationships/theme" Target="theme/theme1.xml" /><Relationship Id="rId5" Type="http://schemas.openxmlformats.org/officeDocument/2006/relationships/calcChain" Target="calcChain.xml" /><Relationship Id="rId6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hyperlink" Target="http://www.urs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2.xml.rels>&#65279;<?xml version="1.0" encoding="utf-8"?><Relationships xmlns="http://schemas.openxmlformats.org/package/2006/relationships"><Relationship Id="rId1" Type="http://schemas.openxmlformats.org/officeDocument/2006/relationships/hyperlink" Target="http://www.urs.cz/software-a-data/kros-4-ocenovani-a-rizeni-stavebni-vyroby/" TargetMode="External" /><Relationship Id="rId2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urs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urs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_rels/sheet2.xml.rels>&#65279;<?xml version="1.0" encoding="utf-8"?><Relationships xmlns="http://schemas.openxmlformats.org/package/2006/relationships"><Relationship Id="rId1" Type="http://schemas.openxmlformats.org/officeDocument/2006/relationships/drawing" Target="../drawings/drawing2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showGridLines="0" workbookViewId="0"/>
  </sheetViews>
  <cols>
    <col min="1" max="1" width="8.332031" style="1" customWidth="1"/>
    <col min="2" max="2" width="1.667969" style="1" customWidth="1"/>
    <col min="3" max="3" width="4.160156" style="1" customWidth="1"/>
    <col min="4" max="4" width="2.660156" style="1" customWidth="1"/>
    <col min="5" max="5" width="2.660156" style="1" customWidth="1"/>
    <col min="6" max="6" width="2.660156" style="1" customWidth="1"/>
    <col min="7" max="7" width="2.660156" style="1" customWidth="1"/>
    <col min="8" max="8" width="2.660156" style="1" customWidth="1"/>
    <col min="9" max="9" width="2.660156" style="1" customWidth="1"/>
    <col min="10" max="10" width="2.660156" style="1" customWidth="1"/>
    <col min="11" max="11" width="2.660156" style="1" customWidth="1"/>
    <col min="12" max="12" width="2.660156" style="1" customWidth="1"/>
    <col min="13" max="13" width="2.660156" style="1" customWidth="1"/>
    <col min="14" max="14" width="2.660156" style="1" customWidth="1"/>
    <col min="15" max="15" width="2.660156" style="1" customWidth="1"/>
    <col min="16" max="16" width="2.660156" style="1" customWidth="1"/>
    <col min="17" max="17" width="2.660156" style="1" customWidth="1"/>
    <col min="18" max="18" width="2.660156" style="1" customWidth="1"/>
    <col min="19" max="19" width="2.660156" style="1" customWidth="1"/>
    <col min="20" max="20" width="2.660156" style="1" customWidth="1"/>
    <col min="21" max="21" width="2.660156" style="1" customWidth="1"/>
    <col min="22" max="22" width="2.660156" style="1" customWidth="1"/>
    <col min="23" max="23" width="2.660156" style="1" customWidth="1"/>
    <col min="24" max="24" width="2.660156" style="1" customWidth="1"/>
    <col min="25" max="25" width="2.660156" style="1" customWidth="1"/>
    <col min="26" max="26" width="2.660156" style="1" customWidth="1"/>
    <col min="27" max="27" width="2.660156" style="1" customWidth="1"/>
    <col min="28" max="28" width="2.660156" style="1" customWidth="1"/>
    <col min="29" max="29" width="2.660156" style="1" customWidth="1"/>
    <col min="30" max="30" width="2.660156" style="1" customWidth="1"/>
    <col min="31" max="31" width="2.660156" style="1" customWidth="1"/>
    <col min="32" max="32" width="2.660156" style="1" customWidth="1"/>
    <col min="33" max="33" width="2.660156" style="1" customWidth="1"/>
    <col min="34" max="34" width="3.332031" style="1" customWidth="1"/>
    <col min="35" max="35" width="31.66016" style="1" customWidth="1"/>
    <col min="36" max="36" width="2.5" style="1" customWidth="1"/>
    <col min="37" max="37" width="2.5" style="1" customWidth="1"/>
    <col min="38" max="38" width="8.332031" style="1" customWidth="1"/>
    <col min="39" max="39" width="3.332031" style="1" customWidth="1"/>
    <col min="40" max="40" width="13.33203" style="1" customWidth="1"/>
    <col min="41" max="41" width="7.5" style="1" customWidth="1"/>
    <col min="42" max="42" width="4.160156" style="1" customWidth="1"/>
    <col min="43" max="43" width="15.66016" style="1" hidden="1" customWidth="1"/>
    <col min="44" max="44" width="13.66016" style="1" customWidth="1"/>
    <col min="45" max="45" width="25.83203" style="1" hidden="1" customWidth="1"/>
    <col min="46" max="46" width="25.83203" style="1" hidden="1" customWidth="1"/>
    <col min="47" max="47" width="25.83203" style="1" hidden="1" customWidth="1"/>
    <col min="48" max="48" width="21.66016" style="1" hidden="1" customWidth="1"/>
    <col min="49" max="49" width="21.66016" style="1" hidden="1" customWidth="1"/>
    <col min="50" max="50" width="25" style="1" hidden="1" customWidth="1"/>
    <col min="51" max="51" width="25" style="1" hidden="1" customWidth="1"/>
    <col min="52" max="52" width="21.66016" style="1" hidden="1" customWidth="1"/>
    <col min="53" max="53" width="19.16016" style="1" hidden="1" customWidth="1"/>
    <col min="54" max="54" width="25" style="1" hidden="1" customWidth="1"/>
    <col min="55" max="55" width="21.66016" style="1" hidden="1" customWidth="1"/>
    <col min="56" max="56" width="19.16016" style="1" hidden="1" customWidth="1"/>
    <col min="57" max="57" width="66.5" style="1" customWidth="1"/>
    <col min="71" max="71" width="9.332031" style="1" hidden="1"/>
    <col min="72" max="72" width="9.332031" style="1" hidden="1"/>
    <col min="73" max="73" width="9.332031" style="1" hidden="1"/>
    <col min="74" max="74" width="9.332031" style="1" hidden="1"/>
    <col min="75" max="75" width="9.332031" style="1" hidden="1"/>
    <col min="76" max="76" width="9.332031" style="1" hidden="1"/>
    <col min="77" max="77" width="9.332031" style="1" hidden="1"/>
    <col min="78" max="78" width="9.332031" style="1" hidden="1"/>
    <col min="79" max="79" width="9.332031" style="1" hidden="1"/>
    <col min="80" max="80" width="9.332031" style="1" hidden="1"/>
    <col min="81" max="81" width="9.332031" style="1" hidden="1"/>
    <col min="82" max="82" width="9.332031" style="1" hidden="1"/>
    <col min="83" max="83" width="9.332031" style="1" hidden="1"/>
    <col min="84" max="84" width="9.332031" style="1" hidden="1"/>
    <col min="85" max="85" width="9.332031" style="1" hidden="1"/>
    <col min="86" max="86" width="9.332031" style="1" hidden="1"/>
    <col min="87" max="87" width="9.332031" style="1" hidden="1"/>
    <col min="88" max="88" width="9.332031" style="1" hidden="1"/>
    <col min="89" max="89" width="9.332031" style="1" hidden="1"/>
    <col min="90" max="90" width="9.332031" style="1" hidden="1"/>
    <col min="91" max="91" width="9.332031" style="1" hidden="1"/>
  </cols>
  <sheetData>
    <row r="1">
      <c r="A1" s="14" t="s">
        <v>0</v>
      </c>
      <c r="AZ1" s="14" t="s">
        <v>1</v>
      </c>
      <c r="BA1" s="14" t="s">
        <v>2</v>
      </c>
      <c r="BB1" s="14" t="s">
        <v>1</v>
      </c>
      <c r="BT1" s="14" t="s">
        <v>3</v>
      </c>
      <c r="BU1" s="14" t="s">
        <v>3</v>
      </c>
      <c r="BV1" s="14" t="s">
        <v>4</v>
      </c>
    </row>
    <row r="2" s="1" customFormat="1" ht="36.96" customHeight="1">
      <c r="AR2" s="15" t="s">
        <v>5</v>
      </c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S2" s="16" t="s">
        <v>6</v>
      </c>
      <c r="BT2" s="16" t="s">
        <v>7</v>
      </c>
    </row>
    <row r="3" s="1" customFormat="1" ht="6.96" customHeight="1">
      <c r="B3" s="17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9"/>
      <c r="BS3" s="16" t="s">
        <v>6</v>
      </c>
      <c r="BT3" s="16" t="s">
        <v>8</v>
      </c>
    </row>
    <row r="4" s="1" customFormat="1" ht="24.96" customHeight="1">
      <c r="B4" s="19"/>
      <c r="D4" s="20" t="s">
        <v>9</v>
      </c>
      <c r="AR4" s="19"/>
      <c r="AS4" s="21" t="s">
        <v>10</v>
      </c>
      <c r="BE4" s="22" t="s">
        <v>11</v>
      </c>
      <c r="BS4" s="16" t="s">
        <v>12</v>
      </c>
    </row>
    <row r="5" s="1" customFormat="1" ht="12" customHeight="1">
      <c r="B5" s="19"/>
      <c r="D5" s="23" t="s">
        <v>13</v>
      </c>
      <c r="K5" s="24" t="s">
        <v>14</v>
      </c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R5" s="19"/>
      <c r="BE5" s="25" t="s">
        <v>15</v>
      </c>
      <c r="BS5" s="16" t="s">
        <v>6</v>
      </c>
    </row>
    <row r="6" s="1" customFormat="1" ht="36.96" customHeight="1">
      <c r="B6" s="19"/>
      <c r="D6" s="26" t="s">
        <v>16</v>
      </c>
      <c r="K6" s="27" t="s">
        <v>17</v>
      </c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R6" s="19"/>
      <c r="BE6" s="28"/>
      <c r="BS6" s="16" t="s">
        <v>6</v>
      </c>
    </row>
    <row r="7" s="1" customFormat="1" ht="12" customHeight="1">
      <c r="B7" s="19"/>
      <c r="D7" s="29" t="s">
        <v>18</v>
      </c>
      <c r="K7" s="24" t="s">
        <v>1</v>
      </c>
      <c r="AK7" s="29" t="s">
        <v>19</v>
      </c>
      <c r="AN7" s="24" t="s">
        <v>1</v>
      </c>
      <c r="AR7" s="19"/>
      <c r="BE7" s="28"/>
      <c r="BS7" s="16" t="s">
        <v>6</v>
      </c>
    </row>
    <row r="8" s="1" customFormat="1" ht="12" customHeight="1">
      <c r="B8" s="19"/>
      <c r="D8" s="29" t="s">
        <v>20</v>
      </c>
      <c r="K8" s="24" t="s">
        <v>21</v>
      </c>
      <c r="AK8" s="29" t="s">
        <v>22</v>
      </c>
      <c r="AN8" s="30" t="s">
        <v>23</v>
      </c>
      <c r="AR8" s="19"/>
      <c r="BE8" s="28"/>
      <c r="BS8" s="16" t="s">
        <v>6</v>
      </c>
    </row>
    <row r="9" s="1" customFormat="1" ht="14.4" customHeight="1">
      <c r="B9" s="19"/>
      <c r="AR9" s="19"/>
      <c r="BE9" s="28"/>
      <c r="BS9" s="16" t="s">
        <v>6</v>
      </c>
    </row>
    <row r="10" s="1" customFormat="1" ht="12" customHeight="1">
      <c r="B10" s="19"/>
      <c r="D10" s="29" t="s">
        <v>24</v>
      </c>
      <c r="AK10" s="29" t="s">
        <v>25</v>
      </c>
      <c r="AN10" s="24" t="s">
        <v>1</v>
      </c>
      <c r="AR10" s="19"/>
      <c r="BE10" s="28"/>
      <c r="BS10" s="16" t="s">
        <v>6</v>
      </c>
    </row>
    <row r="11" s="1" customFormat="1" ht="18.48" customHeight="1">
      <c r="B11" s="19"/>
      <c r="E11" s="24" t="s">
        <v>26</v>
      </c>
      <c r="AK11" s="29" t="s">
        <v>27</v>
      </c>
      <c r="AN11" s="24" t="s">
        <v>1</v>
      </c>
      <c r="AR11" s="19"/>
      <c r="BE11" s="28"/>
      <c r="BS11" s="16" t="s">
        <v>6</v>
      </c>
    </row>
    <row r="12" s="1" customFormat="1" ht="6.96" customHeight="1">
      <c r="B12" s="19"/>
      <c r="AR12" s="19"/>
      <c r="BE12" s="28"/>
      <c r="BS12" s="16" t="s">
        <v>6</v>
      </c>
    </row>
    <row r="13" s="1" customFormat="1" ht="12" customHeight="1">
      <c r="B13" s="19"/>
      <c r="D13" s="29" t="s">
        <v>28</v>
      </c>
      <c r="AK13" s="29" t="s">
        <v>25</v>
      </c>
      <c r="AN13" s="31" t="s">
        <v>29</v>
      </c>
      <c r="AR13" s="19"/>
      <c r="BE13" s="28"/>
      <c r="BS13" s="16" t="s">
        <v>6</v>
      </c>
    </row>
    <row r="14">
      <c r="B14" s="19"/>
      <c r="E14" s="31" t="s">
        <v>29</v>
      </c>
      <c r="F14" s="32"/>
      <c r="G14" s="32"/>
      <c r="H14" s="32"/>
      <c r="I14" s="32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2"/>
      <c r="AB14" s="32"/>
      <c r="AC14" s="32"/>
      <c r="AD14" s="32"/>
      <c r="AE14" s="32"/>
      <c r="AF14" s="32"/>
      <c r="AG14" s="32"/>
      <c r="AH14" s="32"/>
      <c r="AI14" s="32"/>
      <c r="AJ14" s="32"/>
      <c r="AK14" s="29" t="s">
        <v>27</v>
      </c>
      <c r="AN14" s="31" t="s">
        <v>29</v>
      </c>
      <c r="AR14" s="19"/>
      <c r="BE14" s="28"/>
      <c r="BS14" s="16" t="s">
        <v>6</v>
      </c>
    </row>
    <row r="15" s="1" customFormat="1" ht="6.96" customHeight="1">
      <c r="B15" s="19"/>
      <c r="AR15" s="19"/>
      <c r="BE15" s="28"/>
      <c r="BS15" s="16" t="s">
        <v>3</v>
      </c>
    </row>
    <row r="16" s="1" customFormat="1" ht="12" customHeight="1">
      <c r="B16" s="19"/>
      <c r="D16" s="29" t="s">
        <v>30</v>
      </c>
      <c r="AK16" s="29" t="s">
        <v>25</v>
      </c>
      <c r="AN16" s="24" t="s">
        <v>1</v>
      </c>
      <c r="AR16" s="19"/>
      <c r="BE16" s="28"/>
      <c r="BS16" s="16" t="s">
        <v>3</v>
      </c>
    </row>
    <row r="17" s="1" customFormat="1" ht="18.48" customHeight="1">
      <c r="B17" s="19"/>
      <c r="E17" s="24" t="s">
        <v>31</v>
      </c>
      <c r="AK17" s="29" t="s">
        <v>27</v>
      </c>
      <c r="AN17" s="24" t="s">
        <v>1</v>
      </c>
      <c r="AR17" s="19"/>
      <c r="BE17" s="28"/>
      <c r="BS17" s="16" t="s">
        <v>32</v>
      </c>
    </row>
    <row r="18" s="1" customFormat="1" ht="6.96" customHeight="1">
      <c r="B18" s="19"/>
      <c r="AR18" s="19"/>
      <c r="BE18" s="28"/>
      <c r="BS18" s="16" t="s">
        <v>6</v>
      </c>
    </row>
    <row r="19" s="1" customFormat="1" ht="12" customHeight="1">
      <c r="B19" s="19"/>
      <c r="D19" s="29" t="s">
        <v>33</v>
      </c>
      <c r="AK19" s="29" t="s">
        <v>25</v>
      </c>
      <c r="AN19" s="24" t="s">
        <v>1</v>
      </c>
      <c r="AR19" s="19"/>
      <c r="BE19" s="28"/>
      <c r="BS19" s="16" t="s">
        <v>6</v>
      </c>
    </row>
    <row r="20" s="1" customFormat="1" ht="18.48" customHeight="1">
      <c r="B20" s="19"/>
      <c r="E20" s="24" t="s">
        <v>31</v>
      </c>
      <c r="AK20" s="29" t="s">
        <v>27</v>
      </c>
      <c r="AN20" s="24" t="s">
        <v>1</v>
      </c>
      <c r="AR20" s="19"/>
      <c r="BE20" s="28"/>
      <c r="BS20" s="16" t="s">
        <v>32</v>
      </c>
    </row>
    <row r="21" s="1" customFormat="1" ht="6.96" customHeight="1">
      <c r="B21" s="19"/>
      <c r="AR21" s="19"/>
      <c r="BE21" s="28"/>
    </row>
    <row r="22" s="1" customFormat="1" ht="12" customHeight="1">
      <c r="B22" s="19"/>
      <c r="D22" s="29" t="s">
        <v>34</v>
      </c>
      <c r="AR22" s="19"/>
      <c r="BE22" s="28"/>
    </row>
    <row r="23" s="1" customFormat="1" ht="16.5" customHeight="1">
      <c r="B23" s="19"/>
      <c r="E23" s="33" t="s">
        <v>1</v>
      </c>
      <c r="F23" s="33"/>
      <c r="G23" s="33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33"/>
      <c r="T23" s="33"/>
      <c r="U23" s="33"/>
      <c r="V23" s="33"/>
      <c r="W23" s="33"/>
      <c r="X23" s="33"/>
      <c r="Y23" s="33"/>
      <c r="Z23" s="33"/>
      <c r="AA23" s="33"/>
      <c r="AB23" s="33"/>
      <c r="AC23" s="33"/>
      <c r="AD23" s="33"/>
      <c r="AE23" s="33"/>
      <c r="AF23" s="33"/>
      <c r="AG23" s="33"/>
      <c r="AH23" s="33"/>
      <c r="AI23" s="33"/>
      <c r="AJ23" s="33"/>
      <c r="AK23" s="33"/>
      <c r="AL23" s="33"/>
      <c r="AM23" s="33"/>
      <c r="AN23" s="33"/>
      <c r="AR23" s="19"/>
      <c r="BE23" s="28"/>
    </row>
    <row r="24" s="1" customFormat="1" ht="6.96" customHeight="1">
      <c r="B24" s="19"/>
      <c r="AR24" s="19"/>
      <c r="BE24" s="28"/>
    </row>
    <row r="25" s="1" customFormat="1" ht="6.96" customHeight="1">
      <c r="B25" s="19"/>
      <c r="D25" s="34"/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34"/>
      <c r="P25" s="34"/>
      <c r="Q25" s="34"/>
      <c r="R25" s="34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  <c r="AF25" s="34"/>
      <c r="AG25" s="34"/>
      <c r="AH25" s="34"/>
      <c r="AI25" s="34"/>
      <c r="AJ25" s="34"/>
      <c r="AK25" s="34"/>
      <c r="AL25" s="34"/>
      <c r="AM25" s="34"/>
      <c r="AN25" s="34"/>
      <c r="AO25" s="34"/>
      <c r="AR25" s="19"/>
      <c r="BE25" s="28"/>
    </row>
    <row r="26" s="2" customFormat="1" ht="25.92" customHeight="1">
      <c r="A26" s="35"/>
      <c r="B26" s="36"/>
      <c r="C26" s="35"/>
      <c r="D26" s="37" t="s">
        <v>35</v>
      </c>
      <c r="E26" s="38"/>
      <c r="F26" s="38"/>
      <c r="G26" s="38"/>
      <c r="H26" s="38"/>
      <c r="I26" s="38"/>
      <c r="J26" s="38"/>
      <c r="K26" s="38"/>
      <c r="L26" s="38"/>
      <c r="M26" s="38"/>
      <c r="N26" s="38"/>
      <c r="O26" s="38"/>
      <c r="P26" s="38"/>
      <c r="Q26" s="38"/>
      <c r="R26" s="38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  <c r="AF26" s="38"/>
      <c r="AG26" s="38"/>
      <c r="AH26" s="38"/>
      <c r="AI26" s="38"/>
      <c r="AJ26" s="38"/>
      <c r="AK26" s="39">
        <f>ROUND(AG94,2)</f>
        <v>0</v>
      </c>
      <c r="AL26" s="38"/>
      <c r="AM26" s="38"/>
      <c r="AN26" s="38"/>
      <c r="AO26" s="38"/>
      <c r="AP26" s="35"/>
      <c r="AQ26" s="35"/>
      <c r="AR26" s="36"/>
      <c r="BE26" s="28"/>
    </row>
    <row r="27" s="2" customFormat="1" ht="6.96" customHeight="1">
      <c r="A27" s="35"/>
      <c r="B27" s="36"/>
      <c r="C27" s="35"/>
      <c r="D27" s="35"/>
      <c r="E27" s="35"/>
      <c r="F27" s="35"/>
      <c r="G27" s="35"/>
      <c r="H27" s="35"/>
      <c r="I27" s="35"/>
      <c r="J27" s="35"/>
      <c r="K27" s="35"/>
      <c r="L27" s="35"/>
      <c r="M27" s="35"/>
      <c r="N27" s="35"/>
      <c r="O27" s="35"/>
      <c r="P27" s="35"/>
      <c r="Q27" s="35"/>
      <c r="R27" s="35"/>
      <c r="S27" s="35"/>
      <c r="T27" s="35"/>
      <c r="U27" s="35"/>
      <c r="V27" s="35"/>
      <c r="W27" s="35"/>
      <c r="X27" s="35"/>
      <c r="Y27" s="35"/>
      <c r="Z27" s="35"/>
      <c r="AA27" s="35"/>
      <c r="AB27" s="35"/>
      <c r="AC27" s="35"/>
      <c r="AD27" s="35"/>
      <c r="AE27" s="35"/>
      <c r="AF27" s="35"/>
      <c r="AG27" s="35"/>
      <c r="AH27" s="35"/>
      <c r="AI27" s="35"/>
      <c r="AJ27" s="35"/>
      <c r="AK27" s="35"/>
      <c r="AL27" s="35"/>
      <c r="AM27" s="35"/>
      <c r="AN27" s="35"/>
      <c r="AO27" s="35"/>
      <c r="AP27" s="35"/>
      <c r="AQ27" s="35"/>
      <c r="AR27" s="36"/>
      <c r="BE27" s="28"/>
    </row>
    <row r="28" s="2" customFormat="1">
      <c r="A28" s="35"/>
      <c r="B28" s="36"/>
      <c r="C28" s="35"/>
      <c r="D28" s="35"/>
      <c r="E28" s="35"/>
      <c r="F28" s="35"/>
      <c r="G28" s="35"/>
      <c r="H28" s="35"/>
      <c r="I28" s="35"/>
      <c r="J28" s="35"/>
      <c r="K28" s="35"/>
      <c r="L28" s="40" t="s">
        <v>36</v>
      </c>
      <c r="M28" s="40"/>
      <c r="N28" s="40"/>
      <c r="O28" s="40"/>
      <c r="P28" s="40"/>
      <c r="Q28" s="35"/>
      <c r="R28" s="35"/>
      <c r="S28" s="35"/>
      <c r="T28" s="35"/>
      <c r="U28" s="35"/>
      <c r="V28" s="35"/>
      <c r="W28" s="40" t="s">
        <v>37</v>
      </c>
      <c r="X28" s="40"/>
      <c r="Y28" s="40"/>
      <c r="Z28" s="40"/>
      <c r="AA28" s="40"/>
      <c r="AB28" s="40"/>
      <c r="AC28" s="40"/>
      <c r="AD28" s="40"/>
      <c r="AE28" s="40"/>
      <c r="AF28" s="35"/>
      <c r="AG28" s="35"/>
      <c r="AH28" s="35"/>
      <c r="AI28" s="35"/>
      <c r="AJ28" s="35"/>
      <c r="AK28" s="40" t="s">
        <v>38</v>
      </c>
      <c r="AL28" s="40"/>
      <c r="AM28" s="40"/>
      <c r="AN28" s="40"/>
      <c r="AO28" s="40"/>
      <c r="AP28" s="35"/>
      <c r="AQ28" s="35"/>
      <c r="AR28" s="36"/>
      <c r="BE28" s="28"/>
    </row>
    <row r="29" s="3" customFormat="1" ht="14.4" customHeight="1">
      <c r="A29" s="3"/>
      <c r="B29" s="41"/>
      <c r="C29" s="3"/>
      <c r="D29" s="29" t="s">
        <v>39</v>
      </c>
      <c r="E29" s="3"/>
      <c r="F29" s="29" t="s">
        <v>40</v>
      </c>
      <c r="G29" s="3"/>
      <c r="H29" s="3"/>
      <c r="I29" s="3"/>
      <c r="J29" s="3"/>
      <c r="K29" s="3"/>
      <c r="L29" s="42">
        <v>0.20999999999999999</v>
      </c>
      <c r="M29" s="3"/>
      <c r="N29" s="3"/>
      <c r="O29" s="3"/>
      <c r="P29" s="3"/>
      <c r="Q29" s="3"/>
      <c r="R29" s="3"/>
      <c r="S29" s="3"/>
      <c r="T29" s="3"/>
      <c r="U29" s="3"/>
      <c r="V29" s="3"/>
      <c r="W29" s="43">
        <f>ROUND(AZ94, 2)</f>
        <v>0</v>
      </c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43">
        <f>ROUND(AV94, 2)</f>
        <v>0</v>
      </c>
      <c r="AL29" s="3"/>
      <c r="AM29" s="3"/>
      <c r="AN29" s="3"/>
      <c r="AO29" s="3"/>
      <c r="AP29" s="3"/>
      <c r="AQ29" s="3"/>
      <c r="AR29" s="41"/>
      <c r="BE29" s="44"/>
    </row>
    <row r="30" s="3" customFormat="1" ht="14.4" customHeight="1">
      <c r="A30" s="3"/>
      <c r="B30" s="41"/>
      <c r="C30" s="3"/>
      <c r="D30" s="3"/>
      <c r="E30" s="3"/>
      <c r="F30" s="29" t="s">
        <v>41</v>
      </c>
      <c r="G30" s="3"/>
      <c r="H30" s="3"/>
      <c r="I30" s="3"/>
      <c r="J30" s="3"/>
      <c r="K30" s="3"/>
      <c r="L30" s="42">
        <v>0.14999999999999999</v>
      </c>
      <c r="M30" s="3"/>
      <c r="N30" s="3"/>
      <c r="O30" s="3"/>
      <c r="P30" s="3"/>
      <c r="Q30" s="3"/>
      <c r="R30" s="3"/>
      <c r="S30" s="3"/>
      <c r="T30" s="3"/>
      <c r="U30" s="3"/>
      <c r="V30" s="3"/>
      <c r="W30" s="43">
        <f>ROUND(BA94, 2)</f>
        <v>0</v>
      </c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43">
        <f>ROUND(AW94, 2)</f>
        <v>0</v>
      </c>
      <c r="AL30" s="3"/>
      <c r="AM30" s="3"/>
      <c r="AN30" s="3"/>
      <c r="AO30" s="3"/>
      <c r="AP30" s="3"/>
      <c r="AQ30" s="3"/>
      <c r="AR30" s="41"/>
      <c r="BE30" s="44"/>
    </row>
    <row r="31" hidden="1" s="3" customFormat="1" ht="14.4" customHeight="1">
      <c r="A31" s="3"/>
      <c r="B31" s="41"/>
      <c r="C31" s="3"/>
      <c r="D31" s="3"/>
      <c r="E31" s="3"/>
      <c r="F31" s="29" t="s">
        <v>42</v>
      </c>
      <c r="G31" s="3"/>
      <c r="H31" s="3"/>
      <c r="I31" s="3"/>
      <c r="J31" s="3"/>
      <c r="K31" s="3"/>
      <c r="L31" s="42">
        <v>0.20999999999999999</v>
      </c>
      <c r="M31" s="3"/>
      <c r="N31" s="3"/>
      <c r="O31" s="3"/>
      <c r="P31" s="3"/>
      <c r="Q31" s="3"/>
      <c r="R31" s="3"/>
      <c r="S31" s="3"/>
      <c r="T31" s="3"/>
      <c r="U31" s="3"/>
      <c r="V31" s="3"/>
      <c r="W31" s="43">
        <f>ROUND(BB94, 2)</f>
        <v>0</v>
      </c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43">
        <v>0</v>
      </c>
      <c r="AL31" s="3"/>
      <c r="AM31" s="3"/>
      <c r="AN31" s="3"/>
      <c r="AO31" s="3"/>
      <c r="AP31" s="3"/>
      <c r="AQ31" s="3"/>
      <c r="AR31" s="41"/>
      <c r="BE31" s="44"/>
    </row>
    <row r="32" hidden="1" s="3" customFormat="1" ht="14.4" customHeight="1">
      <c r="A32" s="3"/>
      <c r="B32" s="41"/>
      <c r="C32" s="3"/>
      <c r="D32" s="3"/>
      <c r="E32" s="3"/>
      <c r="F32" s="29" t="s">
        <v>43</v>
      </c>
      <c r="G32" s="3"/>
      <c r="H32" s="3"/>
      <c r="I32" s="3"/>
      <c r="J32" s="3"/>
      <c r="K32" s="3"/>
      <c r="L32" s="42">
        <v>0.14999999999999999</v>
      </c>
      <c r="M32" s="3"/>
      <c r="N32" s="3"/>
      <c r="O32" s="3"/>
      <c r="P32" s="3"/>
      <c r="Q32" s="3"/>
      <c r="R32" s="3"/>
      <c r="S32" s="3"/>
      <c r="T32" s="3"/>
      <c r="U32" s="3"/>
      <c r="V32" s="3"/>
      <c r="W32" s="43">
        <f>ROUND(BC94, 2)</f>
        <v>0</v>
      </c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43">
        <v>0</v>
      </c>
      <c r="AL32" s="3"/>
      <c r="AM32" s="3"/>
      <c r="AN32" s="3"/>
      <c r="AO32" s="3"/>
      <c r="AP32" s="3"/>
      <c r="AQ32" s="3"/>
      <c r="AR32" s="41"/>
      <c r="BE32" s="44"/>
    </row>
    <row r="33" hidden="1" s="3" customFormat="1" ht="14.4" customHeight="1">
      <c r="A33" s="3"/>
      <c r="B33" s="41"/>
      <c r="C33" s="3"/>
      <c r="D33" s="3"/>
      <c r="E33" s="3"/>
      <c r="F33" s="29" t="s">
        <v>44</v>
      </c>
      <c r="G33" s="3"/>
      <c r="H33" s="3"/>
      <c r="I33" s="3"/>
      <c r="J33" s="3"/>
      <c r="K33" s="3"/>
      <c r="L33" s="42">
        <v>0</v>
      </c>
      <c r="M33" s="3"/>
      <c r="N33" s="3"/>
      <c r="O33" s="3"/>
      <c r="P33" s="3"/>
      <c r="Q33" s="3"/>
      <c r="R33" s="3"/>
      <c r="S33" s="3"/>
      <c r="T33" s="3"/>
      <c r="U33" s="3"/>
      <c r="V33" s="3"/>
      <c r="W33" s="43">
        <f>ROUND(BD94, 2)</f>
        <v>0</v>
      </c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43">
        <v>0</v>
      </c>
      <c r="AL33" s="3"/>
      <c r="AM33" s="3"/>
      <c r="AN33" s="3"/>
      <c r="AO33" s="3"/>
      <c r="AP33" s="3"/>
      <c r="AQ33" s="3"/>
      <c r="AR33" s="41"/>
      <c r="BE33" s="44"/>
    </row>
    <row r="34" s="2" customFormat="1" ht="6.96" customHeight="1">
      <c r="A34" s="35"/>
      <c r="B34" s="36"/>
      <c r="C34" s="35"/>
      <c r="D34" s="35"/>
      <c r="E34" s="35"/>
      <c r="F34" s="35"/>
      <c r="G34" s="35"/>
      <c r="H34" s="35"/>
      <c r="I34" s="35"/>
      <c r="J34" s="3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35"/>
      <c r="AC34" s="35"/>
      <c r="AD34" s="35"/>
      <c r="AE34" s="35"/>
      <c r="AF34" s="35"/>
      <c r="AG34" s="35"/>
      <c r="AH34" s="35"/>
      <c r="AI34" s="35"/>
      <c r="AJ34" s="35"/>
      <c r="AK34" s="35"/>
      <c r="AL34" s="35"/>
      <c r="AM34" s="35"/>
      <c r="AN34" s="35"/>
      <c r="AO34" s="35"/>
      <c r="AP34" s="35"/>
      <c r="AQ34" s="35"/>
      <c r="AR34" s="36"/>
      <c r="BE34" s="28"/>
    </row>
    <row r="35" s="2" customFormat="1" ht="25.92" customHeight="1">
      <c r="A35" s="35"/>
      <c r="B35" s="36"/>
      <c r="C35" s="45"/>
      <c r="D35" s="46" t="s">
        <v>45</v>
      </c>
      <c r="E35" s="47"/>
      <c r="F35" s="47"/>
      <c r="G35" s="47"/>
      <c r="H35" s="47"/>
      <c r="I35" s="47"/>
      <c r="J35" s="47"/>
      <c r="K35" s="47"/>
      <c r="L35" s="47"/>
      <c r="M35" s="47"/>
      <c r="N35" s="47"/>
      <c r="O35" s="47"/>
      <c r="P35" s="47"/>
      <c r="Q35" s="47"/>
      <c r="R35" s="47"/>
      <c r="S35" s="47"/>
      <c r="T35" s="48" t="s">
        <v>46</v>
      </c>
      <c r="U35" s="47"/>
      <c r="V35" s="47"/>
      <c r="W35" s="47"/>
      <c r="X35" s="49" t="s">
        <v>47</v>
      </c>
      <c r="Y35" s="47"/>
      <c r="Z35" s="47"/>
      <c r="AA35" s="47"/>
      <c r="AB35" s="47"/>
      <c r="AC35" s="47"/>
      <c r="AD35" s="47"/>
      <c r="AE35" s="47"/>
      <c r="AF35" s="47"/>
      <c r="AG35" s="47"/>
      <c r="AH35" s="47"/>
      <c r="AI35" s="47"/>
      <c r="AJ35" s="47"/>
      <c r="AK35" s="50">
        <f>SUM(AK26:AK33)</f>
        <v>0</v>
      </c>
      <c r="AL35" s="47"/>
      <c r="AM35" s="47"/>
      <c r="AN35" s="47"/>
      <c r="AO35" s="51"/>
      <c r="AP35" s="45"/>
      <c r="AQ35" s="45"/>
      <c r="AR35" s="36"/>
      <c r="BE35" s="35"/>
    </row>
    <row r="36" s="2" customFormat="1" ht="6.96" customHeight="1">
      <c r="A36" s="35"/>
      <c r="B36" s="36"/>
      <c r="C36" s="35"/>
      <c r="D36" s="35"/>
      <c r="E36" s="35"/>
      <c r="F36" s="35"/>
      <c r="G36" s="35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5"/>
      <c r="AF36" s="35"/>
      <c r="AG36" s="35"/>
      <c r="AH36" s="35"/>
      <c r="AI36" s="35"/>
      <c r="AJ36" s="35"/>
      <c r="AK36" s="35"/>
      <c r="AL36" s="35"/>
      <c r="AM36" s="35"/>
      <c r="AN36" s="35"/>
      <c r="AO36" s="35"/>
      <c r="AP36" s="35"/>
      <c r="AQ36" s="35"/>
      <c r="AR36" s="36"/>
      <c r="BE36" s="35"/>
    </row>
    <row r="37" s="2" customFormat="1" ht="14.4" customHeight="1">
      <c r="A37" s="35"/>
      <c r="B37" s="36"/>
      <c r="C37" s="35"/>
      <c r="D37" s="35"/>
      <c r="E37" s="35"/>
      <c r="F37" s="35"/>
      <c r="G37" s="35"/>
      <c r="H37" s="35"/>
      <c r="I37" s="35"/>
      <c r="J37" s="35"/>
      <c r="K37" s="35"/>
      <c r="L37" s="35"/>
      <c r="M37" s="35"/>
      <c r="N37" s="35"/>
      <c r="O37" s="35"/>
      <c r="P37" s="35"/>
      <c r="Q37" s="35"/>
      <c r="R37" s="35"/>
      <c r="S37" s="35"/>
      <c r="T37" s="35"/>
      <c r="U37" s="35"/>
      <c r="V37" s="35"/>
      <c r="W37" s="35"/>
      <c r="X37" s="35"/>
      <c r="Y37" s="35"/>
      <c r="Z37" s="35"/>
      <c r="AA37" s="35"/>
      <c r="AB37" s="35"/>
      <c r="AC37" s="35"/>
      <c r="AD37" s="35"/>
      <c r="AE37" s="35"/>
      <c r="AF37" s="35"/>
      <c r="AG37" s="35"/>
      <c r="AH37" s="35"/>
      <c r="AI37" s="35"/>
      <c r="AJ37" s="35"/>
      <c r="AK37" s="35"/>
      <c r="AL37" s="35"/>
      <c r="AM37" s="35"/>
      <c r="AN37" s="35"/>
      <c r="AO37" s="35"/>
      <c r="AP37" s="35"/>
      <c r="AQ37" s="35"/>
      <c r="AR37" s="36"/>
      <c r="BE37" s="35"/>
    </row>
    <row r="38" s="1" customFormat="1" ht="14.4" customHeight="1">
      <c r="B38" s="19"/>
      <c r="AR38" s="19"/>
    </row>
    <row r="39" s="1" customFormat="1" ht="14.4" customHeight="1">
      <c r="B39" s="19"/>
      <c r="AR39" s="19"/>
    </row>
    <row r="40" s="1" customFormat="1" ht="14.4" customHeight="1">
      <c r="B40" s="19"/>
      <c r="AR40" s="19"/>
    </row>
    <row r="41" s="1" customFormat="1" ht="14.4" customHeight="1">
      <c r="B41" s="19"/>
      <c r="AR41" s="19"/>
    </row>
    <row r="42" s="1" customFormat="1" ht="14.4" customHeight="1">
      <c r="B42" s="19"/>
      <c r="AR42" s="19"/>
    </row>
    <row r="43" s="1" customFormat="1" ht="14.4" customHeight="1">
      <c r="B43" s="19"/>
      <c r="AR43" s="19"/>
    </row>
    <row r="44" s="1" customFormat="1" ht="14.4" customHeight="1">
      <c r="B44" s="19"/>
      <c r="AR44" s="19"/>
    </row>
    <row r="45" s="1" customFormat="1" ht="14.4" customHeight="1">
      <c r="B45" s="19"/>
      <c r="AR45" s="19"/>
    </row>
    <row r="46" s="1" customFormat="1" ht="14.4" customHeight="1">
      <c r="B46" s="19"/>
      <c r="AR46" s="19"/>
    </row>
    <row r="47" s="1" customFormat="1" ht="14.4" customHeight="1">
      <c r="B47" s="19"/>
      <c r="AR47" s="19"/>
    </row>
    <row r="48" s="1" customFormat="1" ht="14.4" customHeight="1">
      <c r="B48" s="19"/>
      <c r="AR48" s="19"/>
    </row>
    <row r="49" s="2" customFormat="1" ht="14.4" customHeight="1">
      <c r="B49" s="52"/>
      <c r="D49" s="53" t="s">
        <v>48</v>
      </c>
      <c r="E49" s="54"/>
      <c r="F49" s="54"/>
      <c r="G49" s="54"/>
      <c r="H49" s="54"/>
      <c r="I49" s="54"/>
      <c r="J49" s="54"/>
      <c r="K49" s="54"/>
      <c r="L49" s="54"/>
      <c r="M49" s="54"/>
      <c r="N49" s="54"/>
      <c r="O49" s="54"/>
      <c r="P49" s="54"/>
      <c r="Q49" s="54"/>
      <c r="R49" s="54"/>
      <c r="S49" s="54"/>
      <c r="T49" s="54"/>
      <c r="U49" s="54"/>
      <c r="V49" s="54"/>
      <c r="W49" s="54"/>
      <c r="X49" s="54"/>
      <c r="Y49" s="54"/>
      <c r="Z49" s="54"/>
      <c r="AA49" s="54"/>
      <c r="AB49" s="54"/>
      <c r="AC49" s="54"/>
      <c r="AD49" s="54"/>
      <c r="AE49" s="54"/>
      <c r="AF49" s="54"/>
      <c r="AG49" s="54"/>
      <c r="AH49" s="53" t="s">
        <v>49</v>
      </c>
      <c r="AI49" s="54"/>
      <c r="AJ49" s="54"/>
      <c r="AK49" s="54"/>
      <c r="AL49" s="54"/>
      <c r="AM49" s="54"/>
      <c r="AN49" s="54"/>
      <c r="AO49" s="54"/>
      <c r="AR49" s="52"/>
    </row>
    <row r="50">
      <c r="B50" s="19"/>
      <c r="AR50" s="19"/>
    </row>
    <row r="51">
      <c r="B51" s="19"/>
      <c r="AR51" s="19"/>
    </row>
    <row r="52">
      <c r="B52" s="19"/>
      <c r="AR52" s="19"/>
    </row>
    <row r="53">
      <c r="B53" s="19"/>
      <c r="AR53" s="19"/>
    </row>
    <row r="54">
      <c r="B54" s="19"/>
      <c r="AR54" s="19"/>
    </row>
    <row r="55">
      <c r="B55" s="19"/>
      <c r="AR55" s="19"/>
    </row>
    <row r="56">
      <c r="B56" s="19"/>
      <c r="AR56" s="19"/>
    </row>
    <row r="57">
      <c r="B57" s="19"/>
      <c r="AR57" s="19"/>
    </row>
    <row r="58">
      <c r="B58" s="19"/>
      <c r="AR58" s="19"/>
    </row>
    <row r="59">
      <c r="B59" s="19"/>
      <c r="AR59" s="19"/>
    </row>
    <row r="60" s="2" customFormat="1">
      <c r="A60" s="35"/>
      <c r="B60" s="36"/>
      <c r="C60" s="35"/>
      <c r="D60" s="55" t="s">
        <v>50</v>
      </c>
      <c r="E60" s="38"/>
      <c r="F60" s="38"/>
      <c r="G60" s="38"/>
      <c r="H60" s="38"/>
      <c r="I60" s="38"/>
      <c r="J60" s="38"/>
      <c r="K60" s="38"/>
      <c r="L60" s="38"/>
      <c r="M60" s="38"/>
      <c r="N60" s="38"/>
      <c r="O60" s="38"/>
      <c r="P60" s="38"/>
      <c r="Q60" s="38"/>
      <c r="R60" s="38"/>
      <c r="S60" s="38"/>
      <c r="T60" s="38"/>
      <c r="U60" s="38"/>
      <c r="V60" s="55" t="s">
        <v>51</v>
      </c>
      <c r="W60" s="38"/>
      <c r="X60" s="38"/>
      <c r="Y60" s="38"/>
      <c r="Z60" s="38"/>
      <c r="AA60" s="38"/>
      <c r="AB60" s="38"/>
      <c r="AC60" s="38"/>
      <c r="AD60" s="38"/>
      <c r="AE60" s="38"/>
      <c r="AF60" s="38"/>
      <c r="AG60" s="38"/>
      <c r="AH60" s="55" t="s">
        <v>50</v>
      </c>
      <c r="AI60" s="38"/>
      <c r="AJ60" s="38"/>
      <c r="AK60" s="38"/>
      <c r="AL60" s="38"/>
      <c r="AM60" s="55" t="s">
        <v>51</v>
      </c>
      <c r="AN60" s="38"/>
      <c r="AO60" s="38"/>
      <c r="AP60" s="35"/>
      <c r="AQ60" s="35"/>
      <c r="AR60" s="36"/>
      <c r="BE60" s="35"/>
    </row>
    <row r="61">
      <c r="B61" s="19"/>
      <c r="AR61" s="19"/>
    </row>
    <row r="62">
      <c r="B62" s="19"/>
      <c r="AR62" s="19"/>
    </row>
    <row r="63">
      <c r="B63" s="19"/>
      <c r="AR63" s="19"/>
    </row>
    <row r="64" s="2" customFormat="1">
      <c r="A64" s="35"/>
      <c r="B64" s="36"/>
      <c r="C64" s="35"/>
      <c r="D64" s="53" t="s">
        <v>52</v>
      </c>
      <c r="E64" s="56"/>
      <c r="F64" s="56"/>
      <c r="G64" s="56"/>
      <c r="H64" s="56"/>
      <c r="I64" s="56"/>
      <c r="J64" s="56"/>
      <c r="K64" s="56"/>
      <c r="L64" s="56"/>
      <c r="M64" s="56"/>
      <c r="N64" s="56"/>
      <c r="O64" s="56"/>
      <c r="P64" s="56"/>
      <c r="Q64" s="56"/>
      <c r="R64" s="56"/>
      <c r="S64" s="56"/>
      <c r="T64" s="56"/>
      <c r="U64" s="56"/>
      <c r="V64" s="56"/>
      <c r="W64" s="56"/>
      <c r="X64" s="56"/>
      <c r="Y64" s="56"/>
      <c r="Z64" s="56"/>
      <c r="AA64" s="56"/>
      <c r="AB64" s="56"/>
      <c r="AC64" s="56"/>
      <c r="AD64" s="56"/>
      <c r="AE64" s="56"/>
      <c r="AF64" s="56"/>
      <c r="AG64" s="56"/>
      <c r="AH64" s="53" t="s">
        <v>53</v>
      </c>
      <c r="AI64" s="56"/>
      <c r="AJ64" s="56"/>
      <c r="AK64" s="56"/>
      <c r="AL64" s="56"/>
      <c r="AM64" s="56"/>
      <c r="AN64" s="56"/>
      <c r="AO64" s="56"/>
      <c r="AP64" s="35"/>
      <c r="AQ64" s="35"/>
      <c r="AR64" s="36"/>
      <c r="BE64" s="35"/>
    </row>
    <row r="65">
      <c r="B65" s="19"/>
      <c r="AR65" s="19"/>
    </row>
    <row r="66">
      <c r="B66" s="19"/>
      <c r="AR66" s="19"/>
    </row>
    <row r="67">
      <c r="B67" s="19"/>
      <c r="AR67" s="19"/>
    </row>
    <row r="68">
      <c r="B68" s="19"/>
      <c r="AR68" s="19"/>
    </row>
    <row r="69">
      <c r="B69" s="19"/>
      <c r="AR69" s="19"/>
    </row>
    <row r="70">
      <c r="B70" s="19"/>
      <c r="AR70" s="19"/>
    </row>
    <row r="71">
      <c r="B71" s="19"/>
      <c r="AR71" s="19"/>
    </row>
    <row r="72">
      <c r="B72" s="19"/>
      <c r="AR72" s="19"/>
    </row>
    <row r="73">
      <c r="B73" s="19"/>
      <c r="AR73" s="19"/>
    </row>
    <row r="74">
      <c r="B74" s="19"/>
      <c r="AR74" s="19"/>
    </row>
    <row r="75" s="2" customFormat="1">
      <c r="A75" s="35"/>
      <c r="B75" s="36"/>
      <c r="C75" s="35"/>
      <c r="D75" s="55" t="s">
        <v>50</v>
      </c>
      <c r="E75" s="38"/>
      <c r="F75" s="38"/>
      <c r="G75" s="38"/>
      <c r="H75" s="38"/>
      <c r="I75" s="38"/>
      <c r="J75" s="38"/>
      <c r="K75" s="38"/>
      <c r="L75" s="38"/>
      <c r="M75" s="38"/>
      <c r="N75" s="38"/>
      <c r="O75" s="38"/>
      <c r="P75" s="38"/>
      <c r="Q75" s="38"/>
      <c r="R75" s="38"/>
      <c r="S75" s="38"/>
      <c r="T75" s="38"/>
      <c r="U75" s="38"/>
      <c r="V75" s="55" t="s">
        <v>51</v>
      </c>
      <c r="W75" s="38"/>
      <c r="X75" s="38"/>
      <c r="Y75" s="38"/>
      <c r="Z75" s="38"/>
      <c r="AA75" s="38"/>
      <c r="AB75" s="38"/>
      <c r="AC75" s="38"/>
      <c r="AD75" s="38"/>
      <c r="AE75" s="38"/>
      <c r="AF75" s="38"/>
      <c r="AG75" s="38"/>
      <c r="AH75" s="55" t="s">
        <v>50</v>
      </c>
      <c r="AI75" s="38"/>
      <c r="AJ75" s="38"/>
      <c r="AK75" s="38"/>
      <c r="AL75" s="38"/>
      <c r="AM75" s="55" t="s">
        <v>51</v>
      </c>
      <c r="AN75" s="38"/>
      <c r="AO75" s="38"/>
      <c r="AP75" s="35"/>
      <c r="AQ75" s="35"/>
      <c r="AR75" s="36"/>
      <c r="BE75" s="35"/>
    </row>
    <row r="76" s="2" customFormat="1">
      <c r="A76" s="35"/>
      <c r="B76" s="36"/>
      <c r="C76" s="35"/>
      <c r="D76" s="35"/>
      <c r="E76" s="35"/>
      <c r="F76" s="35"/>
      <c r="G76" s="35"/>
      <c r="H76" s="35"/>
      <c r="I76" s="35"/>
      <c r="J76" s="35"/>
      <c r="K76" s="35"/>
      <c r="L76" s="35"/>
      <c r="M76" s="35"/>
      <c r="N76" s="35"/>
      <c r="O76" s="35"/>
      <c r="P76" s="35"/>
      <c r="Q76" s="35"/>
      <c r="R76" s="35"/>
      <c r="S76" s="35"/>
      <c r="T76" s="35"/>
      <c r="U76" s="35"/>
      <c r="V76" s="35"/>
      <c r="W76" s="35"/>
      <c r="X76" s="35"/>
      <c r="Y76" s="35"/>
      <c r="Z76" s="35"/>
      <c r="AA76" s="35"/>
      <c r="AB76" s="35"/>
      <c r="AC76" s="35"/>
      <c r="AD76" s="35"/>
      <c r="AE76" s="35"/>
      <c r="AF76" s="35"/>
      <c r="AG76" s="35"/>
      <c r="AH76" s="35"/>
      <c r="AI76" s="35"/>
      <c r="AJ76" s="35"/>
      <c r="AK76" s="35"/>
      <c r="AL76" s="35"/>
      <c r="AM76" s="35"/>
      <c r="AN76" s="35"/>
      <c r="AO76" s="35"/>
      <c r="AP76" s="35"/>
      <c r="AQ76" s="35"/>
      <c r="AR76" s="36"/>
      <c r="BE76" s="35"/>
    </row>
    <row r="77" s="2" customFormat="1" ht="6.96" customHeight="1">
      <c r="A77" s="35"/>
      <c r="B77" s="57"/>
      <c r="C77" s="58"/>
      <c r="D77" s="58"/>
      <c r="E77" s="58"/>
      <c r="F77" s="58"/>
      <c r="G77" s="58"/>
      <c r="H77" s="58"/>
      <c r="I77" s="58"/>
      <c r="J77" s="58"/>
      <c r="K77" s="58"/>
      <c r="L77" s="58"/>
      <c r="M77" s="58"/>
      <c r="N77" s="58"/>
      <c r="O77" s="58"/>
      <c r="P77" s="58"/>
      <c r="Q77" s="58"/>
      <c r="R77" s="58"/>
      <c r="S77" s="58"/>
      <c r="T77" s="58"/>
      <c r="U77" s="58"/>
      <c r="V77" s="58"/>
      <c r="W77" s="58"/>
      <c r="X77" s="58"/>
      <c r="Y77" s="58"/>
      <c r="Z77" s="58"/>
      <c r="AA77" s="58"/>
      <c r="AB77" s="58"/>
      <c r="AC77" s="58"/>
      <c r="AD77" s="58"/>
      <c r="AE77" s="58"/>
      <c r="AF77" s="58"/>
      <c r="AG77" s="58"/>
      <c r="AH77" s="58"/>
      <c r="AI77" s="58"/>
      <c r="AJ77" s="58"/>
      <c r="AK77" s="58"/>
      <c r="AL77" s="58"/>
      <c r="AM77" s="58"/>
      <c r="AN77" s="58"/>
      <c r="AO77" s="58"/>
      <c r="AP77" s="58"/>
      <c r="AQ77" s="58"/>
      <c r="AR77" s="36"/>
      <c r="BE77" s="35"/>
    </row>
    <row r="81" s="2" customFormat="1" ht="6.96" customHeight="1">
      <c r="A81" s="35"/>
      <c r="B81" s="59"/>
      <c r="C81" s="60"/>
      <c r="D81" s="60"/>
      <c r="E81" s="60"/>
      <c r="F81" s="60"/>
      <c r="G81" s="60"/>
      <c r="H81" s="60"/>
      <c r="I81" s="60"/>
      <c r="J81" s="60"/>
      <c r="K81" s="60"/>
      <c r="L81" s="60"/>
      <c r="M81" s="60"/>
      <c r="N81" s="60"/>
      <c r="O81" s="60"/>
      <c r="P81" s="60"/>
      <c r="Q81" s="60"/>
      <c r="R81" s="60"/>
      <c r="S81" s="60"/>
      <c r="T81" s="60"/>
      <c r="U81" s="60"/>
      <c r="V81" s="60"/>
      <c r="W81" s="60"/>
      <c r="X81" s="60"/>
      <c r="Y81" s="60"/>
      <c r="Z81" s="60"/>
      <c r="AA81" s="60"/>
      <c r="AB81" s="60"/>
      <c r="AC81" s="60"/>
      <c r="AD81" s="60"/>
      <c r="AE81" s="60"/>
      <c r="AF81" s="60"/>
      <c r="AG81" s="60"/>
      <c r="AH81" s="60"/>
      <c r="AI81" s="60"/>
      <c r="AJ81" s="60"/>
      <c r="AK81" s="60"/>
      <c r="AL81" s="60"/>
      <c r="AM81" s="60"/>
      <c r="AN81" s="60"/>
      <c r="AO81" s="60"/>
      <c r="AP81" s="60"/>
      <c r="AQ81" s="60"/>
      <c r="AR81" s="36"/>
      <c r="BE81" s="35"/>
    </row>
    <row r="82" s="2" customFormat="1" ht="24.96" customHeight="1">
      <c r="A82" s="35"/>
      <c r="B82" s="36"/>
      <c r="C82" s="20" t="s">
        <v>54</v>
      </c>
      <c r="D82" s="35"/>
      <c r="E82" s="35"/>
      <c r="F82" s="35"/>
      <c r="G82" s="35"/>
      <c r="H82" s="35"/>
      <c r="I82" s="35"/>
      <c r="J82" s="35"/>
      <c r="K82" s="35"/>
      <c r="L82" s="35"/>
      <c r="M82" s="35"/>
      <c r="N82" s="35"/>
      <c r="O82" s="35"/>
      <c r="P82" s="35"/>
      <c r="Q82" s="35"/>
      <c r="R82" s="35"/>
      <c r="S82" s="35"/>
      <c r="T82" s="35"/>
      <c r="U82" s="35"/>
      <c r="V82" s="35"/>
      <c r="W82" s="35"/>
      <c r="X82" s="35"/>
      <c r="Y82" s="35"/>
      <c r="Z82" s="35"/>
      <c r="AA82" s="35"/>
      <c r="AB82" s="35"/>
      <c r="AC82" s="35"/>
      <c r="AD82" s="35"/>
      <c r="AE82" s="35"/>
      <c r="AF82" s="35"/>
      <c r="AG82" s="35"/>
      <c r="AH82" s="35"/>
      <c r="AI82" s="35"/>
      <c r="AJ82" s="35"/>
      <c r="AK82" s="35"/>
      <c r="AL82" s="35"/>
      <c r="AM82" s="35"/>
      <c r="AN82" s="35"/>
      <c r="AO82" s="35"/>
      <c r="AP82" s="35"/>
      <c r="AQ82" s="35"/>
      <c r="AR82" s="36"/>
      <c r="BE82" s="35"/>
    </row>
    <row r="83" s="2" customFormat="1" ht="6.96" customHeight="1">
      <c r="A83" s="35"/>
      <c r="B83" s="36"/>
      <c r="C83" s="35"/>
      <c r="D83" s="35"/>
      <c r="E83" s="35"/>
      <c r="F83" s="35"/>
      <c r="G83" s="35"/>
      <c r="H83" s="35"/>
      <c r="I83" s="35"/>
      <c r="J83" s="35"/>
      <c r="K83" s="35"/>
      <c r="L83" s="35"/>
      <c r="M83" s="35"/>
      <c r="N83" s="35"/>
      <c r="O83" s="35"/>
      <c r="P83" s="35"/>
      <c r="Q83" s="35"/>
      <c r="R83" s="35"/>
      <c r="S83" s="35"/>
      <c r="T83" s="35"/>
      <c r="U83" s="35"/>
      <c r="V83" s="35"/>
      <c r="W83" s="35"/>
      <c r="X83" s="35"/>
      <c r="Y83" s="35"/>
      <c r="Z83" s="35"/>
      <c r="AA83" s="35"/>
      <c r="AB83" s="35"/>
      <c r="AC83" s="35"/>
      <c r="AD83" s="35"/>
      <c r="AE83" s="35"/>
      <c r="AF83" s="35"/>
      <c r="AG83" s="35"/>
      <c r="AH83" s="35"/>
      <c r="AI83" s="35"/>
      <c r="AJ83" s="35"/>
      <c r="AK83" s="35"/>
      <c r="AL83" s="35"/>
      <c r="AM83" s="35"/>
      <c r="AN83" s="35"/>
      <c r="AO83" s="35"/>
      <c r="AP83" s="35"/>
      <c r="AQ83" s="35"/>
      <c r="AR83" s="36"/>
      <c r="BE83" s="35"/>
    </row>
    <row r="84" s="4" customFormat="1" ht="12" customHeight="1">
      <c r="A84" s="4"/>
      <c r="B84" s="61"/>
      <c r="C84" s="29" t="s">
        <v>13</v>
      </c>
      <c r="D84" s="4"/>
      <c r="E84" s="4"/>
      <c r="F84" s="4"/>
      <c r="G84" s="4"/>
      <c r="H84" s="4"/>
      <c r="I84" s="4"/>
      <c r="J84" s="4"/>
      <c r="K84" s="4"/>
      <c r="L84" s="4" t="str">
        <f>K5</f>
        <v>AnenskaKuchyn</v>
      </c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61"/>
      <c r="BE84" s="4"/>
    </row>
    <row r="85" s="5" customFormat="1" ht="36.96" customHeight="1">
      <c r="A85" s="5"/>
      <c r="B85" s="62"/>
      <c r="C85" s="63" t="s">
        <v>16</v>
      </c>
      <c r="D85" s="5"/>
      <c r="E85" s="5"/>
      <c r="F85" s="5"/>
      <c r="G85" s="5"/>
      <c r="H85" s="5"/>
      <c r="I85" s="5"/>
      <c r="J85" s="5"/>
      <c r="K85" s="5"/>
      <c r="L85" s="64" t="str">
        <f>K6</f>
        <v>Oprava Kuchyňky ve 4.patře</v>
      </c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62"/>
      <c r="BE85" s="5"/>
    </row>
    <row r="86" s="2" customFormat="1" ht="6.96" customHeight="1">
      <c r="A86" s="35"/>
      <c r="B86" s="36"/>
      <c r="C86" s="35"/>
      <c r="D86" s="35"/>
      <c r="E86" s="35"/>
      <c r="F86" s="35"/>
      <c r="G86" s="35"/>
      <c r="H86" s="35"/>
      <c r="I86" s="35"/>
      <c r="J86" s="35"/>
      <c r="K86" s="35"/>
      <c r="L86" s="35"/>
      <c r="M86" s="35"/>
      <c r="N86" s="35"/>
      <c r="O86" s="35"/>
      <c r="P86" s="35"/>
      <c r="Q86" s="35"/>
      <c r="R86" s="35"/>
      <c r="S86" s="35"/>
      <c r="T86" s="35"/>
      <c r="U86" s="35"/>
      <c r="V86" s="35"/>
      <c r="W86" s="35"/>
      <c r="X86" s="35"/>
      <c r="Y86" s="35"/>
      <c r="Z86" s="35"/>
      <c r="AA86" s="35"/>
      <c r="AB86" s="35"/>
      <c r="AC86" s="35"/>
      <c r="AD86" s="35"/>
      <c r="AE86" s="35"/>
      <c r="AF86" s="35"/>
      <c r="AG86" s="35"/>
      <c r="AH86" s="35"/>
      <c r="AI86" s="35"/>
      <c r="AJ86" s="35"/>
      <c r="AK86" s="35"/>
      <c r="AL86" s="35"/>
      <c r="AM86" s="35"/>
      <c r="AN86" s="35"/>
      <c r="AO86" s="35"/>
      <c r="AP86" s="35"/>
      <c r="AQ86" s="35"/>
      <c r="AR86" s="36"/>
      <c r="BE86" s="35"/>
    </row>
    <row r="87" s="2" customFormat="1" ht="12" customHeight="1">
      <c r="A87" s="35"/>
      <c r="B87" s="36"/>
      <c r="C87" s="29" t="s">
        <v>20</v>
      </c>
      <c r="D87" s="35"/>
      <c r="E87" s="35"/>
      <c r="F87" s="35"/>
      <c r="G87" s="35"/>
      <c r="H87" s="35"/>
      <c r="I87" s="35"/>
      <c r="J87" s="35"/>
      <c r="K87" s="35"/>
      <c r="L87" s="65" t="str">
        <f>IF(K8="","",K8)</f>
        <v>Anenská 10,Brno</v>
      </c>
      <c r="M87" s="35"/>
      <c r="N87" s="35"/>
      <c r="O87" s="35"/>
      <c r="P87" s="35"/>
      <c r="Q87" s="35"/>
      <c r="R87" s="35"/>
      <c r="S87" s="35"/>
      <c r="T87" s="35"/>
      <c r="U87" s="35"/>
      <c r="V87" s="35"/>
      <c r="W87" s="35"/>
      <c r="X87" s="35"/>
      <c r="Y87" s="35"/>
      <c r="Z87" s="35"/>
      <c r="AA87" s="35"/>
      <c r="AB87" s="35"/>
      <c r="AC87" s="35"/>
      <c r="AD87" s="35"/>
      <c r="AE87" s="35"/>
      <c r="AF87" s="35"/>
      <c r="AG87" s="35"/>
      <c r="AH87" s="35"/>
      <c r="AI87" s="29" t="s">
        <v>22</v>
      </c>
      <c r="AJ87" s="35"/>
      <c r="AK87" s="35"/>
      <c r="AL87" s="35"/>
      <c r="AM87" s="66" t="str">
        <f>IF(AN8= "","",AN8)</f>
        <v>3. 3. 2023</v>
      </c>
      <c r="AN87" s="66"/>
      <c r="AO87" s="35"/>
      <c r="AP87" s="35"/>
      <c r="AQ87" s="35"/>
      <c r="AR87" s="36"/>
      <c r="BE87" s="35"/>
    </row>
    <row r="88" s="2" customFormat="1" ht="6.96" customHeight="1">
      <c r="A88" s="35"/>
      <c r="B88" s="36"/>
      <c r="C88" s="35"/>
      <c r="D88" s="35"/>
      <c r="E88" s="35"/>
      <c r="F88" s="35"/>
      <c r="G88" s="35"/>
      <c r="H88" s="35"/>
      <c r="I88" s="35"/>
      <c r="J88" s="35"/>
      <c r="K88" s="35"/>
      <c r="L88" s="35"/>
      <c r="M88" s="35"/>
      <c r="N88" s="35"/>
      <c r="O88" s="35"/>
      <c r="P88" s="35"/>
      <c r="Q88" s="35"/>
      <c r="R88" s="35"/>
      <c r="S88" s="35"/>
      <c r="T88" s="35"/>
      <c r="U88" s="35"/>
      <c r="V88" s="35"/>
      <c r="W88" s="35"/>
      <c r="X88" s="35"/>
      <c r="Y88" s="35"/>
      <c r="Z88" s="35"/>
      <c r="AA88" s="35"/>
      <c r="AB88" s="35"/>
      <c r="AC88" s="35"/>
      <c r="AD88" s="35"/>
      <c r="AE88" s="35"/>
      <c r="AF88" s="35"/>
      <c r="AG88" s="35"/>
      <c r="AH88" s="35"/>
      <c r="AI88" s="35"/>
      <c r="AJ88" s="35"/>
      <c r="AK88" s="35"/>
      <c r="AL88" s="35"/>
      <c r="AM88" s="35"/>
      <c r="AN88" s="35"/>
      <c r="AO88" s="35"/>
      <c r="AP88" s="35"/>
      <c r="AQ88" s="35"/>
      <c r="AR88" s="36"/>
      <c r="BE88" s="35"/>
    </row>
    <row r="89" s="2" customFormat="1" ht="15.15" customHeight="1">
      <c r="A89" s="35"/>
      <c r="B89" s="36"/>
      <c r="C89" s="29" t="s">
        <v>24</v>
      </c>
      <c r="D89" s="35"/>
      <c r="E89" s="35"/>
      <c r="F89" s="35"/>
      <c r="G89" s="35"/>
      <c r="H89" s="35"/>
      <c r="I89" s="35"/>
      <c r="J89" s="35"/>
      <c r="K89" s="35"/>
      <c r="L89" s="4" t="str">
        <f>IF(E11= "","",E11)</f>
        <v>MmBrna,OSM Husova 3,Brno</v>
      </c>
      <c r="M89" s="35"/>
      <c r="N89" s="35"/>
      <c r="O89" s="35"/>
      <c r="P89" s="35"/>
      <c r="Q89" s="35"/>
      <c r="R89" s="35"/>
      <c r="S89" s="35"/>
      <c r="T89" s="35"/>
      <c r="U89" s="35"/>
      <c r="V89" s="35"/>
      <c r="W89" s="35"/>
      <c r="X89" s="35"/>
      <c r="Y89" s="35"/>
      <c r="Z89" s="35"/>
      <c r="AA89" s="35"/>
      <c r="AB89" s="35"/>
      <c r="AC89" s="35"/>
      <c r="AD89" s="35"/>
      <c r="AE89" s="35"/>
      <c r="AF89" s="35"/>
      <c r="AG89" s="35"/>
      <c r="AH89" s="35"/>
      <c r="AI89" s="29" t="s">
        <v>30</v>
      </c>
      <c r="AJ89" s="35"/>
      <c r="AK89" s="35"/>
      <c r="AL89" s="35"/>
      <c r="AM89" s="67" t="str">
        <f>IF(E17="","",E17)</f>
        <v>Radka Volková</v>
      </c>
      <c r="AN89" s="4"/>
      <c r="AO89" s="4"/>
      <c r="AP89" s="4"/>
      <c r="AQ89" s="35"/>
      <c r="AR89" s="36"/>
      <c r="AS89" s="68" t="s">
        <v>55</v>
      </c>
      <c r="AT89" s="69"/>
      <c r="AU89" s="70"/>
      <c r="AV89" s="70"/>
      <c r="AW89" s="70"/>
      <c r="AX89" s="70"/>
      <c r="AY89" s="70"/>
      <c r="AZ89" s="70"/>
      <c r="BA89" s="70"/>
      <c r="BB89" s="70"/>
      <c r="BC89" s="70"/>
      <c r="BD89" s="71"/>
      <c r="BE89" s="35"/>
    </row>
    <row r="90" s="2" customFormat="1" ht="15.15" customHeight="1">
      <c r="A90" s="35"/>
      <c r="B90" s="36"/>
      <c r="C90" s="29" t="s">
        <v>28</v>
      </c>
      <c r="D90" s="35"/>
      <c r="E90" s="35"/>
      <c r="F90" s="35"/>
      <c r="G90" s="35"/>
      <c r="H90" s="35"/>
      <c r="I90" s="35"/>
      <c r="J90" s="35"/>
      <c r="K90" s="35"/>
      <c r="L90" s="4" t="str">
        <f>IF(E14= "Vyplň údaj","",E14)</f>
        <v/>
      </c>
      <c r="M90" s="35"/>
      <c r="N90" s="35"/>
      <c r="O90" s="35"/>
      <c r="P90" s="35"/>
      <c r="Q90" s="35"/>
      <c r="R90" s="35"/>
      <c r="S90" s="35"/>
      <c r="T90" s="35"/>
      <c r="U90" s="35"/>
      <c r="V90" s="35"/>
      <c r="W90" s="35"/>
      <c r="X90" s="35"/>
      <c r="Y90" s="35"/>
      <c r="Z90" s="35"/>
      <c r="AA90" s="35"/>
      <c r="AB90" s="35"/>
      <c r="AC90" s="35"/>
      <c r="AD90" s="35"/>
      <c r="AE90" s="35"/>
      <c r="AF90" s="35"/>
      <c r="AG90" s="35"/>
      <c r="AH90" s="35"/>
      <c r="AI90" s="29" t="s">
        <v>33</v>
      </c>
      <c r="AJ90" s="35"/>
      <c r="AK90" s="35"/>
      <c r="AL90" s="35"/>
      <c r="AM90" s="67" t="str">
        <f>IF(E20="","",E20)</f>
        <v>Radka Volková</v>
      </c>
      <c r="AN90" s="4"/>
      <c r="AO90" s="4"/>
      <c r="AP90" s="4"/>
      <c r="AQ90" s="35"/>
      <c r="AR90" s="36"/>
      <c r="AS90" s="72"/>
      <c r="AT90" s="73"/>
      <c r="AU90" s="74"/>
      <c r="AV90" s="74"/>
      <c r="AW90" s="74"/>
      <c r="AX90" s="74"/>
      <c r="AY90" s="74"/>
      <c r="AZ90" s="74"/>
      <c r="BA90" s="74"/>
      <c r="BB90" s="74"/>
      <c r="BC90" s="74"/>
      <c r="BD90" s="75"/>
      <c r="BE90" s="35"/>
    </row>
    <row r="91" s="2" customFormat="1" ht="10.8" customHeight="1">
      <c r="A91" s="35"/>
      <c r="B91" s="36"/>
      <c r="C91" s="35"/>
      <c r="D91" s="35"/>
      <c r="E91" s="35"/>
      <c r="F91" s="35"/>
      <c r="G91" s="35"/>
      <c r="H91" s="35"/>
      <c r="I91" s="35"/>
      <c r="J91" s="35"/>
      <c r="K91" s="35"/>
      <c r="L91" s="35"/>
      <c r="M91" s="35"/>
      <c r="N91" s="35"/>
      <c r="O91" s="35"/>
      <c r="P91" s="35"/>
      <c r="Q91" s="35"/>
      <c r="R91" s="35"/>
      <c r="S91" s="35"/>
      <c r="T91" s="35"/>
      <c r="U91" s="35"/>
      <c r="V91" s="35"/>
      <c r="W91" s="35"/>
      <c r="X91" s="35"/>
      <c r="Y91" s="35"/>
      <c r="Z91" s="35"/>
      <c r="AA91" s="35"/>
      <c r="AB91" s="35"/>
      <c r="AC91" s="35"/>
      <c r="AD91" s="35"/>
      <c r="AE91" s="35"/>
      <c r="AF91" s="35"/>
      <c r="AG91" s="35"/>
      <c r="AH91" s="35"/>
      <c r="AI91" s="35"/>
      <c r="AJ91" s="35"/>
      <c r="AK91" s="35"/>
      <c r="AL91" s="35"/>
      <c r="AM91" s="35"/>
      <c r="AN91" s="35"/>
      <c r="AO91" s="35"/>
      <c r="AP91" s="35"/>
      <c r="AQ91" s="35"/>
      <c r="AR91" s="36"/>
      <c r="AS91" s="72"/>
      <c r="AT91" s="73"/>
      <c r="AU91" s="74"/>
      <c r="AV91" s="74"/>
      <c r="AW91" s="74"/>
      <c r="AX91" s="74"/>
      <c r="AY91" s="74"/>
      <c r="AZ91" s="74"/>
      <c r="BA91" s="74"/>
      <c r="BB91" s="74"/>
      <c r="BC91" s="74"/>
      <c r="BD91" s="75"/>
      <c r="BE91" s="35"/>
    </row>
    <row r="92" s="2" customFormat="1" ht="29.28" customHeight="1">
      <c r="A92" s="35"/>
      <c r="B92" s="36"/>
      <c r="C92" s="76" t="s">
        <v>56</v>
      </c>
      <c r="D92" s="77"/>
      <c r="E92" s="77"/>
      <c r="F92" s="77"/>
      <c r="G92" s="77"/>
      <c r="H92" s="78"/>
      <c r="I92" s="79" t="s">
        <v>57</v>
      </c>
      <c r="J92" s="77"/>
      <c r="K92" s="77"/>
      <c r="L92" s="77"/>
      <c r="M92" s="77"/>
      <c r="N92" s="77"/>
      <c r="O92" s="77"/>
      <c r="P92" s="77"/>
      <c r="Q92" s="77"/>
      <c r="R92" s="77"/>
      <c r="S92" s="77"/>
      <c r="T92" s="77"/>
      <c r="U92" s="77"/>
      <c r="V92" s="77"/>
      <c r="W92" s="77"/>
      <c r="X92" s="77"/>
      <c r="Y92" s="77"/>
      <c r="Z92" s="77"/>
      <c r="AA92" s="77"/>
      <c r="AB92" s="77"/>
      <c r="AC92" s="77"/>
      <c r="AD92" s="77"/>
      <c r="AE92" s="77"/>
      <c r="AF92" s="77"/>
      <c r="AG92" s="80" t="s">
        <v>58</v>
      </c>
      <c r="AH92" s="77"/>
      <c r="AI92" s="77"/>
      <c r="AJ92" s="77"/>
      <c r="AK92" s="77"/>
      <c r="AL92" s="77"/>
      <c r="AM92" s="77"/>
      <c r="AN92" s="79" t="s">
        <v>59</v>
      </c>
      <c r="AO92" s="77"/>
      <c r="AP92" s="81"/>
      <c r="AQ92" s="82" t="s">
        <v>60</v>
      </c>
      <c r="AR92" s="36"/>
      <c r="AS92" s="83" t="s">
        <v>61</v>
      </c>
      <c r="AT92" s="84" t="s">
        <v>62</v>
      </c>
      <c r="AU92" s="84" t="s">
        <v>63</v>
      </c>
      <c r="AV92" s="84" t="s">
        <v>64</v>
      </c>
      <c r="AW92" s="84" t="s">
        <v>65</v>
      </c>
      <c r="AX92" s="84" t="s">
        <v>66</v>
      </c>
      <c r="AY92" s="84" t="s">
        <v>67</v>
      </c>
      <c r="AZ92" s="84" t="s">
        <v>68</v>
      </c>
      <c r="BA92" s="84" t="s">
        <v>69</v>
      </c>
      <c r="BB92" s="84" t="s">
        <v>70</v>
      </c>
      <c r="BC92" s="84" t="s">
        <v>71</v>
      </c>
      <c r="BD92" s="85" t="s">
        <v>72</v>
      </c>
      <c r="BE92" s="35"/>
    </row>
    <row r="93" s="2" customFormat="1" ht="10.8" customHeight="1">
      <c r="A93" s="35"/>
      <c r="B93" s="36"/>
      <c r="C93" s="35"/>
      <c r="D93" s="35"/>
      <c r="E93" s="35"/>
      <c r="F93" s="35"/>
      <c r="G93" s="35"/>
      <c r="H93" s="35"/>
      <c r="I93" s="35"/>
      <c r="J93" s="35"/>
      <c r="K93" s="35"/>
      <c r="L93" s="35"/>
      <c r="M93" s="35"/>
      <c r="N93" s="35"/>
      <c r="O93" s="35"/>
      <c r="P93" s="35"/>
      <c r="Q93" s="35"/>
      <c r="R93" s="35"/>
      <c r="S93" s="35"/>
      <c r="T93" s="35"/>
      <c r="U93" s="35"/>
      <c r="V93" s="35"/>
      <c r="W93" s="35"/>
      <c r="X93" s="35"/>
      <c r="Y93" s="35"/>
      <c r="Z93" s="35"/>
      <c r="AA93" s="35"/>
      <c r="AB93" s="35"/>
      <c r="AC93" s="35"/>
      <c r="AD93" s="35"/>
      <c r="AE93" s="35"/>
      <c r="AF93" s="35"/>
      <c r="AG93" s="35"/>
      <c r="AH93" s="35"/>
      <c r="AI93" s="35"/>
      <c r="AJ93" s="35"/>
      <c r="AK93" s="35"/>
      <c r="AL93" s="35"/>
      <c r="AM93" s="35"/>
      <c r="AN93" s="35"/>
      <c r="AO93" s="35"/>
      <c r="AP93" s="35"/>
      <c r="AQ93" s="35"/>
      <c r="AR93" s="36"/>
      <c r="AS93" s="86"/>
      <c r="AT93" s="87"/>
      <c r="AU93" s="87"/>
      <c r="AV93" s="87"/>
      <c r="AW93" s="87"/>
      <c r="AX93" s="87"/>
      <c r="AY93" s="87"/>
      <c r="AZ93" s="87"/>
      <c r="BA93" s="87"/>
      <c r="BB93" s="87"/>
      <c r="BC93" s="87"/>
      <c r="BD93" s="88"/>
      <c r="BE93" s="35"/>
    </row>
    <row r="94" s="6" customFormat="1" ht="32.4" customHeight="1">
      <c r="A94" s="6"/>
      <c r="B94" s="89"/>
      <c r="C94" s="90" t="s">
        <v>73</v>
      </c>
      <c r="D94" s="91"/>
      <c r="E94" s="91"/>
      <c r="F94" s="91"/>
      <c r="G94" s="91"/>
      <c r="H94" s="91"/>
      <c r="I94" s="91"/>
      <c r="J94" s="91"/>
      <c r="K94" s="91"/>
      <c r="L94" s="91"/>
      <c r="M94" s="91"/>
      <c r="N94" s="91"/>
      <c r="O94" s="91"/>
      <c r="P94" s="91"/>
      <c r="Q94" s="91"/>
      <c r="R94" s="91"/>
      <c r="S94" s="91"/>
      <c r="T94" s="91"/>
      <c r="U94" s="91"/>
      <c r="V94" s="91"/>
      <c r="W94" s="91"/>
      <c r="X94" s="91"/>
      <c r="Y94" s="91"/>
      <c r="Z94" s="91"/>
      <c r="AA94" s="91"/>
      <c r="AB94" s="91"/>
      <c r="AC94" s="91"/>
      <c r="AD94" s="91"/>
      <c r="AE94" s="91"/>
      <c r="AF94" s="91"/>
      <c r="AG94" s="92">
        <f>ROUND(AG95,2)</f>
        <v>0</v>
      </c>
      <c r="AH94" s="92"/>
      <c r="AI94" s="92"/>
      <c r="AJ94" s="92"/>
      <c r="AK94" s="92"/>
      <c r="AL94" s="92"/>
      <c r="AM94" s="92"/>
      <c r="AN94" s="93">
        <f>SUM(AG94,AT94)</f>
        <v>0</v>
      </c>
      <c r="AO94" s="93"/>
      <c r="AP94" s="93"/>
      <c r="AQ94" s="94" t="s">
        <v>1</v>
      </c>
      <c r="AR94" s="89"/>
      <c r="AS94" s="95">
        <f>ROUND(AS95,2)</f>
        <v>0</v>
      </c>
      <c r="AT94" s="96">
        <f>ROUND(SUM(AV94:AW94),2)</f>
        <v>0</v>
      </c>
      <c r="AU94" s="97">
        <f>ROUND(AU95,5)</f>
        <v>0</v>
      </c>
      <c r="AV94" s="96">
        <f>ROUND(AZ94*L29,2)</f>
        <v>0</v>
      </c>
      <c r="AW94" s="96">
        <f>ROUND(BA94*L30,2)</f>
        <v>0</v>
      </c>
      <c r="AX94" s="96">
        <f>ROUND(BB94*L29,2)</f>
        <v>0</v>
      </c>
      <c r="AY94" s="96">
        <f>ROUND(BC94*L30,2)</f>
        <v>0</v>
      </c>
      <c r="AZ94" s="96">
        <f>ROUND(AZ95,2)</f>
        <v>0</v>
      </c>
      <c r="BA94" s="96">
        <f>ROUND(BA95,2)</f>
        <v>0</v>
      </c>
      <c r="BB94" s="96">
        <f>ROUND(BB95,2)</f>
        <v>0</v>
      </c>
      <c r="BC94" s="96">
        <f>ROUND(BC95,2)</f>
        <v>0</v>
      </c>
      <c r="BD94" s="98">
        <f>ROUND(BD95,2)</f>
        <v>0</v>
      </c>
      <c r="BE94" s="6"/>
      <c r="BS94" s="99" t="s">
        <v>74</v>
      </c>
      <c r="BT94" s="99" t="s">
        <v>75</v>
      </c>
      <c r="BV94" s="99" t="s">
        <v>76</v>
      </c>
      <c r="BW94" s="99" t="s">
        <v>4</v>
      </c>
      <c r="BX94" s="99" t="s">
        <v>77</v>
      </c>
      <c r="CL94" s="99" t="s">
        <v>1</v>
      </c>
    </row>
    <row r="95" s="7" customFormat="1" ht="24.75" customHeight="1">
      <c r="A95" s="100" t="s">
        <v>78</v>
      </c>
      <c r="B95" s="101"/>
      <c r="C95" s="102"/>
      <c r="D95" s="103" t="s">
        <v>14</v>
      </c>
      <c r="E95" s="103"/>
      <c r="F95" s="103"/>
      <c r="G95" s="103"/>
      <c r="H95" s="103"/>
      <c r="I95" s="104"/>
      <c r="J95" s="103" t="s">
        <v>17</v>
      </c>
      <c r="K95" s="103"/>
      <c r="L95" s="103"/>
      <c r="M95" s="103"/>
      <c r="N95" s="103"/>
      <c r="O95" s="103"/>
      <c r="P95" s="103"/>
      <c r="Q95" s="103"/>
      <c r="R95" s="103"/>
      <c r="S95" s="103"/>
      <c r="T95" s="103"/>
      <c r="U95" s="103"/>
      <c r="V95" s="103"/>
      <c r="W95" s="103"/>
      <c r="X95" s="103"/>
      <c r="Y95" s="103"/>
      <c r="Z95" s="103"/>
      <c r="AA95" s="103"/>
      <c r="AB95" s="103"/>
      <c r="AC95" s="103"/>
      <c r="AD95" s="103"/>
      <c r="AE95" s="103"/>
      <c r="AF95" s="103"/>
      <c r="AG95" s="105">
        <f>'AnenskaKuchyn - Oprava Ku...'!J28</f>
        <v>0</v>
      </c>
      <c r="AH95" s="104"/>
      <c r="AI95" s="104"/>
      <c r="AJ95" s="104"/>
      <c r="AK95" s="104"/>
      <c r="AL95" s="104"/>
      <c r="AM95" s="104"/>
      <c r="AN95" s="105">
        <f>SUM(AG95,AT95)</f>
        <v>0</v>
      </c>
      <c r="AO95" s="104"/>
      <c r="AP95" s="104"/>
      <c r="AQ95" s="106" t="s">
        <v>79</v>
      </c>
      <c r="AR95" s="101"/>
      <c r="AS95" s="107">
        <v>0</v>
      </c>
      <c r="AT95" s="108">
        <f>ROUND(SUM(AV95:AW95),2)</f>
        <v>0</v>
      </c>
      <c r="AU95" s="109">
        <f>'AnenskaKuchyn - Oprava Ku...'!P130</f>
        <v>0</v>
      </c>
      <c r="AV95" s="108">
        <f>'AnenskaKuchyn - Oprava Ku...'!J31</f>
        <v>0</v>
      </c>
      <c r="AW95" s="108">
        <f>'AnenskaKuchyn - Oprava Ku...'!J32</f>
        <v>0</v>
      </c>
      <c r="AX95" s="108">
        <f>'AnenskaKuchyn - Oprava Ku...'!J33</f>
        <v>0</v>
      </c>
      <c r="AY95" s="108">
        <f>'AnenskaKuchyn - Oprava Ku...'!J34</f>
        <v>0</v>
      </c>
      <c r="AZ95" s="108">
        <f>'AnenskaKuchyn - Oprava Ku...'!F31</f>
        <v>0</v>
      </c>
      <c r="BA95" s="108">
        <f>'AnenskaKuchyn - Oprava Ku...'!F32</f>
        <v>0</v>
      </c>
      <c r="BB95" s="108">
        <f>'AnenskaKuchyn - Oprava Ku...'!F33</f>
        <v>0</v>
      </c>
      <c r="BC95" s="108">
        <f>'AnenskaKuchyn - Oprava Ku...'!F34</f>
        <v>0</v>
      </c>
      <c r="BD95" s="110">
        <f>'AnenskaKuchyn - Oprava Ku...'!F35</f>
        <v>0</v>
      </c>
      <c r="BE95" s="7"/>
      <c r="BT95" s="111" t="s">
        <v>80</v>
      </c>
      <c r="BU95" s="111" t="s">
        <v>81</v>
      </c>
      <c r="BV95" s="111" t="s">
        <v>76</v>
      </c>
      <c r="BW95" s="111" t="s">
        <v>4</v>
      </c>
      <c r="BX95" s="111" t="s">
        <v>77</v>
      </c>
      <c r="CL95" s="111" t="s">
        <v>1</v>
      </c>
    </row>
    <row r="96" s="2" customFormat="1" ht="30" customHeight="1">
      <c r="A96" s="35"/>
      <c r="B96" s="36"/>
      <c r="C96" s="35"/>
      <c r="D96" s="35"/>
      <c r="E96" s="35"/>
      <c r="F96" s="35"/>
      <c r="G96" s="35"/>
      <c r="H96" s="35"/>
      <c r="I96" s="35"/>
      <c r="J96" s="35"/>
      <c r="K96" s="35"/>
      <c r="L96" s="35"/>
      <c r="M96" s="35"/>
      <c r="N96" s="35"/>
      <c r="O96" s="35"/>
      <c r="P96" s="35"/>
      <c r="Q96" s="35"/>
      <c r="R96" s="35"/>
      <c r="S96" s="35"/>
      <c r="T96" s="35"/>
      <c r="U96" s="35"/>
      <c r="V96" s="35"/>
      <c r="W96" s="35"/>
      <c r="X96" s="35"/>
      <c r="Y96" s="35"/>
      <c r="Z96" s="35"/>
      <c r="AA96" s="35"/>
      <c r="AB96" s="35"/>
      <c r="AC96" s="35"/>
      <c r="AD96" s="35"/>
      <c r="AE96" s="35"/>
      <c r="AF96" s="35"/>
      <c r="AG96" s="35"/>
      <c r="AH96" s="35"/>
      <c r="AI96" s="35"/>
      <c r="AJ96" s="35"/>
      <c r="AK96" s="35"/>
      <c r="AL96" s="35"/>
      <c r="AM96" s="35"/>
      <c r="AN96" s="35"/>
      <c r="AO96" s="35"/>
      <c r="AP96" s="35"/>
      <c r="AQ96" s="35"/>
      <c r="AR96" s="36"/>
      <c r="AS96" s="35"/>
      <c r="AT96" s="35"/>
      <c r="AU96" s="35"/>
      <c r="AV96" s="35"/>
      <c r="AW96" s="35"/>
      <c r="AX96" s="35"/>
      <c r="AY96" s="35"/>
      <c r="AZ96" s="35"/>
      <c r="BA96" s="35"/>
      <c r="BB96" s="35"/>
      <c r="BC96" s="35"/>
      <c r="BD96" s="35"/>
      <c r="BE96" s="35"/>
    </row>
    <row r="97" s="2" customFormat="1" ht="6.96" customHeight="1">
      <c r="A97" s="35"/>
      <c r="B97" s="57"/>
      <c r="C97" s="58"/>
      <c r="D97" s="58"/>
      <c r="E97" s="58"/>
      <c r="F97" s="58"/>
      <c r="G97" s="58"/>
      <c r="H97" s="58"/>
      <c r="I97" s="58"/>
      <c r="J97" s="58"/>
      <c r="K97" s="58"/>
      <c r="L97" s="58"/>
      <c r="M97" s="58"/>
      <c r="N97" s="58"/>
      <c r="O97" s="58"/>
      <c r="P97" s="58"/>
      <c r="Q97" s="58"/>
      <c r="R97" s="58"/>
      <c r="S97" s="58"/>
      <c r="T97" s="58"/>
      <c r="U97" s="58"/>
      <c r="V97" s="58"/>
      <c r="W97" s="58"/>
      <c r="X97" s="58"/>
      <c r="Y97" s="58"/>
      <c r="Z97" s="58"/>
      <c r="AA97" s="58"/>
      <c r="AB97" s="58"/>
      <c r="AC97" s="58"/>
      <c r="AD97" s="58"/>
      <c r="AE97" s="58"/>
      <c r="AF97" s="58"/>
      <c r="AG97" s="58"/>
      <c r="AH97" s="58"/>
      <c r="AI97" s="58"/>
      <c r="AJ97" s="58"/>
      <c r="AK97" s="58"/>
      <c r="AL97" s="58"/>
      <c r="AM97" s="58"/>
      <c r="AN97" s="58"/>
      <c r="AO97" s="58"/>
      <c r="AP97" s="58"/>
      <c r="AQ97" s="58"/>
      <c r="AR97" s="36"/>
      <c r="AS97" s="35"/>
      <c r="AT97" s="35"/>
      <c r="AU97" s="35"/>
      <c r="AV97" s="35"/>
      <c r="AW97" s="35"/>
      <c r="AX97" s="35"/>
      <c r="AY97" s="35"/>
      <c r="AZ97" s="35"/>
      <c r="BA97" s="35"/>
      <c r="BB97" s="35"/>
      <c r="BC97" s="35"/>
      <c r="BD97" s="35"/>
      <c r="BE97" s="35"/>
    </row>
  </sheetData>
  <mergeCells count="42">
    <mergeCell ref="BE5:BE34"/>
    <mergeCell ref="K5:AJ5"/>
    <mergeCell ref="K6:AJ6"/>
    <mergeCell ref="E14:AJ14"/>
    <mergeCell ref="E23:AN23"/>
    <mergeCell ref="AK26:AO26"/>
    <mergeCell ref="L28:P28"/>
    <mergeCell ref="W28:AE28"/>
    <mergeCell ref="AK28:AO28"/>
    <mergeCell ref="W29:AE29"/>
    <mergeCell ref="AK29:AO29"/>
    <mergeCell ref="L29:P29"/>
    <mergeCell ref="W30:AE30"/>
    <mergeCell ref="AK30:AO30"/>
    <mergeCell ref="L30:P30"/>
    <mergeCell ref="W31:AE31"/>
    <mergeCell ref="AK31:AO31"/>
    <mergeCell ref="L31:P31"/>
    <mergeCell ref="W32:AE32"/>
    <mergeCell ref="AK32:AO32"/>
    <mergeCell ref="L32:P32"/>
    <mergeCell ref="W33:AE33"/>
    <mergeCell ref="AK33:AO33"/>
    <mergeCell ref="L33:P33"/>
    <mergeCell ref="X35:AB35"/>
    <mergeCell ref="AK35:AO35"/>
    <mergeCell ref="L85:AJ85"/>
    <mergeCell ref="AM87:AN87"/>
    <mergeCell ref="AM89:AP89"/>
    <mergeCell ref="AS89:AT91"/>
    <mergeCell ref="AM90:AP90"/>
    <mergeCell ref="C92:G92"/>
    <mergeCell ref="I92:AF92"/>
    <mergeCell ref="AG92:AM92"/>
    <mergeCell ref="AN92:AP92"/>
    <mergeCell ref="AN95:AP95"/>
    <mergeCell ref="AG95:AM95"/>
    <mergeCell ref="D95:H95"/>
    <mergeCell ref="J95:AF95"/>
    <mergeCell ref="AG94:AM94"/>
    <mergeCell ref="AN94:AP94"/>
    <mergeCell ref="AR2:BE2"/>
  </mergeCells>
  <hyperlinks>
    <hyperlink ref="A95" location="'AnenskaKuchyn - Oprava Ku...'!C2" display="/"/>
  </hyperlink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5" t="s">
        <v>5</v>
      </c>
      <c r="M2" s="1"/>
      <c r="N2" s="1"/>
      <c r="O2" s="1"/>
      <c r="P2" s="1"/>
      <c r="Q2" s="1"/>
      <c r="R2" s="1"/>
      <c r="S2" s="1"/>
      <c r="T2" s="1"/>
      <c r="U2" s="1"/>
      <c r="V2" s="1"/>
      <c r="AT2" s="16" t="s">
        <v>4</v>
      </c>
    </row>
    <row r="3" s="1" customFormat="1" ht="6.96" customHeight="1">
      <c r="B3" s="17"/>
      <c r="C3" s="18"/>
      <c r="D3" s="18"/>
      <c r="E3" s="18"/>
      <c r="F3" s="18"/>
      <c r="G3" s="18"/>
      <c r="H3" s="18"/>
      <c r="I3" s="18"/>
      <c r="J3" s="18"/>
      <c r="K3" s="18"/>
      <c r="L3" s="19"/>
      <c r="AT3" s="16" t="s">
        <v>82</v>
      </c>
    </row>
    <row r="4" s="1" customFormat="1" ht="24.96" customHeight="1">
      <c r="B4" s="19"/>
      <c r="D4" s="20" t="s">
        <v>83</v>
      </c>
      <c r="L4" s="19"/>
      <c r="M4" s="112" t="s">
        <v>10</v>
      </c>
      <c r="AT4" s="16" t="s">
        <v>3</v>
      </c>
    </row>
    <row r="5" s="1" customFormat="1" ht="6.96" customHeight="1">
      <c r="B5" s="19"/>
      <c r="L5" s="19"/>
    </row>
    <row r="6" s="2" customFormat="1" ht="12" customHeight="1">
      <c r="A6" s="35"/>
      <c r="B6" s="36"/>
      <c r="C6" s="35"/>
      <c r="D6" s="29" t="s">
        <v>16</v>
      </c>
      <c r="E6" s="35"/>
      <c r="F6" s="35"/>
      <c r="G6" s="35"/>
      <c r="H6" s="35"/>
      <c r="I6" s="35"/>
      <c r="J6" s="35"/>
      <c r="K6" s="35"/>
      <c r="L6" s="52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</row>
    <row r="7" s="2" customFormat="1" ht="16.5" customHeight="1">
      <c r="A7" s="35"/>
      <c r="B7" s="36"/>
      <c r="C7" s="35"/>
      <c r="D7" s="35"/>
      <c r="E7" s="64" t="s">
        <v>17</v>
      </c>
      <c r="F7" s="35"/>
      <c r="G7" s="35"/>
      <c r="H7" s="35"/>
      <c r="I7" s="35"/>
      <c r="J7" s="35"/>
      <c r="K7" s="35"/>
      <c r="L7" s="52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</row>
    <row r="8" s="2" customFormat="1">
      <c r="A8" s="35"/>
      <c r="B8" s="36"/>
      <c r="C8" s="35"/>
      <c r="D8" s="35"/>
      <c r="E8" s="35"/>
      <c r="F8" s="35"/>
      <c r="G8" s="35"/>
      <c r="H8" s="35"/>
      <c r="I8" s="35"/>
      <c r="J8" s="35"/>
      <c r="K8" s="35"/>
      <c r="L8" s="52"/>
      <c r="S8" s="35"/>
      <c r="T8" s="35"/>
      <c r="U8" s="35"/>
      <c r="V8" s="35"/>
      <c r="W8" s="35"/>
      <c r="X8" s="35"/>
      <c r="Y8" s="35"/>
      <c r="Z8" s="35"/>
      <c r="AA8" s="35"/>
      <c r="AB8" s="35"/>
      <c r="AC8" s="35"/>
      <c r="AD8" s="35"/>
      <c r="AE8" s="35"/>
    </row>
    <row r="9" s="2" customFormat="1" ht="12" customHeight="1">
      <c r="A9" s="35"/>
      <c r="B9" s="36"/>
      <c r="C9" s="35"/>
      <c r="D9" s="29" t="s">
        <v>18</v>
      </c>
      <c r="E9" s="35"/>
      <c r="F9" s="24" t="s">
        <v>1</v>
      </c>
      <c r="G9" s="35"/>
      <c r="H9" s="35"/>
      <c r="I9" s="29" t="s">
        <v>19</v>
      </c>
      <c r="J9" s="24" t="s">
        <v>1</v>
      </c>
      <c r="K9" s="35"/>
      <c r="L9" s="52"/>
      <c r="S9" s="35"/>
      <c r="T9" s="35"/>
      <c r="U9" s="35"/>
      <c r="V9" s="35"/>
      <c r="W9" s="35"/>
      <c r="X9" s="35"/>
      <c r="Y9" s="35"/>
      <c r="Z9" s="35"/>
      <c r="AA9" s="35"/>
      <c r="AB9" s="35"/>
      <c r="AC9" s="35"/>
      <c r="AD9" s="35"/>
      <c r="AE9" s="35"/>
    </row>
    <row r="10" s="2" customFormat="1" ht="12" customHeight="1">
      <c r="A10" s="35"/>
      <c r="B10" s="36"/>
      <c r="C10" s="35"/>
      <c r="D10" s="29" t="s">
        <v>20</v>
      </c>
      <c r="E10" s="35"/>
      <c r="F10" s="24" t="s">
        <v>21</v>
      </c>
      <c r="G10" s="35"/>
      <c r="H10" s="35"/>
      <c r="I10" s="29" t="s">
        <v>22</v>
      </c>
      <c r="J10" s="66" t="str">
        <f>'Rekapitulace stavby'!AN8</f>
        <v>3. 3. 2023</v>
      </c>
      <c r="K10" s="35"/>
      <c r="L10" s="52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</row>
    <row r="11" s="2" customFormat="1" ht="10.8" customHeight="1">
      <c r="A11" s="35"/>
      <c r="B11" s="36"/>
      <c r="C11" s="35"/>
      <c r="D11" s="35"/>
      <c r="E11" s="35"/>
      <c r="F11" s="35"/>
      <c r="G11" s="35"/>
      <c r="H11" s="35"/>
      <c r="I11" s="35"/>
      <c r="J11" s="35"/>
      <c r="K11" s="35"/>
      <c r="L11" s="52"/>
      <c r="S11" s="35"/>
      <c r="T11" s="35"/>
      <c r="U11" s="35"/>
      <c r="V11" s="35"/>
      <c r="W11" s="35"/>
      <c r="X11" s="35"/>
      <c r="Y11" s="35"/>
      <c r="Z11" s="35"/>
      <c r="AA11" s="35"/>
      <c r="AB11" s="35"/>
      <c r="AC11" s="35"/>
      <c r="AD11" s="35"/>
      <c r="AE11" s="35"/>
    </row>
    <row r="12" s="2" customFormat="1" ht="12" customHeight="1">
      <c r="A12" s="35"/>
      <c r="B12" s="36"/>
      <c r="C12" s="35"/>
      <c r="D12" s="29" t="s">
        <v>24</v>
      </c>
      <c r="E12" s="35"/>
      <c r="F12" s="35"/>
      <c r="G12" s="35"/>
      <c r="H12" s="35"/>
      <c r="I12" s="29" t="s">
        <v>25</v>
      </c>
      <c r="J12" s="24" t="s">
        <v>1</v>
      </c>
      <c r="K12" s="35"/>
      <c r="L12" s="52"/>
      <c r="S12" s="35"/>
      <c r="T12" s="35"/>
      <c r="U12" s="35"/>
      <c r="V12" s="35"/>
      <c r="W12" s="35"/>
      <c r="X12" s="35"/>
      <c r="Y12" s="35"/>
      <c r="Z12" s="35"/>
      <c r="AA12" s="35"/>
      <c r="AB12" s="35"/>
      <c r="AC12" s="35"/>
      <c r="AD12" s="35"/>
      <c r="AE12" s="35"/>
    </row>
    <row r="13" s="2" customFormat="1" ht="18" customHeight="1">
      <c r="A13" s="35"/>
      <c r="B13" s="36"/>
      <c r="C13" s="35"/>
      <c r="D13" s="35"/>
      <c r="E13" s="24" t="s">
        <v>26</v>
      </c>
      <c r="F13" s="35"/>
      <c r="G13" s="35"/>
      <c r="H13" s="35"/>
      <c r="I13" s="29" t="s">
        <v>27</v>
      </c>
      <c r="J13" s="24" t="s">
        <v>1</v>
      </c>
      <c r="K13" s="35"/>
      <c r="L13" s="52"/>
      <c r="S13" s="35"/>
      <c r="T13" s="35"/>
      <c r="U13" s="35"/>
      <c r="V13" s="35"/>
      <c r="W13" s="35"/>
      <c r="X13" s="35"/>
      <c r="Y13" s="35"/>
      <c r="Z13" s="35"/>
      <c r="AA13" s="35"/>
      <c r="AB13" s="35"/>
      <c r="AC13" s="35"/>
      <c r="AD13" s="35"/>
      <c r="AE13" s="35"/>
    </row>
    <row r="14" s="2" customFormat="1" ht="6.96" customHeight="1">
      <c r="A14" s="35"/>
      <c r="B14" s="36"/>
      <c r="C14" s="35"/>
      <c r="D14" s="35"/>
      <c r="E14" s="35"/>
      <c r="F14" s="35"/>
      <c r="G14" s="35"/>
      <c r="H14" s="35"/>
      <c r="I14" s="35"/>
      <c r="J14" s="35"/>
      <c r="K14" s="35"/>
      <c r="L14" s="52"/>
      <c r="S14" s="35"/>
      <c r="T14" s="35"/>
      <c r="U14" s="35"/>
      <c r="V14" s="35"/>
      <c r="W14" s="35"/>
      <c r="X14" s="35"/>
      <c r="Y14" s="35"/>
      <c r="Z14" s="35"/>
      <c r="AA14" s="35"/>
      <c r="AB14" s="35"/>
      <c r="AC14" s="35"/>
      <c r="AD14" s="35"/>
      <c r="AE14" s="35"/>
    </row>
    <row r="15" s="2" customFormat="1" ht="12" customHeight="1">
      <c r="A15" s="35"/>
      <c r="B15" s="36"/>
      <c r="C15" s="35"/>
      <c r="D15" s="29" t="s">
        <v>28</v>
      </c>
      <c r="E15" s="35"/>
      <c r="F15" s="35"/>
      <c r="G15" s="35"/>
      <c r="H15" s="35"/>
      <c r="I15" s="29" t="s">
        <v>25</v>
      </c>
      <c r="J15" s="30" t="str">
        <f>'Rekapitulace stavby'!AN13</f>
        <v>Vyplň údaj</v>
      </c>
      <c r="K15" s="35"/>
      <c r="L15" s="52"/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</row>
    <row r="16" s="2" customFormat="1" ht="18" customHeight="1">
      <c r="A16" s="35"/>
      <c r="B16" s="36"/>
      <c r="C16" s="35"/>
      <c r="D16" s="35"/>
      <c r="E16" s="30" t="str">
        <f>'Rekapitulace stavby'!E14</f>
        <v>Vyplň údaj</v>
      </c>
      <c r="F16" s="24"/>
      <c r="G16" s="24"/>
      <c r="H16" s="24"/>
      <c r="I16" s="29" t="s">
        <v>27</v>
      </c>
      <c r="J16" s="30" t="str">
        <f>'Rekapitulace stavby'!AN14</f>
        <v>Vyplň údaj</v>
      </c>
      <c r="K16" s="35"/>
      <c r="L16" s="52"/>
      <c r="S16" s="35"/>
      <c r="T16" s="35"/>
      <c r="U16" s="35"/>
      <c r="V16" s="35"/>
      <c r="W16" s="35"/>
      <c r="X16" s="35"/>
      <c r="Y16" s="35"/>
      <c r="Z16" s="35"/>
      <c r="AA16" s="35"/>
      <c r="AB16" s="35"/>
      <c r="AC16" s="35"/>
      <c r="AD16" s="35"/>
      <c r="AE16" s="35"/>
    </row>
    <row r="17" s="2" customFormat="1" ht="6.96" customHeight="1">
      <c r="A17" s="35"/>
      <c r="B17" s="36"/>
      <c r="C17" s="35"/>
      <c r="D17" s="35"/>
      <c r="E17" s="35"/>
      <c r="F17" s="35"/>
      <c r="G17" s="35"/>
      <c r="H17" s="35"/>
      <c r="I17" s="35"/>
      <c r="J17" s="35"/>
      <c r="K17" s="35"/>
      <c r="L17" s="52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</row>
    <row r="18" s="2" customFormat="1" ht="12" customHeight="1">
      <c r="A18" s="35"/>
      <c r="B18" s="36"/>
      <c r="C18" s="35"/>
      <c r="D18" s="29" t="s">
        <v>30</v>
      </c>
      <c r="E18" s="35"/>
      <c r="F18" s="35"/>
      <c r="G18" s="35"/>
      <c r="H18" s="35"/>
      <c r="I18" s="29" t="s">
        <v>25</v>
      </c>
      <c r="J18" s="24" t="s">
        <v>1</v>
      </c>
      <c r="K18" s="35"/>
      <c r="L18" s="52"/>
      <c r="S18" s="35"/>
      <c r="T18" s="35"/>
      <c r="U18" s="35"/>
      <c r="V18" s="35"/>
      <c r="W18" s="35"/>
      <c r="X18" s="35"/>
      <c r="Y18" s="35"/>
      <c r="Z18" s="35"/>
      <c r="AA18" s="35"/>
      <c r="AB18" s="35"/>
      <c r="AC18" s="35"/>
      <c r="AD18" s="35"/>
      <c r="AE18" s="35"/>
    </row>
    <row r="19" s="2" customFormat="1" ht="18" customHeight="1">
      <c r="A19" s="35"/>
      <c r="B19" s="36"/>
      <c r="C19" s="35"/>
      <c r="D19" s="35"/>
      <c r="E19" s="24" t="s">
        <v>31</v>
      </c>
      <c r="F19" s="35"/>
      <c r="G19" s="35"/>
      <c r="H19" s="35"/>
      <c r="I19" s="29" t="s">
        <v>27</v>
      </c>
      <c r="J19" s="24" t="s">
        <v>1</v>
      </c>
      <c r="K19" s="35"/>
      <c r="L19" s="52"/>
      <c r="S19" s="35"/>
      <c r="T19" s="35"/>
      <c r="U19" s="35"/>
      <c r="V19" s="35"/>
      <c r="W19" s="35"/>
      <c r="X19" s="35"/>
      <c r="Y19" s="35"/>
      <c r="Z19" s="35"/>
      <c r="AA19" s="35"/>
      <c r="AB19" s="35"/>
      <c r="AC19" s="35"/>
      <c r="AD19" s="35"/>
      <c r="AE19" s="35"/>
    </row>
    <row r="20" s="2" customFormat="1" ht="6.96" customHeight="1">
      <c r="A20" s="35"/>
      <c r="B20" s="36"/>
      <c r="C20" s="35"/>
      <c r="D20" s="35"/>
      <c r="E20" s="35"/>
      <c r="F20" s="35"/>
      <c r="G20" s="35"/>
      <c r="H20" s="35"/>
      <c r="I20" s="35"/>
      <c r="J20" s="35"/>
      <c r="K20" s="35"/>
      <c r="L20" s="52"/>
      <c r="S20" s="35"/>
      <c r="T20" s="35"/>
      <c r="U20" s="35"/>
      <c r="V20" s="35"/>
      <c r="W20" s="35"/>
      <c r="X20" s="35"/>
      <c r="Y20" s="35"/>
      <c r="Z20" s="35"/>
      <c r="AA20" s="35"/>
      <c r="AB20" s="35"/>
      <c r="AC20" s="35"/>
      <c r="AD20" s="35"/>
      <c r="AE20" s="35"/>
    </row>
    <row r="21" s="2" customFormat="1" ht="12" customHeight="1">
      <c r="A21" s="35"/>
      <c r="B21" s="36"/>
      <c r="C21" s="35"/>
      <c r="D21" s="29" t="s">
        <v>33</v>
      </c>
      <c r="E21" s="35"/>
      <c r="F21" s="35"/>
      <c r="G21" s="35"/>
      <c r="H21" s="35"/>
      <c r="I21" s="29" t="s">
        <v>25</v>
      </c>
      <c r="J21" s="24" t="s">
        <v>1</v>
      </c>
      <c r="K21" s="35"/>
      <c r="L21" s="52"/>
      <c r="S21" s="35"/>
      <c r="T21" s="35"/>
      <c r="U21" s="35"/>
      <c r="V21" s="35"/>
      <c r="W21" s="35"/>
      <c r="X21" s="35"/>
      <c r="Y21" s="35"/>
      <c r="Z21" s="35"/>
      <c r="AA21" s="35"/>
      <c r="AB21" s="35"/>
      <c r="AC21" s="35"/>
      <c r="AD21" s="35"/>
      <c r="AE21" s="35"/>
    </row>
    <row r="22" s="2" customFormat="1" ht="18" customHeight="1">
      <c r="A22" s="35"/>
      <c r="B22" s="36"/>
      <c r="C22" s="35"/>
      <c r="D22" s="35"/>
      <c r="E22" s="24" t="s">
        <v>31</v>
      </c>
      <c r="F22" s="35"/>
      <c r="G22" s="35"/>
      <c r="H22" s="35"/>
      <c r="I22" s="29" t="s">
        <v>27</v>
      </c>
      <c r="J22" s="24" t="s">
        <v>1</v>
      </c>
      <c r="K22" s="35"/>
      <c r="L22" s="52"/>
      <c r="S22" s="35"/>
      <c r="T22" s="35"/>
      <c r="U22" s="35"/>
      <c r="V22" s="35"/>
      <c r="W22" s="35"/>
      <c r="X22" s="35"/>
      <c r="Y22" s="35"/>
      <c r="Z22" s="35"/>
      <c r="AA22" s="35"/>
      <c r="AB22" s="35"/>
      <c r="AC22" s="35"/>
      <c r="AD22" s="35"/>
      <c r="AE22" s="35"/>
    </row>
    <row r="23" s="2" customFormat="1" ht="6.96" customHeight="1">
      <c r="A23" s="35"/>
      <c r="B23" s="36"/>
      <c r="C23" s="35"/>
      <c r="D23" s="35"/>
      <c r="E23" s="35"/>
      <c r="F23" s="35"/>
      <c r="G23" s="35"/>
      <c r="H23" s="35"/>
      <c r="I23" s="35"/>
      <c r="J23" s="35"/>
      <c r="K23" s="35"/>
      <c r="L23" s="52"/>
      <c r="S23" s="35"/>
      <c r="T23" s="35"/>
      <c r="U23" s="35"/>
      <c r="V23" s="35"/>
      <c r="W23" s="35"/>
      <c r="X23" s="35"/>
      <c r="Y23" s="35"/>
      <c r="Z23" s="35"/>
      <c r="AA23" s="35"/>
      <c r="AB23" s="35"/>
      <c r="AC23" s="35"/>
      <c r="AD23" s="35"/>
      <c r="AE23" s="35"/>
    </row>
    <row r="24" s="2" customFormat="1" ht="12" customHeight="1">
      <c r="A24" s="35"/>
      <c r="B24" s="36"/>
      <c r="C24" s="35"/>
      <c r="D24" s="29" t="s">
        <v>34</v>
      </c>
      <c r="E24" s="35"/>
      <c r="F24" s="35"/>
      <c r="G24" s="35"/>
      <c r="H24" s="35"/>
      <c r="I24" s="35"/>
      <c r="J24" s="35"/>
      <c r="K24" s="35"/>
      <c r="L24" s="52"/>
      <c r="S24" s="35"/>
      <c r="T24" s="35"/>
      <c r="U24" s="35"/>
      <c r="V24" s="35"/>
      <c r="W24" s="35"/>
      <c r="X24" s="35"/>
      <c r="Y24" s="35"/>
      <c r="Z24" s="35"/>
      <c r="AA24" s="35"/>
      <c r="AB24" s="35"/>
      <c r="AC24" s="35"/>
      <c r="AD24" s="35"/>
      <c r="AE24" s="35"/>
    </row>
    <row r="25" s="8" customFormat="1" ht="16.5" customHeight="1">
      <c r="A25" s="113"/>
      <c r="B25" s="114"/>
      <c r="C25" s="113"/>
      <c r="D25" s="113"/>
      <c r="E25" s="33" t="s">
        <v>1</v>
      </c>
      <c r="F25" s="33"/>
      <c r="G25" s="33"/>
      <c r="H25" s="33"/>
      <c r="I25" s="113"/>
      <c r="J25" s="113"/>
      <c r="K25" s="113"/>
      <c r="L25" s="115"/>
      <c r="S25" s="113"/>
      <c r="T25" s="113"/>
      <c r="U25" s="113"/>
      <c r="V25" s="113"/>
      <c r="W25" s="113"/>
      <c r="X25" s="113"/>
      <c r="Y25" s="113"/>
      <c r="Z25" s="113"/>
      <c r="AA25" s="113"/>
      <c r="AB25" s="113"/>
      <c r="AC25" s="113"/>
      <c r="AD25" s="113"/>
      <c r="AE25" s="113"/>
    </row>
    <row r="26" s="2" customFormat="1" ht="6.96" customHeight="1">
      <c r="A26" s="35"/>
      <c r="B26" s="36"/>
      <c r="C26" s="35"/>
      <c r="D26" s="35"/>
      <c r="E26" s="35"/>
      <c r="F26" s="35"/>
      <c r="G26" s="35"/>
      <c r="H26" s="35"/>
      <c r="I26" s="35"/>
      <c r="J26" s="35"/>
      <c r="K26" s="35"/>
      <c r="L26" s="52"/>
      <c r="S26" s="35"/>
      <c r="T26" s="35"/>
      <c r="U26" s="35"/>
      <c r="V26" s="35"/>
      <c r="W26" s="35"/>
      <c r="X26" s="35"/>
      <c r="Y26" s="35"/>
      <c r="Z26" s="35"/>
      <c r="AA26" s="35"/>
      <c r="AB26" s="35"/>
      <c r="AC26" s="35"/>
      <c r="AD26" s="35"/>
      <c r="AE26" s="35"/>
    </row>
    <row r="27" s="2" customFormat="1" ht="6.96" customHeight="1">
      <c r="A27" s="35"/>
      <c r="B27" s="36"/>
      <c r="C27" s="35"/>
      <c r="D27" s="87"/>
      <c r="E27" s="87"/>
      <c r="F27" s="87"/>
      <c r="G27" s="87"/>
      <c r="H27" s="87"/>
      <c r="I27" s="87"/>
      <c r="J27" s="87"/>
      <c r="K27" s="87"/>
      <c r="L27" s="52"/>
      <c r="S27" s="35"/>
      <c r="T27" s="35"/>
      <c r="U27" s="35"/>
      <c r="V27" s="35"/>
      <c r="W27" s="35"/>
      <c r="X27" s="35"/>
      <c r="Y27" s="35"/>
      <c r="Z27" s="35"/>
      <c r="AA27" s="35"/>
      <c r="AB27" s="35"/>
      <c r="AC27" s="35"/>
      <c r="AD27" s="35"/>
      <c r="AE27" s="35"/>
    </row>
    <row r="28" s="2" customFormat="1" ht="25.44" customHeight="1">
      <c r="A28" s="35"/>
      <c r="B28" s="36"/>
      <c r="C28" s="35"/>
      <c r="D28" s="116" t="s">
        <v>35</v>
      </c>
      <c r="E28" s="35"/>
      <c r="F28" s="35"/>
      <c r="G28" s="35"/>
      <c r="H28" s="35"/>
      <c r="I28" s="35"/>
      <c r="J28" s="93">
        <f>ROUND(J130, 2)</f>
        <v>0</v>
      </c>
      <c r="K28" s="35"/>
      <c r="L28" s="52"/>
      <c r="S28" s="35"/>
      <c r="T28" s="35"/>
      <c r="U28" s="35"/>
      <c r="V28" s="35"/>
      <c r="W28" s="35"/>
      <c r="X28" s="35"/>
      <c r="Y28" s="35"/>
      <c r="Z28" s="35"/>
      <c r="AA28" s="35"/>
      <c r="AB28" s="35"/>
      <c r="AC28" s="35"/>
      <c r="AD28" s="35"/>
      <c r="AE28" s="35"/>
    </row>
    <row r="29" s="2" customFormat="1" ht="6.96" customHeight="1">
      <c r="A29" s="35"/>
      <c r="B29" s="36"/>
      <c r="C29" s="35"/>
      <c r="D29" s="87"/>
      <c r="E29" s="87"/>
      <c r="F29" s="87"/>
      <c r="G29" s="87"/>
      <c r="H29" s="87"/>
      <c r="I29" s="87"/>
      <c r="J29" s="87"/>
      <c r="K29" s="87"/>
      <c r="L29" s="52"/>
      <c r="S29" s="35"/>
      <c r="T29" s="35"/>
      <c r="U29" s="35"/>
      <c r="V29" s="35"/>
      <c r="W29" s="35"/>
      <c r="X29" s="35"/>
      <c r="Y29" s="35"/>
      <c r="Z29" s="35"/>
      <c r="AA29" s="35"/>
      <c r="AB29" s="35"/>
      <c r="AC29" s="35"/>
      <c r="AD29" s="35"/>
      <c r="AE29" s="35"/>
    </row>
    <row r="30" s="2" customFormat="1" ht="14.4" customHeight="1">
      <c r="A30" s="35"/>
      <c r="B30" s="36"/>
      <c r="C30" s="35"/>
      <c r="D30" s="35"/>
      <c r="E30" s="35"/>
      <c r="F30" s="40" t="s">
        <v>37</v>
      </c>
      <c r="G30" s="35"/>
      <c r="H30" s="35"/>
      <c r="I30" s="40" t="s">
        <v>36</v>
      </c>
      <c r="J30" s="40" t="s">
        <v>38</v>
      </c>
      <c r="K30" s="35"/>
      <c r="L30" s="52"/>
      <c r="S30" s="35"/>
      <c r="T30" s="35"/>
      <c r="U30" s="35"/>
      <c r="V30" s="35"/>
      <c r="W30" s="35"/>
      <c r="X30" s="35"/>
      <c r="Y30" s="35"/>
      <c r="Z30" s="35"/>
      <c r="AA30" s="35"/>
      <c r="AB30" s="35"/>
      <c r="AC30" s="35"/>
      <c r="AD30" s="35"/>
      <c r="AE30" s="35"/>
    </row>
    <row r="31" s="2" customFormat="1" ht="14.4" customHeight="1">
      <c r="A31" s="35"/>
      <c r="B31" s="36"/>
      <c r="C31" s="35"/>
      <c r="D31" s="117" t="s">
        <v>39</v>
      </c>
      <c r="E31" s="29" t="s">
        <v>40</v>
      </c>
      <c r="F31" s="118">
        <f>ROUND((SUM(BE130:BE229)),  2)</f>
        <v>0</v>
      </c>
      <c r="G31" s="35"/>
      <c r="H31" s="35"/>
      <c r="I31" s="119">
        <v>0.20999999999999999</v>
      </c>
      <c r="J31" s="118">
        <f>ROUND(((SUM(BE130:BE229))*I31),  2)</f>
        <v>0</v>
      </c>
      <c r="K31" s="35"/>
      <c r="L31" s="52"/>
      <c r="S31" s="35"/>
      <c r="T31" s="35"/>
      <c r="U31" s="35"/>
      <c r="V31" s="35"/>
      <c r="W31" s="35"/>
      <c r="X31" s="35"/>
      <c r="Y31" s="35"/>
      <c r="Z31" s="35"/>
      <c r="AA31" s="35"/>
      <c r="AB31" s="35"/>
      <c r="AC31" s="35"/>
      <c r="AD31" s="35"/>
      <c r="AE31" s="35"/>
    </row>
    <row r="32" s="2" customFormat="1" ht="14.4" customHeight="1">
      <c r="A32" s="35"/>
      <c r="B32" s="36"/>
      <c r="C32" s="35"/>
      <c r="D32" s="35"/>
      <c r="E32" s="29" t="s">
        <v>41</v>
      </c>
      <c r="F32" s="118">
        <f>ROUND((SUM(BF130:BF229)),  2)</f>
        <v>0</v>
      </c>
      <c r="G32" s="35"/>
      <c r="H32" s="35"/>
      <c r="I32" s="119">
        <v>0.14999999999999999</v>
      </c>
      <c r="J32" s="118">
        <f>ROUND(((SUM(BF130:BF229))*I32),  2)</f>
        <v>0</v>
      </c>
      <c r="K32" s="35"/>
      <c r="L32" s="52"/>
      <c r="S32" s="35"/>
      <c r="T32" s="35"/>
      <c r="U32" s="35"/>
      <c r="V32" s="35"/>
      <c r="W32" s="35"/>
      <c r="X32" s="35"/>
      <c r="Y32" s="35"/>
      <c r="Z32" s="35"/>
      <c r="AA32" s="35"/>
      <c r="AB32" s="35"/>
      <c r="AC32" s="35"/>
      <c r="AD32" s="35"/>
      <c r="AE32" s="35"/>
    </row>
    <row r="33" hidden="1" s="2" customFormat="1" ht="14.4" customHeight="1">
      <c r="A33" s="35"/>
      <c r="B33" s="36"/>
      <c r="C33" s="35"/>
      <c r="D33" s="35"/>
      <c r="E33" s="29" t="s">
        <v>42</v>
      </c>
      <c r="F33" s="118">
        <f>ROUND((SUM(BG130:BG229)),  2)</f>
        <v>0</v>
      </c>
      <c r="G33" s="35"/>
      <c r="H33" s="35"/>
      <c r="I33" s="119">
        <v>0.20999999999999999</v>
      </c>
      <c r="J33" s="118">
        <f>0</f>
        <v>0</v>
      </c>
      <c r="K33" s="35"/>
      <c r="L33" s="52"/>
      <c r="S33" s="35"/>
      <c r="T33" s="35"/>
      <c r="U33" s="35"/>
      <c r="V33" s="35"/>
      <c r="W33" s="35"/>
      <c r="X33" s="35"/>
      <c r="Y33" s="35"/>
      <c r="Z33" s="35"/>
      <c r="AA33" s="35"/>
      <c r="AB33" s="35"/>
      <c r="AC33" s="35"/>
      <c r="AD33" s="35"/>
      <c r="AE33" s="35"/>
    </row>
    <row r="34" hidden="1" s="2" customFormat="1" ht="14.4" customHeight="1">
      <c r="A34" s="35"/>
      <c r="B34" s="36"/>
      <c r="C34" s="35"/>
      <c r="D34" s="35"/>
      <c r="E34" s="29" t="s">
        <v>43</v>
      </c>
      <c r="F34" s="118">
        <f>ROUND((SUM(BH130:BH229)),  2)</f>
        <v>0</v>
      </c>
      <c r="G34" s="35"/>
      <c r="H34" s="35"/>
      <c r="I34" s="119">
        <v>0.14999999999999999</v>
      </c>
      <c r="J34" s="118">
        <f>0</f>
        <v>0</v>
      </c>
      <c r="K34" s="35"/>
      <c r="L34" s="52"/>
      <c r="S34" s="35"/>
      <c r="T34" s="35"/>
      <c r="U34" s="35"/>
      <c r="V34" s="35"/>
      <c r="W34" s="35"/>
      <c r="X34" s="35"/>
      <c r="Y34" s="35"/>
      <c r="Z34" s="35"/>
      <c r="AA34" s="35"/>
      <c r="AB34" s="35"/>
      <c r="AC34" s="35"/>
      <c r="AD34" s="35"/>
      <c r="AE34" s="35"/>
    </row>
    <row r="35" hidden="1" s="2" customFormat="1" ht="14.4" customHeight="1">
      <c r="A35" s="35"/>
      <c r="B35" s="36"/>
      <c r="C35" s="35"/>
      <c r="D35" s="35"/>
      <c r="E35" s="29" t="s">
        <v>44</v>
      </c>
      <c r="F35" s="118">
        <f>ROUND((SUM(BI130:BI229)),  2)</f>
        <v>0</v>
      </c>
      <c r="G35" s="35"/>
      <c r="H35" s="35"/>
      <c r="I35" s="119">
        <v>0</v>
      </c>
      <c r="J35" s="118">
        <f>0</f>
        <v>0</v>
      </c>
      <c r="K35" s="35"/>
      <c r="L35" s="52"/>
      <c r="S35" s="35"/>
      <c r="T35" s="35"/>
      <c r="U35" s="35"/>
      <c r="V35" s="35"/>
      <c r="W35" s="35"/>
      <c r="X35" s="35"/>
      <c r="Y35" s="35"/>
      <c r="Z35" s="35"/>
      <c r="AA35" s="35"/>
      <c r="AB35" s="35"/>
      <c r="AC35" s="35"/>
      <c r="AD35" s="35"/>
      <c r="AE35" s="35"/>
    </row>
    <row r="36" s="2" customFormat="1" ht="6.96" customHeight="1">
      <c r="A36" s="35"/>
      <c r="B36" s="36"/>
      <c r="C36" s="35"/>
      <c r="D36" s="35"/>
      <c r="E36" s="35"/>
      <c r="F36" s="35"/>
      <c r="G36" s="35"/>
      <c r="H36" s="35"/>
      <c r="I36" s="35"/>
      <c r="J36" s="35"/>
      <c r="K36" s="35"/>
      <c r="L36" s="52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5"/>
    </row>
    <row r="37" s="2" customFormat="1" ht="25.44" customHeight="1">
      <c r="A37" s="35"/>
      <c r="B37" s="36"/>
      <c r="C37" s="120"/>
      <c r="D37" s="121" t="s">
        <v>45</v>
      </c>
      <c r="E37" s="78"/>
      <c r="F37" s="78"/>
      <c r="G37" s="122" t="s">
        <v>46</v>
      </c>
      <c r="H37" s="123" t="s">
        <v>47</v>
      </c>
      <c r="I37" s="78"/>
      <c r="J37" s="124">
        <f>SUM(J28:J35)</f>
        <v>0</v>
      </c>
      <c r="K37" s="125"/>
      <c r="L37" s="52"/>
      <c r="S37" s="35"/>
      <c r="T37" s="35"/>
      <c r="U37" s="35"/>
      <c r="V37" s="35"/>
      <c r="W37" s="35"/>
      <c r="X37" s="35"/>
      <c r="Y37" s="35"/>
      <c r="Z37" s="35"/>
      <c r="AA37" s="35"/>
      <c r="AB37" s="35"/>
      <c r="AC37" s="35"/>
      <c r="AD37" s="35"/>
      <c r="AE37" s="35"/>
    </row>
    <row r="38" s="2" customFormat="1" ht="14.4" customHeight="1">
      <c r="A38" s="35"/>
      <c r="B38" s="36"/>
      <c r="C38" s="35"/>
      <c r="D38" s="35"/>
      <c r="E38" s="35"/>
      <c r="F38" s="35"/>
      <c r="G38" s="35"/>
      <c r="H38" s="35"/>
      <c r="I38" s="35"/>
      <c r="J38" s="35"/>
      <c r="K38" s="35"/>
      <c r="L38" s="52"/>
      <c r="S38" s="35"/>
      <c r="T38" s="35"/>
      <c r="U38" s="35"/>
      <c r="V38" s="35"/>
      <c r="W38" s="35"/>
      <c r="X38" s="35"/>
      <c r="Y38" s="35"/>
      <c r="Z38" s="35"/>
      <c r="AA38" s="35"/>
      <c r="AB38" s="35"/>
      <c r="AC38" s="35"/>
      <c r="AD38" s="35"/>
      <c r="AE38" s="35"/>
    </row>
    <row r="39" s="1" customFormat="1" ht="14.4" customHeight="1">
      <c r="B39" s="19"/>
      <c r="L39" s="19"/>
    </row>
    <row r="40" s="1" customFormat="1" ht="14.4" customHeight="1">
      <c r="B40" s="19"/>
      <c r="L40" s="19"/>
    </row>
    <row r="41" s="1" customFormat="1" ht="14.4" customHeight="1">
      <c r="B41" s="19"/>
      <c r="L41" s="19"/>
    </row>
    <row r="42" s="1" customFormat="1" ht="14.4" customHeight="1">
      <c r="B42" s="19"/>
      <c r="L42" s="19"/>
    </row>
    <row r="43" s="1" customFormat="1" ht="14.4" customHeight="1">
      <c r="B43" s="19"/>
      <c r="L43" s="19"/>
    </row>
    <row r="44" s="1" customFormat="1" ht="14.4" customHeight="1">
      <c r="B44" s="19"/>
      <c r="L44" s="19"/>
    </row>
    <row r="45" s="1" customFormat="1" ht="14.4" customHeight="1">
      <c r="B45" s="19"/>
      <c r="L45" s="19"/>
    </row>
    <row r="46" s="1" customFormat="1" ht="14.4" customHeight="1">
      <c r="B46" s="19"/>
      <c r="L46" s="19"/>
    </row>
    <row r="47" s="1" customFormat="1" ht="14.4" customHeight="1">
      <c r="B47" s="19"/>
      <c r="L47" s="19"/>
    </row>
    <row r="48" s="1" customFormat="1" ht="14.4" customHeight="1">
      <c r="B48" s="19"/>
      <c r="L48" s="19"/>
    </row>
    <row r="49" s="1" customFormat="1" ht="14.4" customHeight="1">
      <c r="B49" s="19"/>
      <c r="L49" s="19"/>
    </row>
    <row r="50" s="2" customFormat="1" ht="14.4" customHeight="1">
      <c r="B50" s="52"/>
      <c r="D50" s="53" t="s">
        <v>48</v>
      </c>
      <c r="E50" s="54"/>
      <c r="F50" s="54"/>
      <c r="G50" s="53" t="s">
        <v>49</v>
      </c>
      <c r="H50" s="54"/>
      <c r="I50" s="54"/>
      <c r="J50" s="54"/>
      <c r="K50" s="54"/>
      <c r="L50" s="52"/>
    </row>
    <row r="51">
      <c r="B51" s="19"/>
      <c r="L51" s="19"/>
    </row>
    <row r="52">
      <c r="B52" s="19"/>
      <c r="L52" s="19"/>
    </row>
    <row r="53">
      <c r="B53" s="19"/>
      <c r="L53" s="19"/>
    </row>
    <row r="54">
      <c r="B54" s="19"/>
      <c r="L54" s="19"/>
    </row>
    <row r="55">
      <c r="B55" s="19"/>
      <c r="L55" s="19"/>
    </row>
    <row r="56">
      <c r="B56" s="19"/>
      <c r="L56" s="19"/>
    </row>
    <row r="57">
      <c r="B57" s="19"/>
      <c r="L57" s="19"/>
    </row>
    <row r="58">
      <c r="B58" s="19"/>
      <c r="L58" s="19"/>
    </row>
    <row r="59">
      <c r="B59" s="19"/>
      <c r="L59" s="19"/>
    </row>
    <row r="60">
      <c r="B60" s="19"/>
      <c r="L60" s="19"/>
    </row>
    <row r="61" s="2" customFormat="1">
      <c r="A61" s="35"/>
      <c r="B61" s="36"/>
      <c r="C61" s="35"/>
      <c r="D61" s="55" t="s">
        <v>50</v>
      </c>
      <c r="E61" s="38"/>
      <c r="F61" s="126" t="s">
        <v>51</v>
      </c>
      <c r="G61" s="55" t="s">
        <v>50</v>
      </c>
      <c r="H61" s="38"/>
      <c r="I61" s="38"/>
      <c r="J61" s="127" t="s">
        <v>51</v>
      </c>
      <c r="K61" s="38"/>
      <c r="L61" s="52"/>
      <c r="S61" s="35"/>
      <c r="T61" s="35"/>
      <c r="U61" s="35"/>
      <c r="V61" s="35"/>
      <c r="W61" s="35"/>
      <c r="X61" s="35"/>
      <c r="Y61" s="35"/>
      <c r="Z61" s="35"/>
      <c r="AA61" s="35"/>
      <c r="AB61" s="35"/>
      <c r="AC61" s="35"/>
      <c r="AD61" s="35"/>
      <c r="AE61" s="35"/>
    </row>
    <row r="62">
      <c r="B62" s="19"/>
      <c r="L62" s="19"/>
    </row>
    <row r="63">
      <c r="B63" s="19"/>
      <c r="L63" s="19"/>
    </row>
    <row r="64">
      <c r="B64" s="19"/>
      <c r="L64" s="19"/>
    </row>
    <row r="65" s="2" customFormat="1">
      <c r="A65" s="35"/>
      <c r="B65" s="36"/>
      <c r="C65" s="35"/>
      <c r="D65" s="53" t="s">
        <v>52</v>
      </c>
      <c r="E65" s="56"/>
      <c r="F65" s="56"/>
      <c r="G65" s="53" t="s">
        <v>53</v>
      </c>
      <c r="H65" s="56"/>
      <c r="I65" s="56"/>
      <c r="J65" s="56"/>
      <c r="K65" s="56"/>
      <c r="L65" s="52"/>
      <c r="S65" s="35"/>
      <c r="T65" s="35"/>
      <c r="U65" s="35"/>
      <c r="V65" s="35"/>
      <c r="W65" s="35"/>
      <c r="X65" s="35"/>
      <c r="Y65" s="35"/>
      <c r="Z65" s="35"/>
      <c r="AA65" s="35"/>
      <c r="AB65" s="35"/>
      <c r="AC65" s="35"/>
      <c r="AD65" s="35"/>
      <c r="AE65" s="35"/>
    </row>
    <row r="66">
      <c r="B66" s="19"/>
      <c r="L66" s="19"/>
    </row>
    <row r="67">
      <c r="B67" s="19"/>
      <c r="L67" s="19"/>
    </row>
    <row r="68">
      <c r="B68" s="19"/>
      <c r="L68" s="19"/>
    </row>
    <row r="69">
      <c r="B69" s="19"/>
      <c r="L69" s="19"/>
    </row>
    <row r="70">
      <c r="B70" s="19"/>
      <c r="L70" s="19"/>
    </row>
    <row r="71">
      <c r="B71" s="19"/>
      <c r="L71" s="19"/>
    </row>
    <row r="72">
      <c r="B72" s="19"/>
      <c r="L72" s="19"/>
    </row>
    <row r="73">
      <c r="B73" s="19"/>
      <c r="L73" s="19"/>
    </row>
    <row r="74">
      <c r="B74" s="19"/>
      <c r="L74" s="19"/>
    </row>
    <row r="75">
      <c r="B75" s="19"/>
      <c r="L75" s="19"/>
    </row>
    <row r="76" s="2" customFormat="1">
      <c r="A76" s="35"/>
      <c r="B76" s="36"/>
      <c r="C76" s="35"/>
      <c r="D76" s="55" t="s">
        <v>50</v>
      </c>
      <c r="E76" s="38"/>
      <c r="F76" s="126" t="s">
        <v>51</v>
      </c>
      <c r="G76" s="55" t="s">
        <v>50</v>
      </c>
      <c r="H76" s="38"/>
      <c r="I76" s="38"/>
      <c r="J76" s="127" t="s">
        <v>51</v>
      </c>
      <c r="K76" s="38"/>
      <c r="L76" s="52"/>
      <c r="S76" s="35"/>
      <c r="T76" s="35"/>
      <c r="U76" s="35"/>
      <c r="V76" s="35"/>
      <c r="W76" s="35"/>
      <c r="X76" s="35"/>
      <c r="Y76" s="35"/>
      <c r="Z76" s="35"/>
      <c r="AA76" s="35"/>
      <c r="AB76" s="35"/>
      <c r="AC76" s="35"/>
      <c r="AD76" s="35"/>
      <c r="AE76" s="35"/>
    </row>
    <row r="77" s="2" customFormat="1" ht="14.4" customHeight="1">
      <c r="A77" s="35"/>
      <c r="B77" s="57"/>
      <c r="C77" s="58"/>
      <c r="D77" s="58"/>
      <c r="E77" s="58"/>
      <c r="F77" s="58"/>
      <c r="G77" s="58"/>
      <c r="H77" s="58"/>
      <c r="I77" s="58"/>
      <c r="J77" s="58"/>
      <c r="K77" s="58"/>
      <c r="L77" s="52"/>
      <c r="S77" s="35"/>
      <c r="T77" s="35"/>
      <c r="U77" s="35"/>
      <c r="V77" s="35"/>
      <c r="W77" s="35"/>
      <c r="X77" s="35"/>
      <c r="Y77" s="35"/>
      <c r="Z77" s="35"/>
      <c r="AA77" s="35"/>
      <c r="AB77" s="35"/>
      <c r="AC77" s="35"/>
      <c r="AD77" s="35"/>
      <c r="AE77" s="35"/>
    </row>
    <row r="81" s="2" customFormat="1" ht="6.96" customHeight="1">
      <c r="A81" s="35"/>
      <c r="B81" s="59"/>
      <c r="C81" s="60"/>
      <c r="D81" s="60"/>
      <c r="E81" s="60"/>
      <c r="F81" s="60"/>
      <c r="G81" s="60"/>
      <c r="H81" s="60"/>
      <c r="I81" s="60"/>
      <c r="J81" s="60"/>
      <c r="K81" s="60"/>
      <c r="L81" s="52"/>
      <c r="S81" s="35"/>
      <c r="T81" s="35"/>
      <c r="U81" s="35"/>
      <c r="V81" s="35"/>
      <c r="W81" s="35"/>
      <c r="X81" s="35"/>
      <c r="Y81" s="35"/>
      <c r="Z81" s="35"/>
      <c r="AA81" s="35"/>
      <c r="AB81" s="35"/>
      <c r="AC81" s="35"/>
      <c r="AD81" s="35"/>
      <c r="AE81" s="35"/>
    </row>
    <row r="82" s="2" customFormat="1" ht="24.96" customHeight="1">
      <c r="A82" s="35"/>
      <c r="B82" s="36"/>
      <c r="C82" s="20" t="s">
        <v>84</v>
      </c>
      <c r="D82" s="35"/>
      <c r="E82" s="35"/>
      <c r="F82" s="35"/>
      <c r="G82" s="35"/>
      <c r="H82" s="35"/>
      <c r="I82" s="35"/>
      <c r="J82" s="35"/>
      <c r="K82" s="35"/>
      <c r="L82" s="52"/>
      <c r="S82" s="35"/>
      <c r="T82" s="35"/>
      <c r="U82" s="35"/>
      <c r="V82" s="35"/>
      <c r="W82" s="35"/>
      <c r="X82" s="35"/>
      <c r="Y82" s="35"/>
      <c r="Z82" s="35"/>
      <c r="AA82" s="35"/>
      <c r="AB82" s="35"/>
      <c r="AC82" s="35"/>
      <c r="AD82" s="35"/>
      <c r="AE82" s="35"/>
    </row>
    <row r="83" s="2" customFormat="1" ht="6.96" customHeight="1">
      <c r="A83" s="35"/>
      <c r="B83" s="36"/>
      <c r="C83" s="35"/>
      <c r="D83" s="35"/>
      <c r="E83" s="35"/>
      <c r="F83" s="35"/>
      <c r="G83" s="35"/>
      <c r="H83" s="35"/>
      <c r="I83" s="35"/>
      <c r="J83" s="35"/>
      <c r="K83" s="35"/>
      <c r="L83" s="52"/>
      <c r="S83" s="35"/>
      <c r="T83" s="35"/>
      <c r="U83" s="35"/>
      <c r="V83" s="35"/>
      <c r="W83" s="35"/>
      <c r="X83" s="35"/>
      <c r="Y83" s="35"/>
      <c r="Z83" s="35"/>
      <c r="AA83" s="35"/>
      <c r="AB83" s="35"/>
      <c r="AC83" s="35"/>
      <c r="AD83" s="35"/>
      <c r="AE83" s="35"/>
    </row>
    <row r="84" s="2" customFormat="1" ht="12" customHeight="1">
      <c r="A84" s="35"/>
      <c r="B84" s="36"/>
      <c r="C84" s="29" t="s">
        <v>16</v>
      </c>
      <c r="D84" s="35"/>
      <c r="E84" s="35"/>
      <c r="F84" s="35"/>
      <c r="G84" s="35"/>
      <c r="H84" s="35"/>
      <c r="I84" s="35"/>
      <c r="J84" s="35"/>
      <c r="K84" s="35"/>
      <c r="L84" s="52"/>
      <c r="S84" s="35"/>
      <c r="T84" s="35"/>
      <c r="U84" s="35"/>
      <c r="V84" s="35"/>
      <c r="W84" s="35"/>
      <c r="X84" s="35"/>
      <c r="Y84" s="35"/>
      <c r="Z84" s="35"/>
      <c r="AA84" s="35"/>
      <c r="AB84" s="35"/>
      <c r="AC84" s="35"/>
      <c r="AD84" s="35"/>
      <c r="AE84" s="35"/>
    </row>
    <row r="85" s="2" customFormat="1" ht="16.5" customHeight="1">
      <c r="A85" s="35"/>
      <c r="B85" s="36"/>
      <c r="C85" s="35"/>
      <c r="D85" s="35"/>
      <c r="E85" s="64" t="str">
        <f>E7</f>
        <v>Oprava Kuchyňky ve 4.patře</v>
      </c>
      <c r="F85" s="35"/>
      <c r="G85" s="35"/>
      <c r="H85" s="35"/>
      <c r="I85" s="35"/>
      <c r="J85" s="35"/>
      <c r="K85" s="35"/>
      <c r="L85" s="52"/>
      <c r="S85" s="35"/>
      <c r="T85" s="35"/>
      <c r="U85" s="35"/>
      <c r="V85" s="35"/>
      <c r="W85" s="35"/>
      <c r="X85" s="35"/>
      <c r="Y85" s="35"/>
      <c r="Z85" s="35"/>
      <c r="AA85" s="35"/>
      <c r="AB85" s="35"/>
      <c r="AC85" s="35"/>
      <c r="AD85" s="35"/>
      <c r="AE85" s="35"/>
    </row>
    <row r="86" s="2" customFormat="1" ht="6.96" customHeight="1">
      <c r="A86" s="35"/>
      <c r="B86" s="36"/>
      <c r="C86" s="35"/>
      <c r="D86" s="35"/>
      <c r="E86" s="35"/>
      <c r="F86" s="35"/>
      <c r="G86" s="35"/>
      <c r="H86" s="35"/>
      <c r="I86" s="35"/>
      <c r="J86" s="35"/>
      <c r="K86" s="35"/>
      <c r="L86" s="52"/>
      <c r="S86" s="35"/>
      <c r="T86" s="35"/>
      <c r="U86" s="35"/>
      <c r="V86" s="35"/>
      <c r="W86" s="35"/>
      <c r="X86" s="35"/>
      <c r="Y86" s="35"/>
      <c r="Z86" s="35"/>
      <c r="AA86" s="35"/>
      <c r="AB86" s="35"/>
      <c r="AC86" s="35"/>
      <c r="AD86" s="35"/>
      <c r="AE86" s="35"/>
    </row>
    <row r="87" s="2" customFormat="1" ht="12" customHeight="1">
      <c r="A87" s="35"/>
      <c r="B87" s="36"/>
      <c r="C87" s="29" t="s">
        <v>20</v>
      </c>
      <c r="D87" s="35"/>
      <c r="E87" s="35"/>
      <c r="F87" s="24" t="str">
        <f>F10</f>
        <v>Anenská 10,Brno</v>
      </c>
      <c r="G87" s="35"/>
      <c r="H87" s="35"/>
      <c r="I87" s="29" t="s">
        <v>22</v>
      </c>
      <c r="J87" s="66" t="str">
        <f>IF(J10="","",J10)</f>
        <v>3. 3. 2023</v>
      </c>
      <c r="K87" s="35"/>
      <c r="L87" s="52"/>
      <c r="S87" s="35"/>
      <c r="T87" s="35"/>
      <c r="U87" s="35"/>
      <c r="V87" s="35"/>
      <c r="W87" s="35"/>
      <c r="X87" s="35"/>
      <c r="Y87" s="35"/>
      <c r="Z87" s="35"/>
      <c r="AA87" s="35"/>
      <c r="AB87" s="35"/>
      <c r="AC87" s="35"/>
      <c r="AD87" s="35"/>
      <c r="AE87" s="35"/>
    </row>
    <row r="88" s="2" customFormat="1" ht="6.96" customHeight="1">
      <c r="A88" s="35"/>
      <c r="B88" s="36"/>
      <c r="C88" s="35"/>
      <c r="D88" s="35"/>
      <c r="E88" s="35"/>
      <c r="F88" s="35"/>
      <c r="G88" s="35"/>
      <c r="H88" s="35"/>
      <c r="I88" s="35"/>
      <c r="J88" s="35"/>
      <c r="K88" s="35"/>
      <c r="L88" s="52"/>
      <c r="S88" s="35"/>
      <c r="T88" s="35"/>
      <c r="U88" s="35"/>
      <c r="V88" s="35"/>
      <c r="W88" s="35"/>
      <c r="X88" s="35"/>
      <c r="Y88" s="35"/>
      <c r="Z88" s="35"/>
      <c r="AA88" s="35"/>
      <c r="AB88" s="35"/>
      <c r="AC88" s="35"/>
      <c r="AD88" s="35"/>
      <c r="AE88" s="35"/>
    </row>
    <row r="89" s="2" customFormat="1" ht="15.15" customHeight="1">
      <c r="A89" s="35"/>
      <c r="B89" s="36"/>
      <c r="C89" s="29" t="s">
        <v>24</v>
      </c>
      <c r="D89" s="35"/>
      <c r="E89" s="35"/>
      <c r="F89" s="24" t="str">
        <f>E13</f>
        <v>MmBrna,OSM Husova 3,Brno</v>
      </c>
      <c r="G89" s="35"/>
      <c r="H89" s="35"/>
      <c r="I89" s="29" t="s">
        <v>30</v>
      </c>
      <c r="J89" s="33" t="str">
        <f>E19</f>
        <v>Radka Volková</v>
      </c>
      <c r="K89" s="35"/>
      <c r="L89" s="52"/>
      <c r="S89" s="35"/>
      <c r="T89" s="35"/>
      <c r="U89" s="35"/>
      <c r="V89" s="35"/>
      <c r="W89" s="35"/>
      <c r="X89" s="35"/>
      <c r="Y89" s="35"/>
      <c r="Z89" s="35"/>
      <c r="AA89" s="35"/>
      <c r="AB89" s="35"/>
      <c r="AC89" s="35"/>
      <c r="AD89" s="35"/>
      <c r="AE89" s="35"/>
    </row>
    <row r="90" s="2" customFormat="1" ht="15.15" customHeight="1">
      <c r="A90" s="35"/>
      <c r="B90" s="36"/>
      <c r="C90" s="29" t="s">
        <v>28</v>
      </c>
      <c r="D90" s="35"/>
      <c r="E90" s="35"/>
      <c r="F90" s="24" t="str">
        <f>IF(E16="","",E16)</f>
        <v>Vyplň údaj</v>
      </c>
      <c r="G90" s="35"/>
      <c r="H90" s="35"/>
      <c r="I90" s="29" t="s">
        <v>33</v>
      </c>
      <c r="J90" s="33" t="str">
        <f>E22</f>
        <v>Radka Volková</v>
      </c>
      <c r="K90" s="35"/>
      <c r="L90" s="52"/>
      <c r="S90" s="35"/>
      <c r="T90" s="35"/>
      <c r="U90" s="35"/>
      <c r="V90" s="35"/>
      <c r="W90" s="35"/>
      <c r="X90" s="35"/>
      <c r="Y90" s="35"/>
      <c r="Z90" s="35"/>
      <c r="AA90" s="35"/>
      <c r="AB90" s="35"/>
      <c r="AC90" s="35"/>
      <c r="AD90" s="35"/>
      <c r="AE90" s="35"/>
    </row>
    <row r="91" s="2" customFormat="1" ht="10.32" customHeight="1">
      <c r="A91" s="35"/>
      <c r="B91" s="36"/>
      <c r="C91" s="35"/>
      <c r="D91" s="35"/>
      <c r="E91" s="35"/>
      <c r="F91" s="35"/>
      <c r="G91" s="35"/>
      <c r="H91" s="35"/>
      <c r="I91" s="35"/>
      <c r="J91" s="35"/>
      <c r="K91" s="35"/>
      <c r="L91" s="52"/>
      <c r="S91" s="35"/>
      <c r="T91" s="35"/>
      <c r="U91" s="35"/>
      <c r="V91" s="35"/>
      <c r="W91" s="35"/>
      <c r="X91" s="35"/>
      <c r="Y91" s="35"/>
      <c r="Z91" s="35"/>
      <c r="AA91" s="35"/>
      <c r="AB91" s="35"/>
      <c r="AC91" s="35"/>
      <c r="AD91" s="35"/>
      <c r="AE91" s="35"/>
    </row>
    <row r="92" s="2" customFormat="1" ht="29.28" customHeight="1">
      <c r="A92" s="35"/>
      <c r="B92" s="36"/>
      <c r="C92" s="128" t="s">
        <v>85</v>
      </c>
      <c r="D92" s="120"/>
      <c r="E92" s="120"/>
      <c r="F92" s="120"/>
      <c r="G92" s="120"/>
      <c r="H92" s="120"/>
      <c r="I92" s="120"/>
      <c r="J92" s="129" t="s">
        <v>86</v>
      </c>
      <c r="K92" s="120"/>
      <c r="L92" s="52"/>
      <c r="S92" s="35"/>
      <c r="T92" s="35"/>
      <c r="U92" s="35"/>
      <c r="V92" s="35"/>
      <c r="W92" s="35"/>
      <c r="X92" s="35"/>
      <c r="Y92" s="35"/>
      <c r="Z92" s="35"/>
      <c r="AA92" s="35"/>
      <c r="AB92" s="35"/>
      <c r="AC92" s="35"/>
      <c r="AD92" s="35"/>
      <c r="AE92" s="35"/>
    </row>
    <row r="93" s="2" customFormat="1" ht="10.32" customHeight="1">
      <c r="A93" s="35"/>
      <c r="B93" s="36"/>
      <c r="C93" s="35"/>
      <c r="D93" s="35"/>
      <c r="E93" s="35"/>
      <c r="F93" s="35"/>
      <c r="G93" s="35"/>
      <c r="H93" s="35"/>
      <c r="I93" s="35"/>
      <c r="J93" s="35"/>
      <c r="K93" s="35"/>
      <c r="L93" s="52"/>
      <c r="S93" s="35"/>
      <c r="T93" s="35"/>
      <c r="U93" s="35"/>
      <c r="V93" s="35"/>
      <c r="W93" s="35"/>
      <c r="X93" s="35"/>
      <c r="Y93" s="35"/>
      <c r="Z93" s="35"/>
      <c r="AA93" s="35"/>
      <c r="AB93" s="35"/>
      <c r="AC93" s="35"/>
      <c r="AD93" s="35"/>
      <c r="AE93" s="35"/>
    </row>
    <row r="94" s="2" customFormat="1" ht="22.8" customHeight="1">
      <c r="A94" s="35"/>
      <c r="B94" s="36"/>
      <c r="C94" s="130" t="s">
        <v>87</v>
      </c>
      <c r="D94" s="35"/>
      <c r="E94" s="35"/>
      <c r="F94" s="35"/>
      <c r="G94" s="35"/>
      <c r="H94" s="35"/>
      <c r="I94" s="35"/>
      <c r="J94" s="93">
        <f>J130</f>
        <v>0</v>
      </c>
      <c r="K94" s="35"/>
      <c r="L94" s="52"/>
      <c r="S94" s="35"/>
      <c r="T94" s="35"/>
      <c r="U94" s="35"/>
      <c r="V94" s="35"/>
      <c r="W94" s="35"/>
      <c r="X94" s="35"/>
      <c r="Y94" s="35"/>
      <c r="Z94" s="35"/>
      <c r="AA94" s="35"/>
      <c r="AB94" s="35"/>
      <c r="AC94" s="35"/>
      <c r="AD94" s="35"/>
      <c r="AE94" s="35"/>
      <c r="AU94" s="16" t="s">
        <v>88</v>
      </c>
    </row>
    <row r="95" s="9" customFormat="1" ht="24.96" customHeight="1">
      <c r="A95" s="9"/>
      <c r="B95" s="131"/>
      <c r="C95" s="9"/>
      <c r="D95" s="132" t="s">
        <v>89</v>
      </c>
      <c r="E95" s="133"/>
      <c r="F95" s="133"/>
      <c r="G95" s="133"/>
      <c r="H95" s="133"/>
      <c r="I95" s="133"/>
      <c r="J95" s="134">
        <f>J131</f>
        <v>0</v>
      </c>
      <c r="K95" s="9"/>
      <c r="L95" s="131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</row>
    <row r="96" s="10" customFormat="1" ht="19.92" customHeight="1">
      <c r="A96" s="10"/>
      <c r="B96" s="135"/>
      <c r="C96" s="10"/>
      <c r="D96" s="136" t="s">
        <v>90</v>
      </c>
      <c r="E96" s="137"/>
      <c r="F96" s="137"/>
      <c r="G96" s="137"/>
      <c r="H96" s="137"/>
      <c r="I96" s="137"/>
      <c r="J96" s="138">
        <f>J132</f>
        <v>0</v>
      </c>
      <c r="K96" s="10"/>
      <c r="L96" s="135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</row>
    <row r="97" s="10" customFormat="1" ht="19.92" customHeight="1">
      <c r="A97" s="10"/>
      <c r="B97" s="135"/>
      <c r="C97" s="10"/>
      <c r="D97" s="136" t="s">
        <v>91</v>
      </c>
      <c r="E97" s="137"/>
      <c r="F97" s="137"/>
      <c r="G97" s="137"/>
      <c r="H97" s="137"/>
      <c r="I97" s="137"/>
      <c r="J97" s="138">
        <f>J143</f>
        <v>0</v>
      </c>
      <c r="K97" s="10"/>
      <c r="L97" s="135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</row>
    <row r="98" s="10" customFormat="1" ht="19.92" customHeight="1">
      <c r="A98" s="10"/>
      <c r="B98" s="135"/>
      <c r="C98" s="10"/>
      <c r="D98" s="136" t="s">
        <v>92</v>
      </c>
      <c r="E98" s="137"/>
      <c r="F98" s="137"/>
      <c r="G98" s="137"/>
      <c r="H98" s="137"/>
      <c r="I98" s="137"/>
      <c r="J98" s="138">
        <f>J156</f>
        <v>0</v>
      </c>
      <c r="K98" s="10"/>
      <c r="L98" s="135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</row>
    <row r="99" s="10" customFormat="1" ht="19.92" customHeight="1">
      <c r="A99" s="10"/>
      <c r="B99" s="135"/>
      <c r="C99" s="10"/>
      <c r="D99" s="136" t="s">
        <v>93</v>
      </c>
      <c r="E99" s="137"/>
      <c r="F99" s="137"/>
      <c r="G99" s="137"/>
      <c r="H99" s="137"/>
      <c r="I99" s="137"/>
      <c r="J99" s="138">
        <f>J162</f>
        <v>0</v>
      </c>
      <c r="K99" s="10"/>
      <c r="L99" s="135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</row>
    <row r="100" s="9" customFormat="1" ht="24.96" customHeight="1">
      <c r="A100" s="9"/>
      <c r="B100" s="131"/>
      <c r="C100" s="9"/>
      <c r="D100" s="132" t="s">
        <v>94</v>
      </c>
      <c r="E100" s="133"/>
      <c r="F100" s="133"/>
      <c r="G100" s="133"/>
      <c r="H100" s="133"/>
      <c r="I100" s="133"/>
      <c r="J100" s="134">
        <f>J164</f>
        <v>0</v>
      </c>
      <c r="K100" s="9"/>
      <c r="L100" s="131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</row>
    <row r="101" s="10" customFormat="1" ht="19.92" customHeight="1">
      <c r="A101" s="10"/>
      <c r="B101" s="135"/>
      <c r="C101" s="10"/>
      <c r="D101" s="136" t="s">
        <v>95</v>
      </c>
      <c r="E101" s="137"/>
      <c r="F101" s="137"/>
      <c r="G101" s="137"/>
      <c r="H101" s="137"/>
      <c r="I101" s="137"/>
      <c r="J101" s="138">
        <f>J165</f>
        <v>0</v>
      </c>
      <c r="K101" s="10"/>
      <c r="L101" s="135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</row>
    <row r="102" s="10" customFormat="1" ht="19.92" customHeight="1">
      <c r="A102" s="10"/>
      <c r="B102" s="135"/>
      <c r="C102" s="10"/>
      <c r="D102" s="136" t="s">
        <v>96</v>
      </c>
      <c r="E102" s="137"/>
      <c r="F102" s="137"/>
      <c r="G102" s="137"/>
      <c r="H102" s="137"/>
      <c r="I102" s="137"/>
      <c r="J102" s="138">
        <f>J168</f>
        <v>0</v>
      </c>
      <c r="K102" s="10"/>
      <c r="L102" s="135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</row>
    <row r="103" s="10" customFormat="1" ht="19.92" customHeight="1">
      <c r="A103" s="10"/>
      <c r="B103" s="135"/>
      <c r="C103" s="10"/>
      <c r="D103" s="136" t="s">
        <v>97</v>
      </c>
      <c r="E103" s="137"/>
      <c r="F103" s="137"/>
      <c r="G103" s="137"/>
      <c r="H103" s="137"/>
      <c r="I103" s="137"/>
      <c r="J103" s="138">
        <f>J172</f>
        <v>0</v>
      </c>
      <c r="K103" s="10"/>
      <c r="L103" s="135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</row>
    <row r="104" s="10" customFormat="1" ht="19.92" customHeight="1">
      <c r="A104" s="10"/>
      <c r="B104" s="135"/>
      <c r="C104" s="10"/>
      <c r="D104" s="136" t="s">
        <v>98</v>
      </c>
      <c r="E104" s="137"/>
      <c r="F104" s="137"/>
      <c r="G104" s="137"/>
      <c r="H104" s="137"/>
      <c r="I104" s="137"/>
      <c r="J104" s="138">
        <f>J179</f>
        <v>0</v>
      </c>
      <c r="K104" s="10"/>
      <c r="L104" s="135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</row>
    <row r="105" s="10" customFormat="1" ht="19.92" customHeight="1">
      <c r="A105" s="10"/>
      <c r="B105" s="135"/>
      <c r="C105" s="10"/>
      <c r="D105" s="136" t="s">
        <v>99</v>
      </c>
      <c r="E105" s="137"/>
      <c r="F105" s="137"/>
      <c r="G105" s="137"/>
      <c r="H105" s="137"/>
      <c r="I105" s="137"/>
      <c r="J105" s="138">
        <f>J187</f>
        <v>0</v>
      </c>
      <c r="K105" s="10"/>
      <c r="L105" s="135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</row>
    <row r="106" s="10" customFormat="1" ht="19.92" customHeight="1">
      <c r="A106" s="10"/>
      <c r="B106" s="135"/>
      <c r="C106" s="10"/>
      <c r="D106" s="136" t="s">
        <v>100</v>
      </c>
      <c r="E106" s="137"/>
      <c r="F106" s="137"/>
      <c r="G106" s="137"/>
      <c r="H106" s="137"/>
      <c r="I106" s="137"/>
      <c r="J106" s="138">
        <f>J192</f>
        <v>0</v>
      </c>
      <c r="K106" s="10"/>
      <c r="L106" s="135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</row>
    <row r="107" s="10" customFormat="1" ht="19.92" customHeight="1">
      <c r="A107" s="10"/>
      <c r="B107" s="135"/>
      <c r="C107" s="10"/>
      <c r="D107" s="136" t="s">
        <v>101</v>
      </c>
      <c r="E107" s="137"/>
      <c r="F107" s="137"/>
      <c r="G107" s="137"/>
      <c r="H107" s="137"/>
      <c r="I107" s="137"/>
      <c r="J107" s="138">
        <f>J209</f>
        <v>0</v>
      </c>
      <c r="K107" s="10"/>
      <c r="L107" s="135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</row>
    <row r="108" s="10" customFormat="1" ht="19.92" customHeight="1">
      <c r="A108" s="10"/>
      <c r="B108" s="135"/>
      <c r="C108" s="10"/>
      <c r="D108" s="136" t="s">
        <v>102</v>
      </c>
      <c r="E108" s="137"/>
      <c r="F108" s="137"/>
      <c r="G108" s="137"/>
      <c r="H108" s="137"/>
      <c r="I108" s="137"/>
      <c r="J108" s="138">
        <f>J215</f>
        <v>0</v>
      </c>
      <c r="K108" s="10"/>
      <c r="L108" s="135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</row>
    <row r="109" s="9" customFormat="1" ht="24.96" customHeight="1">
      <c r="A109" s="9"/>
      <c r="B109" s="131"/>
      <c r="C109" s="9"/>
      <c r="D109" s="132" t="s">
        <v>103</v>
      </c>
      <c r="E109" s="133"/>
      <c r="F109" s="133"/>
      <c r="G109" s="133"/>
      <c r="H109" s="133"/>
      <c r="I109" s="133"/>
      <c r="J109" s="134">
        <f>J222</f>
        <v>0</v>
      </c>
      <c r="K109" s="9"/>
      <c r="L109" s="131"/>
      <c r="S109" s="9"/>
      <c r="T109" s="9"/>
      <c r="U109" s="9"/>
      <c r="V109" s="9"/>
      <c r="W109" s="9"/>
      <c r="X109" s="9"/>
      <c r="Y109" s="9"/>
      <c r="Z109" s="9"/>
      <c r="AA109" s="9"/>
      <c r="AB109" s="9"/>
      <c r="AC109" s="9"/>
      <c r="AD109" s="9"/>
      <c r="AE109" s="9"/>
    </row>
    <row r="110" s="9" customFormat="1" ht="24.96" customHeight="1">
      <c r="A110" s="9"/>
      <c r="B110" s="131"/>
      <c r="C110" s="9"/>
      <c r="D110" s="132" t="s">
        <v>104</v>
      </c>
      <c r="E110" s="133"/>
      <c r="F110" s="133"/>
      <c r="G110" s="133"/>
      <c r="H110" s="133"/>
      <c r="I110" s="133"/>
      <c r="J110" s="134">
        <f>J225</f>
        <v>0</v>
      </c>
      <c r="K110" s="9"/>
      <c r="L110" s="131"/>
      <c r="S110" s="9"/>
      <c r="T110" s="9"/>
      <c r="U110" s="9"/>
      <c r="V110" s="9"/>
      <c r="W110" s="9"/>
      <c r="X110" s="9"/>
      <c r="Y110" s="9"/>
      <c r="Z110" s="9"/>
      <c r="AA110" s="9"/>
      <c r="AB110" s="9"/>
      <c r="AC110" s="9"/>
      <c r="AD110" s="9"/>
      <c r="AE110" s="9"/>
    </row>
    <row r="111" s="10" customFormat="1" ht="19.92" customHeight="1">
      <c r="A111" s="10"/>
      <c r="B111" s="135"/>
      <c r="C111" s="10"/>
      <c r="D111" s="136" t="s">
        <v>105</v>
      </c>
      <c r="E111" s="137"/>
      <c r="F111" s="137"/>
      <c r="G111" s="137"/>
      <c r="H111" s="137"/>
      <c r="I111" s="137"/>
      <c r="J111" s="138">
        <f>J226</f>
        <v>0</v>
      </c>
      <c r="K111" s="10"/>
      <c r="L111" s="135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</row>
    <row r="112" s="10" customFormat="1" ht="19.92" customHeight="1">
      <c r="A112" s="10"/>
      <c r="B112" s="135"/>
      <c r="C112" s="10"/>
      <c r="D112" s="136" t="s">
        <v>106</v>
      </c>
      <c r="E112" s="137"/>
      <c r="F112" s="137"/>
      <c r="G112" s="137"/>
      <c r="H112" s="137"/>
      <c r="I112" s="137"/>
      <c r="J112" s="138">
        <f>J228</f>
        <v>0</v>
      </c>
      <c r="K112" s="10"/>
      <c r="L112" s="135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</row>
    <row r="113" s="2" customFormat="1" ht="21.84" customHeight="1">
      <c r="A113" s="35"/>
      <c r="B113" s="36"/>
      <c r="C113" s="35"/>
      <c r="D113" s="35"/>
      <c r="E113" s="35"/>
      <c r="F113" s="35"/>
      <c r="G113" s="35"/>
      <c r="H113" s="35"/>
      <c r="I113" s="35"/>
      <c r="J113" s="35"/>
      <c r="K113" s="35"/>
      <c r="L113" s="52"/>
      <c r="S113" s="35"/>
      <c r="T113" s="35"/>
      <c r="U113" s="35"/>
      <c r="V113" s="35"/>
      <c r="W113" s="35"/>
      <c r="X113" s="35"/>
      <c r="Y113" s="35"/>
      <c r="Z113" s="35"/>
      <c r="AA113" s="35"/>
      <c r="AB113" s="35"/>
      <c r="AC113" s="35"/>
      <c r="AD113" s="35"/>
      <c r="AE113" s="35"/>
    </row>
    <row r="114" s="2" customFormat="1" ht="6.96" customHeight="1">
      <c r="A114" s="35"/>
      <c r="B114" s="57"/>
      <c r="C114" s="58"/>
      <c r="D114" s="58"/>
      <c r="E114" s="58"/>
      <c r="F114" s="58"/>
      <c r="G114" s="58"/>
      <c r="H114" s="58"/>
      <c r="I114" s="58"/>
      <c r="J114" s="58"/>
      <c r="K114" s="58"/>
      <c r="L114" s="52"/>
      <c r="S114" s="35"/>
      <c r="T114" s="35"/>
      <c r="U114" s="35"/>
      <c r="V114" s="35"/>
      <c r="W114" s="35"/>
      <c r="X114" s="35"/>
      <c r="Y114" s="35"/>
      <c r="Z114" s="35"/>
      <c r="AA114" s="35"/>
      <c r="AB114" s="35"/>
      <c r="AC114" s="35"/>
      <c r="AD114" s="35"/>
      <c r="AE114" s="35"/>
    </row>
    <row r="118" s="2" customFormat="1" ht="6.96" customHeight="1">
      <c r="A118" s="35"/>
      <c r="B118" s="59"/>
      <c r="C118" s="60"/>
      <c r="D118" s="60"/>
      <c r="E118" s="60"/>
      <c r="F118" s="60"/>
      <c r="G118" s="60"/>
      <c r="H118" s="60"/>
      <c r="I118" s="60"/>
      <c r="J118" s="60"/>
      <c r="K118" s="60"/>
      <c r="L118" s="52"/>
      <c r="S118" s="35"/>
      <c r="T118" s="35"/>
      <c r="U118" s="35"/>
      <c r="V118" s="35"/>
      <c r="W118" s="35"/>
      <c r="X118" s="35"/>
      <c r="Y118" s="35"/>
      <c r="Z118" s="35"/>
      <c r="AA118" s="35"/>
      <c r="AB118" s="35"/>
      <c r="AC118" s="35"/>
      <c r="AD118" s="35"/>
      <c r="AE118" s="35"/>
    </row>
    <row r="119" s="2" customFormat="1" ht="24.96" customHeight="1">
      <c r="A119" s="35"/>
      <c r="B119" s="36"/>
      <c r="C119" s="20" t="s">
        <v>107</v>
      </c>
      <c r="D119" s="35"/>
      <c r="E119" s="35"/>
      <c r="F119" s="35"/>
      <c r="G119" s="35"/>
      <c r="H119" s="35"/>
      <c r="I119" s="35"/>
      <c r="J119" s="35"/>
      <c r="K119" s="35"/>
      <c r="L119" s="52"/>
      <c r="S119" s="35"/>
      <c r="T119" s="35"/>
      <c r="U119" s="35"/>
      <c r="V119" s="35"/>
      <c r="W119" s="35"/>
      <c r="X119" s="35"/>
      <c r="Y119" s="35"/>
      <c r="Z119" s="35"/>
      <c r="AA119" s="35"/>
      <c r="AB119" s="35"/>
      <c r="AC119" s="35"/>
      <c r="AD119" s="35"/>
      <c r="AE119" s="35"/>
    </row>
    <row r="120" s="2" customFormat="1" ht="6.96" customHeight="1">
      <c r="A120" s="35"/>
      <c r="B120" s="36"/>
      <c r="C120" s="35"/>
      <c r="D120" s="35"/>
      <c r="E120" s="35"/>
      <c r="F120" s="35"/>
      <c r="G120" s="35"/>
      <c r="H120" s="35"/>
      <c r="I120" s="35"/>
      <c r="J120" s="35"/>
      <c r="K120" s="35"/>
      <c r="L120" s="52"/>
      <c r="S120" s="35"/>
      <c r="T120" s="35"/>
      <c r="U120" s="35"/>
      <c r="V120" s="35"/>
      <c r="W120" s="35"/>
      <c r="X120" s="35"/>
      <c r="Y120" s="35"/>
      <c r="Z120" s="35"/>
      <c r="AA120" s="35"/>
      <c r="AB120" s="35"/>
      <c r="AC120" s="35"/>
      <c r="AD120" s="35"/>
      <c r="AE120" s="35"/>
    </row>
    <row r="121" s="2" customFormat="1" ht="12" customHeight="1">
      <c r="A121" s="35"/>
      <c r="B121" s="36"/>
      <c r="C121" s="29" t="s">
        <v>16</v>
      </c>
      <c r="D121" s="35"/>
      <c r="E121" s="35"/>
      <c r="F121" s="35"/>
      <c r="G121" s="35"/>
      <c r="H121" s="35"/>
      <c r="I121" s="35"/>
      <c r="J121" s="35"/>
      <c r="K121" s="35"/>
      <c r="L121" s="52"/>
      <c r="S121" s="35"/>
      <c r="T121" s="35"/>
      <c r="U121" s="35"/>
      <c r="V121" s="35"/>
      <c r="W121" s="35"/>
      <c r="X121" s="35"/>
      <c r="Y121" s="35"/>
      <c r="Z121" s="35"/>
      <c r="AA121" s="35"/>
      <c r="AB121" s="35"/>
      <c r="AC121" s="35"/>
      <c r="AD121" s="35"/>
      <c r="AE121" s="35"/>
    </row>
    <row r="122" s="2" customFormat="1" ht="16.5" customHeight="1">
      <c r="A122" s="35"/>
      <c r="B122" s="36"/>
      <c r="C122" s="35"/>
      <c r="D122" s="35"/>
      <c r="E122" s="64" t="str">
        <f>E7</f>
        <v>Oprava Kuchyňky ve 4.patře</v>
      </c>
      <c r="F122" s="35"/>
      <c r="G122" s="35"/>
      <c r="H122" s="35"/>
      <c r="I122" s="35"/>
      <c r="J122" s="35"/>
      <c r="K122" s="35"/>
      <c r="L122" s="52"/>
      <c r="S122" s="35"/>
      <c r="T122" s="35"/>
      <c r="U122" s="35"/>
      <c r="V122" s="35"/>
      <c r="W122" s="35"/>
      <c r="X122" s="35"/>
      <c r="Y122" s="35"/>
      <c r="Z122" s="35"/>
      <c r="AA122" s="35"/>
      <c r="AB122" s="35"/>
      <c r="AC122" s="35"/>
      <c r="AD122" s="35"/>
      <c r="AE122" s="35"/>
    </row>
    <row r="123" s="2" customFormat="1" ht="6.96" customHeight="1">
      <c r="A123" s="35"/>
      <c r="B123" s="36"/>
      <c r="C123" s="35"/>
      <c r="D123" s="35"/>
      <c r="E123" s="35"/>
      <c r="F123" s="35"/>
      <c r="G123" s="35"/>
      <c r="H123" s="35"/>
      <c r="I123" s="35"/>
      <c r="J123" s="35"/>
      <c r="K123" s="35"/>
      <c r="L123" s="52"/>
      <c r="S123" s="35"/>
      <c r="T123" s="35"/>
      <c r="U123" s="35"/>
      <c r="V123" s="35"/>
      <c r="W123" s="35"/>
      <c r="X123" s="35"/>
      <c r="Y123" s="35"/>
      <c r="Z123" s="35"/>
      <c r="AA123" s="35"/>
      <c r="AB123" s="35"/>
      <c r="AC123" s="35"/>
      <c r="AD123" s="35"/>
      <c r="AE123" s="35"/>
    </row>
    <row r="124" s="2" customFormat="1" ht="12" customHeight="1">
      <c r="A124" s="35"/>
      <c r="B124" s="36"/>
      <c r="C124" s="29" t="s">
        <v>20</v>
      </c>
      <c r="D124" s="35"/>
      <c r="E124" s="35"/>
      <c r="F124" s="24" t="str">
        <f>F10</f>
        <v>Anenská 10,Brno</v>
      </c>
      <c r="G124" s="35"/>
      <c r="H124" s="35"/>
      <c r="I124" s="29" t="s">
        <v>22</v>
      </c>
      <c r="J124" s="66" t="str">
        <f>IF(J10="","",J10)</f>
        <v>3. 3. 2023</v>
      </c>
      <c r="K124" s="35"/>
      <c r="L124" s="52"/>
      <c r="S124" s="35"/>
      <c r="T124" s="35"/>
      <c r="U124" s="35"/>
      <c r="V124" s="35"/>
      <c r="W124" s="35"/>
      <c r="X124" s="35"/>
      <c r="Y124" s="35"/>
      <c r="Z124" s="35"/>
      <c r="AA124" s="35"/>
      <c r="AB124" s="35"/>
      <c r="AC124" s="35"/>
      <c r="AD124" s="35"/>
      <c r="AE124" s="35"/>
    </row>
    <row r="125" s="2" customFormat="1" ht="6.96" customHeight="1">
      <c r="A125" s="35"/>
      <c r="B125" s="36"/>
      <c r="C125" s="35"/>
      <c r="D125" s="35"/>
      <c r="E125" s="35"/>
      <c r="F125" s="35"/>
      <c r="G125" s="35"/>
      <c r="H125" s="35"/>
      <c r="I125" s="35"/>
      <c r="J125" s="35"/>
      <c r="K125" s="35"/>
      <c r="L125" s="52"/>
      <c r="S125" s="35"/>
      <c r="T125" s="35"/>
      <c r="U125" s="35"/>
      <c r="V125" s="35"/>
      <c r="W125" s="35"/>
      <c r="X125" s="35"/>
      <c r="Y125" s="35"/>
      <c r="Z125" s="35"/>
      <c r="AA125" s="35"/>
      <c r="AB125" s="35"/>
      <c r="AC125" s="35"/>
      <c r="AD125" s="35"/>
      <c r="AE125" s="35"/>
    </row>
    <row r="126" s="2" customFormat="1" ht="15.15" customHeight="1">
      <c r="A126" s="35"/>
      <c r="B126" s="36"/>
      <c r="C126" s="29" t="s">
        <v>24</v>
      </c>
      <c r="D126" s="35"/>
      <c r="E126" s="35"/>
      <c r="F126" s="24" t="str">
        <f>E13</f>
        <v>MmBrna,OSM Husova 3,Brno</v>
      </c>
      <c r="G126" s="35"/>
      <c r="H126" s="35"/>
      <c r="I126" s="29" t="s">
        <v>30</v>
      </c>
      <c r="J126" s="33" t="str">
        <f>E19</f>
        <v>Radka Volková</v>
      </c>
      <c r="K126" s="35"/>
      <c r="L126" s="52"/>
      <c r="S126" s="35"/>
      <c r="T126" s="35"/>
      <c r="U126" s="35"/>
      <c r="V126" s="35"/>
      <c r="W126" s="35"/>
      <c r="X126" s="35"/>
      <c r="Y126" s="35"/>
      <c r="Z126" s="35"/>
      <c r="AA126" s="35"/>
      <c r="AB126" s="35"/>
      <c r="AC126" s="35"/>
      <c r="AD126" s="35"/>
      <c r="AE126" s="35"/>
    </row>
    <row r="127" s="2" customFormat="1" ht="15.15" customHeight="1">
      <c r="A127" s="35"/>
      <c r="B127" s="36"/>
      <c r="C127" s="29" t="s">
        <v>28</v>
      </c>
      <c r="D127" s="35"/>
      <c r="E127" s="35"/>
      <c r="F127" s="24" t="str">
        <f>IF(E16="","",E16)</f>
        <v>Vyplň údaj</v>
      </c>
      <c r="G127" s="35"/>
      <c r="H127" s="35"/>
      <c r="I127" s="29" t="s">
        <v>33</v>
      </c>
      <c r="J127" s="33" t="str">
        <f>E22</f>
        <v>Radka Volková</v>
      </c>
      <c r="K127" s="35"/>
      <c r="L127" s="52"/>
      <c r="S127" s="35"/>
      <c r="T127" s="35"/>
      <c r="U127" s="35"/>
      <c r="V127" s="35"/>
      <c r="W127" s="35"/>
      <c r="X127" s="35"/>
      <c r="Y127" s="35"/>
      <c r="Z127" s="35"/>
      <c r="AA127" s="35"/>
      <c r="AB127" s="35"/>
      <c r="AC127" s="35"/>
      <c r="AD127" s="35"/>
      <c r="AE127" s="35"/>
    </row>
    <row r="128" s="2" customFormat="1" ht="10.32" customHeight="1">
      <c r="A128" s="35"/>
      <c r="B128" s="36"/>
      <c r="C128" s="35"/>
      <c r="D128" s="35"/>
      <c r="E128" s="35"/>
      <c r="F128" s="35"/>
      <c r="G128" s="35"/>
      <c r="H128" s="35"/>
      <c r="I128" s="35"/>
      <c r="J128" s="35"/>
      <c r="K128" s="35"/>
      <c r="L128" s="52"/>
      <c r="S128" s="35"/>
      <c r="T128" s="35"/>
      <c r="U128" s="35"/>
      <c r="V128" s="35"/>
      <c r="W128" s="35"/>
      <c r="X128" s="35"/>
      <c r="Y128" s="35"/>
      <c r="Z128" s="35"/>
      <c r="AA128" s="35"/>
      <c r="AB128" s="35"/>
      <c r="AC128" s="35"/>
      <c r="AD128" s="35"/>
      <c r="AE128" s="35"/>
    </row>
    <row r="129" s="11" customFormat="1" ht="29.28" customHeight="1">
      <c r="A129" s="139"/>
      <c r="B129" s="140"/>
      <c r="C129" s="141" t="s">
        <v>108</v>
      </c>
      <c r="D129" s="142" t="s">
        <v>60</v>
      </c>
      <c r="E129" s="142" t="s">
        <v>56</v>
      </c>
      <c r="F129" s="142" t="s">
        <v>57</v>
      </c>
      <c r="G129" s="142" t="s">
        <v>109</v>
      </c>
      <c r="H129" s="142" t="s">
        <v>110</v>
      </c>
      <c r="I129" s="142" t="s">
        <v>111</v>
      </c>
      <c r="J129" s="142" t="s">
        <v>86</v>
      </c>
      <c r="K129" s="143" t="s">
        <v>112</v>
      </c>
      <c r="L129" s="144"/>
      <c r="M129" s="83" t="s">
        <v>1</v>
      </c>
      <c r="N129" s="84" t="s">
        <v>39</v>
      </c>
      <c r="O129" s="84" t="s">
        <v>113</v>
      </c>
      <c r="P129" s="84" t="s">
        <v>114</v>
      </c>
      <c r="Q129" s="84" t="s">
        <v>115</v>
      </c>
      <c r="R129" s="84" t="s">
        <v>116</v>
      </c>
      <c r="S129" s="84" t="s">
        <v>117</v>
      </c>
      <c r="T129" s="85" t="s">
        <v>118</v>
      </c>
      <c r="U129" s="139"/>
      <c r="V129" s="139"/>
      <c r="W129" s="139"/>
      <c r="X129" s="139"/>
      <c r="Y129" s="139"/>
      <c r="Z129" s="139"/>
      <c r="AA129" s="139"/>
      <c r="AB129" s="139"/>
      <c r="AC129" s="139"/>
      <c r="AD129" s="139"/>
      <c r="AE129" s="139"/>
    </row>
    <row r="130" s="2" customFormat="1" ht="22.8" customHeight="1">
      <c r="A130" s="35"/>
      <c r="B130" s="36"/>
      <c r="C130" s="90" t="s">
        <v>119</v>
      </c>
      <c r="D130" s="35"/>
      <c r="E130" s="35"/>
      <c r="F130" s="35"/>
      <c r="G130" s="35"/>
      <c r="H130" s="35"/>
      <c r="I130" s="35"/>
      <c r="J130" s="145">
        <f>BK130</f>
        <v>0</v>
      </c>
      <c r="K130" s="35"/>
      <c r="L130" s="36"/>
      <c r="M130" s="86"/>
      <c r="N130" s="70"/>
      <c r="O130" s="87"/>
      <c r="P130" s="146">
        <f>P131+P164+P222+P225</f>
        <v>0</v>
      </c>
      <c r="Q130" s="87"/>
      <c r="R130" s="146">
        <f>R131+R164+R222+R225</f>
        <v>0.78098899999999993</v>
      </c>
      <c r="S130" s="87"/>
      <c r="T130" s="147">
        <f>T131+T164+T222+T225</f>
        <v>1.7075361999999998</v>
      </c>
      <c r="U130" s="35"/>
      <c r="V130" s="35"/>
      <c r="W130" s="35"/>
      <c r="X130" s="35"/>
      <c r="Y130" s="35"/>
      <c r="Z130" s="35"/>
      <c r="AA130" s="35"/>
      <c r="AB130" s="35"/>
      <c r="AC130" s="35"/>
      <c r="AD130" s="35"/>
      <c r="AE130" s="35"/>
      <c r="AT130" s="16" t="s">
        <v>74</v>
      </c>
      <c r="AU130" s="16" t="s">
        <v>88</v>
      </c>
      <c r="BK130" s="148">
        <f>BK131+BK164+BK222+BK225</f>
        <v>0</v>
      </c>
    </row>
    <row r="131" s="12" customFormat="1" ht="25.92" customHeight="1">
      <c r="A131" s="12"/>
      <c r="B131" s="149"/>
      <c r="C131" s="12"/>
      <c r="D131" s="150" t="s">
        <v>74</v>
      </c>
      <c r="E131" s="151" t="s">
        <v>120</v>
      </c>
      <c r="F131" s="151" t="s">
        <v>121</v>
      </c>
      <c r="G131" s="12"/>
      <c r="H131" s="12"/>
      <c r="I131" s="152"/>
      <c r="J131" s="153">
        <f>BK131</f>
        <v>0</v>
      </c>
      <c r="K131" s="12"/>
      <c r="L131" s="149"/>
      <c r="M131" s="154"/>
      <c r="N131" s="155"/>
      <c r="O131" s="155"/>
      <c r="P131" s="156">
        <f>P132+P143+P156+P162</f>
        <v>0</v>
      </c>
      <c r="Q131" s="155"/>
      <c r="R131" s="156">
        <f>R132+R143+R156+R162</f>
        <v>0.32753649999999995</v>
      </c>
      <c r="S131" s="155"/>
      <c r="T131" s="157">
        <f>T132+T143+T156+T162</f>
        <v>1.7006999999999999</v>
      </c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R131" s="150" t="s">
        <v>80</v>
      </c>
      <c r="AT131" s="158" t="s">
        <v>74</v>
      </c>
      <c r="AU131" s="158" t="s">
        <v>75</v>
      </c>
      <c r="AY131" s="150" t="s">
        <v>122</v>
      </c>
      <c r="BK131" s="159">
        <f>BK132+BK143+BK156+BK162</f>
        <v>0</v>
      </c>
    </row>
    <row r="132" s="12" customFormat="1" ht="22.8" customHeight="1">
      <c r="A132" s="12"/>
      <c r="B132" s="149"/>
      <c r="C132" s="12"/>
      <c r="D132" s="150" t="s">
        <v>74</v>
      </c>
      <c r="E132" s="160" t="s">
        <v>123</v>
      </c>
      <c r="F132" s="160" t="s">
        <v>124</v>
      </c>
      <c r="G132" s="12"/>
      <c r="H132" s="12"/>
      <c r="I132" s="152"/>
      <c r="J132" s="161">
        <f>BK132</f>
        <v>0</v>
      </c>
      <c r="K132" s="12"/>
      <c r="L132" s="149"/>
      <c r="M132" s="154"/>
      <c r="N132" s="155"/>
      <c r="O132" s="155"/>
      <c r="P132" s="156">
        <f>SUM(P133:P142)</f>
        <v>0</v>
      </c>
      <c r="Q132" s="155"/>
      <c r="R132" s="156">
        <f>SUM(R133:R142)</f>
        <v>0.32653649999999995</v>
      </c>
      <c r="S132" s="155"/>
      <c r="T132" s="157">
        <f>SUM(T133:T142)</f>
        <v>0</v>
      </c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R132" s="150" t="s">
        <v>80</v>
      </c>
      <c r="AT132" s="158" t="s">
        <v>74</v>
      </c>
      <c r="AU132" s="158" t="s">
        <v>80</v>
      </c>
      <c r="AY132" s="150" t="s">
        <v>122</v>
      </c>
      <c r="BK132" s="159">
        <f>SUM(BK133:BK142)</f>
        <v>0</v>
      </c>
    </row>
    <row r="133" s="2" customFormat="1" ht="24.15" customHeight="1">
      <c r="A133" s="35"/>
      <c r="B133" s="162"/>
      <c r="C133" s="163" t="s">
        <v>80</v>
      </c>
      <c r="D133" s="163" t="s">
        <v>125</v>
      </c>
      <c r="E133" s="164" t="s">
        <v>126</v>
      </c>
      <c r="F133" s="165" t="s">
        <v>127</v>
      </c>
      <c r="G133" s="166" t="s">
        <v>128</v>
      </c>
      <c r="H133" s="167">
        <v>10.6</v>
      </c>
      <c r="I133" s="168"/>
      <c r="J133" s="169">
        <f>ROUND(I133*H133,2)</f>
        <v>0</v>
      </c>
      <c r="K133" s="165" t="s">
        <v>129</v>
      </c>
      <c r="L133" s="36"/>
      <c r="M133" s="170" t="s">
        <v>1</v>
      </c>
      <c r="N133" s="171" t="s">
        <v>40</v>
      </c>
      <c r="O133" s="74"/>
      <c r="P133" s="172">
        <f>O133*H133</f>
        <v>0</v>
      </c>
      <c r="Q133" s="172">
        <v>0.00025999999999999998</v>
      </c>
      <c r="R133" s="172">
        <f>Q133*H133</f>
        <v>0.0027559999999999998</v>
      </c>
      <c r="S133" s="172">
        <v>0</v>
      </c>
      <c r="T133" s="173">
        <f>S133*H133</f>
        <v>0</v>
      </c>
      <c r="U133" s="35"/>
      <c r="V133" s="35"/>
      <c r="W133" s="35"/>
      <c r="X133" s="35"/>
      <c r="Y133" s="35"/>
      <c r="Z133" s="35"/>
      <c r="AA133" s="35"/>
      <c r="AB133" s="35"/>
      <c r="AC133" s="35"/>
      <c r="AD133" s="35"/>
      <c r="AE133" s="35"/>
      <c r="AR133" s="174" t="s">
        <v>130</v>
      </c>
      <c r="AT133" s="174" t="s">
        <v>125</v>
      </c>
      <c r="AU133" s="174" t="s">
        <v>82</v>
      </c>
      <c r="AY133" s="16" t="s">
        <v>122</v>
      </c>
      <c r="BE133" s="175">
        <f>IF(N133="základní",J133,0)</f>
        <v>0</v>
      </c>
      <c r="BF133" s="175">
        <f>IF(N133="snížená",J133,0)</f>
        <v>0</v>
      </c>
      <c r="BG133" s="175">
        <f>IF(N133="zákl. přenesená",J133,0)</f>
        <v>0</v>
      </c>
      <c r="BH133" s="175">
        <f>IF(N133="sníž. přenesená",J133,0)</f>
        <v>0</v>
      </c>
      <c r="BI133" s="175">
        <f>IF(N133="nulová",J133,0)</f>
        <v>0</v>
      </c>
      <c r="BJ133" s="16" t="s">
        <v>80</v>
      </c>
      <c r="BK133" s="175">
        <f>ROUND(I133*H133,2)</f>
        <v>0</v>
      </c>
      <c r="BL133" s="16" t="s">
        <v>130</v>
      </c>
      <c r="BM133" s="174" t="s">
        <v>131</v>
      </c>
    </row>
    <row r="134" s="13" customFormat="1">
      <c r="A134" s="13"/>
      <c r="B134" s="176"/>
      <c r="C134" s="13"/>
      <c r="D134" s="177" t="s">
        <v>132</v>
      </c>
      <c r="E134" s="178" t="s">
        <v>1</v>
      </c>
      <c r="F134" s="179" t="s">
        <v>133</v>
      </c>
      <c r="G134" s="13"/>
      <c r="H134" s="180">
        <v>10.6</v>
      </c>
      <c r="I134" s="181"/>
      <c r="J134" s="13"/>
      <c r="K134" s="13"/>
      <c r="L134" s="176"/>
      <c r="M134" s="182"/>
      <c r="N134" s="183"/>
      <c r="O134" s="183"/>
      <c r="P134" s="183"/>
      <c r="Q134" s="183"/>
      <c r="R134" s="183"/>
      <c r="S134" s="183"/>
      <c r="T134" s="184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T134" s="178" t="s">
        <v>132</v>
      </c>
      <c r="AU134" s="178" t="s">
        <v>82</v>
      </c>
      <c r="AV134" s="13" t="s">
        <v>82</v>
      </c>
      <c r="AW134" s="13" t="s">
        <v>32</v>
      </c>
      <c r="AX134" s="13" t="s">
        <v>80</v>
      </c>
      <c r="AY134" s="178" t="s">
        <v>122</v>
      </c>
    </row>
    <row r="135" s="2" customFormat="1" ht="21.75" customHeight="1">
      <c r="A135" s="35"/>
      <c r="B135" s="162"/>
      <c r="C135" s="163" t="s">
        <v>82</v>
      </c>
      <c r="D135" s="163" t="s">
        <v>125</v>
      </c>
      <c r="E135" s="164" t="s">
        <v>134</v>
      </c>
      <c r="F135" s="165" t="s">
        <v>135</v>
      </c>
      <c r="G135" s="166" t="s">
        <v>128</v>
      </c>
      <c r="H135" s="167">
        <v>0.25</v>
      </c>
      <c r="I135" s="168"/>
      <c r="J135" s="169">
        <f>ROUND(I135*H135,2)</f>
        <v>0</v>
      </c>
      <c r="K135" s="165" t="s">
        <v>129</v>
      </c>
      <c r="L135" s="36"/>
      <c r="M135" s="170" t="s">
        <v>1</v>
      </c>
      <c r="N135" s="171" t="s">
        <v>40</v>
      </c>
      <c r="O135" s="74"/>
      <c r="P135" s="172">
        <f>O135*H135</f>
        <v>0</v>
      </c>
      <c r="Q135" s="172">
        <v>0.056000000000000001</v>
      </c>
      <c r="R135" s="172">
        <f>Q135*H135</f>
        <v>0.014</v>
      </c>
      <c r="S135" s="172">
        <v>0</v>
      </c>
      <c r="T135" s="173">
        <f>S135*H135</f>
        <v>0</v>
      </c>
      <c r="U135" s="35"/>
      <c r="V135" s="35"/>
      <c r="W135" s="35"/>
      <c r="X135" s="35"/>
      <c r="Y135" s="35"/>
      <c r="Z135" s="35"/>
      <c r="AA135" s="35"/>
      <c r="AB135" s="35"/>
      <c r="AC135" s="35"/>
      <c r="AD135" s="35"/>
      <c r="AE135" s="35"/>
      <c r="AR135" s="174" t="s">
        <v>130</v>
      </c>
      <c r="AT135" s="174" t="s">
        <v>125</v>
      </c>
      <c r="AU135" s="174" t="s">
        <v>82</v>
      </c>
      <c r="AY135" s="16" t="s">
        <v>122</v>
      </c>
      <c r="BE135" s="175">
        <f>IF(N135="základní",J135,0)</f>
        <v>0</v>
      </c>
      <c r="BF135" s="175">
        <f>IF(N135="snížená",J135,0)</f>
        <v>0</v>
      </c>
      <c r="BG135" s="175">
        <f>IF(N135="zákl. přenesená",J135,0)</f>
        <v>0</v>
      </c>
      <c r="BH135" s="175">
        <f>IF(N135="sníž. přenesená",J135,0)</f>
        <v>0</v>
      </c>
      <c r="BI135" s="175">
        <f>IF(N135="nulová",J135,0)</f>
        <v>0</v>
      </c>
      <c r="BJ135" s="16" t="s">
        <v>80</v>
      </c>
      <c r="BK135" s="175">
        <f>ROUND(I135*H135,2)</f>
        <v>0</v>
      </c>
      <c r="BL135" s="16" t="s">
        <v>130</v>
      </c>
      <c r="BM135" s="174" t="s">
        <v>136</v>
      </c>
    </row>
    <row r="136" s="13" customFormat="1">
      <c r="A136" s="13"/>
      <c r="B136" s="176"/>
      <c r="C136" s="13"/>
      <c r="D136" s="177" t="s">
        <v>132</v>
      </c>
      <c r="E136" s="178" t="s">
        <v>1</v>
      </c>
      <c r="F136" s="179" t="s">
        <v>137</v>
      </c>
      <c r="G136" s="13"/>
      <c r="H136" s="180">
        <v>0.25</v>
      </c>
      <c r="I136" s="181"/>
      <c r="J136" s="13"/>
      <c r="K136" s="13"/>
      <c r="L136" s="176"/>
      <c r="M136" s="182"/>
      <c r="N136" s="183"/>
      <c r="O136" s="183"/>
      <c r="P136" s="183"/>
      <c r="Q136" s="183"/>
      <c r="R136" s="183"/>
      <c r="S136" s="183"/>
      <c r="T136" s="184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T136" s="178" t="s">
        <v>132</v>
      </c>
      <c r="AU136" s="178" t="s">
        <v>82</v>
      </c>
      <c r="AV136" s="13" t="s">
        <v>82</v>
      </c>
      <c r="AW136" s="13" t="s">
        <v>32</v>
      </c>
      <c r="AX136" s="13" t="s">
        <v>80</v>
      </c>
      <c r="AY136" s="178" t="s">
        <v>122</v>
      </c>
    </row>
    <row r="137" s="2" customFormat="1" ht="24.15" customHeight="1">
      <c r="A137" s="35"/>
      <c r="B137" s="162"/>
      <c r="C137" s="163" t="s">
        <v>138</v>
      </c>
      <c r="D137" s="163" t="s">
        <v>125</v>
      </c>
      <c r="E137" s="164" t="s">
        <v>139</v>
      </c>
      <c r="F137" s="165" t="s">
        <v>140</v>
      </c>
      <c r="G137" s="166" t="s">
        <v>128</v>
      </c>
      <c r="H137" s="167">
        <v>10.6</v>
      </c>
      <c r="I137" s="168"/>
      <c r="J137" s="169">
        <f>ROUND(I137*H137,2)</f>
        <v>0</v>
      </c>
      <c r="K137" s="165" t="s">
        <v>129</v>
      </c>
      <c r="L137" s="36"/>
      <c r="M137" s="170" t="s">
        <v>1</v>
      </c>
      <c r="N137" s="171" t="s">
        <v>40</v>
      </c>
      <c r="O137" s="74"/>
      <c r="P137" s="172">
        <f>O137*H137</f>
        <v>0</v>
      </c>
      <c r="Q137" s="172">
        <v>0.018380000000000001</v>
      </c>
      <c r="R137" s="172">
        <f>Q137*H137</f>
        <v>0.194828</v>
      </c>
      <c r="S137" s="172">
        <v>0</v>
      </c>
      <c r="T137" s="173">
        <f>S137*H137</f>
        <v>0</v>
      </c>
      <c r="U137" s="35"/>
      <c r="V137" s="35"/>
      <c r="W137" s="35"/>
      <c r="X137" s="35"/>
      <c r="Y137" s="35"/>
      <c r="Z137" s="35"/>
      <c r="AA137" s="35"/>
      <c r="AB137" s="35"/>
      <c r="AC137" s="35"/>
      <c r="AD137" s="35"/>
      <c r="AE137" s="35"/>
      <c r="AR137" s="174" t="s">
        <v>130</v>
      </c>
      <c r="AT137" s="174" t="s">
        <v>125</v>
      </c>
      <c r="AU137" s="174" t="s">
        <v>82</v>
      </c>
      <c r="AY137" s="16" t="s">
        <v>122</v>
      </c>
      <c r="BE137" s="175">
        <f>IF(N137="základní",J137,0)</f>
        <v>0</v>
      </c>
      <c r="BF137" s="175">
        <f>IF(N137="snížená",J137,0)</f>
        <v>0</v>
      </c>
      <c r="BG137" s="175">
        <f>IF(N137="zákl. přenesená",J137,0)</f>
        <v>0</v>
      </c>
      <c r="BH137" s="175">
        <f>IF(N137="sníž. přenesená",J137,0)</f>
        <v>0</v>
      </c>
      <c r="BI137" s="175">
        <f>IF(N137="nulová",J137,0)</f>
        <v>0</v>
      </c>
      <c r="BJ137" s="16" t="s">
        <v>80</v>
      </c>
      <c r="BK137" s="175">
        <f>ROUND(I137*H137,2)</f>
        <v>0</v>
      </c>
      <c r="BL137" s="16" t="s">
        <v>130</v>
      </c>
      <c r="BM137" s="174" t="s">
        <v>141</v>
      </c>
    </row>
    <row r="138" s="13" customFormat="1">
      <c r="A138" s="13"/>
      <c r="B138" s="176"/>
      <c r="C138" s="13"/>
      <c r="D138" s="177" t="s">
        <v>132</v>
      </c>
      <c r="E138" s="178" t="s">
        <v>1</v>
      </c>
      <c r="F138" s="179" t="s">
        <v>133</v>
      </c>
      <c r="G138" s="13"/>
      <c r="H138" s="180">
        <v>10.6</v>
      </c>
      <c r="I138" s="181"/>
      <c r="J138" s="13"/>
      <c r="K138" s="13"/>
      <c r="L138" s="176"/>
      <c r="M138" s="182"/>
      <c r="N138" s="183"/>
      <c r="O138" s="183"/>
      <c r="P138" s="183"/>
      <c r="Q138" s="183"/>
      <c r="R138" s="183"/>
      <c r="S138" s="183"/>
      <c r="T138" s="184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T138" s="178" t="s">
        <v>132</v>
      </c>
      <c r="AU138" s="178" t="s">
        <v>82</v>
      </c>
      <c r="AV138" s="13" t="s">
        <v>82</v>
      </c>
      <c r="AW138" s="13" t="s">
        <v>32</v>
      </c>
      <c r="AX138" s="13" t="s">
        <v>80</v>
      </c>
      <c r="AY138" s="178" t="s">
        <v>122</v>
      </c>
    </row>
    <row r="139" s="2" customFormat="1" ht="24.15" customHeight="1">
      <c r="A139" s="35"/>
      <c r="B139" s="162"/>
      <c r="C139" s="163" t="s">
        <v>130</v>
      </c>
      <c r="D139" s="163" t="s">
        <v>125</v>
      </c>
      <c r="E139" s="164" t="s">
        <v>142</v>
      </c>
      <c r="F139" s="165" t="s">
        <v>143</v>
      </c>
      <c r="G139" s="166" t="s">
        <v>128</v>
      </c>
      <c r="H139" s="167">
        <v>0.25</v>
      </c>
      <c r="I139" s="168"/>
      <c r="J139" s="169">
        <f>ROUND(I139*H139,2)</f>
        <v>0</v>
      </c>
      <c r="K139" s="165" t="s">
        <v>129</v>
      </c>
      <c r="L139" s="36"/>
      <c r="M139" s="170" t="s">
        <v>1</v>
      </c>
      <c r="N139" s="171" t="s">
        <v>40</v>
      </c>
      <c r="O139" s="74"/>
      <c r="P139" s="172">
        <f>O139*H139</f>
        <v>0</v>
      </c>
      <c r="Q139" s="172">
        <v>0.041529999999999997</v>
      </c>
      <c r="R139" s="172">
        <f>Q139*H139</f>
        <v>0.010382499999999999</v>
      </c>
      <c r="S139" s="172">
        <v>0</v>
      </c>
      <c r="T139" s="173">
        <f>S139*H139</f>
        <v>0</v>
      </c>
      <c r="U139" s="35"/>
      <c r="V139" s="35"/>
      <c r="W139" s="35"/>
      <c r="X139" s="35"/>
      <c r="Y139" s="35"/>
      <c r="Z139" s="35"/>
      <c r="AA139" s="35"/>
      <c r="AB139" s="35"/>
      <c r="AC139" s="35"/>
      <c r="AD139" s="35"/>
      <c r="AE139" s="35"/>
      <c r="AR139" s="174" t="s">
        <v>130</v>
      </c>
      <c r="AT139" s="174" t="s">
        <v>125</v>
      </c>
      <c r="AU139" s="174" t="s">
        <v>82</v>
      </c>
      <c r="AY139" s="16" t="s">
        <v>122</v>
      </c>
      <c r="BE139" s="175">
        <f>IF(N139="základní",J139,0)</f>
        <v>0</v>
      </c>
      <c r="BF139" s="175">
        <f>IF(N139="snížená",J139,0)</f>
        <v>0</v>
      </c>
      <c r="BG139" s="175">
        <f>IF(N139="zákl. přenesená",J139,0)</f>
        <v>0</v>
      </c>
      <c r="BH139" s="175">
        <f>IF(N139="sníž. přenesená",J139,0)</f>
        <v>0</v>
      </c>
      <c r="BI139" s="175">
        <f>IF(N139="nulová",J139,0)</f>
        <v>0</v>
      </c>
      <c r="BJ139" s="16" t="s">
        <v>80</v>
      </c>
      <c r="BK139" s="175">
        <f>ROUND(I139*H139,2)</f>
        <v>0</v>
      </c>
      <c r="BL139" s="16" t="s">
        <v>130</v>
      </c>
      <c r="BM139" s="174" t="s">
        <v>144</v>
      </c>
    </row>
    <row r="140" s="2" customFormat="1" ht="24.15" customHeight="1">
      <c r="A140" s="35"/>
      <c r="B140" s="162"/>
      <c r="C140" s="163" t="s">
        <v>145</v>
      </c>
      <c r="D140" s="163" t="s">
        <v>125</v>
      </c>
      <c r="E140" s="164" t="s">
        <v>146</v>
      </c>
      <c r="F140" s="165" t="s">
        <v>147</v>
      </c>
      <c r="G140" s="166" t="s">
        <v>128</v>
      </c>
      <c r="H140" s="167">
        <v>8.6999999999999993</v>
      </c>
      <c r="I140" s="168"/>
      <c r="J140" s="169">
        <f>ROUND(I140*H140,2)</f>
        <v>0</v>
      </c>
      <c r="K140" s="165" t="s">
        <v>129</v>
      </c>
      <c r="L140" s="36"/>
      <c r="M140" s="170" t="s">
        <v>1</v>
      </c>
      <c r="N140" s="171" t="s">
        <v>40</v>
      </c>
      <c r="O140" s="74"/>
      <c r="P140" s="172">
        <f>O140*H140</f>
        <v>0</v>
      </c>
      <c r="Q140" s="172">
        <v>0.0051999999999999998</v>
      </c>
      <c r="R140" s="172">
        <f>Q140*H140</f>
        <v>0.045239999999999995</v>
      </c>
      <c r="S140" s="172">
        <v>0</v>
      </c>
      <c r="T140" s="173">
        <f>S140*H140</f>
        <v>0</v>
      </c>
      <c r="U140" s="35"/>
      <c r="V140" s="35"/>
      <c r="W140" s="35"/>
      <c r="X140" s="35"/>
      <c r="Y140" s="35"/>
      <c r="Z140" s="35"/>
      <c r="AA140" s="35"/>
      <c r="AB140" s="35"/>
      <c r="AC140" s="35"/>
      <c r="AD140" s="35"/>
      <c r="AE140" s="35"/>
      <c r="AR140" s="174" t="s">
        <v>130</v>
      </c>
      <c r="AT140" s="174" t="s">
        <v>125</v>
      </c>
      <c r="AU140" s="174" t="s">
        <v>82</v>
      </c>
      <c r="AY140" s="16" t="s">
        <v>122</v>
      </c>
      <c r="BE140" s="175">
        <f>IF(N140="základní",J140,0)</f>
        <v>0</v>
      </c>
      <c r="BF140" s="175">
        <f>IF(N140="snížená",J140,0)</f>
        <v>0</v>
      </c>
      <c r="BG140" s="175">
        <f>IF(N140="zákl. přenesená",J140,0)</f>
        <v>0</v>
      </c>
      <c r="BH140" s="175">
        <f>IF(N140="sníž. přenesená",J140,0)</f>
        <v>0</v>
      </c>
      <c r="BI140" s="175">
        <f>IF(N140="nulová",J140,0)</f>
        <v>0</v>
      </c>
      <c r="BJ140" s="16" t="s">
        <v>80</v>
      </c>
      <c r="BK140" s="175">
        <f>ROUND(I140*H140,2)</f>
        <v>0</v>
      </c>
      <c r="BL140" s="16" t="s">
        <v>130</v>
      </c>
      <c r="BM140" s="174" t="s">
        <v>148</v>
      </c>
    </row>
    <row r="141" s="2" customFormat="1" ht="21.75" customHeight="1">
      <c r="A141" s="35"/>
      <c r="B141" s="162"/>
      <c r="C141" s="163" t="s">
        <v>123</v>
      </c>
      <c r="D141" s="163" t="s">
        <v>125</v>
      </c>
      <c r="E141" s="164" t="s">
        <v>149</v>
      </c>
      <c r="F141" s="165" t="s">
        <v>150</v>
      </c>
      <c r="G141" s="166" t="s">
        <v>151</v>
      </c>
      <c r="H141" s="167">
        <v>1</v>
      </c>
      <c r="I141" s="168"/>
      <c r="J141" s="169">
        <f>ROUND(I141*H141,2)</f>
        <v>0</v>
      </c>
      <c r="K141" s="165" t="s">
        <v>129</v>
      </c>
      <c r="L141" s="36"/>
      <c r="M141" s="170" t="s">
        <v>1</v>
      </c>
      <c r="N141" s="171" t="s">
        <v>40</v>
      </c>
      <c r="O141" s="74"/>
      <c r="P141" s="172">
        <f>O141*H141</f>
        <v>0</v>
      </c>
      <c r="Q141" s="172">
        <v>0.04684</v>
      </c>
      <c r="R141" s="172">
        <f>Q141*H141</f>
        <v>0.04684</v>
      </c>
      <c r="S141" s="172">
        <v>0</v>
      </c>
      <c r="T141" s="173">
        <f>S141*H141</f>
        <v>0</v>
      </c>
      <c r="U141" s="35"/>
      <c r="V141" s="35"/>
      <c r="W141" s="35"/>
      <c r="X141" s="35"/>
      <c r="Y141" s="35"/>
      <c r="Z141" s="35"/>
      <c r="AA141" s="35"/>
      <c r="AB141" s="35"/>
      <c r="AC141" s="35"/>
      <c r="AD141" s="35"/>
      <c r="AE141" s="35"/>
      <c r="AR141" s="174" t="s">
        <v>130</v>
      </c>
      <c r="AT141" s="174" t="s">
        <v>125</v>
      </c>
      <c r="AU141" s="174" t="s">
        <v>82</v>
      </c>
      <c r="AY141" s="16" t="s">
        <v>122</v>
      </c>
      <c r="BE141" s="175">
        <f>IF(N141="základní",J141,0)</f>
        <v>0</v>
      </c>
      <c r="BF141" s="175">
        <f>IF(N141="snížená",J141,0)</f>
        <v>0</v>
      </c>
      <c r="BG141" s="175">
        <f>IF(N141="zákl. přenesená",J141,0)</f>
        <v>0</v>
      </c>
      <c r="BH141" s="175">
        <f>IF(N141="sníž. přenesená",J141,0)</f>
        <v>0</v>
      </c>
      <c r="BI141" s="175">
        <f>IF(N141="nulová",J141,0)</f>
        <v>0</v>
      </c>
      <c r="BJ141" s="16" t="s">
        <v>80</v>
      </c>
      <c r="BK141" s="175">
        <f>ROUND(I141*H141,2)</f>
        <v>0</v>
      </c>
      <c r="BL141" s="16" t="s">
        <v>130</v>
      </c>
      <c r="BM141" s="174" t="s">
        <v>152</v>
      </c>
    </row>
    <row r="142" s="2" customFormat="1" ht="24.15" customHeight="1">
      <c r="A142" s="35"/>
      <c r="B142" s="162"/>
      <c r="C142" s="185" t="s">
        <v>153</v>
      </c>
      <c r="D142" s="185" t="s">
        <v>154</v>
      </c>
      <c r="E142" s="186" t="s">
        <v>155</v>
      </c>
      <c r="F142" s="187" t="s">
        <v>156</v>
      </c>
      <c r="G142" s="188" t="s">
        <v>151</v>
      </c>
      <c r="H142" s="189">
        <v>1</v>
      </c>
      <c r="I142" s="190"/>
      <c r="J142" s="191">
        <f>ROUND(I142*H142,2)</f>
        <v>0</v>
      </c>
      <c r="K142" s="187" t="s">
        <v>129</v>
      </c>
      <c r="L142" s="192"/>
      <c r="M142" s="193" t="s">
        <v>1</v>
      </c>
      <c r="N142" s="194" t="s">
        <v>40</v>
      </c>
      <c r="O142" s="74"/>
      <c r="P142" s="172">
        <f>O142*H142</f>
        <v>0</v>
      </c>
      <c r="Q142" s="172">
        <v>0.012489999999999999</v>
      </c>
      <c r="R142" s="172">
        <f>Q142*H142</f>
        <v>0.012489999999999999</v>
      </c>
      <c r="S142" s="172">
        <v>0</v>
      </c>
      <c r="T142" s="173">
        <f>S142*H142</f>
        <v>0</v>
      </c>
      <c r="U142" s="35"/>
      <c r="V142" s="35"/>
      <c r="W142" s="35"/>
      <c r="X142" s="35"/>
      <c r="Y142" s="35"/>
      <c r="Z142" s="35"/>
      <c r="AA142" s="35"/>
      <c r="AB142" s="35"/>
      <c r="AC142" s="35"/>
      <c r="AD142" s="35"/>
      <c r="AE142" s="35"/>
      <c r="AR142" s="174" t="s">
        <v>157</v>
      </c>
      <c r="AT142" s="174" t="s">
        <v>154</v>
      </c>
      <c r="AU142" s="174" t="s">
        <v>82</v>
      </c>
      <c r="AY142" s="16" t="s">
        <v>122</v>
      </c>
      <c r="BE142" s="175">
        <f>IF(N142="základní",J142,0)</f>
        <v>0</v>
      </c>
      <c r="BF142" s="175">
        <f>IF(N142="snížená",J142,0)</f>
        <v>0</v>
      </c>
      <c r="BG142" s="175">
        <f>IF(N142="zákl. přenesená",J142,0)</f>
        <v>0</v>
      </c>
      <c r="BH142" s="175">
        <f>IF(N142="sníž. přenesená",J142,0)</f>
        <v>0</v>
      </c>
      <c r="BI142" s="175">
        <f>IF(N142="nulová",J142,0)</f>
        <v>0</v>
      </c>
      <c r="BJ142" s="16" t="s">
        <v>80</v>
      </c>
      <c r="BK142" s="175">
        <f>ROUND(I142*H142,2)</f>
        <v>0</v>
      </c>
      <c r="BL142" s="16" t="s">
        <v>130</v>
      </c>
      <c r="BM142" s="174" t="s">
        <v>158</v>
      </c>
    </row>
    <row r="143" s="12" customFormat="1" ht="22.8" customHeight="1">
      <c r="A143" s="12"/>
      <c r="B143" s="149"/>
      <c r="C143" s="12"/>
      <c r="D143" s="150" t="s">
        <v>74</v>
      </c>
      <c r="E143" s="160" t="s">
        <v>159</v>
      </c>
      <c r="F143" s="160" t="s">
        <v>160</v>
      </c>
      <c r="G143" s="12"/>
      <c r="H143" s="12"/>
      <c r="I143" s="152"/>
      <c r="J143" s="161">
        <f>BK143</f>
        <v>0</v>
      </c>
      <c r="K143" s="12"/>
      <c r="L143" s="149"/>
      <c r="M143" s="154"/>
      <c r="N143" s="155"/>
      <c r="O143" s="155"/>
      <c r="P143" s="156">
        <f>SUM(P144:P155)</f>
        <v>0</v>
      </c>
      <c r="Q143" s="155"/>
      <c r="R143" s="156">
        <f>SUM(R144:R155)</f>
        <v>0.001</v>
      </c>
      <c r="S143" s="155"/>
      <c r="T143" s="157">
        <f>SUM(T144:T155)</f>
        <v>1.7006999999999999</v>
      </c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R143" s="150" t="s">
        <v>80</v>
      </c>
      <c r="AT143" s="158" t="s">
        <v>74</v>
      </c>
      <c r="AU143" s="158" t="s">
        <v>80</v>
      </c>
      <c r="AY143" s="150" t="s">
        <v>122</v>
      </c>
      <c r="BK143" s="159">
        <f>SUM(BK144:BK155)</f>
        <v>0</v>
      </c>
    </row>
    <row r="144" s="2" customFormat="1" ht="24.15" customHeight="1">
      <c r="A144" s="35"/>
      <c r="B144" s="162"/>
      <c r="C144" s="163" t="s">
        <v>157</v>
      </c>
      <c r="D144" s="163" t="s">
        <v>125</v>
      </c>
      <c r="E144" s="164" t="s">
        <v>161</v>
      </c>
      <c r="F144" s="165" t="s">
        <v>162</v>
      </c>
      <c r="G144" s="166" t="s">
        <v>128</v>
      </c>
      <c r="H144" s="167">
        <v>25</v>
      </c>
      <c r="I144" s="168"/>
      <c r="J144" s="169">
        <f>ROUND(I144*H144,2)</f>
        <v>0</v>
      </c>
      <c r="K144" s="165" t="s">
        <v>129</v>
      </c>
      <c r="L144" s="36"/>
      <c r="M144" s="170" t="s">
        <v>1</v>
      </c>
      <c r="N144" s="171" t="s">
        <v>40</v>
      </c>
      <c r="O144" s="74"/>
      <c r="P144" s="172">
        <f>O144*H144</f>
        <v>0</v>
      </c>
      <c r="Q144" s="172">
        <v>4.0000000000000003E-05</v>
      </c>
      <c r="R144" s="172">
        <f>Q144*H144</f>
        <v>0.001</v>
      </c>
      <c r="S144" s="172">
        <v>0</v>
      </c>
      <c r="T144" s="173">
        <f>S144*H144</f>
        <v>0</v>
      </c>
      <c r="U144" s="35"/>
      <c r="V144" s="35"/>
      <c r="W144" s="35"/>
      <c r="X144" s="35"/>
      <c r="Y144" s="35"/>
      <c r="Z144" s="35"/>
      <c r="AA144" s="35"/>
      <c r="AB144" s="35"/>
      <c r="AC144" s="35"/>
      <c r="AD144" s="35"/>
      <c r="AE144" s="35"/>
      <c r="AR144" s="174" t="s">
        <v>130</v>
      </c>
      <c r="AT144" s="174" t="s">
        <v>125</v>
      </c>
      <c r="AU144" s="174" t="s">
        <v>82</v>
      </c>
      <c r="AY144" s="16" t="s">
        <v>122</v>
      </c>
      <c r="BE144" s="175">
        <f>IF(N144="základní",J144,0)</f>
        <v>0</v>
      </c>
      <c r="BF144" s="175">
        <f>IF(N144="snížená",J144,0)</f>
        <v>0</v>
      </c>
      <c r="BG144" s="175">
        <f>IF(N144="zákl. přenesená",J144,0)</f>
        <v>0</v>
      </c>
      <c r="BH144" s="175">
        <f>IF(N144="sníž. přenesená",J144,0)</f>
        <v>0</v>
      </c>
      <c r="BI144" s="175">
        <f>IF(N144="nulová",J144,0)</f>
        <v>0</v>
      </c>
      <c r="BJ144" s="16" t="s">
        <v>80</v>
      </c>
      <c r="BK144" s="175">
        <f>ROUND(I144*H144,2)</f>
        <v>0</v>
      </c>
      <c r="BL144" s="16" t="s">
        <v>130</v>
      </c>
      <c r="BM144" s="174" t="s">
        <v>163</v>
      </c>
    </row>
    <row r="145" s="13" customFormat="1">
      <c r="A145" s="13"/>
      <c r="B145" s="176"/>
      <c r="C145" s="13"/>
      <c r="D145" s="177" t="s">
        <v>132</v>
      </c>
      <c r="E145" s="178" t="s">
        <v>1</v>
      </c>
      <c r="F145" s="179" t="s">
        <v>164</v>
      </c>
      <c r="G145" s="13"/>
      <c r="H145" s="180">
        <v>25</v>
      </c>
      <c r="I145" s="181"/>
      <c r="J145" s="13"/>
      <c r="K145" s="13"/>
      <c r="L145" s="176"/>
      <c r="M145" s="182"/>
      <c r="N145" s="183"/>
      <c r="O145" s="183"/>
      <c r="P145" s="183"/>
      <c r="Q145" s="183"/>
      <c r="R145" s="183"/>
      <c r="S145" s="183"/>
      <c r="T145" s="184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T145" s="178" t="s">
        <v>132</v>
      </c>
      <c r="AU145" s="178" t="s">
        <v>82</v>
      </c>
      <c r="AV145" s="13" t="s">
        <v>82</v>
      </c>
      <c r="AW145" s="13" t="s">
        <v>32</v>
      </c>
      <c r="AX145" s="13" t="s">
        <v>80</v>
      </c>
      <c r="AY145" s="178" t="s">
        <v>122</v>
      </c>
    </row>
    <row r="146" s="2" customFormat="1" ht="16.5" customHeight="1">
      <c r="A146" s="35"/>
      <c r="B146" s="162"/>
      <c r="C146" s="163" t="s">
        <v>159</v>
      </c>
      <c r="D146" s="163" t="s">
        <v>125</v>
      </c>
      <c r="E146" s="164" t="s">
        <v>165</v>
      </c>
      <c r="F146" s="165" t="s">
        <v>166</v>
      </c>
      <c r="G146" s="166" t="s">
        <v>167</v>
      </c>
      <c r="H146" s="167">
        <v>1</v>
      </c>
      <c r="I146" s="168"/>
      <c r="J146" s="169">
        <f>ROUND(I146*H146,2)</f>
        <v>0</v>
      </c>
      <c r="K146" s="165" t="s">
        <v>1</v>
      </c>
      <c r="L146" s="36"/>
      <c r="M146" s="170" t="s">
        <v>1</v>
      </c>
      <c r="N146" s="171" t="s">
        <v>40</v>
      </c>
      <c r="O146" s="74"/>
      <c r="P146" s="172">
        <f>O146*H146</f>
        <v>0</v>
      </c>
      <c r="Q146" s="172">
        <v>0</v>
      </c>
      <c r="R146" s="172">
        <f>Q146*H146</f>
        <v>0</v>
      </c>
      <c r="S146" s="172">
        <v>0.26000000000000001</v>
      </c>
      <c r="T146" s="173">
        <f>S146*H146</f>
        <v>0.26000000000000001</v>
      </c>
      <c r="U146" s="35"/>
      <c r="V146" s="35"/>
      <c r="W146" s="35"/>
      <c r="X146" s="35"/>
      <c r="Y146" s="35"/>
      <c r="Z146" s="35"/>
      <c r="AA146" s="35"/>
      <c r="AB146" s="35"/>
      <c r="AC146" s="35"/>
      <c r="AD146" s="35"/>
      <c r="AE146" s="35"/>
      <c r="AR146" s="174" t="s">
        <v>130</v>
      </c>
      <c r="AT146" s="174" t="s">
        <v>125</v>
      </c>
      <c r="AU146" s="174" t="s">
        <v>82</v>
      </c>
      <c r="AY146" s="16" t="s">
        <v>122</v>
      </c>
      <c r="BE146" s="175">
        <f>IF(N146="základní",J146,0)</f>
        <v>0</v>
      </c>
      <c r="BF146" s="175">
        <f>IF(N146="snížená",J146,0)</f>
        <v>0</v>
      </c>
      <c r="BG146" s="175">
        <f>IF(N146="zákl. přenesená",J146,0)</f>
        <v>0</v>
      </c>
      <c r="BH146" s="175">
        <f>IF(N146="sníž. přenesená",J146,0)</f>
        <v>0</v>
      </c>
      <c r="BI146" s="175">
        <f>IF(N146="nulová",J146,0)</f>
        <v>0</v>
      </c>
      <c r="BJ146" s="16" t="s">
        <v>80</v>
      </c>
      <c r="BK146" s="175">
        <f>ROUND(I146*H146,2)</f>
        <v>0</v>
      </c>
      <c r="BL146" s="16" t="s">
        <v>130</v>
      </c>
      <c r="BM146" s="174" t="s">
        <v>168</v>
      </c>
    </row>
    <row r="147" s="2" customFormat="1" ht="24.15" customHeight="1">
      <c r="A147" s="35"/>
      <c r="B147" s="162"/>
      <c r="C147" s="163" t="s">
        <v>169</v>
      </c>
      <c r="D147" s="163" t="s">
        <v>125</v>
      </c>
      <c r="E147" s="164" t="s">
        <v>170</v>
      </c>
      <c r="F147" s="165" t="s">
        <v>171</v>
      </c>
      <c r="G147" s="166" t="s">
        <v>128</v>
      </c>
      <c r="H147" s="167">
        <v>5</v>
      </c>
      <c r="I147" s="168"/>
      <c r="J147" s="169">
        <f>ROUND(I147*H147,2)</f>
        <v>0</v>
      </c>
      <c r="K147" s="165" t="s">
        <v>129</v>
      </c>
      <c r="L147" s="36"/>
      <c r="M147" s="170" t="s">
        <v>1</v>
      </c>
      <c r="N147" s="171" t="s">
        <v>40</v>
      </c>
      <c r="O147" s="74"/>
      <c r="P147" s="172">
        <f>O147*H147</f>
        <v>0</v>
      </c>
      <c r="Q147" s="172">
        <v>0</v>
      </c>
      <c r="R147" s="172">
        <f>Q147*H147</f>
        <v>0</v>
      </c>
      <c r="S147" s="172">
        <v>0.035000000000000003</v>
      </c>
      <c r="T147" s="173">
        <f>S147*H147</f>
        <v>0.17500000000000002</v>
      </c>
      <c r="U147" s="35"/>
      <c r="V147" s="35"/>
      <c r="W147" s="35"/>
      <c r="X147" s="35"/>
      <c r="Y147" s="35"/>
      <c r="Z147" s="35"/>
      <c r="AA147" s="35"/>
      <c r="AB147" s="35"/>
      <c r="AC147" s="35"/>
      <c r="AD147" s="35"/>
      <c r="AE147" s="35"/>
      <c r="AR147" s="174" t="s">
        <v>130</v>
      </c>
      <c r="AT147" s="174" t="s">
        <v>125</v>
      </c>
      <c r="AU147" s="174" t="s">
        <v>82</v>
      </c>
      <c r="AY147" s="16" t="s">
        <v>122</v>
      </c>
      <c r="BE147" s="175">
        <f>IF(N147="základní",J147,0)</f>
        <v>0</v>
      </c>
      <c r="BF147" s="175">
        <f>IF(N147="snížená",J147,0)</f>
        <v>0</v>
      </c>
      <c r="BG147" s="175">
        <f>IF(N147="zákl. přenesená",J147,0)</f>
        <v>0</v>
      </c>
      <c r="BH147" s="175">
        <f>IF(N147="sníž. přenesená",J147,0)</f>
        <v>0</v>
      </c>
      <c r="BI147" s="175">
        <f>IF(N147="nulová",J147,0)</f>
        <v>0</v>
      </c>
      <c r="BJ147" s="16" t="s">
        <v>80</v>
      </c>
      <c r="BK147" s="175">
        <f>ROUND(I147*H147,2)</f>
        <v>0</v>
      </c>
      <c r="BL147" s="16" t="s">
        <v>130</v>
      </c>
      <c r="BM147" s="174" t="s">
        <v>172</v>
      </c>
    </row>
    <row r="148" s="13" customFormat="1">
      <c r="A148" s="13"/>
      <c r="B148" s="176"/>
      <c r="C148" s="13"/>
      <c r="D148" s="177" t="s">
        <v>132</v>
      </c>
      <c r="E148" s="178" t="s">
        <v>1</v>
      </c>
      <c r="F148" s="179" t="s">
        <v>173</v>
      </c>
      <c r="G148" s="13"/>
      <c r="H148" s="180">
        <v>5</v>
      </c>
      <c r="I148" s="181"/>
      <c r="J148" s="13"/>
      <c r="K148" s="13"/>
      <c r="L148" s="176"/>
      <c r="M148" s="182"/>
      <c r="N148" s="183"/>
      <c r="O148" s="183"/>
      <c r="P148" s="183"/>
      <c r="Q148" s="183"/>
      <c r="R148" s="183"/>
      <c r="S148" s="183"/>
      <c r="T148" s="184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T148" s="178" t="s">
        <v>132</v>
      </c>
      <c r="AU148" s="178" t="s">
        <v>82</v>
      </c>
      <c r="AV148" s="13" t="s">
        <v>82</v>
      </c>
      <c r="AW148" s="13" t="s">
        <v>32</v>
      </c>
      <c r="AX148" s="13" t="s">
        <v>80</v>
      </c>
      <c r="AY148" s="178" t="s">
        <v>122</v>
      </c>
    </row>
    <row r="149" s="2" customFormat="1" ht="16.5" customHeight="1">
      <c r="A149" s="35"/>
      <c r="B149" s="162"/>
      <c r="C149" s="163" t="s">
        <v>174</v>
      </c>
      <c r="D149" s="163" t="s">
        <v>125</v>
      </c>
      <c r="E149" s="164" t="s">
        <v>175</v>
      </c>
      <c r="F149" s="165" t="s">
        <v>176</v>
      </c>
      <c r="G149" s="166" t="s">
        <v>177</v>
      </c>
      <c r="H149" s="167">
        <v>2.5</v>
      </c>
      <c r="I149" s="168"/>
      <c r="J149" s="169">
        <f>ROUND(I149*H149,2)</f>
        <v>0</v>
      </c>
      <c r="K149" s="165" t="s">
        <v>129</v>
      </c>
      <c r="L149" s="36"/>
      <c r="M149" s="170" t="s">
        <v>1</v>
      </c>
      <c r="N149" s="171" t="s">
        <v>40</v>
      </c>
      <c r="O149" s="74"/>
      <c r="P149" s="172">
        <f>O149*H149</f>
        <v>0</v>
      </c>
      <c r="Q149" s="172">
        <v>0</v>
      </c>
      <c r="R149" s="172">
        <f>Q149*H149</f>
        <v>0</v>
      </c>
      <c r="S149" s="172">
        <v>0.0089999999999999993</v>
      </c>
      <c r="T149" s="173">
        <f>S149*H149</f>
        <v>0.022499999999999999</v>
      </c>
      <c r="U149" s="35"/>
      <c r="V149" s="35"/>
      <c r="W149" s="35"/>
      <c r="X149" s="35"/>
      <c r="Y149" s="35"/>
      <c r="Z149" s="35"/>
      <c r="AA149" s="35"/>
      <c r="AB149" s="35"/>
      <c r="AC149" s="35"/>
      <c r="AD149" s="35"/>
      <c r="AE149" s="35"/>
      <c r="AR149" s="174" t="s">
        <v>130</v>
      </c>
      <c r="AT149" s="174" t="s">
        <v>125</v>
      </c>
      <c r="AU149" s="174" t="s">
        <v>82</v>
      </c>
      <c r="AY149" s="16" t="s">
        <v>122</v>
      </c>
      <c r="BE149" s="175">
        <f>IF(N149="základní",J149,0)</f>
        <v>0</v>
      </c>
      <c r="BF149" s="175">
        <f>IF(N149="snížená",J149,0)</f>
        <v>0</v>
      </c>
      <c r="BG149" s="175">
        <f>IF(N149="zákl. přenesená",J149,0)</f>
        <v>0</v>
      </c>
      <c r="BH149" s="175">
        <f>IF(N149="sníž. přenesená",J149,0)</f>
        <v>0</v>
      </c>
      <c r="BI149" s="175">
        <f>IF(N149="nulová",J149,0)</f>
        <v>0</v>
      </c>
      <c r="BJ149" s="16" t="s">
        <v>80</v>
      </c>
      <c r="BK149" s="175">
        <f>ROUND(I149*H149,2)</f>
        <v>0</v>
      </c>
      <c r="BL149" s="16" t="s">
        <v>130</v>
      </c>
      <c r="BM149" s="174" t="s">
        <v>178</v>
      </c>
    </row>
    <row r="150" s="13" customFormat="1">
      <c r="A150" s="13"/>
      <c r="B150" s="176"/>
      <c r="C150" s="13"/>
      <c r="D150" s="177" t="s">
        <v>132</v>
      </c>
      <c r="E150" s="178" t="s">
        <v>1</v>
      </c>
      <c r="F150" s="179" t="s">
        <v>179</v>
      </c>
      <c r="G150" s="13"/>
      <c r="H150" s="180">
        <v>2.5</v>
      </c>
      <c r="I150" s="181"/>
      <c r="J150" s="13"/>
      <c r="K150" s="13"/>
      <c r="L150" s="176"/>
      <c r="M150" s="182"/>
      <c r="N150" s="183"/>
      <c r="O150" s="183"/>
      <c r="P150" s="183"/>
      <c r="Q150" s="183"/>
      <c r="R150" s="183"/>
      <c r="S150" s="183"/>
      <c r="T150" s="184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T150" s="178" t="s">
        <v>132</v>
      </c>
      <c r="AU150" s="178" t="s">
        <v>82</v>
      </c>
      <c r="AV150" s="13" t="s">
        <v>82</v>
      </c>
      <c r="AW150" s="13" t="s">
        <v>32</v>
      </c>
      <c r="AX150" s="13" t="s">
        <v>80</v>
      </c>
      <c r="AY150" s="178" t="s">
        <v>122</v>
      </c>
    </row>
    <row r="151" s="2" customFormat="1" ht="37.8" customHeight="1">
      <c r="A151" s="35"/>
      <c r="B151" s="162"/>
      <c r="C151" s="163" t="s">
        <v>180</v>
      </c>
      <c r="D151" s="163" t="s">
        <v>125</v>
      </c>
      <c r="E151" s="164" t="s">
        <v>181</v>
      </c>
      <c r="F151" s="165" t="s">
        <v>182</v>
      </c>
      <c r="G151" s="166" t="s">
        <v>128</v>
      </c>
      <c r="H151" s="167">
        <v>8.6999999999999993</v>
      </c>
      <c r="I151" s="168"/>
      <c r="J151" s="169">
        <f>ROUND(I151*H151,2)</f>
        <v>0</v>
      </c>
      <c r="K151" s="165" t="s">
        <v>129</v>
      </c>
      <c r="L151" s="36"/>
      <c r="M151" s="170" t="s">
        <v>1</v>
      </c>
      <c r="N151" s="171" t="s">
        <v>40</v>
      </c>
      <c r="O151" s="74"/>
      <c r="P151" s="172">
        <f>O151*H151</f>
        <v>0</v>
      </c>
      <c r="Q151" s="172">
        <v>0</v>
      </c>
      <c r="R151" s="172">
        <f>Q151*H151</f>
        <v>0</v>
      </c>
      <c r="S151" s="172">
        <v>0.0040000000000000001</v>
      </c>
      <c r="T151" s="173">
        <f>S151*H151</f>
        <v>0.034799999999999998</v>
      </c>
      <c r="U151" s="35"/>
      <c r="V151" s="35"/>
      <c r="W151" s="35"/>
      <c r="X151" s="35"/>
      <c r="Y151" s="35"/>
      <c r="Z151" s="35"/>
      <c r="AA151" s="35"/>
      <c r="AB151" s="35"/>
      <c r="AC151" s="35"/>
      <c r="AD151" s="35"/>
      <c r="AE151" s="35"/>
      <c r="AR151" s="174" t="s">
        <v>130</v>
      </c>
      <c r="AT151" s="174" t="s">
        <v>125</v>
      </c>
      <c r="AU151" s="174" t="s">
        <v>82</v>
      </c>
      <c r="AY151" s="16" t="s">
        <v>122</v>
      </c>
      <c r="BE151" s="175">
        <f>IF(N151="základní",J151,0)</f>
        <v>0</v>
      </c>
      <c r="BF151" s="175">
        <f>IF(N151="snížená",J151,0)</f>
        <v>0</v>
      </c>
      <c r="BG151" s="175">
        <f>IF(N151="zákl. přenesená",J151,0)</f>
        <v>0</v>
      </c>
      <c r="BH151" s="175">
        <f>IF(N151="sníž. přenesená",J151,0)</f>
        <v>0</v>
      </c>
      <c r="BI151" s="175">
        <f>IF(N151="nulová",J151,0)</f>
        <v>0</v>
      </c>
      <c r="BJ151" s="16" t="s">
        <v>80</v>
      </c>
      <c r="BK151" s="175">
        <f>ROUND(I151*H151,2)</f>
        <v>0</v>
      </c>
      <c r="BL151" s="16" t="s">
        <v>130</v>
      </c>
      <c r="BM151" s="174" t="s">
        <v>183</v>
      </c>
    </row>
    <row r="152" s="13" customFormat="1">
      <c r="A152" s="13"/>
      <c r="B152" s="176"/>
      <c r="C152" s="13"/>
      <c r="D152" s="177" t="s">
        <v>132</v>
      </c>
      <c r="E152" s="178" t="s">
        <v>1</v>
      </c>
      <c r="F152" s="179" t="s">
        <v>184</v>
      </c>
      <c r="G152" s="13"/>
      <c r="H152" s="180">
        <v>8.6999999999999993</v>
      </c>
      <c r="I152" s="181"/>
      <c r="J152" s="13"/>
      <c r="K152" s="13"/>
      <c r="L152" s="176"/>
      <c r="M152" s="182"/>
      <c r="N152" s="183"/>
      <c r="O152" s="183"/>
      <c r="P152" s="183"/>
      <c r="Q152" s="183"/>
      <c r="R152" s="183"/>
      <c r="S152" s="183"/>
      <c r="T152" s="184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T152" s="178" t="s">
        <v>132</v>
      </c>
      <c r="AU152" s="178" t="s">
        <v>82</v>
      </c>
      <c r="AV152" s="13" t="s">
        <v>82</v>
      </c>
      <c r="AW152" s="13" t="s">
        <v>32</v>
      </c>
      <c r="AX152" s="13" t="s">
        <v>80</v>
      </c>
      <c r="AY152" s="178" t="s">
        <v>122</v>
      </c>
    </row>
    <row r="153" s="2" customFormat="1" ht="24.15" customHeight="1">
      <c r="A153" s="35"/>
      <c r="B153" s="162"/>
      <c r="C153" s="163" t="s">
        <v>185</v>
      </c>
      <c r="D153" s="163" t="s">
        <v>125</v>
      </c>
      <c r="E153" s="164" t="s">
        <v>186</v>
      </c>
      <c r="F153" s="165" t="s">
        <v>187</v>
      </c>
      <c r="G153" s="166" t="s">
        <v>128</v>
      </c>
      <c r="H153" s="167">
        <v>10.6</v>
      </c>
      <c r="I153" s="168"/>
      <c r="J153" s="169">
        <f>ROUND(I153*H153,2)</f>
        <v>0</v>
      </c>
      <c r="K153" s="165" t="s">
        <v>129</v>
      </c>
      <c r="L153" s="36"/>
      <c r="M153" s="170" t="s">
        <v>1</v>
      </c>
      <c r="N153" s="171" t="s">
        <v>40</v>
      </c>
      <c r="O153" s="74"/>
      <c r="P153" s="172">
        <f>O153*H153</f>
        <v>0</v>
      </c>
      <c r="Q153" s="172">
        <v>0</v>
      </c>
      <c r="R153" s="172">
        <f>Q153*H153</f>
        <v>0</v>
      </c>
      <c r="S153" s="172">
        <v>0.045999999999999999</v>
      </c>
      <c r="T153" s="173">
        <f>S153*H153</f>
        <v>0.48759999999999998</v>
      </c>
      <c r="U153" s="35"/>
      <c r="V153" s="35"/>
      <c r="W153" s="35"/>
      <c r="X153" s="35"/>
      <c r="Y153" s="35"/>
      <c r="Z153" s="35"/>
      <c r="AA153" s="35"/>
      <c r="AB153" s="35"/>
      <c r="AC153" s="35"/>
      <c r="AD153" s="35"/>
      <c r="AE153" s="35"/>
      <c r="AR153" s="174" t="s">
        <v>130</v>
      </c>
      <c r="AT153" s="174" t="s">
        <v>125</v>
      </c>
      <c r="AU153" s="174" t="s">
        <v>82</v>
      </c>
      <c r="AY153" s="16" t="s">
        <v>122</v>
      </c>
      <c r="BE153" s="175">
        <f>IF(N153="základní",J153,0)</f>
        <v>0</v>
      </c>
      <c r="BF153" s="175">
        <f>IF(N153="snížená",J153,0)</f>
        <v>0</v>
      </c>
      <c r="BG153" s="175">
        <f>IF(N153="zákl. přenesená",J153,0)</f>
        <v>0</v>
      </c>
      <c r="BH153" s="175">
        <f>IF(N153="sníž. přenesená",J153,0)</f>
        <v>0</v>
      </c>
      <c r="BI153" s="175">
        <f>IF(N153="nulová",J153,0)</f>
        <v>0</v>
      </c>
      <c r="BJ153" s="16" t="s">
        <v>80</v>
      </c>
      <c r="BK153" s="175">
        <f>ROUND(I153*H153,2)</f>
        <v>0</v>
      </c>
      <c r="BL153" s="16" t="s">
        <v>130</v>
      </c>
      <c r="BM153" s="174" t="s">
        <v>188</v>
      </c>
    </row>
    <row r="154" s="13" customFormat="1">
      <c r="A154" s="13"/>
      <c r="B154" s="176"/>
      <c r="C154" s="13"/>
      <c r="D154" s="177" t="s">
        <v>132</v>
      </c>
      <c r="E154" s="178" t="s">
        <v>1</v>
      </c>
      <c r="F154" s="179" t="s">
        <v>189</v>
      </c>
      <c r="G154" s="13"/>
      <c r="H154" s="180">
        <v>10.6</v>
      </c>
      <c r="I154" s="181"/>
      <c r="J154" s="13"/>
      <c r="K154" s="13"/>
      <c r="L154" s="176"/>
      <c r="M154" s="182"/>
      <c r="N154" s="183"/>
      <c r="O154" s="183"/>
      <c r="P154" s="183"/>
      <c r="Q154" s="183"/>
      <c r="R154" s="183"/>
      <c r="S154" s="183"/>
      <c r="T154" s="184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T154" s="178" t="s">
        <v>132</v>
      </c>
      <c r="AU154" s="178" t="s">
        <v>82</v>
      </c>
      <c r="AV154" s="13" t="s">
        <v>82</v>
      </c>
      <c r="AW154" s="13" t="s">
        <v>32</v>
      </c>
      <c r="AX154" s="13" t="s">
        <v>80</v>
      </c>
      <c r="AY154" s="178" t="s">
        <v>122</v>
      </c>
    </row>
    <row r="155" s="2" customFormat="1" ht="24.15" customHeight="1">
      <c r="A155" s="35"/>
      <c r="B155" s="162"/>
      <c r="C155" s="163" t="s">
        <v>190</v>
      </c>
      <c r="D155" s="163" t="s">
        <v>125</v>
      </c>
      <c r="E155" s="164" t="s">
        <v>191</v>
      </c>
      <c r="F155" s="165" t="s">
        <v>192</v>
      </c>
      <c r="G155" s="166" t="s">
        <v>128</v>
      </c>
      <c r="H155" s="167">
        <v>10.6</v>
      </c>
      <c r="I155" s="168"/>
      <c r="J155" s="169">
        <f>ROUND(I155*H155,2)</f>
        <v>0</v>
      </c>
      <c r="K155" s="165" t="s">
        <v>129</v>
      </c>
      <c r="L155" s="36"/>
      <c r="M155" s="170" t="s">
        <v>1</v>
      </c>
      <c r="N155" s="171" t="s">
        <v>40</v>
      </c>
      <c r="O155" s="74"/>
      <c r="P155" s="172">
        <f>O155*H155</f>
        <v>0</v>
      </c>
      <c r="Q155" s="172">
        <v>0</v>
      </c>
      <c r="R155" s="172">
        <f>Q155*H155</f>
        <v>0</v>
      </c>
      <c r="S155" s="172">
        <v>0.068000000000000005</v>
      </c>
      <c r="T155" s="173">
        <f>S155*H155</f>
        <v>0.7208</v>
      </c>
      <c r="U155" s="35"/>
      <c r="V155" s="35"/>
      <c r="W155" s="35"/>
      <c r="X155" s="35"/>
      <c r="Y155" s="35"/>
      <c r="Z155" s="35"/>
      <c r="AA155" s="35"/>
      <c r="AB155" s="35"/>
      <c r="AC155" s="35"/>
      <c r="AD155" s="35"/>
      <c r="AE155" s="35"/>
      <c r="AR155" s="174" t="s">
        <v>130</v>
      </c>
      <c r="AT155" s="174" t="s">
        <v>125</v>
      </c>
      <c r="AU155" s="174" t="s">
        <v>82</v>
      </c>
      <c r="AY155" s="16" t="s">
        <v>122</v>
      </c>
      <c r="BE155" s="175">
        <f>IF(N155="základní",J155,0)</f>
        <v>0</v>
      </c>
      <c r="BF155" s="175">
        <f>IF(N155="snížená",J155,0)</f>
        <v>0</v>
      </c>
      <c r="BG155" s="175">
        <f>IF(N155="zákl. přenesená",J155,0)</f>
        <v>0</v>
      </c>
      <c r="BH155" s="175">
        <f>IF(N155="sníž. přenesená",J155,0)</f>
        <v>0</v>
      </c>
      <c r="BI155" s="175">
        <f>IF(N155="nulová",J155,0)</f>
        <v>0</v>
      </c>
      <c r="BJ155" s="16" t="s">
        <v>80</v>
      </c>
      <c r="BK155" s="175">
        <f>ROUND(I155*H155,2)</f>
        <v>0</v>
      </c>
      <c r="BL155" s="16" t="s">
        <v>130</v>
      </c>
      <c r="BM155" s="174" t="s">
        <v>193</v>
      </c>
    </row>
    <row r="156" s="12" customFormat="1" ht="22.8" customHeight="1">
      <c r="A156" s="12"/>
      <c r="B156" s="149"/>
      <c r="C156" s="12"/>
      <c r="D156" s="150" t="s">
        <v>74</v>
      </c>
      <c r="E156" s="160" t="s">
        <v>194</v>
      </c>
      <c r="F156" s="160" t="s">
        <v>195</v>
      </c>
      <c r="G156" s="12"/>
      <c r="H156" s="12"/>
      <c r="I156" s="152"/>
      <c r="J156" s="161">
        <f>BK156</f>
        <v>0</v>
      </c>
      <c r="K156" s="12"/>
      <c r="L156" s="149"/>
      <c r="M156" s="154"/>
      <c r="N156" s="155"/>
      <c r="O156" s="155"/>
      <c r="P156" s="156">
        <f>SUM(P157:P161)</f>
        <v>0</v>
      </c>
      <c r="Q156" s="155"/>
      <c r="R156" s="156">
        <f>SUM(R157:R161)</f>
        <v>0</v>
      </c>
      <c r="S156" s="155"/>
      <c r="T156" s="157">
        <f>SUM(T157:T161)</f>
        <v>0</v>
      </c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R156" s="150" t="s">
        <v>80</v>
      </c>
      <c r="AT156" s="158" t="s">
        <v>74</v>
      </c>
      <c r="AU156" s="158" t="s">
        <v>80</v>
      </c>
      <c r="AY156" s="150" t="s">
        <v>122</v>
      </c>
      <c r="BK156" s="159">
        <f>SUM(BK157:BK161)</f>
        <v>0</v>
      </c>
    </row>
    <row r="157" s="2" customFormat="1" ht="24.15" customHeight="1">
      <c r="A157" s="35"/>
      <c r="B157" s="162"/>
      <c r="C157" s="163" t="s">
        <v>8</v>
      </c>
      <c r="D157" s="163" t="s">
        <v>125</v>
      </c>
      <c r="E157" s="164" t="s">
        <v>196</v>
      </c>
      <c r="F157" s="165" t="s">
        <v>197</v>
      </c>
      <c r="G157" s="166" t="s">
        <v>198</v>
      </c>
      <c r="H157" s="167">
        <v>1.708</v>
      </c>
      <c r="I157" s="168"/>
      <c r="J157" s="169">
        <f>ROUND(I157*H157,2)</f>
        <v>0</v>
      </c>
      <c r="K157" s="165" t="s">
        <v>129</v>
      </c>
      <c r="L157" s="36"/>
      <c r="M157" s="170" t="s">
        <v>1</v>
      </c>
      <c r="N157" s="171" t="s">
        <v>40</v>
      </c>
      <c r="O157" s="74"/>
      <c r="P157" s="172">
        <f>O157*H157</f>
        <v>0</v>
      </c>
      <c r="Q157" s="172">
        <v>0</v>
      </c>
      <c r="R157" s="172">
        <f>Q157*H157</f>
        <v>0</v>
      </c>
      <c r="S157" s="172">
        <v>0</v>
      </c>
      <c r="T157" s="173">
        <f>S157*H157</f>
        <v>0</v>
      </c>
      <c r="U157" s="35"/>
      <c r="V157" s="35"/>
      <c r="W157" s="35"/>
      <c r="X157" s="35"/>
      <c r="Y157" s="35"/>
      <c r="Z157" s="35"/>
      <c r="AA157" s="35"/>
      <c r="AB157" s="35"/>
      <c r="AC157" s="35"/>
      <c r="AD157" s="35"/>
      <c r="AE157" s="35"/>
      <c r="AR157" s="174" t="s">
        <v>130</v>
      </c>
      <c r="AT157" s="174" t="s">
        <v>125</v>
      </c>
      <c r="AU157" s="174" t="s">
        <v>82</v>
      </c>
      <c r="AY157" s="16" t="s">
        <v>122</v>
      </c>
      <c r="BE157" s="175">
        <f>IF(N157="základní",J157,0)</f>
        <v>0</v>
      </c>
      <c r="BF157" s="175">
        <f>IF(N157="snížená",J157,0)</f>
        <v>0</v>
      </c>
      <c r="BG157" s="175">
        <f>IF(N157="zákl. přenesená",J157,0)</f>
        <v>0</v>
      </c>
      <c r="BH157" s="175">
        <f>IF(N157="sníž. přenesená",J157,0)</f>
        <v>0</v>
      </c>
      <c r="BI157" s="175">
        <f>IF(N157="nulová",J157,0)</f>
        <v>0</v>
      </c>
      <c r="BJ157" s="16" t="s">
        <v>80</v>
      </c>
      <c r="BK157" s="175">
        <f>ROUND(I157*H157,2)</f>
        <v>0</v>
      </c>
      <c r="BL157" s="16" t="s">
        <v>130</v>
      </c>
      <c r="BM157" s="174" t="s">
        <v>199</v>
      </c>
    </row>
    <row r="158" s="2" customFormat="1" ht="24.15" customHeight="1">
      <c r="A158" s="35"/>
      <c r="B158" s="162"/>
      <c r="C158" s="163" t="s">
        <v>200</v>
      </c>
      <c r="D158" s="163" t="s">
        <v>125</v>
      </c>
      <c r="E158" s="164" t="s">
        <v>201</v>
      </c>
      <c r="F158" s="165" t="s">
        <v>202</v>
      </c>
      <c r="G158" s="166" t="s">
        <v>198</v>
      </c>
      <c r="H158" s="167">
        <v>1.708</v>
      </c>
      <c r="I158" s="168"/>
      <c r="J158" s="169">
        <f>ROUND(I158*H158,2)</f>
        <v>0</v>
      </c>
      <c r="K158" s="165" t="s">
        <v>129</v>
      </c>
      <c r="L158" s="36"/>
      <c r="M158" s="170" t="s">
        <v>1</v>
      </c>
      <c r="N158" s="171" t="s">
        <v>40</v>
      </c>
      <c r="O158" s="74"/>
      <c r="P158" s="172">
        <f>O158*H158</f>
        <v>0</v>
      </c>
      <c r="Q158" s="172">
        <v>0</v>
      </c>
      <c r="R158" s="172">
        <f>Q158*H158</f>
        <v>0</v>
      </c>
      <c r="S158" s="172">
        <v>0</v>
      </c>
      <c r="T158" s="173">
        <f>S158*H158</f>
        <v>0</v>
      </c>
      <c r="U158" s="35"/>
      <c r="V158" s="35"/>
      <c r="W158" s="35"/>
      <c r="X158" s="35"/>
      <c r="Y158" s="35"/>
      <c r="Z158" s="35"/>
      <c r="AA158" s="35"/>
      <c r="AB158" s="35"/>
      <c r="AC158" s="35"/>
      <c r="AD158" s="35"/>
      <c r="AE158" s="35"/>
      <c r="AR158" s="174" t="s">
        <v>130</v>
      </c>
      <c r="AT158" s="174" t="s">
        <v>125</v>
      </c>
      <c r="AU158" s="174" t="s">
        <v>82</v>
      </c>
      <c r="AY158" s="16" t="s">
        <v>122</v>
      </c>
      <c r="BE158" s="175">
        <f>IF(N158="základní",J158,0)</f>
        <v>0</v>
      </c>
      <c r="BF158" s="175">
        <f>IF(N158="snížená",J158,0)</f>
        <v>0</v>
      </c>
      <c r="BG158" s="175">
        <f>IF(N158="zákl. přenesená",J158,0)</f>
        <v>0</v>
      </c>
      <c r="BH158" s="175">
        <f>IF(N158="sníž. přenesená",J158,0)</f>
        <v>0</v>
      </c>
      <c r="BI158" s="175">
        <f>IF(N158="nulová",J158,0)</f>
        <v>0</v>
      </c>
      <c r="BJ158" s="16" t="s">
        <v>80</v>
      </c>
      <c r="BK158" s="175">
        <f>ROUND(I158*H158,2)</f>
        <v>0</v>
      </c>
      <c r="BL158" s="16" t="s">
        <v>130</v>
      </c>
      <c r="BM158" s="174" t="s">
        <v>203</v>
      </c>
    </row>
    <row r="159" s="2" customFormat="1" ht="24.15" customHeight="1">
      <c r="A159" s="35"/>
      <c r="B159" s="162"/>
      <c r="C159" s="163" t="s">
        <v>204</v>
      </c>
      <c r="D159" s="163" t="s">
        <v>125</v>
      </c>
      <c r="E159" s="164" t="s">
        <v>205</v>
      </c>
      <c r="F159" s="165" t="s">
        <v>206</v>
      </c>
      <c r="G159" s="166" t="s">
        <v>198</v>
      </c>
      <c r="H159" s="167">
        <v>32.451999999999998</v>
      </c>
      <c r="I159" s="168"/>
      <c r="J159" s="169">
        <f>ROUND(I159*H159,2)</f>
        <v>0</v>
      </c>
      <c r="K159" s="165" t="s">
        <v>129</v>
      </c>
      <c r="L159" s="36"/>
      <c r="M159" s="170" t="s">
        <v>1</v>
      </c>
      <c r="N159" s="171" t="s">
        <v>40</v>
      </c>
      <c r="O159" s="74"/>
      <c r="P159" s="172">
        <f>O159*H159</f>
        <v>0</v>
      </c>
      <c r="Q159" s="172">
        <v>0</v>
      </c>
      <c r="R159" s="172">
        <f>Q159*H159</f>
        <v>0</v>
      </c>
      <c r="S159" s="172">
        <v>0</v>
      </c>
      <c r="T159" s="173">
        <f>S159*H159</f>
        <v>0</v>
      </c>
      <c r="U159" s="35"/>
      <c r="V159" s="35"/>
      <c r="W159" s="35"/>
      <c r="X159" s="35"/>
      <c r="Y159" s="35"/>
      <c r="Z159" s="35"/>
      <c r="AA159" s="35"/>
      <c r="AB159" s="35"/>
      <c r="AC159" s="35"/>
      <c r="AD159" s="35"/>
      <c r="AE159" s="35"/>
      <c r="AR159" s="174" t="s">
        <v>130</v>
      </c>
      <c r="AT159" s="174" t="s">
        <v>125</v>
      </c>
      <c r="AU159" s="174" t="s">
        <v>82</v>
      </c>
      <c r="AY159" s="16" t="s">
        <v>122</v>
      </c>
      <c r="BE159" s="175">
        <f>IF(N159="základní",J159,0)</f>
        <v>0</v>
      </c>
      <c r="BF159" s="175">
        <f>IF(N159="snížená",J159,0)</f>
        <v>0</v>
      </c>
      <c r="BG159" s="175">
        <f>IF(N159="zákl. přenesená",J159,0)</f>
        <v>0</v>
      </c>
      <c r="BH159" s="175">
        <f>IF(N159="sníž. přenesená",J159,0)</f>
        <v>0</v>
      </c>
      <c r="BI159" s="175">
        <f>IF(N159="nulová",J159,0)</f>
        <v>0</v>
      </c>
      <c r="BJ159" s="16" t="s">
        <v>80</v>
      </c>
      <c r="BK159" s="175">
        <f>ROUND(I159*H159,2)</f>
        <v>0</v>
      </c>
      <c r="BL159" s="16" t="s">
        <v>130</v>
      </c>
      <c r="BM159" s="174" t="s">
        <v>207</v>
      </c>
    </row>
    <row r="160" s="13" customFormat="1">
      <c r="A160" s="13"/>
      <c r="B160" s="176"/>
      <c r="C160" s="13"/>
      <c r="D160" s="177" t="s">
        <v>132</v>
      </c>
      <c r="E160" s="13"/>
      <c r="F160" s="179" t="s">
        <v>208</v>
      </c>
      <c r="G160" s="13"/>
      <c r="H160" s="180">
        <v>32.451999999999998</v>
      </c>
      <c r="I160" s="181"/>
      <c r="J160" s="13"/>
      <c r="K160" s="13"/>
      <c r="L160" s="176"/>
      <c r="M160" s="182"/>
      <c r="N160" s="183"/>
      <c r="O160" s="183"/>
      <c r="P160" s="183"/>
      <c r="Q160" s="183"/>
      <c r="R160" s="183"/>
      <c r="S160" s="183"/>
      <c r="T160" s="184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T160" s="178" t="s">
        <v>132</v>
      </c>
      <c r="AU160" s="178" t="s">
        <v>82</v>
      </c>
      <c r="AV160" s="13" t="s">
        <v>82</v>
      </c>
      <c r="AW160" s="13" t="s">
        <v>3</v>
      </c>
      <c r="AX160" s="13" t="s">
        <v>80</v>
      </c>
      <c r="AY160" s="178" t="s">
        <v>122</v>
      </c>
    </row>
    <row r="161" s="2" customFormat="1" ht="24.15" customHeight="1">
      <c r="A161" s="35"/>
      <c r="B161" s="162"/>
      <c r="C161" s="163" t="s">
        <v>209</v>
      </c>
      <c r="D161" s="163" t="s">
        <v>125</v>
      </c>
      <c r="E161" s="164" t="s">
        <v>210</v>
      </c>
      <c r="F161" s="165" t="s">
        <v>211</v>
      </c>
      <c r="G161" s="166" t="s">
        <v>198</v>
      </c>
      <c r="H161" s="167">
        <v>1.708</v>
      </c>
      <c r="I161" s="168"/>
      <c r="J161" s="169">
        <f>ROUND(I161*H161,2)</f>
        <v>0</v>
      </c>
      <c r="K161" s="165" t="s">
        <v>129</v>
      </c>
      <c r="L161" s="36"/>
      <c r="M161" s="170" t="s">
        <v>1</v>
      </c>
      <c r="N161" s="171" t="s">
        <v>40</v>
      </c>
      <c r="O161" s="74"/>
      <c r="P161" s="172">
        <f>O161*H161</f>
        <v>0</v>
      </c>
      <c r="Q161" s="172">
        <v>0</v>
      </c>
      <c r="R161" s="172">
        <f>Q161*H161</f>
        <v>0</v>
      </c>
      <c r="S161" s="172">
        <v>0</v>
      </c>
      <c r="T161" s="173">
        <f>S161*H161</f>
        <v>0</v>
      </c>
      <c r="U161" s="35"/>
      <c r="V161" s="35"/>
      <c r="W161" s="35"/>
      <c r="X161" s="35"/>
      <c r="Y161" s="35"/>
      <c r="Z161" s="35"/>
      <c r="AA161" s="35"/>
      <c r="AB161" s="35"/>
      <c r="AC161" s="35"/>
      <c r="AD161" s="35"/>
      <c r="AE161" s="35"/>
      <c r="AR161" s="174" t="s">
        <v>130</v>
      </c>
      <c r="AT161" s="174" t="s">
        <v>125</v>
      </c>
      <c r="AU161" s="174" t="s">
        <v>82</v>
      </c>
      <c r="AY161" s="16" t="s">
        <v>122</v>
      </c>
      <c r="BE161" s="175">
        <f>IF(N161="základní",J161,0)</f>
        <v>0</v>
      </c>
      <c r="BF161" s="175">
        <f>IF(N161="snížená",J161,0)</f>
        <v>0</v>
      </c>
      <c r="BG161" s="175">
        <f>IF(N161="zákl. přenesená",J161,0)</f>
        <v>0</v>
      </c>
      <c r="BH161" s="175">
        <f>IF(N161="sníž. přenesená",J161,0)</f>
        <v>0</v>
      </c>
      <c r="BI161" s="175">
        <f>IF(N161="nulová",J161,0)</f>
        <v>0</v>
      </c>
      <c r="BJ161" s="16" t="s">
        <v>80</v>
      </c>
      <c r="BK161" s="175">
        <f>ROUND(I161*H161,2)</f>
        <v>0</v>
      </c>
      <c r="BL161" s="16" t="s">
        <v>130</v>
      </c>
      <c r="BM161" s="174" t="s">
        <v>212</v>
      </c>
    </row>
    <row r="162" s="12" customFormat="1" ht="22.8" customHeight="1">
      <c r="A162" s="12"/>
      <c r="B162" s="149"/>
      <c r="C162" s="12"/>
      <c r="D162" s="150" t="s">
        <v>74</v>
      </c>
      <c r="E162" s="160" t="s">
        <v>213</v>
      </c>
      <c r="F162" s="160" t="s">
        <v>214</v>
      </c>
      <c r="G162" s="12"/>
      <c r="H162" s="12"/>
      <c r="I162" s="152"/>
      <c r="J162" s="161">
        <f>BK162</f>
        <v>0</v>
      </c>
      <c r="K162" s="12"/>
      <c r="L162" s="149"/>
      <c r="M162" s="154"/>
      <c r="N162" s="155"/>
      <c r="O162" s="155"/>
      <c r="P162" s="156">
        <f>P163</f>
        <v>0</v>
      </c>
      <c r="Q162" s="155"/>
      <c r="R162" s="156">
        <f>R163</f>
        <v>0</v>
      </c>
      <c r="S162" s="155"/>
      <c r="T162" s="157">
        <f>T163</f>
        <v>0</v>
      </c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R162" s="150" t="s">
        <v>80</v>
      </c>
      <c r="AT162" s="158" t="s">
        <v>74</v>
      </c>
      <c r="AU162" s="158" t="s">
        <v>80</v>
      </c>
      <c r="AY162" s="150" t="s">
        <v>122</v>
      </c>
      <c r="BK162" s="159">
        <f>BK163</f>
        <v>0</v>
      </c>
    </row>
    <row r="163" s="2" customFormat="1" ht="21.75" customHeight="1">
      <c r="A163" s="35"/>
      <c r="B163" s="162"/>
      <c r="C163" s="163" t="s">
        <v>215</v>
      </c>
      <c r="D163" s="163" t="s">
        <v>125</v>
      </c>
      <c r="E163" s="164" t="s">
        <v>216</v>
      </c>
      <c r="F163" s="165" t="s">
        <v>217</v>
      </c>
      <c r="G163" s="166" t="s">
        <v>198</v>
      </c>
      <c r="H163" s="167">
        <v>0.32800000000000001</v>
      </c>
      <c r="I163" s="168"/>
      <c r="J163" s="169">
        <f>ROUND(I163*H163,2)</f>
        <v>0</v>
      </c>
      <c r="K163" s="165" t="s">
        <v>129</v>
      </c>
      <c r="L163" s="36"/>
      <c r="M163" s="170" t="s">
        <v>1</v>
      </c>
      <c r="N163" s="171" t="s">
        <v>40</v>
      </c>
      <c r="O163" s="74"/>
      <c r="P163" s="172">
        <f>O163*H163</f>
        <v>0</v>
      </c>
      <c r="Q163" s="172">
        <v>0</v>
      </c>
      <c r="R163" s="172">
        <f>Q163*H163</f>
        <v>0</v>
      </c>
      <c r="S163" s="172">
        <v>0</v>
      </c>
      <c r="T163" s="173">
        <f>S163*H163</f>
        <v>0</v>
      </c>
      <c r="U163" s="35"/>
      <c r="V163" s="35"/>
      <c r="W163" s="35"/>
      <c r="X163" s="35"/>
      <c r="Y163" s="35"/>
      <c r="Z163" s="35"/>
      <c r="AA163" s="35"/>
      <c r="AB163" s="35"/>
      <c r="AC163" s="35"/>
      <c r="AD163" s="35"/>
      <c r="AE163" s="35"/>
      <c r="AR163" s="174" t="s">
        <v>130</v>
      </c>
      <c r="AT163" s="174" t="s">
        <v>125</v>
      </c>
      <c r="AU163" s="174" t="s">
        <v>82</v>
      </c>
      <c r="AY163" s="16" t="s">
        <v>122</v>
      </c>
      <c r="BE163" s="175">
        <f>IF(N163="základní",J163,0)</f>
        <v>0</v>
      </c>
      <c r="BF163" s="175">
        <f>IF(N163="snížená",J163,0)</f>
        <v>0</v>
      </c>
      <c r="BG163" s="175">
        <f>IF(N163="zákl. přenesená",J163,0)</f>
        <v>0</v>
      </c>
      <c r="BH163" s="175">
        <f>IF(N163="sníž. přenesená",J163,0)</f>
        <v>0</v>
      </c>
      <c r="BI163" s="175">
        <f>IF(N163="nulová",J163,0)</f>
        <v>0</v>
      </c>
      <c r="BJ163" s="16" t="s">
        <v>80</v>
      </c>
      <c r="BK163" s="175">
        <f>ROUND(I163*H163,2)</f>
        <v>0</v>
      </c>
      <c r="BL163" s="16" t="s">
        <v>130</v>
      </c>
      <c r="BM163" s="174" t="s">
        <v>218</v>
      </c>
    </row>
    <row r="164" s="12" customFormat="1" ht="25.92" customHeight="1">
      <c r="A164" s="12"/>
      <c r="B164" s="149"/>
      <c r="C164" s="12"/>
      <c r="D164" s="150" t="s">
        <v>74</v>
      </c>
      <c r="E164" s="151" t="s">
        <v>219</v>
      </c>
      <c r="F164" s="151" t="s">
        <v>220</v>
      </c>
      <c r="G164" s="12"/>
      <c r="H164" s="12"/>
      <c r="I164" s="152"/>
      <c r="J164" s="153">
        <f>BK164</f>
        <v>0</v>
      </c>
      <c r="K164" s="12"/>
      <c r="L164" s="149"/>
      <c r="M164" s="154"/>
      <c r="N164" s="155"/>
      <c r="O164" s="155"/>
      <c r="P164" s="156">
        <f>P165+P168+P172+P179+P187+P192+P209+P215</f>
        <v>0</v>
      </c>
      <c r="Q164" s="155"/>
      <c r="R164" s="156">
        <f>R165+R168+R172+R179+R187+R192+R209+R215</f>
        <v>0.45345250000000004</v>
      </c>
      <c r="S164" s="155"/>
      <c r="T164" s="157">
        <f>T165+T168+T172+T179+T187+T192+T209+T215</f>
        <v>0.0068361999999999997</v>
      </c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R164" s="150" t="s">
        <v>82</v>
      </c>
      <c r="AT164" s="158" t="s">
        <v>74</v>
      </c>
      <c r="AU164" s="158" t="s">
        <v>75</v>
      </c>
      <c r="AY164" s="150" t="s">
        <v>122</v>
      </c>
      <c r="BK164" s="159">
        <f>BK165+BK168+BK172+BK179+BK187+BK192+BK209+BK215</f>
        <v>0</v>
      </c>
    </row>
    <row r="165" s="12" customFormat="1" ht="22.8" customHeight="1">
      <c r="A165" s="12"/>
      <c r="B165" s="149"/>
      <c r="C165" s="12"/>
      <c r="D165" s="150" t="s">
        <v>74</v>
      </c>
      <c r="E165" s="160" t="s">
        <v>221</v>
      </c>
      <c r="F165" s="160" t="s">
        <v>222</v>
      </c>
      <c r="G165" s="12"/>
      <c r="H165" s="12"/>
      <c r="I165" s="152"/>
      <c r="J165" s="161">
        <f>BK165</f>
        <v>0</v>
      </c>
      <c r="K165" s="12"/>
      <c r="L165" s="149"/>
      <c r="M165" s="154"/>
      <c r="N165" s="155"/>
      <c r="O165" s="155"/>
      <c r="P165" s="156">
        <f>SUM(P166:P167)</f>
        <v>0</v>
      </c>
      <c r="Q165" s="155"/>
      <c r="R165" s="156">
        <f>SUM(R166:R167)</f>
        <v>0.00157</v>
      </c>
      <c r="S165" s="155"/>
      <c r="T165" s="157">
        <f>SUM(T166:T167)</f>
        <v>0</v>
      </c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R165" s="150" t="s">
        <v>82</v>
      </c>
      <c r="AT165" s="158" t="s">
        <v>74</v>
      </c>
      <c r="AU165" s="158" t="s">
        <v>80</v>
      </c>
      <c r="AY165" s="150" t="s">
        <v>122</v>
      </c>
      <c r="BK165" s="159">
        <f>SUM(BK166:BK167)</f>
        <v>0</v>
      </c>
    </row>
    <row r="166" s="2" customFormat="1" ht="16.5" customHeight="1">
      <c r="A166" s="35"/>
      <c r="B166" s="162"/>
      <c r="C166" s="163" t="s">
        <v>223</v>
      </c>
      <c r="D166" s="163" t="s">
        <v>125</v>
      </c>
      <c r="E166" s="164" t="s">
        <v>224</v>
      </c>
      <c r="F166" s="165" t="s">
        <v>225</v>
      </c>
      <c r="G166" s="166" t="s">
        <v>167</v>
      </c>
      <c r="H166" s="167">
        <v>1</v>
      </c>
      <c r="I166" s="168"/>
      <c r="J166" s="169">
        <f>ROUND(I166*H166,2)</f>
        <v>0</v>
      </c>
      <c r="K166" s="165" t="s">
        <v>1</v>
      </c>
      <c r="L166" s="36"/>
      <c r="M166" s="170" t="s">
        <v>1</v>
      </c>
      <c r="N166" s="171" t="s">
        <v>40</v>
      </c>
      <c r="O166" s="74"/>
      <c r="P166" s="172">
        <f>O166*H166</f>
        <v>0</v>
      </c>
      <c r="Q166" s="172">
        <v>0.00157</v>
      </c>
      <c r="R166" s="172">
        <f>Q166*H166</f>
        <v>0.00157</v>
      </c>
      <c r="S166" s="172">
        <v>0</v>
      </c>
      <c r="T166" s="173">
        <f>S166*H166</f>
        <v>0</v>
      </c>
      <c r="U166" s="35"/>
      <c r="V166" s="35"/>
      <c r="W166" s="35"/>
      <c r="X166" s="35"/>
      <c r="Y166" s="35"/>
      <c r="Z166" s="35"/>
      <c r="AA166" s="35"/>
      <c r="AB166" s="35"/>
      <c r="AC166" s="35"/>
      <c r="AD166" s="35"/>
      <c r="AE166" s="35"/>
      <c r="AR166" s="174" t="s">
        <v>200</v>
      </c>
      <c r="AT166" s="174" t="s">
        <v>125</v>
      </c>
      <c r="AU166" s="174" t="s">
        <v>82</v>
      </c>
      <c r="AY166" s="16" t="s">
        <v>122</v>
      </c>
      <c r="BE166" s="175">
        <f>IF(N166="základní",J166,0)</f>
        <v>0</v>
      </c>
      <c r="BF166" s="175">
        <f>IF(N166="snížená",J166,0)</f>
        <v>0</v>
      </c>
      <c r="BG166" s="175">
        <f>IF(N166="zákl. přenesená",J166,0)</f>
        <v>0</v>
      </c>
      <c r="BH166" s="175">
        <f>IF(N166="sníž. přenesená",J166,0)</f>
        <v>0</v>
      </c>
      <c r="BI166" s="175">
        <f>IF(N166="nulová",J166,0)</f>
        <v>0</v>
      </c>
      <c r="BJ166" s="16" t="s">
        <v>80</v>
      </c>
      <c r="BK166" s="175">
        <f>ROUND(I166*H166,2)</f>
        <v>0</v>
      </c>
      <c r="BL166" s="16" t="s">
        <v>200</v>
      </c>
      <c r="BM166" s="174" t="s">
        <v>226</v>
      </c>
    </row>
    <row r="167" s="2" customFormat="1" ht="24.15" customHeight="1">
      <c r="A167" s="35"/>
      <c r="B167" s="162"/>
      <c r="C167" s="163" t="s">
        <v>7</v>
      </c>
      <c r="D167" s="163" t="s">
        <v>125</v>
      </c>
      <c r="E167" s="164" t="s">
        <v>227</v>
      </c>
      <c r="F167" s="165" t="s">
        <v>228</v>
      </c>
      <c r="G167" s="166" t="s">
        <v>229</v>
      </c>
      <c r="H167" s="195"/>
      <c r="I167" s="168"/>
      <c r="J167" s="169">
        <f>ROUND(I167*H167,2)</f>
        <v>0</v>
      </c>
      <c r="K167" s="165" t="s">
        <v>129</v>
      </c>
      <c r="L167" s="36"/>
      <c r="M167" s="170" t="s">
        <v>1</v>
      </c>
      <c r="N167" s="171" t="s">
        <v>40</v>
      </c>
      <c r="O167" s="74"/>
      <c r="P167" s="172">
        <f>O167*H167</f>
        <v>0</v>
      </c>
      <c r="Q167" s="172">
        <v>0</v>
      </c>
      <c r="R167" s="172">
        <f>Q167*H167</f>
        <v>0</v>
      </c>
      <c r="S167" s="172">
        <v>0</v>
      </c>
      <c r="T167" s="173">
        <f>S167*H167</f>
        <v>0</v>
      </c>
      <c r="U167" s="35"/>
      <c r="V167" s="35"/>
      <c r="W167" s="35"/>
      <c r="X167" s="35"/>
      <c r="Y167" s="35"/>
      <c r="Z167" s="35"/>
      <c r="AA167" s="35"/>
      <c r="AB167" s="35"/>
      <c r="AC167" s="35"/>
      <c r="AD167" s="35"/>
      <c r="AE167" s="35"/>
      <c r="AR167" s="174" t="s">
        <v>200</v>
      </c>
      <c r="AT167" s="174" t="s">
        <v>125</v>
      </c>
      <c r="AU167" s="174" t="s">
        <v>82</v>
      </c>
      <c r="AY167" s="16" t="s">
        <v>122</v>
      </c>
      <c r="BE167" s="175">
        <f>IF(N167="základní",J167,0)</f>
        <v>0</v>
      </c>
      <c r="BF167" s="175">
        <f>IF(N167="snížená",J167,0)</f>
        <v>0</v>
      </c>
      <c r="BG167" s="175">
        <f>IF(N167="zákl. přenesená",J167,0)</f>
        <v>0</v>
      </c>
      <c r="BH167" s="175">
        <f>IF(N167="sníž. přenesená",J167,0)</f>
        <v>0</v>
      </c>
      <c r="BI167" s="175">
        <f>IF(N167="nulová",J167,0)</f>
        <v>0</v>
      </c>
      <c r="BJ167" s="16" t="s">
        <v>80</v>
      </c>
      <c r="BK167" s="175">
        <f>ROUND(I167*H167,2)</f>
        <v>0</v>
      </c>
      <c r="BL167" s="16" t="s">
        <v>200</v>
      </c>
      <c r="BM167" s="174" t="s">
        <v>230</v>
      </c>
    </row>
    <row r="168" s="12" customFormat="1" ht="22.8" customHeight="1">
      <c r="A168" s="12"/>
      <c r="B168" s="149"/>
      <c r="C168" s="12"/>
      <c r="D168" s="150" t="s">
        <v>74</v>
      </c>
      <c r="E168" s="160" t="s">
        <v>231</v>
      </c>
      <c r="F168" s="160" t="s">
        <v>232</v>
      </c>
      <c r="G168" s="12"/>
      <c r="H168" s="12"/>
      <c r="I168" s="152"/>
      <c r="J168" s="161">
        <f>BK168</f>
        <v>0</v>
      </c>
      <c r="K168" s="12"/>
      <c r="L168" s="149"/>
      <c r="M168" s="154"/>
      <c r="N168" s="155"/>
      <c r="O168" s="155"/>
      <c r="P168" s="156">
        <f>SUM(P169:P171)</f>
        <v>0</v>
      </c>
      <c r="Q168" s="155"/>
      <c r="R168" s="156">
        <f>SUM(R169:R171)</f>
        <v>0.056000000000000001</v>
      </c>
      <c r="S168" s="155"/>
      <c r="T168" s="157">
        <f>SUM(T169:T171)</f>
        <v>0.00156</v>
      </c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R168" s="150" t="s">
        <v>82</v>
      </c>
      <c r="AT168" s="158" t="s">
        <v>74</v>
      </c>
      <c r="AU168" s="158" t="s">
        <v>80</v>
      </c>
      <c r="AY168" s="150" t="s">
        <v>122</v>
      </c>
      <c r="BK168" s="159">
        <f>SUM(BK169:BK171)</f>
        <v>0</v>
      </c>
    </row>
    <row r="169" s="2" customFormat="1" ht="16.5" customHeight="1">
      <c r="A169" s="35"/>
      <c r="B169" s="162"/>
      <c r="C169" s="185" t="s">
        <v>233</v>
      </c>
      <c r="D169" s="185" t="s">
        <v>154</v>
      </c>
      <c r="E169" s="186" t="s">
        <v>234</v>
      </c>
      <c r="F169" s="187" t="s">
        <v>235</v>
      </c>
      <c r="G169" s="188" t="s">
        <v>151</v>
      </c>
      <c r="H169" s="189">
        <v>1</v>
      </c>
      <c r="I169" s="190"/>
      <c r="J169" s="191">
        <f>ROUND(I169*H169,2)</f>
        <v>0</v>
      </c>
      <c r="K169" s="187" t="s">
        <v>1</v>
      </c>
      <c r="L169" s="192"/>
      <c r="M169" s="193" t="s">
        <v>1</v>
      </c>
      <c r="N169" s="194" t="s">
        <v>40</v>
      </c>
      <c r="O169" s="74"/>
      <c r="P169" s="172">
        <f>O169*H169</f>
        <v>0</v>
      </c>
      <c r="Q169" s="172">
        <v>0.056000000000000001</v>
      </c>
      <c r="R169" s="172">
        <f>Q169*H169</f>
        <v>0.056000000000000001</v>
      </c>
      <c r="S169" s="172">
        <v>0</v>
      </c>
      <c r="T169" s="173">
        <f>S169*H169</f>
        <v>0</v>
      </c>
      <c r="U169" s="35"/>
      <c r="V169" s="35"/>
      <c r="W169" s="35"/>
      <c r="X169" s="35"/>
      <c r="Y169" s="35"/>
      <c r="Z169" s="35"/>
      <c r="AA169" s="35"/>
      <c r="AB169" s="35"/>
      <c r="AC169" s="35"/>
      <c r="AD169" s="35"/>
      <c r="AE169" s="35"/>
      <c r="AR169" s="174" t="s">
        <v>236</v>
      </c>
      <c r="AT169" s="174" t="s">
        <v>154</v>
      </c>
      <c r="AU169" s="174" t="s">
        <v>82</v>
      </c>
      <c r="AY169" s="16" t="s">
        <v>122</v>
      </c>
      <c r="BE169" s="175">
        <f>IF(N169="základní",J169,0)</f>
        <v>0</v>
      </c>
      <c r="BF169" s="175">
        <f>IF(N169="snížená",J169,0)</f>
        <v>0</v>
      </c>
      <c r="BG169" s="175">
        <f>IF(N169="zákl. přenesená",J169,0)</f>
        <v>0</v>
      </c>
      <c r="BH169" s="175">
        <f>IF(N169="sníž. přenesená",J169,0)</f>
        <v>0</v>
      </c>
      <c r="BI169" s="175">
        <f>IF(N169="nulová",J169,0)</f>
        <v>0</v>
      </c>
      <c r="BJ169" s="16" t="s">
        <v>80</v>
      </c>
      <c r="BK169" s="175">
        <f>ROUND(I169*H169,2)</f>
        <v>0</v>
      </c>
      <c r="BL169" s="16" t="s">
        <v>200</v>
      </c>
      <c r="BM169" s="174" t="s">
        <v>237</v>
      </c>
    </row>
    <row r="170" s="2" customFormat="1" ht="16.5" customHeight="1">
      <c r="A170" s="35"/>
      <c r="B170" s="162"/>
      <c r="C170" s="163" t="s">
        <v>238</v>
      </c>
      <c r="D170" s="163" t="s">
        <v>125</v>
      </c>
      <c r="E170" s="164" t="s">
        <v>239</v>
      </c>
      <c r="F170" s="165" t="s">
        <v>240</v>
      </c>
      <c r="G170" s="166" t="s">
        <v>241</v>
      </c>
      <c r="H170" s="167">
        <v>1</v>
      </c>
      <c r="I170" s="168"/>
      <c r="J170" s="169">
        <f>ROUND(I170*H170,2)</f>
        <v>0</v>
      </c>
      <c r="K170" s="165" t="s">
        <v>129</v>
      </c>
      <c r="L170" s="36"/>
      <c r="M170" s="170" t="s">
        <v>1</v>
      </c>
      <c r="N170" s="171" t="s">
        <v>40</v>
      </c>
      <c r="O170" s="74"/>
      <c r="P170" s="172">
        <f>O170*H170</f>
        <v>0</v>
      </c>
      <c r="Q170" s="172">
        <v>0</v>
      </c>
      <c r="R170" s="172">
        <f>Q170*H170</f>
        <v>0</v>
      </c>
      <c r="S170" s="172">
        <v>0.00156</v>
      </c>
      <c r="T170" s="173">
        <f>S170*H170</f>
        <v>0.00156</v>
      </c>
      <c r="U170" s="35"/>
      <c r="V170" s="35"/>
      <c r="W170" s="35"/>
      <c r="X170" s="35"/>
      <c r="Y170" s="35"/>
      <c r="Z170" s="35"/>
      <c r="AA170" s="35"/>
      <c r="AB170" s="35"/>
      <c r="AC170" s="35"/>
      <c r="AD170" s="35"/>
      <c r="AE170" s="35"/>
      <c r="AR170" s="174" t="s">
        <v>200</v>
      </c>
      <c r="AT170" s="174" t="s">
        <v>125</v>
      </c>
      <c r="AU170" s="174" t="s">
        <v>82</v>
      </c>
      <c r="AY170" s="16" t="s">
        <v>122</v>
      </c>
      <c r="BE170" s="175">
        <f>IF(N170="základní",J170,0)</f>
        <v>0</v>
      </c>
      <c r="BF170" s="175">
        <f>IF(N170="snížená",J170,0)</f>
        <v>0</v>
      </c>
      <c r="BG170" s="175">
        <f>IF(N170="zákl. přenesená",J170,0)</f>
        <v>0</v>
      </c>
      <c r="BH170" s="175">
        <f>IF(N170="sníž. přenesená",J170,0)</f>
        <v>0</v>
      </c>
      <c r="BI170" s="175">
        <f>IF(N170="nulová",J170,0)</f>
        <v>0</v>
      </c>
      <c r="BJ170" s="16" t="s">
        <v>80</v>
      </c>
      <c r="BK170" s="175">
        <f>ROUND(I170*H170,2)</f>
        <v>0</v>
      </c>
      <c r="BL170" s="16" t="s">
        <v>200</v>
      </c>
      <c r="BM170" s="174" t="s">
        <v>242</v>
      </c>
    </row>
    <row r="171" s="2" customFormat="1" ht="24.15" customHeight="1">
      <c r="A171" s="35"/>
      <c r="B171" s="162"/>
      <c r="C171" s="163" t="s">
        <v>243</v>
      </c>
      <c r="D171" s="163" t="s">
        <v>125</v>
      </c>
      <c r="E171" s="164" t="s">
        <v>244</v>
      </c>
      <c r="F171" s="165" t="s">
        <v>245</v>
      </c>
      <c r="G171" s="166" t="s">
        <v>229</v>
      </c>
      <c r="H171" s="195"/>
      <c r="I171" s="168"/>
      <c r="J171" s="169">
        <f>ROUND(I171*H171,2)</f>
        <v>0</v>
      </c>
      <c r="K171" s="165" t="s">
        <v>129</v>
      </c>
      <c r="L171" s="36"/>
      <c r="M171" s="170" t="s">
        <v>1</v>
      </c>
      <c r="N171" s="171" t="s">
        <v>40</v>
      </c>
      <c r="O171" s="74"/>
      <c r="P171" s="172">
        <f>O171*H171</f>
        <v>0</v>
      </c>
      <c r="Q171" s="172">
        <v>0</v>
      </c>
      <c r="R171" s="172">
        <f>Q171*H171</f>
        <v>0</v>
      </c>
      <c r="S171" s="172">
        <v>0</v>
      </c>
      <c r="T171" s="173">
        <f>S171*H171</f>
        <v>0</v>
      </c>
      <c r="U171" s="35"/>
      <c r="V171" s="35"/>
      <c r="W171" s="35"/>
      <c r="X171" s="35"/>
      <c r="Y171" s="35"/>
      <c r="Z171" s="35"/>
      <c r="AA171" s="35"/>
      <c r="AB171" s="35"/>
      <c r="AC171" s="35"/>
      <c r="AD171" s="35"/>
      <c r="AE171" s="35"/>
      <c r="AR171" s="174" t="s">
        <v>200</v>
      </c>
      <c r="AT171" s="174" t="s">
        <v>125</v>
      </c>
      <c r="AU171" s="174" t="s">
        <v>82</v>
      </c>
      <c r="AY171" s="16" t="s">
        <v>122</v>
      </c>
      <c r="BE171" s="175">
        <f>IF(N171="základní",J171,0)</f>
        <v>0</v>
      </c>
      <c r="BF171" s="175">
        <f>IF(N171="snížená",J171,0)</f>
        <v>0</v>
      </c>
      <c r="BG171" s="175">
        <f>IF(N171="zákl. přenesená",J171,0)</f>
        <v>0</v>
      </c>
      <c r="BH171" s="175">
        <f>IF(N171="sníž. přenesená",J171,0)</f>
        <v>0</v>
      </c>
      <c r="BI171" s="175">
        <f>IF(N171="nulová",J171,0)</f>
        <v>0</v>
      </c>
      <c r="BJ171" s="16" t="s">
        <v>80</v>
      </c>
      <c r="BK171" s="175">
        <f>ROUND(I171*H171,2)</f>
        <v>0</v>
      </c>
      <c r="BL171" s="16" t="s">
        <v>200</v>
      </c>
      <c r="BM171" s="174" t="s">
        <v>246</v>
      </c>
    </row>
    <row r="172" s="12" customFormat="1" ht="22.8" customHeight="1">
      <c r="A172" s="12"/>
      <c r="B172" s="149"/>
      <c r="C172" s="12"/>
      <c r="D172" s="150" t="s">
        <v>74</v>
      </c>
      <c r="E172" s="160" t="s">
        <v>247</v>
      </c>
      <c r="F172" s="160" t="s">
        <v>248</v>
      </c>
      <c r="G172" s="12"/>
      <c r="H172" s="12"/>
      <c r="I172" s="152"/>
      <c r="J172" s="161">
        <f>BK172</f>
        <v>0</v>
      </c>
      <c r="K172" s="12"/>
      <c r="L172" s="149"/>
      <c r="M172" s="154"/>
      <c r="N172" s="155"/>
      <c r="O172" s="155"/>
      <c r="P172" s="156">
        <f>SUM(P173:P178)</f>
        <v>0</v>
      </c>
      <c r="Q172" s="155"/>
      <c r="R172" s="156">
        <f>SUM(R173:R178)</f>
        <v>0</v>
      </c>
      <c r="S172" s="155"/>
      <c r="T172" s="157">
        <f>SUM(T173:T178)</f>
        <v>0</v>
      </c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R172" s="150" t="s">
        <v>82</v>
      </c>
      <c r="AT172" s="158" t="s">
        <v>74</v>
      </c>
      <c r="AU172" s="158" t="s">
        <v>80</v>
      </c>
      <c r="AY172" s="150" t="s">
        <v>122</v>
      </c>
      <c r="BK172" s="159">
        <f>SUM(BK173:BK178)</f>
        <v>0</v>
      </c>
    </row>
    <row r="173" s="2" customFormat="1" ht="16.5" customHeight="1">
      <c r="A173" s="35"/>
      <c r="B173" s="162"/>
      <c r="C173" s="163" t="s">
        <v>249</v>
      </c>
      <c r="D173" s="163" t="s">
        <v>125</v>
      </c>
      <c r="E173" s="164" t="s">
        <v>250</v>
      </c>
      <c r="F173" s="165" t="s">
        <v>251</v>
      </c>
      <c r="G173" s="166" t="s">
        <v>151</v>
      </c>
      <c r="H173" s="167">
        <v>2</v>
      </c>
      <c r="I173" s="168"/>
      <c r="J173" s="169">
        <f>ROUND(I173*H173,2)</f>
        <v>0</v>
      </c>
      <c r="K173" s="165" t="s">
        <v>1</v>
      </c>
      <c r="L173" s="36"/>
      <c r="M173" s="170" t="s">
        <v>1</v>
      </c>
      <c r="N173" s="171" t="s">
        <v>40</v>
      </c>
      <c r="O173" s="74"/>
      <c r="P173" s="172">
        <f>O173*H173</f>
        <v>0</v>
      </c>
      <c r="Q173" s="172">
        <v>0</v>
      </c>
      <c r="R173" s="172">
        <f>Q173*H173</f>
        <v>0</v>
      </c>
      <c r="S173" s="172">
        <v>0</v>
      </c>
      <c r="T173" s="173">
        <f>S173*H173</f>
        <v>0</v>
      </c>
      <c r="U173" s="35"/>
      <c r="V173" s="35"/>
      <c r="W173" s="35"/>
      <c r="X173" s="35"/>
      <c r="Y173" s="35"/>
      <c r="Z173" s="35"/>
      <c r="AA173" s="35"/>
      <c r="AB173" s="35"/>
      <c r="AC173" s="35"/>
      <c r="AD173" s="35"/>
      <c r="AE173" s="35"/>
      <c r="AR173" s="174" t="s">
        <v>200</v>
      </c>
      <c r="AT173" s="174" t="s">
        <v>125</v>
      </c>
      <c r="AU173" s="174" t="s">
        <v>82</v>
      </c>
      <c r="AY173" s="16" t="s">
        <v>122</v>
      </c>
      <c r="BE173" s="175">
        <f>IF(N173="základní",J173,0)</f>
        <v>0</v>
      </c>
      <c r="BF173" s="175">
        <f>IF(N173="snížená",J173,0)</f>
        <v>0</v>
      </c>
      <c r="BG173" s="175">
        <f>IF(N173="zákl. přenesená",J173,0)</f>
        <v>0</v>
      </c>
      <c r="BH173" s="175">
        <f>IF(N173="sníž. přenesená",J173,0)</f>
        <v>0</v>
      </c>
      <c r="BI173" s="175">
        <f>IF(N173="nulová",J173,0)</f>
        <v>0</v>
      </c>
      <c r="BJ173" s="16" t="s">
        <v>80</v>
      </c>
      <c r="BK173" s="175">
        <f>ROUND(I173*H173,2)</f>
        <v>0</v>
      </c>
      <c r="BL173" s="16" t="s">
        <v>200</v>
      </c>
      <c r="BM173" s="174" t="s">
        <v>252</v>
      </c>
    </row>
    <row r="174" s="2" customFormat="1" ht="16.5" customHeight="1">
      <c r="A174" s="35"/>
      <c r="B174" s="162"/>
      <c r="C174" s="163" t="s">
        <v>253</v>
      </c>
      <c r="D174" s="163" t="s">
        <v>125</v>
      </c>
      <c r="E174" s="164" t="s">
        <v>254</v>
      </c>
      <c r="F174" s="165" t="s">
        <v>255</v>
      </c>
      <c r="G174" s="166" t="s">
        <v>151</v>
      </c>
      <c r="H174" s="167">
        <v>1</v>
      </c>
      <c r="I174" s="168"/>
      <c r="J174" s="169">
        <f>ROUND(I174*H174,2)</f>
        <v>0</v>
      </c>
      <c r="K174" s="165" t="s">
        <v>1</v>
      </c>
      <c r="L174" s="36"/>
      <c r="M174" s="170" t="s">
        <v>1</v>
      </c>
      <c r="N174" s="171" t="s">
        <v>40</v>
      </c>
      <c r="O174" s="74"/>
      <c r="P174" s="172">
        <f>O174*H174</f>
        <v>0</v>
      </c>
      <c r="Q174" s="172">
        <v>0</v>
      </c>
      <c r="R174" s="172">
        <f>Q174*H174</f>
        <v>0</v>
      </c>
      <c r="S174" s="172">
        <v>0</v>
      </c>
      <c r="T174" s="173">
        <f>S174*H174</f>
        <v>0</v>
      </c>
      <c r="U174" s="35"/>
      <c r="V174" s="35"/>
      <c r="W174" s="35"/>
      <c r="X174" s="35"/>
      <c r="Y174" s="35"/>
      <c r="Z174" s="35"/>
      <c r="AA174" s="35"/>
      <c r="AB174" s="35"/>
      <c r="AC174" s="35"/>
      <c r="AD174" s="35"/>
      <c r="AE174" s="35"/>
      <c r="AR174" s="174" t="s">
        <v>200</v>
      </c>
      <c r="AT174" s="174" t="s">
        <v>125</v>
      </c>
      <c r="AU174" s="174" t="s">
        <v>82</v>
      </c>
      <c r="AY174" s="16" t="s">
        <v>122</v>
      </c>
      <c r="BE174" s="175">
        <f>IF(N174="základní",J174,0)</f>
        <v>0</v>
      </c>
      <c r="BF174" s="175">
        <f>IF(N174="snížená",J174,0)</f>
        <v>0</v>
      </c>
      <c r="BG174" s="175">
        <f>IF(N174="zákl. přenesená",J174,0)</f>
        <v>0</v>
      </c>
      <c r="BH174" s="175">
        <f>IF(N174="sníž. přenesená",J174,0)</f>
        <v>0</v>
      </c>
      <c r="BI174" s="175">
        <f>IF(N174="nulová",J174,0)</f>
        <v>0</v>
      </c>
      <c r="BJ174" s="16" t="s">
        <v>80</v>
      </c>
      <c r="BK174" s="175">
        <f>ROUND(I174*H174,2)</f>
        <v>0</v>
      </c>
      <c r="BL174" s="16" t="s">
        <v>200</v>
      </c>
      <c r="BM174" s="174" t="s">
        <v>256</v>
      </c>
    </row>
    <row r="175" s="2" customFormat="1" ht="21.75" customHeight="1">
      <c r="A175" s="35"/>
      <c r="B175" s="162"/>
      <c r="C175" s="163" t="s">
        <v>257</v>
      </c>
      <c r="D175" s="163" t="s">
        <v>125</v>
      </c>
      <c r="E175" s="164" t="s">
        <v>258</v>
      </c>
      <c r="F175" s="165" t="s">
        <v>259</v>
      </c>
      <c r="G175" s="166" t="s">
        <v>151</v>
      </c>
      <c r="H175" s="167">
        <v>1</v>
      </c>
      <c r="I175" s="168"/>
      <c r="J175" s="169">
        <f>ROUND(I175*H175,2)</f>
        <v>0</v>
      </c>
      <c r="K175" s="165" t="s">
        <v>1</v>
      </c>
      <c r="L175" s="36"/>
      <c r="M175" s="170" t="s">
        <v>1</v>
      </c>
      <c r="N175" s="171" t="s">
        <v>40</v>
      </c>
      <c r="O175" s="74"/>
      <c r="P175" s="172">
        <f>O175*H175</f>
        <v>0</v>
      </c>
      <c r="Q175" s="172">
        <v>0</v>
      </c>
      <c r="R175" s="172">
        <f>Q175*H175</f>
        <v>0</v>
      </c>
      <c r="S175" s="172">
        <v>0</v>
      </c>
      <c r="T175" s="173">
        <f>S175*H175</f>
        <v>0</v>
      </c>
      <c r="U175" s="35"/>
      <c r="V175" s="35"/>
      <c r="W175" s="35"/>
      <c r="X175" s="35"/>
      <c r="Y175" s="35"/>
      <c r="Z175" s="35"/>
      <c r="AA175" s="35"/>
      <c r="AB175" s="35"/>
      <c r="AC175" s="35"/>
      <c r="AD175" s="35"/>
      <c r="AE175" s="35"/>
      <c r="AR175" s="174" t="s">
        <v>200</v>
      </c>
      <c r="AT175" s="174" t="s">
        <v>125</v>
      </c>
      <c r="AU175" s="174" t="s">
        <v>82</v>
      </c>
      <c r="AY175" s="16" t="s">
        <v>122</v>
      </c>
      <c r="BE175" s="175">
        <f>IF(N175="základní",J175,0)</f>
        <v>0</v>
      </c>
      <c r="BF175" s="175">
        <f>IF(N175="snížená",J175,0)</f>
        <v>0</v>
      </c>
      <c r="BG175" s="175">
        <f>IF(N175="zákl. přenesená",J175,0)</f>
        <v>0</v>
      </c>
      <c r="BH175" s="175">
        <f>IF(N175="sníž. přenesená",J175,0)</f>
        <v>0</v>
      </c>
      <c r="BI175" s="175">
        <f>IF(N175="nulová",J175,0)</f>
        <v>0</v>
      </c>
      <c r="BJ175" s="16" t="s">
        <v>80</v>
      </c>
      <c r="BK175" s="175">
        <f>ROUND(I175*H175,2)</f>
        <v>0</v>
      </c>
      <c r="BL175" s="16" t="s">
        <v>200</v>
      </c>
      <c r="BM175" s="174" t="s">
        <v>260</v>
      </c>
    </row>
    <row r="176" s="2" customFormat="1" ht="24.15" customHeight="1">
      <c r="A176" s="35"/>
      <c r="B176" s="162"/>
      <c r="C176" s="163" t="s">
        <v>261</v>
      </c>
      <c r="D176" s="163" t="s">
        <v>125</v>
      </c>
      <c r="E176" s="164" t="s">
        <v>262</v>
      </c>
      <c r="F176" s="165" t="s">
        <v>263</v>
      </c>
      <c r="G176" s="166" t="s">
        <v>167</v>
      </c>
      <c r="H176" s="167">
        <v>1</v>
      </c>
      <c r="I176" s="168"/>
      <c r="J176" s="169">
        <f>ROUND(I176*H176,2)</f>
        <v>0</v>
      </c>
      <c r="K176" s="165" t="s">
        <v>1</v>
      </c>
      <c r="L176" s="36"/>
      <c r="M176" s="170" t="s">
        <v>1</v>
      </c>
      <c r="N176" s="171" t="s">
        <v>40</v>
      </c>
      <c r="O176" s="74"/>
      <c r="P176" s="172">
        <f>O176*H176</f>
        <v>0</v>
      </c>
      <c r="Q176" s="172">
        <v>0</v>
      </c>
      <c r="R176" s="172">
        <f>Q176*H176</f>
        <v>0</v>
      </c>
      <c r="S176" s="172">
        <v>0</v>
      </c>
      <c r="T176" s="173">
        <f>S176*H176</f>
        <v>0</v>
      </c>
      <c r="U176" s="35"/>
      <c r="V176" s="35"/>
      <c r="W176" s="35"/>
      <c r="X176" s="35"/>
      <c r="Y176" s="35"/>
      <c r="Z176" s="35"/>
      <c r="AA176" s="35"/>
      <c r="AB176" s="35"/>
      <c r="AC176" s="35"/>
      <c r="AD176" s="35"/>
      <c r="AE176" s="35"/>
      <c r="AR176" s="174" t="s">
        <v>200</v>
      </c>
      <c r="AT176" s="174" t="s">
        <v>125</v>
      </c>
      <c r="AU176" s="174" t="s">
        <v>82</v>
      </c>
      <c r="AY176" s="16" t="s">
        <v>122</v>
      </c>
      <c r="BE176" s="175">
        <f>IF(N176="základní",J176,0)</f>
        <v>0</v>
      </c>
      <c r="BF176" s="175">
        <f>IF(N176="snížená",J176,0)</f>
        <v>0</v>
      </c>
      <c r="BG176" s="175">
        <f>IF(N176="zákl. přenesená",J176,0)</f>
        <v>0</v>
      </c>
      <c r="BH176" s="175">
        <f>IF(N176="sníž. přenesená",J176,0)</f>
        <v>0</v>
      </c>
      <c r="BI176" s="175">
        <f>IF(N176="nulová",J176,0)</f>
        <v>0</v>
      </c>
      <c r="BJ176" s="16" t="s">
        <v>80</v>
      </c>
      <c r="BK176" s="175">
        <f>ROUND(I176*H176,2)</f>
        <v>0</v>
      </c>
      <c r="BL176" s="16" t="s">
        <v>200</v>
      </c>
      <c r="BM176" s="174" t="s">
        <v>264</v>
      </c>
    </row>
    <row r="177" s="2" customFormat="1" ht="16.5" customHeight="1">
      <c r="A177" s="35"/>
      <c r="B177" s="162"/>
      <c r="C177" s="163" t="s">
        <v>265</v>
      </c>
      <c r="D177" s="163" t="s">
        <v>125</v>
      </c>
      <c r="E177" s="164" t="s">
        <v>266</v>
      </c>
      <c r="F177" s="165" t="s">
        <v>267</v>
      </c>
      <c r="G177" s="166" t="s">
        <v>167</v>
      </c>
      <c r="H177" s="167">
        <v>1</v>
      </c>
      <c r="I177" s="168"/>
      <c r="J177" s="169">
        <f>ROUND(I177*H177,2)</f>
        <v>0</v>
      </c>
      <c r="K177" s="165" t="s">
        <v>1</v>
      </c>
      <c r="L177" s="36"/>
      <c r="M177" s="170" t="s">
        <v>1</v>
      </c>
      <c r="N177" s="171" t="s">
        <v>40</v>
      </c>
      <c r="O177" s="74"/>
      <c r="P177" s="172">
        <f>O177*H177</f>
        <v>0</v>
      </c>
      <c r="Q177" s="172">
        <v>0</v>
      </c>
      <c r="R177" s="172">
        <f>Q177*H177</f>
        <v>0</v>
      </c>
      <c r="S177" s="172">
        <v>0</v>
      </c>
      <c r="T177" s="173">
        <f>S177*H177</f>
        <v>0</v>
      </c>
      <c r="U177" s="35"/>
      <c r="V177" s="35"/>
      <c r="W177" s="35"/>
      <c r="X177" s="35"/>
      <c r="Y177" s="35"/>
      <c r="Z177" s="35"/>
      <c r="AA177" s="35"/>
      <c r="AB177" s="35"/>
      <c r="AC177" s="35"/>
      <c r="AD177" s="35"/>
      <c r="AE177" s="35"/>
      <c r="AR177" s="174" t="s">
        <v>200</v>
      </c>
      <c r="AT177" s="174" t="s">
        <v>125</v>
      </c>
      <c r="AU177" s="174" t="s">
        <v>82</v>
      </c>
      <c r="AY177" s="16" t="s">
        <v>122</v>
      </c>
      <c r="BE177" s="175">
        <f>IF(N177="základní",J177,0)</f>
        <v>0</v>
      </c>
      <c r="BF177" s="175">
        <f>IF(N177="snížená",J177,0)</f>
        <v>0</v>
      </c>
      <c r="BG177" s="175">
        <f>IF(N177="zákl. přenesená",J177,0)</f>
        <v>0</v>
      </c>
      <c r="BH177" s="175">
        <f>IF(N177="sníž. přenesená",J177,0)</f>
        <v>0</v>
      </c>
      <c r="BI177" s="175">
        <f>IF(N177="nulová",J177,0)</f>
        <v>0</v>
      </c>
      <c r="BJ177" s="16" t="s">
        <v>80</v>
      </c>
      <c r="BK177" s="175">
        <f>ROUND(I177*H177,2)</f>
        <v>0</v>
      </c>
      <c r="BL177" s="16" t="s">
        <v>200</v>
      </c>
      <c r="BM177" s="174" t="s">
        <v>268</v>
      </c>
    </row>
    <row r="178" s="2" customFormat="1" ht="24.15" customHeight="1">
      <c r="A178" s="35"/>
      <c r="B178" s="162"/>
      <c r="C178" s="163" t="s">
        <v>269</v>
      </c>
      <c r="D178" s="163" t="s">
        <v>125</v>
      </c>
      <c r="E178" s="164" t="s">
        <v>270</v>
      </c>
      <c r="F178" s="165" t="s">
        <v>271</v>
      </c>
      <c r="G178" s="166" t="s">
        <v>229</v>
      </c>
      <c r="H178" s="195"/>
      <c r="I178" s="168"/>
      <c r="J178" s="169">
        <f>ROUND(I178*H178,2)</f>
        <v>0</v>
      </c>
      <c r="K178" s="165" t="s">
        <v>129</v>
      </c>
      <c r="L178" s="36"/>
      <c r="M178" s="170" t="s">
        <v>1</v>
      </c>
      <c r="N178" s="171" t="s">
        <v>40</v>
      </c>
      <c r="O178" s="74"/>
      <c r="P178" s="172">
        <f>O178*H178</f>
        <v>0</v>
      </c>
      <c r="Q178" s="172">
        <v>0</v>
      </c>
      <c r="R178" s="172">
        <f>Q178*H178</f>
        <v>0</v>
      </c>
      <c r="S178" s="172">
        <v>0</v>
      </c>
      <c r="T178" s="173">
        <f>S178*H178</f>
        <v>0</v>
      </c>
      <c r="U178" s="35"/>
      <c r="V178" s="35"/>
      <c r="W178" s="35"/>
      <c r="X178" s="35"/>
      <c r="Y178" s="35"/>
      <c r="Z178" s="35"/>
      <c r="AA178" s="35"/>
      <c r="AB178" s="35"/>
      <c r="AC178" s="35"/>
      <c r="AD178" s="35"/>
      <c r="AE178" s="35"/>
      <c r="AR178" s="174" t="s">
        <v>200</v>
      </c>
      <c r="AT178" s="174" t="s">
        <v>125</v>
      </c>
      <c r="AU178" s="174" t="s">
        <v>82</v>
      </c>
      <c r="AY178" s="16" t="s">
        <v>122</v>
      </c>
      <c r="BE178" s="175">
        <f>IF(N178="základní",J178,0)</f>
        <v>0</v>
      </c>
      <c r="BF178" s="175">
        <f>IF(N178="snížená",J178,0)</f>
        <v>0</v>
      </c>
      <c r="BG178" s="175">
        <f>IF(N178="zákl. přenesená",J178,0)</f>
        <v>0</v>
      </c>
      <c r="BH178" s="175">
        <f>IF(N178="sníž. přenesená",J178,0)</f>
        <v>0</v>
      </c>
      <c r="BI178" s="175">
        <f>IF(N178="nulová",J178,0)</f>
        <v>0</v>
      </c>
      <c r="BJ178" s="16" t="s">
        <v>80</v>
      </c>
      <c r="BK178" s="175">
        <f>ROUND(I178*H178,2)</f>
        <v>0</v>
      </c>
      <c r="BL178" s="16" t="s">
        <v>200</v>
      </c>
      <c r="BM178" s="174" t="s">
        <v>272</v>
      </c>
    </row>
    <row r="179" s="12" customFormat="1" ht="22.8" customHeight="1">
      <c r="A179" s="12"/>
      <c r="B179" s="149"/>
      <c r="C179" s="12"/>
      <c r="D179" s="150" t="s">
        <v>74</v>
      </c>
      <c r="E179" s="160" t="s">
        <v>273</v>
      </c>
      <c r="F179" s="160" t="s">
        <v>274</v>
      </c>
      <c r="G179" s="12"/>
      <c r="H179" s="12"/>
      <c r="I179" s="152"/>
      <c r="J179" s="161">
        <f>BK179</f>
        <v>0</v>
      </c>
      <c r="K179" s="12"/>
      <c r="L179" s="149"/>
      <c r="M179" s="154"/>
      <c r="N179" s="155"/>
      <c r="O179" s="155"/>
      <c r="P179" s="156">
        <f>SUM(P180:P186)</f>
        <v>0</v>
      </c>
      <c r="Q179" s="155"/>
      <c r="R179" s="156">
        <f>SUM(R180:R186)</f>
        <v>0.17757000000000003</v>
      </c>
      <c r="S179" s="155"/>
      <c r="T179" s="157">
        <f>SUM(T180:T186)</f>
        <v>0</v>
      </c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R179" s="150" t="s">
        <v>82</v>
      </c>
      <c r="AT179" s="158" t="s">
        <v>74</v>
      </c>
      <c r="AU179" s="158" t="s">
        <v>80</v>
      </c>
      <c r="AY179" s="150" t="s">
        <v>122</v>
      </c>
      <c r="BK179" s="159">
        <f>SUM(BK180:BK186)</f>
        <v>0</v>
      </c>
    </row>
    <row r="180" s="2" customFormat="1" ht="24.15" customHeight="1">
      <c r="A180" s="35"/>
      <c r="B180" s="162"/>
      <c r="C180" s="163" t="s">
        <v>275</v>
      </c>
      <c r="D180" s="163" t="s">
        <v>125</v>
      </c>
      <c r="E180" s="164" t="s">
        <v>276</v>
      </c>
      <c r="F180" s="165" t="s">
        <v>277</v>
      </c>
      <c r="G180" s="166" t="s">
        <v>128</v>
      </c>
      <c r="H180" s="167">
        <v>3.5</v>
      </c>
      <c r="I180" s="168"/>
      <c r="J180" s="169">
        <f>ROUND(I180*H180,2)</f>
        <v>0</v>
      </c>
      <c r="K180" s="165" t="s">
        <v>129</v>
      </c>
      <c r="L180" s="36"/>
      <c r="M180" s="170" t="s">
        <v>1</v>
      </c>
      <c r="N180" s="171" t="s">
        <v>40</v>
      </c>
      <c r="O180" s="74"/>
      <c r="P180" s="172">
        <f>O180*H180</f>
        <v>0</v>
      </c>
      <c r="Q180" s="172">
        <v>0.050259999999999999</v>
      </c>
      <c r="R180" s="172">
        <f>Q180*H180</f>
        <v>0.17591000000000001</v>
      </c>
      <c r="S180" s="172">
        <v>0</v>
      </c>
      <c r="T180" s="173">
        <f>S180*H180</f>
        <v>0</v>
      </c>
      <c r="U180" s="35"/>
      <c r="V180" s="35"/>
      <c r="W180" s="35"/>
      <c r="X180" s="35"/>
      <c r="Y180" s="35"/>
      <c r="Z180" s="35"/>
      <c r="AA180" s="35"/>
      <c r="AB180" s="35"/>
      <c r="AC180" s="35"/>
      <c r="AD180" s="35"/>
      <c r="AE180" s="35"/>
      <c r="AR180" s="174" t="s">
        <v>200</v>
      </c>
      <c r="AT180" s="174" t="s">
        <v>125</v>
      </c>
      <c r="AU180" s="174" t="s">
        <v>82</v>
      </c>
      <c r="AY180" s="16" t="s">
        <v>122</v>
      </c>
      <c r="BE180" s="175">
        <f>IF(N180="základní",J180,0)</f>
        <v>0</v>
      </c>
      <c r="BF180" s="175">
        <f>IF(N180="snížená",J180,0)</f>
        <v>0</v>
      </c>
      <c r="BG180" s="175">
        <f>IF(N180="zákl. přenesená",J180,0)</f>
        <v>0</v>
      </c>
      <c r="BH180" s="175">
        <f>IF(N180="sníž. přenesená",J180,0)</f>
        <v>0</v>
      </c>
      <c r="BI180" s="175">
        <f>IF(N180="nulová",J180,0)</f>
        <v>0</v>
      </c>
      <c r="BJ180" s="16" t="s">
        <v>80</v>
      </c>
      <c r="BK180" s="175">
        <f>ROUND(I180*H180,2)</f>
        <v>0</v>
      </c>
      <c r="BL180" s="16" t="s">
        <v>200</v>
      </c>
      <c r="BM180" s="174" t="s">
        <v>278</v>
      </c>
    </row>
    <row r="181" s="13" customFormat="1">
      <c r="A181" s="13"/>
      <c r="B181" s="176"/>
      <c r="C181" s="13"/>
      <c r="D181" s="177" t="s">
        <v>132</v>
      </c>
      <c r="E181" s="178" t="s">
        <v>1</v>
      </c>
      <c r="F181" s="179" t="s">
        <v>279</v>
      </c>
      <c r="G181" s="13"/>
      <c r="H181" s="180">
        <v>3.5</v>
      </c>
      <c r="I181" s="181"/>
      <c r="J181" s="13"/>
      <c r="K181" s="13"/>
      <c r="L181" s="176"/>
      <c r="M181" s="182"/>
      <c r="N181" s="183"/>
      <c r="O181" s="183"/>
      <c r="P181" s="183"/>
      <c r="Q181" s="183"/>
      <c r="R181" s="183"/>
      <c r="S181" s="183"/>
      <c r="T181" s="184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T181" s="178" t="s">
        <v>132</v>
      </c>
      <c r="AU181" s="178" t="s">
        <v>82</v>
      </c>
      <c r="AV181" s="13" t="s">
        <v>82</v>
      </c>
      <c r="AW181" s="13" t="s">
        <v>32</v>
      </c>
      <c r="AX181" s="13" t="s">
        <v>80</v>
      </c>
      <c r="AY181" s="178" t="s">
        <v>122</v>
      </c>
    </row>
    <row r="182" s="2" customFormat="1" ht="21.75" customHeight="1">
      <c r="A182" s="35"/>
      <c r="B182" s="162"/>
      <c r="C182" s="163" t="s">
        <v>236</v>
      </c>
      <c r="D182" s="163" t="s">
        <v>125</v>
      </c>
      <c r="E182" s="164" t="s">
        <v>280</v>
      </c>
      <c r="F182" s="165" t="s">
        <v>281</v>
      </c>
      <c r="G182" s="166" t="s">
        <v>128</v>
      </c>
      <c r="H182" s="167">
        <v>7</v>
      </c>
      <c r="I182" s="168"/>
      <c r="J182" s="169">
        <f>ROUND(I182*H182,2)</f>
        <v>0</v>
      </c>
      <c r="K182" s="165" t="s">
        <v>129</v>
      </c>
      <c r="L182" s="36"/>
      <c r="M182" s="170" t="s">
        <v>1</v>
      </c>
      <c r="N182" s="171" t="s">
        <v>40</v>
      </c>
      <c r="O182" s="74"/>
      <c r="P182" s="172">
        <f>O182*H182</f>
        <v>0</v>
      </c>
      <c r="Q182" s="172">
        <v>0.00020000000000000001</v>
      </c>
      <c r="R182" s="172">
        <f>Q182*H182</f>
        <v>0.0014</v>
      </c>
      <c r="S182" s="172">
        <v>0</v>
      </c>
      <c r="T182" s="173">
        <f>S182*H182</f>
        <v>0</v>
      </c>
      <c r="U182" s="35"/>
      <c r="V182" s="35"/>
      <c r="W182" s="35"/>
      <c r="X182" s="35"/>
      <c r="Y182" s="35"/>
      <c r="Z182" s="35"/>
      <c r="AA182" s="35"/>
      <c r="AB182" s="35"/>
      <c r="AC182" s="35"/>
      <c r="AD182" s="35"/>
      <c r="AE182" s="35"/>
      <c r="AR182" s="174" t="s">
        <v>200</v>
      </c>
      <c r="AT182" s="174" t="s">
        <v>125</v>
      </c>
      <c r="AU182" s="174" t="s">
        <v>82</v>
      </c>
      <c r="AY182" s="16" t="s">
        <v>122</v>
      </c>
      <c r="BE182" s="175">
        <f>IF(N182="základní",J182,0)</f>
        <v>0</v>
      </c>
      <c r="BF182" s="175">
        <f>IF(N182="snížená",J182,0)</f>
        <v>0</v>
      </c>
      <c r="BG182" s="175">
        <f>IF(N182="zákl. přenesená",J182,0)</f>
        <v>0</v>
      </c>
      <c r="BH182" s="175">
        <f>IF(N182="sníž. přenesená",J182,0)</f>
        <v>0</v>
      </c>
      <c r="BI182" s="175">
        <f>IF(N182="nulová",J182,0)</f>
        <v>0</v>
      </c>
      <c r="BJ182" s="16" t="s">
        <v>80</v>
      </c>
      <c r="BK182" s="175">
        <f>ROUND(I182*H182,2)</f>
        <v>0</v>
      </c>
      <c r="BL182" s="16" t="s">
        <v>200</v>
      </c>
      <c r="BM182" s="174" t="s">
        <v>282</v>
      </c>
    </row>
    <row r="183" s="13" customFormat="1">
      <c r="A183" s="13"/>
      <c r="B183" s="176"/>
      <c r="C183" s="13"/>
      <c r="D183" s="177" t="s">
        <v>132</v>
      </c>
      <c r="E183" s="178" t="s">
        <v>1</v>
      </c>
      <c r="F183" s="179" t="s">
        <v>283</v>
      </c>
      <c r="G183" s="13"/>
      <c r="H183" s="180">
        <v>7</v>
      </c>
      <c r="I183" s="181"/>
      <c r="J183" s="13"/>
      <c r="K183" s="13"/>
      <c r="L183" s="176"/>
      <c r="M183" s="182"/>
      <c r="N183" s="183"/>
      <c r="O183" s="183"/>
      <c r="P183" s="183"/>
      <c r="Q183" s="183"/>
      <c r="R183" s="183"/>
      <c r="S183" s="183"/>
      <c r="T183" s="184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T183" s="178" t="s">
        <v>132</v>
      </c>
      <c r="AU183" s="178" t="s">
        <v>82</v>
      </c>
      <c r="AV183" s="13" t="s">
        <v>82</v>
      </c>
      <c r="AW183" s="13" t="s">
        <v>32</v>
      </c>
      <c r="AX183" s="13" t="s">
        <v>80</v>
      </c>
      <c r="AY183" s="178" t="s">
        <v>122</v>
      </c>
    </row>
    <row r="184" s="2" customFormat="1" ht="24.15" customHeight="1">
      <c r="A184" s="35"/>
      <c r="B184" s="162"/>
      <c r="C184" s="163" t="s">
        <v>284</v>
      </c>
      <c r="D184" s="163" t="s">
        <v>125</v>
      </c>
      <c r="E184" s="164" t="s">
        <v>285</v>
      </c>
      <c r="F184" s="165" t="s">
        <v>286</v>
      </c>
      <c r="G184" s="166" t="s">
        <v>177</v>
      </c>
      <c r="H184" s="167">
        <v>1.3</v>
      </c>
      <c r="I184" s="168"/>
      <c r="J184" s="169">
        <f>ROUND(I184*H184,2)</f>
        <v>0</v>
      </c>
      <c r="K184" s="165" t="s">
        <v>129</v>
      </c>
      <c r="L184" s="36"/>
      <c r="M184" s="170" t="s">
        <v>1</v>
      </c>
      <c r="N184" s="171" t="s">
        <v>40</v>
      </c>
      <c r="O184" s="74"/>
      <c r="P184" s="172">
        <f>O184*H184</f>
        <v>0</v>
      </c>
      <c r="Q184" s="172">
        <v>0.00020000000000000001</v>
      </c>
      <c r="R184" s="172">
        <f>Q184*H184</f>
        <v>0.00026000000000000003</v>
      </c>
      <c r="S184" s="172">
        <v>0</v>
      </c>
      <c r="T184" s="173">
        <f>S184*H184</f>
        <v>0</v>
      </c>
      <c r="U184" s="35"/>
      <c r="V184" s="35"/>
      <c r="W184" s="35"/>
      <c r="X184" s="35"/>
      <c r="Y184" s="35"/>
      <c r="Z184" s="35"/>
      <c r="AA184" s="35"/>
      <c r="AB184" s="35"/>
      <c r="AC184" s="35"/>
      <c r="AD184" s="35"/>
      <c r="AE184" s="35"/>
      <c r="AR184" s="174" t="s">
        <v>200</v>
      </c>
      <c r="AT184" s="174" t="s">
        <v>125</v>
      </c>
      <c r="AU184" s="174" t="s">
        <v>82</v>
      </c>
      <c r="AY184" s="16" t="s">
        <v>122</v>
      </c>
      <c r="BE184" s="175">
        <f>IF(N184="základní",J184,0)</f>
        <v>0</v>
      </c>
      <c r="BF184" s="175">
        <f>IF(N184="snížená",J184,0)</f>
        <v>0</v>
      </c>
      <c r="BG184" s="175">
        <f>IF(N184="zákl. přenesená",J184,0)</f>
        <v>0</v>
      </c>
      <c r="BH184" s="175">
        <f>IF(N184="sníž. přenesená",J184,0)</f>
        <v>0</v>
      </c>
      <c r="BI184" s="175">
        <f>IF(N184="nulová",J184,0)</f>
        <v>0</v>
      </c>
      <c r="BJ184" s="16" t="s">
        <v>80</v>
      </c>
      <c r="BK184" s="175">
        <f>ROUND(I184*H184,2)</f>
        <v>0</v>
      </c>
      <c r="BL184" s="16" t="s">
        <v>200</v>
      </c>
      <c r="BM184" s="174" t="s">
        <v>287</v>
      </c>
    </row>
    <row r="185" s="2" customFormat="1" ht="21.75" customHeight="1">
      <c r="A185" s="35"/>
      <c r="B185" s="162"/>
      <c r="C185" s="163" t="s">
        <v>288</v>
      </c>
      <c r="D185" s="163" t="s">
        <v>125</v>
      </c>
      <c r="E185" s="164" t="s">
        <v>289</v>
      </c>
      <c r="F185" s="165" t="s">
        <v>290</v>
      </c>
      <c r="G185" s="166" t="s">
        <v>128</v>
      </c>
      <c r="H185" s="167">
        <v>3.5</v>
      </c>
      <c r="I185" s="168"/>
      <c r="J185" s="169">
        <f>ROUND(I185*H185,2)</f>
        <v>0</v>
      </c>
      <c r="K185" s="165" t="s">
        <v>129</v>
      </c>
      <c r="L185" s="36"/>
      <c r="M185" s="170" t="s">
        <v>1</v>
      </c>
      <c r="N185" s="171" t="s">
        <v>40</v>
      </c>
      <c r="O185" s="74"/>
      <c r="P185" s="172">
        <f>O185*H185</f>
        <v>0</v>
      </c>
      <c r="Q185" s="172">
        <v>0</v>
      </c>
      <c r="R185" s="172">
        <f>Q185*H185</f>
        <v>0</v>
      </c>
      <c r="S185" s="172">
        <v>0</v>
      </c>
      <c r="T185" s="173">
        <f>S185*H185</f>
        <v>0</v>
      </c>
      <c r="U185" s="35"/>
      <c r="V185" s="35"/>
      <c r="W185" s="35"/>
      <c r="X185" s="35"/>
      <c r="Y185" s="35"/>
      <c r="Z185" s="35"/>
      <c r="AA185" s="35"/>
      <c r="AB185" s="35"/>
      <c r="AC185" s="35"/>
      <c r="AD185" s="35"/>
      <c r="AE185" s="35"/>
      <c r="AR185" s="174" t="s">
        <v>200</v>
      </c>
      <c r="AT185" s="174" t="s">
        <v>125</v>
      </c>
      <c r="AU185" s="174" t="s">
        <v>82</v>
      </c>
      <c r="AY185" s="16" t="s">
        <v>122</v>
      </c>
      <c r="BE185" s="175">
        <f>IF(N185="základní",J185,0)</f>
        <v>0</v>
      </c>
      <c r="BF185" s="175">
        <f>IF(N185="snížená",J185,0)</f>
        <v>0</v>
      </c>
      <c r="BG185" s="175">
        <f>IF(N185="zákl. přenesená",J185,0)</f>
        <v>0</v>
      </c>
      <c r="BH185" s="175">
        <f>IF(N185="sníž. přenesená",J185,0)</f>
        <v>0</v>
      </c>
      <c r="BI185" s="175">
        <f>IF(N185="nulová",J185,0)</f>
        <v>0</v>
      </c>
      <c r="BJ185" s="16" t="s">
        <v>80</v>
      </c>
      <c r="BK185" s="175">
        <f>ROUND(I185*H185,2)</f>
        <v>0</v>
      </c>
      <c r="BL185" s="16" t="s">
        <v>200</v>
      </c>
      <c r="BM185" s="174" t="s">
        <v>291</v>
      </c>
    </row>
    <row r="186" s="2" customFormat="1" ht="24.15" customHeight="1">
      <c r="A186" s="35"/>
      <c r="B186" s="162"/>
      <c r="C186" s="163" t="s">
        <v>292</v>
      </c>
      <c r="D186" s="163" t="s">
        <v>125</v>
      </c>
      <c r="E186" s="164" t="s">
        <v>293</v>
      </c>
      <c r="F186" s="165" t="s">
        <v>294</v>
      </c>
      <c r="G186" s="166" t="s">
        <v>229</v>
      </c>
      <c r="H186" s="195"/>
      <c r="I186" s="168"/>
      <c r="J186" s="169">
        <f>ROUND(I186*H186,2)</f>
        <v>0</v>
      </c>
      <c r="K186" s="165" t="s">
        <v>129</v>
      </c>
      <c r="L186" s="36"/>
      <c r="M186" s="170" t="s">
        <v>1</v>
      </c>
      <c r="N186" s="171" t="s">
        <v>40</v>
      </c>
      <c r="O186" s="74"/>
      <c r="P186" s="172">
        <f>O186*H186</f>
        <v>0</v>
      </c>
      <c r="Q186" s="172">
        <v>0</v>
      </c>
      <c r="R186" s="172">
        <f>Q186*H186</f>
        <v>0</v>
      </c>
      <c r="S186" s="172">
        <v>0</v>
      </c>
      <c r="T186" s="173">
        <f>S186*H186</f>
        <v>0</v>
      </c>
      <c r="U186" s="35"/>
      <c r="V186" s="35"/>
      <c r="W186" s="35"/>
      <c r="X186" s="35"/>
      <c r="Y186" s="35"/>
      <c r="Z186" s="35"/>
      <c r="AA186" s="35"/>
      <c r="AB186" s="35"/>
      <c r="AC186" s="35"/>
      <c r="AD186" s="35"/>
      <c r="AE186" s="35"/>
      <c r="AR186" s="174" t="s">
        <v>200</v>
      </c>
      <c r="AT186" s="174" t="s">
        <v>125</v>
      </c>
      <c r="AU186" s="174" t="s">
        <v>82</v>
      </c>
      <c r="AY186" s="16" t="s">
        <v>122</v>
      </c>
      <c r="BE186" s="175">
        <f>IF(N186="základní",J186,0)</f>
        <v>0</v>
      </c>
      <c r="BF186" s="175">
        <f>IF(N186="snížená",J186,0)</f>
        <v>0</v>
      </c>
      <c r="BG186" s="175">
        <f>IF(N186="zákl. přenesená",J186,0)</f>
        <v>0</v>
      </c>
      <c r="BH186" s="175">
        <f>IF(N186="sníž. přenesená",J186,0)</f>
        <v>0</v>
      </c>
      <c r="BI186" s="175">
        <f>IF(N186="nulová",J186,0)</f>
        <v>0</v>
      </c>
      <c r="BJ186" s="16" t="s">
        <v>80</v>
      </c>
      <c r="BK186" s="175">
        <f>ROUND(I186*H186,2)</f>
        <v>0</v>
      </c>
      <c r="BL186" s="16" t="s">
        <v>200</v>
      </c>
      <c r="BM186" s="174" t="s">
        <v>295</v>
      </c>
    </row>
    <row r="187" s="12" customFormat="1" ht="22.8" customHeight="1">
      <c r="A187" s="12"/>
      <c r="B187" s="149"/>
      <c r="C187" s="12"/>
      <c r="D187" s="150" t="s">
        <v>74</v>
      </c>
      <c r="E187" s="160" t="s">
        <v>296</v>
      </c>
      <c r="F187" s="160" t="s">
        <v>297</v>
      </c>
      <c r="G187" s="12"/>
      <c r="H187" s="12"/>
      <c r="I187" s="152"/>
      <c r="J187" s="161">
        <f>BK187</f>
        <v>0</v>
      </c>
      <c r="K187" s="12"/>
      <c r="L187" s="149"/>
      <c r="M187" s="154"/>
      <c r="N187" s="155"/>
      <c r="O187" s="155"/>
      <c r="P187" s="156">
        <f>SUM(P188:P191)</f>
        <v>0</v>
      </c>
      <c r="Q187" s="155"/>
      <c r="R187" s="156">
        <f>SUM(R188:R191)</f>
        <v>0</v>
      </c>
      <c r="S187" s="155"/>
      <c r="T187" s="157">
        <f>SUM(T188:T191)</f>
        <v>0</v>
      </c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R187" s="150" t="s">
        <v>82</v>
      </c>
      <c r="AT187" s="158" t="s">
        <v>74</v>
      </c>
      <c r="AU187" s="158" t="s">
        <v>80</v>
      </c>
      <c r="AY187" s="150" t="s">
        <v>122</v>
      </c>
      <c r="BK187" s="159">
        <f>SUM(BK188:BK191)</f>
        <v>0</v>
      </c>
    </row>
    <row r="188" s="2" customFormat="1" ht="24.15" customHeight="1">
      <c r="A188" s="35"/>
      <c r="B188" s="162"/>
      <c r="C188" s="163" t="s">
        <v>298</v>
      </c>
      <c r="D188" s="163" t="s">
        <v>125</v>
      </c>
      <c r="E188" s="164" t="s">
        <v>299</v>
      </c>
      <c r="F188" s="165" t="s">
        <v>300</v>
      </c>
      <c r="G188" s="166" t="s">
        <v>151</v>
      </c>
      <c r="H188" s="167">
        <v>1</v>
      </c>
      <c r="I188" s="168"/>
      <c r="J188" s="169">
        <f>ROUND(I188*H188,2)</f>
        <v>0</v>
      </c>
      <c r="K188" s="165" t="s">
        <v>1</v>
      </c>
      <c r="L188" s="36"/>
      <c r="M188" s="170" t="s">
        <v>1</v>
      </c>
      <c r="N188" s="171" t="s">
        <v>40</v>
      </c>
      <c r="O188" s="74"/>
      <c r="P188" s="172">
        <f>O188*H188</f>
        <v>0</v>
      </c>
      <c r="Q188" s="172">
        <v>0</v>
      </c>
      <c r="R188" s="172">
        <f>Q188*H188</f>
        <v>0</v>
      </c>
      <c r="S188" s="172">
        <v>0</v>
      </c>
      <c r="T188" s="173">
        <f>S188*H188</f>
        <v>0</v>
      </c>
      <c r="U188" s="35"/>
      <c r="V188" s="35"/>
      <c r="W188" s="35"/>
      <c r="X188" s="35"/>
      <c r="Y188" s="35"/>
      <c r="Z188" s="35"/>
      <c r="AA188" s="35"/>
      <c r="AB188" s="35"/>
      <c r="AC188" s="35"/>
      <c r="AD188" s="35"/>
      <c r="AE188" s="35"/>
      <c r="AR188" s="174" t="s">
        <v>200</v>
      </c>
      <c r="AT188" s="174" t="s">
        <v>125</v>
      </c>
      <c r="AU188" s="174" t="s">
        <v>82</v>
      </c>
      <c r="AY188" s="16" t="s">
        <v>122</v>
      </c>
      <c r="BE188" s="175">
        <f>IF(N188="základní",J188,0)</f>
        <v>0</v>
      </c>
      <c r="BF188" s="175">
        <f>IF(N188="snížená",J188,0)</f>
        <v>0</v>
      </c>
      <c r="BG188" s="175">
        <f>IF(N188="zákl. přenesená",J188,0)</f>
        <v>0</v>
      </c>
      <c r="BH188" s="175">
        <f>IF(N188="sníž. přenesená",J188,0)</f>
        <v>0</v>
      </c>
      <c r="BI188" s="175">
        <f>IF(N188="nulová",J188,0)</f>
        <v>0</v>
      </c>
      <c r="BJ188" s="16" t="s">
        <v>80</v>
      </c>
      <c r="BK188" s="175">
        <f>ROUND(I188*H188,2)</f>
        <v>0</v>
      </c>
      <c r="BL188" s="16" t="s">
        <v>200</v>
      </c>
      <c r="BM188" s="174" t="s">
        <v>301</v>
      </c>
    </row>
    <row r="189" s="2" customFormat="1" ht="21.75" customHeight="1">
      <c r="A189" s="35"/>
      <c r="B189" s="162"/>
      <c r="C189" s="163" t="s">
        <v>302</v>
      </c>
      <c r="D189" s="163" t="s">
        <v>125</v>
      </c>
      <c r="E189" s="164" t="s">
        <v>303</v>
      </c>
      <c r="F189" s="165" t="s">
        <v>304</v>
      </c>
      <c r="G189" s="166" t="s">
        <v>151</v>
      </c>
      <c r="H189" s="167">
        <v>2</v>
      </c>
      <c r="I189" s="168"/>
      <c r="J189" s="169">
        <f>ROUND(I189*H189,2)</f>
        <v>0</v>
      </c>
      <c r="K189" s="165" t="s">
        <v>1</v>
      </c>
      <c r="L189" s="36"/>
      <c r="M189" s="170" t="s">
        <v>1</v>
      </c>
      <c r="N189" s="171" t="s">
        <v>40</v>
      </c>
      <c r="O189" s="74"/>
      <c r="P189" s="172">
        <f>O189*H189</f>
        <v>0</v>
      </c>
      <c r="Q189" s="172">
        <v>0</v>
      </c>
      <c r="R189" s="172">
        <f>Q189*H189</f>
        <v>0</v>
      </c>
      <c r="S189" s="172">
        <v>0</v>
      </c>
      <c r="T189" s="173">
        <f>S189*H189</f>
        <v>0</v>
      </c>
      <c r="U189" s="35"/>
      <c r="V189" s="35"/>
      <c r="W189" s="35"/>
      <c r="X189" s="35"/>
      <c r="Y189" s="35"/>
      <c r="Z189" s="35"/>
      <c r="AA189" s="35"/>
      <c r="AB189" s="35"/>
      <c r="AC189" s="35"/>
      <c r="AD189" s="35"/>
      <c r="AE189" s="35"/>
      <c r="AR189" s="174" t="s">
        <v>200</v>
      </c>
      <c r="AT189" s="174" t="s">
        <v>125</v>
      </c>
      <c r="AU189" s="174" t="s">
        <v>82</v>
      </c>
      <c r="AY189" s="16" t="s">
        <v>122</v>
      </c>
      <c r="BE189" s="175">
        <f>IF(N189="základní",J189,0)</f>
        <v>0</v>
      </c>
      <c r="BF189" s="175">
        <f>IF(N189="snížená",J189,0)</f>
        <v>0</v>
      </c>
      <c r="BG189" s="175">
        <f>IF(N189="zákl. přenesená",J189,0)</f>
        <v>0</v>
      </c>
      <c r="BH189" s="175">
        <f>IF(N189="sníž. přenesená",J189,0)</f>
        <v>0</v>
      </c>
      <c r="BI189" s="175">
        <f>IF(N189="nulová",J189,0)</f>
        <v>0</v>
      </c>
      <c r="BJ189" s="16" t="s">
        <v>80</v>
      </c>
      <c r="BK189" s="175">
        <f>ROUND(I189*H189,2)</f>
        <v>0</v>
      </c>
      <c r="BL189" s="16" t="s">
        <v>200</v>
      </c>
      <c r="BM189" s="174" t="s">
        <v>305</v>
      </c>
    </row>
    <row r="190" s="2" customFormat="1" ht="49.05" customHeight="1">
      <c r="A190" s="35"/>
      <c r="B190" s="162"/>
      <c r="C190" s="163" t="s">
        <v>306</v>
      </c>
      <c r="D190" s="163" t="s">
        <v>125</v>
      </c>
      <c r="E190" s="164" t="s">
        <v>307</v>
      </c>
      <c r="F190" s="165" t="s">
        <v>308</v>
      </c>
      <c r="G190" s="166" t="s">
        <v>151</v>
      </c>
      <c r="H190" s="167">
        <v>1</v>
      </c>
      <c r="I190" s="168"/>
      <c r="J190" s="169">
        <f>ROUND(I190*H190,2)</f>
        <v>0</v>
      </c>
      <c r="K190" s="165" t="s">
        <v>1</v>
      </c>
      <c r="L190" s="36"/>
      <c r="M190" s="170" t="s">
        <v>1</v>
      </c>
      <c r="N190" s="171" t="s">
        <v>40</v>
      </c>
      <c r="O190" s="74"/>
      <c r="P190" s="172">
        <f>O190*H190</f>
        <v>0</v>
      </c>
      <c r="Q190" s="172">
        <v>0</v>
      </c>
      <c r="R190" s="172">
        <f>Q190*H190</f>
        <v>0</v>
      </c>
      <c r="S190" s="172">
        <v>0</v>
      </c>
      <c r="T190" s="173">
        <f>S190*H190</f>
        <v>0</v>
      </c>
      <c r="U190" s="35"/>
      <c r="V190" s="35"/>
      <c r="W190" s="35"/>
      <c r="X190" s="35"/>
      <c r="Y190" s="35"/>
      <c r="Z190" s="35"/>
      <c r="AA190" s="35"/>
      <c r="AB190" s="35"/>
      <c r="AC190" s="35"/>
      <c r="AD190" s="35"/>
      <c r="AE190" s="35"/>
      <c r="AR190" s="174" t="s">
        <v>200</v>
      </c>
      <c r="AT190" s="174" t="s">
        <v>125</v>
      </c>
      <c r="AU190" s="174" t="s">
        <v>82</v>
      </c>
      <c r="AY190" s="16" t="s">
        <v>122</v>
      </c>
      <c r="BE190" s="175">
        <f>IF(N190="základní",J190,0)</f>
        <v>0</v>
      </c>
      <c r="BF190" s="175">
        <f>IF(N190="snížená",J190,0)</f>
        <v>0</v>
      </c>
      <c r="BG190" s="175">
        <f>IF(N190="zákl. přenesená",J190,0)</f>
        <v>0</v>
      </c>
      <c r="BH190" s="175">
        <f>IF(N190="sníž. přenesená",J190,0)</f>
        <v>0</v>
      </c>
      <c r="BI190" s="175">
        <f>IF(N190="nulová",J190,0)</f>
        <v>0</v>
      </c>
      <c r="BJ190" s="16" t="s">
        <v>80</v>
      </c>
      <c r="BK190" s="175">
        <f>ROUND(I190*H190,2)</f>
        <v>0</v>
      </c>
      <c r="BL190" s="16" t="s">
        <v>200</v>
      </c>
      <c r="BM190" s="174" t="s">
        <v>309</v>
      </c>
    </row>
    <row r="191" s="2" customFormat="1" ht="24.15" customHeight="1">
      <c r="A191" s="35"/>
      <c r="B191" s="162"/>
      <c r="C191" s="163" t="s">
        <v>310</v>
      </c>
      <c r="D191" s="163" t="s">
        <v>125</v>
      </c>
      <c r="E191" s="164" t="s">
        <v>311</v>
      </c>
      <c r="F191" s="165" t="s">
        <v>312</v>
      </c>
      <c r="G191" s="166" t="s">
        <v>229</v>
      </c>
      <c r="H191" s="195"/>
      <c r="I191" s="168"/>
      <c r="J191" s="169">
        <f>ROUND(I191*H191,2)</f>
        <v>0</v>
      </c>
      <c r="K191" s="165" t="s">
        <v>129</v>
      </c>
      <c r="L191" s="36"/>
      <c r="M191" s="170" t="s">
        <v>1</v>
      </c>
      <c r="N191" s="171" t="s">
        <v>40</v>
      </c>
      <c r="O191" s="74"/>
      <c r="P191" s="172">
        <f>O191*H191</f>
        <v>0</v>
      </c>
      <c r="Q191" s="172">
        <v>0</v>
      </c>
      <c r="R191" s="172">
        <f>Q191*H191</f>
        <v>0</v>
      </c>
      <c r="S191" s="172">
        <v>0</v>
      </c>
      <c r="T191" s="173">
        <f>S191*H191</f>
        <v>0</v>
      </c>
      <c r="U191" s="35"/>
      <c r="V191" s="35"/>
      <c r="W191" s="35"/>
      <c r="X191" s="35"/>
      <c r="Y191" s="35"/>
      <c r="Z191" s="35"/>
      <c r="AA191" s="35"/>
      <c r="AB191" s="35"/>
      <c r="AC191" s="35"/>
      <c r="AD191" s="35"/>
      <c r="AE191" s="35"/>
      <c r="AR191" s="174" t="s">
        <v>200</v>
      </c>
      <c r="AT191" s="174" t="s">
        <v>125</v>
      </c>
      <c r="AU191" s="174" t="s">
        <v>82</v>
      </c>
      <c r="AY191" s="16" t="s">
        <v>122</v>
      </c>
      <c r="BE191" s="175">
        <f>IF(N191="základní",J191,0)</f>
        <v>0</v>
      </c>
      <c r="BF191" s="175">
        <f>IF(N191="snížená",J191,0)</f>
        <v>0</v>
      </c>
      <c r="BG191" s="175">
        <f>IF(N191="zákl. přenesená",J191,0)</f>
        <v>0</v>
      </c>
      <c r="BH191" s="175">
        <f>IF(N191="sníž. přenesená",J191,0)</f>
        <v>0</v>
      </c>
      <c r="BI191" s="175">
        <f>IF(N191="nulová",J191,0)</f>
        <v>0</v>
      </c>
      <c r="BJ191" s="16" t="s">
        <v>80</v>
      </c>
      <c r="BK191" s="175">
        <f>ROUND(I191*H191,2)</f>
        <v>0</v>
      </c>
      <c r="BL191" s="16" t="s">
        <v>200</v>
      </c>
      <c r="BM191" s="174" t="s">
        <v>313</v>
      </c>
    </row>
    <row r="192" s="12" customFormat="1" ht="22.8" customHeight="1">
      <c r="A192" s="12"/>
      <c r="B192" s="149"/>
      <c r="C192" s="12"/>
      <c r="D192" s="150" t="s">
        <v>74</v>
      </c>
      <c r="E192" s="160" t="s">
        <v>314</v>
      </c>
      <c r="F192" s="160" t="s">
        <v>315</v>
      </c>
      <c r="G192" s="12"/>
      <c r="H192" s="12"/>
      <c r="I192" s="152"/>
      <c r="J192" s="161">
        <f>BK192</f>
        <v>0</v>
      </c>
      <c r="K192" s="12"/>
      <c r="L192" s="149"/>
      <c r="M192" s="154"/>
      <c r="N192" s="155"/>
      <c r="O192" s="155"/>
      <c r="P192" s="156">
        <f>SUM(P193:P208)</f>
        <v>0</v>
      </c>
      <c r="Q192" s="155"/>
      <c r="R192" s="156">
        <f>SUM(R193:R208)</f>
        <v>0.18753500000000001</v>
      </c>
      <c r="S192" s="155"/>
      <c r="T192" s="157">
        <f>SUM(T193:T208)</f>
        <v>0</v>
      </c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R192" s="150" t="s">
        <v>82</v>
      </c>
      <c r="AT192" s="158" t="s">
        <v>74</v>
      </c>
      <c r="AU192" s="158" t="s">
        <v>80</v>
      </c>
      <c r="AY192" s="150" t="s">
        <v>122</v>
      </c>
      <c r="BK192" s="159">
        <f>SUM(BK193:BK208)</f>
        <v>0</v>
      </c>
    </row>
    <row r="193" s="2" customFormat="1" ht="16.5" customHeight="1">
      <c r="A193" s="35"/>
      <c r="B193" s="162"/>
      <c r="C193" s="163" t="s">
        <v>316</v>
      </c>
      <c r="D193" s="163" t="s">
        <v>125</v>
      </c>
      <c r="E193" s="164" t="s">
        <v>317</v>
      </c>
      <c r="F193" s="165" t="s">
        <v>318</v>
      </c>
      <c r="G193" s="166" t="s">
        <v>128</v>
      </c>
      <c r="H193" s="167">
        <v>5</v>
      </c>
      <c r="I193" s="168"/>
      <c r="J193" s="169">
        <f>ROUND(I193*H193,2)</f>
        <v>0</v>
      </c>
      <c r="K193" s="165" t="s">
        <v>129</v>
      </c>
      <c r="L193" s="36"/>
      <c r="M193" s="170" t="s">
        <v>1</v>
      </c>
      <c r="N193" s="171" t="s">
        <v>40</v>
      </c>
      <c r="O193" s="74"/>
      <c r="P193" s="172">
        <f>O193*H193</f>
        <v>0</v>
      </c>
      <c r="Q193" s="172">
        <v>0</v>
      </c>
      <c r="R193" s="172">
        <f>Q193*H193</f>
        <v>0</v>
      </c>
      <c r="S193" s="172">
        <v>0</v>
      </c>
      <c r="T193" s="173">
        <f>S193*H193</f>
        <v>0</v>
      </c>
      <c r="U193" s="35"/>
      <c r="V193" s="35"/>
      <c r="W193" s="35"/>
      <c r="X193" s="35"/>
      <c r="Y193" s="35"/>
      <c r="Z193" s="35"/>
      <c r="AA193" s="35"/>
      <c r="AB193" s="35"/>
      <c r="AC193" s="35"/>
      <c r="AD193" s="35"/>
      <c r="AE193" s="35"/>
      <c r="AR193" s="174" t="s">
        <v>200</v>
      </c>
      <c r="AT193" s="174" t="s">
        <v>125</v>
      </c>
      <c r="AU193" s="174" t="s">
        <v>82</v>
      </c>
      <c r="AY193" s="16" t="s">
        <v>122</v>
      </c>
      <c r="BE193" s="175">
        <f>IF(N193="základní",J193,0)</f>
        <v>0</v>
      </c>
      <c r="BF193" s="175">
        <f>IF(N193="snížená",J193,0)</f>
        <v>0</v>
      </c>
      <c r="BG193" s="175">
        <f>IF(N193="zákl. přenesená",J193,0)</f>
        <v>0</v>
      </c>
      <c r="BH193" s="175">
        <f>IF(N193="sníž. přenesená",J193,0)</f>
        <v>0</v>
      </c>
      <c r="BI193" s="175">
        <f>IF(N193="nulová",J193,0)</f>
        <v>0</v>
      </c>
      <c r="BJ193" s="16" t="s">
        <v>80</v>
      </c>
      <c r="BK193" s="175">
        <f>ROUND(I193*H193,2)</f>
        <v>0</v>
      </c>
      <c r="BL193" s="16" t="s">
        <v>200</v>
      </c>
      <c r="BM193" s="174" t="s">
        <v>319</v>
      </c>
    </row>
    <row r="194" s="13" customFormat="1">
      <c r="A194" s="13"/>
      <c r="B194" s="176"/>
      <c r="C194" s="13"/>
      <c r="D194" s="177" t="s">
        <v>132</v>
      </c>
      <c r="E194" s="178" t="s">
        <v>1</v>
      </c>
      <c r="F194" s="179" t="s">
        <v>320</v>
      </c>
      <c r="G194" s="13"/>
      <c r="H194" s="180">
        <v>5</v>
      </c>
      <c r="I194" s="181"/>
      <c r="J194" s="13"/>
      <c r="K194" s="13"/>
      <c r="L194" s="176"/>
      <c r="M194" s="182"/>
      <c r="N194" s="183"/>
      <c r="O194" s="183"/>
      <c r="P194" s="183"/>
      <c r="Q194" s="183"/>
      <c r="R194" s="183"/>
      <c r="S194" s="183"/>
      <c r="T194" s="184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T194" s="178" t="s">
        <v>132</v>
      </c>
      <c r="AU194" s="178" t="s">
        <v>82</v>
      </c>
      <c r="AV194" s="13" t="s">
        <v>82</v>
      </c>
      <c r="AW194" s="13" t="s">
        <v>32</v>
      </c>
      <c r="AX194" s="13" t="s">
        <v>80</v>
      </c>
      <c r="AY194" s="178" t="s">
        <v>122</v>
      </c>
    </row>
    <row r="195" s="2" customFormat="1" ht="16.5" customHeight="1">
      <c r="A195" s="35"/>
      <c r="B195" s="162"/>
      <c r="C195" s="163" t="s">
        <v>321</v>
      </c>
      <c r="D195" s="163" t="s">
        <v>125</v>
      </c>
      <c r="E195" s="164" t="s">
        <v>322</v>
      </c>
      <c r="F195" s="165" t="s">
        <v>323</v>
      </c>
      <c r="G195" s="166" t="s">
        <v>128</v>
      </c>
      <c r="H195" s="167">
        <v>5</v>
      </c>
      <c r="I195" s="168"/>
      <c r="J195" s="169">
        <f>ROUND(I195*H195,2)</f>
        <v>0</v>
      </c>
      <c r="K195" s="165" t="s">
        <v>129</v>
      </c>
      <c r="L195" s="36"/>
      <c r="M195" s="170" t="s">
        <v>1</v>
      </c>
      <c r="N195" s="171" t="s">
        <v>40</v>
      </c>
      <c r="O195" s="74"/>
      <c r="P195" s="172">
        <f>O195*H195</f>
        <v>0</v>
      </c>
      <c r="Q195" s="172">
        <v>0.00029999999999999997</v>
      </c>
      <c r="R195" s="172">
        <f>Q195*H195</f>
        <v>0.0014999999999999998</v>
      </c>
      <c r="S195" s="172">
        <v>0</v>
      </c>
      <c r="T195" s="173">
        <f>S195*H195</f>
        <v>0</v>
      </c>
      <c r="U195" s="35"/>
      <c r="V195" s="35"/>
      <c r="W195" s="35"/>
      <c r="X195" s="35"/>
      <c r="Y195" s="35"/>
      <c r="Z195" s="35"/>
      <c r="AA195" s="35"/>
      <c r="AB195" s="35"/>
      <c r="AC195" s="35"/>
      <c r="AD195" s="35"/>
      <c r="AE195" s="35"/>
      <c r="AR195" s="174" t="s">
        <v>200</v>
      </c>
      <c r="AT195" s="174" t="s">
        <v>125</v>
      </c>
      <c r="AU195" s="174" t="s">
        <v>82</v>
      </c>
      <c r="AY195" s="16" t="s">
        <v>122</v>
      </c>
      <c r="BE195" s="175">
        <f>IF(N195="základní",J195,0)</f>
        <v>0</v>
      </c>
      <c r="BF195" s="175">
        <f>IF(N195="snížená",J195,0)</f>
        <v>0</v>
      </c>
      <c r="BG195" s="175">
        <f>IF(N195="zákl. přenesená",J195,0)</f>
        <v>0</v>
      </c>
      <c r="BH195" s="175">
        <f>IF(N195="sníž. přenesená",J195,0)</f>
        <v>0</v>
      </c>
      <c r="BI195" s="175">
        <f>IF(N195="nulová",J195,0)</f>
        <v>0</v>
      </c>
      <c r="BJ195" s="16" t="s">
        <v>80</v>
      </c>
      <c r="BK195" s="175">
        <f>ROUND(I195*H195,2)</f>
        <v>0</v>
      </c>
      <c r="BL195" s="16" t="s">
        <v>200</v>
      </c>
      <c r="BM195" s="174" t="s">
        <v>324</v>
      </c>
    </row>
    <row r="196" s="13" customFormat="1">
      <c r="A196" s="13"/>
      <c r="B196" s="176"/>
      <c r="C196" s="13"/>
      <c r="D196" s="177" t="s">
        <v>132</v>
      </c>
      <c r="E196" s="178" t="s">
        <v>1</v>
      </c>
      <c r="F196" s="179" t="s">
        <v>320</v>
      </c>
      <c r="G196" s="13"/>
      <c r="H196" s="180">
        <v>5</v>
      </c>
      <c r="I196" s="181"/>
      <c r="J196" s="13"/>
      <c r="K196" s="13"/>
      <c r="L196" s="176"/>
      <c r="M196" s="182"/>
      <c r="N196" s="183"/>
      <c r="O196" s="183"/>
      <c r="P196" s="183"/>
      <c r="Q196" s="183"/>
      <c r="R196" s="183"/>
      <c r="S196" s="183"/>
      <c r="T196" s="184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T196" s="178" t="s">
        <v>132</v>
      </c>
      <c r="AU196" s="178" t="s">
        <v>82</v>
      </c>
      <c r="AV196" s="13" t="s">
        <v>82</v>
      </c>
      <c r="AW196" s="13" t="s">
        <v>32</v>
      </c>
      <c r="AX196" s="13" t="s">
        <v>80</v>
      </c>
      <c r="AY196" s="178" t="s">
        <v>122</v>
      </c>
    </row>
    <row r="197" s="2" customFormat="1" ht="21.75" customHeight="1">
      <c r="A197" s="35"/>
      <c r="B197" s="162"/>
      <c r="C197" s="163" t="s">
        <v>325</v>
      </c>
      <c r="D197" s="163" t="s">
        <v>125</v>
      </c>
      <c r="E197" s="164" t="s">
        <v>326</v>
      </c>
      <c r="F197" s="165" t="s">
        <v>327</v>
      </c>
      <c r="G197" s="166" t="s">
        <v>128</v>
      </c>
      <c r="H197" s="167">
        <v>5</v>
      </c>
      <c r="I197" s="168"/>
      <c r="J197" s="169">
        <f>ROUND(I197*H197,2)</f>
        <v>0</v>
      </c>
      <c r="K197" s="165" t="s">
        <v>129</v>
      </c>
      <c r="L197" s="36"/>
      <c r="M197" s="170" t="s">
        <v>1</v>
      </c>
      <c r="N197" s="171" t="s">
        <v>40</v>
      </c>
      <c r="O197" s="74"/>
      <c r="P197" s="172">
        <f>O197*H197</f>
        <v>0</v>
      </c>
      <c r="Q197" s="172">
        <v>0.0045500000000000002</v>
      </c>
      <c r="R197" s="172">
        <f>Q197*H197</f>
        <v>0.022749999999999999</v>
      </c>
      <c r="S197" s="172">
        <v>0</v>
      </c>
      <c r="T197" s="173">
        <f>S197*H197</f>
        <v>0</v>
      </c>
      <c r="U197" s="35"/>
      <c r="V197" s="35"/>
      <c r="W197" s="35"/>
      <c r="X197" s="35"/>
      <c r="Y197" s="35"/>
      <c r="Z197" s="35"/>
      <c r="AA197" s="35"/>
      <c r="AB197" s="35"/>
      <c r="AC197" s="35"/>
      <c r="AD197" s="35"/>
      <c r="AE197" s="35"/>
      <c r="AR197" s="174" t="s">
        <v>200</v>
      </c>
      <c r="AT197" s="174" t="s">
        <v>125</v>
      </c>
      <c r="AU197" s="174" t="s">
        <v>82</v>
      </c>
      <c r="AY197" s="16" t="s">
        <v>122</v>
      </c>
      <c r="BE197" s="175">
        <f>IF(N197="základní",J197,0)</f>
        <v>0</v>
      </c>
      <c r="BF197" s="175">
        <f>IF(N197="snížená",J197,0)</f>
        <v>0</v>
      </c>
      <c r="BG197" s="175">
        <f>IF(N197="zákl. přenesená",J197,0)</f>
        <v>0</v>
      </c>
      <c r="BH197" s="175">
        <f>IF(N197="sníž. přenesená",J197,0)</f>
        <v>0</v>
      </c>
      <c r="BI197" s="175">
        <f>IF(N197="nulová",J197,0)</f>
        <v>0</v>
      </c>
      <c r="BJ197" s="16" t="s">
        <v>80</v>
      </c>
      <c r="BK197" s="175">
        <f>ROUND(I197*H197,2)</f>
        <v>0</v>
      </c>
      <c r="BL197" s="16" t="s">
        <v>200</v>
      </c>
      <c r="BM197" s="174" t="s">
        <v>328</v>
      </c>
    </row>
    <row r="198" s="2" customFormat="1" ht="24.15" customHeight="1">
      <c r="A198" s="35"/>
      <c r="B198" s="162"/>
      <c r="C198" s="163" t="s">
        <v>329</v>
      </c>
      <c r="D198" s="163" t="s">
        <v>125</v>
      </c>
      <c r="E198" s="164" t="s">
        <v>330</v>
      </c>
      <c r="F198" s="165" t="s">
        <v>331</v>
      </c>
      <c r="G198" s="166" t="s">
        <v>177</v>
      </c>
      <c r="H198" s="167">
        <v>6.5</v>
      </c>
      <c r="I198" s="168"/>
      <c r="J198" s="169">
        <f>ROUND(I198*H198,2)</f>
        <v>0</v>
      </c>
      <c r="K198" s="165" t="s">
        <v>129</v>
      </c>
      <c r="L198" s="36"/>
      <c r="M198" s="170" t="s">
        <v>1</v>
      </c>
      <c r="N198" s="171" t="s">
        <v>40</v>
      </c>
      <c r="O198" s="74"/>
      <c r="P198" s="172">
        <f>O198*H198</f>
        <v>0</v>
      </c>
      <c r="Q198" s="172">
        <v>0.00058</v>
      </c>
      <c r="R198" s="172">
        <f>Q198*H198</f>
        <v>0.0037699999999999999</v>
      </c>
      <c r="S198" s="172">
        <v>0</v>
      </c>
      <c r="T198" s="173">
        <f>S198*H198</f>
        <v>0</v>
      </c>
      <c r="U198" s="35"/>
      <c r="V198" s="35"/>
      <c r="W198" s="35"/>
      <c r="X198" s="35"/>
      <c r="Y198" s="35"/>
      <c r="Z198" s="35"/>
      <c r="AA198" s="35"/>
      <c r="AB198" s="35"/>
      <c r="AC198" s="35"/>
      <c r="AD198" s="35"/>
      <c r="AE198" s="35"/>
      <c r="AR198" s="174" t="s">
        <v>200</v>
      </c>
      <c r="AT198" s="174" t="s">
        <v>125</v>
      </c>
      <c r="AU198" s="174" t="s">
        <v>82</v>
      </c>
      <c r="AY198" s="16" t="s">
        <v>122</v>
      </c>
      <c r="BE198" s="175">
        <f>IF(N198="základní",J198,0)</f>
        <v>0</v>
      </c>
      <c r="BF198" s="175">
        <f>IF(N198="snížená",J198,0)</f>
        <v>0</v>
      </c>
      <c r="BG198" s="175">
        <f>IF(N198="zákl. přenesená",J198,0)</f>
        <v>0</v>
      </c>
      <c r="BH198" s="175">
        <f>IF(N198="sníž. přenesená",J198,0)</f>
        <v>0</v>
      </c>
      <c r="BI198" s="175">
        <f>IF(N198="nulová",J198,0)</f>
        <v>0</v>
      </c>
      <c r="BJ198" s="16" t="s">
        <v>80</v>
      </c>
      <c r="BK198" s="175">
        <f>ROUND(I198*H198,2)</f>
        <v>0</v>
      </c>
      <c r="BL198" s="16" t="s">
        <v>200</v>
      </c>
      <c r="BM198" s="174" t="s">
        <v>332</v>
      </c>
    </row>
    <row r="199" s="13" customFormat="1">
      <c r="A199" s="13"/>
      <c r="B199" s="176"/>
      <c r="C199" s="13"/>
      <c r="D199" s="177" t="s">
        <v>132</v>
      </c>
      <c r="E199" s="178" t="s">
        <v>1</v>
      </c>
      <c r="F199" s="179" t="s">
        <v>333</v>
      </c>
      <c r="G199" s="13"/>
      <c r="H199" s="180">
        <v>6.5</v>
      </c>
      <c r="I199" s="181"/>
      <c r="J199" s="13"/>
      <c r="K199" s="13"/>
      <c r="L199" s="176"/>
      <c r="M199" s="182"/>
      <c r="N199" s="183"/>
      <c r="O199" s="183"/>
      <c r="P199" s="183"/>
      <c r="Q199" s="183"/>
      <c r="R199" s="183"/>
      <c r="S199" s="183"/>
      <c r="T199" s="184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T199" s="178" t="s">
        <v>132</v>
      </c>
      <c r="AU199" s="178" t="s">
        <v>82</v>
      </c>
      <c r="AV199" s="13" t="s">
        <v>82</v>
      </c>
      <c r="AW199" s="13" t="s">
        <v>32</v>
      </c>
      <c r="AX199" s="13" t="s">
        <v>80</v>
      </c>
      <c r="AY199" s="178" t="s">
        <v>122</v>
      </c>
    </row>
    <row r="200" s="2" customFormat="1" ht="24.15" customHeight="1">
      <c r="A200" s="35"/>
      <c r="B200" s="162"/>
      <c r="C200" s="163" t="s">
        <v>334</v>
      </c>
      <c r="D200" s="163" t="s">
        <v>125</v>
      </c>
      <c r="E200" s="164" t="s">
        <v>335</v>
      </c>
      <c r="F200" s="165" t="s">
        <v>336</v>
      </c>
      <c r="G200" s="166" t="s">
        <v>128</v>
      </c>
      <c r="H200" s="167">
        <v>5</v>
      </c>
      <c r="I200" s="168"/>
      <c r="J200" s="169">
        <f>ROUND(I200*H200,2)</f>
        <v>0</v>
      </c>
      <c r="K200" s="165" t="s">
        <v>129</v>
      </c>
      <c r="L200" s="36"/>
      <c r="M200" s="170" t="s">
        <v>1</v>
      </c>
      <c r="N200" s="171" t="s">
        <v>40</v>
      </c>
      <c r="O200" s="74"/>
      <c r="P200" s="172">
        <f>O200*H200</f>
        <v>0</v>
      </c>
      <c r="Q200" s="172">
        <v>0.0057999999999999996</v>
      </c>
      <c r="R200" s="172">
        <f>Q200*H200</f>
        <v>0.028999999999999998</v>
      </c>
      <c r="S200" s="172">
        <v>0</v>
      </c>
      <c r="T200" s="173">
        <f>S200*H200</f>
        <v>0</v>
      </c>
      <c r="U200" s="35"/>
      <c r="V200" s="35"/>
      <c r="W200" s="35"/>
      <c r="X200" s="35"/>
      <c r="Y200" s="35"/>
      <c r="Z200" s="35"/>
      <c r="AA200" s="35"/>
      <c r="AB200" s="35"/>
      <c r="AC200" s="35"/>
      <c r="AD200" s="35"/>
      <c r="AE200" s="35"/>
      <c r="AR200" s="174" t="s">
        <v>200</v>
      </c>
      <c r="AT200" s="174" t="s">
        <v>125</v>
      </c>
      <c r="AU200" s="174" t="s">
        <v>82</v>
      </c>
      <c r="AY200" s="16" t="s">
        <v>122</v>
      </c>
      <c r="BE200" s="175">
        <f>IF(N200="základní",J200,0)</f>
        <v>0</v>
      </c>
      <c r="BF200" s="175">
        <f>IF(N200="snížená",J200,0)</f>
        <v>0</v>
      </c>
      <c r="BG200" s="175">
        <f>IF(N200="zákl. přenesená",J200,0)</f>
        <v>0</v>
      </c>
      <c r="BH200" s="175">
        <f>IF(N200="sníž. přenesená",J200,0)</f>
        <v>0</v>
      </c>
      <c r="BI200" s="175">
        <f>IF(N200="nulová",J200,0)</f>
        <v>0</v>
      </c>
      <c r="BJ200" s="16" t="s">
        <v>80</v>
      </c>
      <c r="BK200" s="175">
        <f>ROUND(I200*H200,2)</f>
        <v>0</v>
      </c>
      <c r="BL200" s="16" t="s">
        <v>200</v>
      </c>
      <c r="BM200" s="174" t="s">
        <v>337</v>
      </c>
    </row>
    <row r="201" s="2" customFormat="1" ht="16.5" customHeight="1">
      <c r="A201" s="35"/>
      <c r="B201" s="162"/>
      <c r="C201" s="185" t="s">
        <v>338</v>
      </c>
      <c r="D201" s="185" t="s">
        <v>154</v>
      </c>
      <c r="E201" s="186" t="s">
        <v>339</v>
      </c>
      <c r="F201" s="187" t="s">
        <v>340</v>
      </c>
      <c r="G201" s="188" t="s">
        <v>128</v>
      </c>
      <c r="H201" s="189">
        <v>6.2149999999999999</v>
      </c>
      <c r="I201" s="190"/>
      <c r="J201" s="191">
        <f>ROUND(I201*H201,2)</f>
        <v>0</v>
      </c>
      <c r="K201" s="187" t="s">
        <v>129</v>
      </c>
      <c r="L201" s="192"/>
      <c r="M201" s="193" t="s">
        <v>1</v>
      </c>
      <c r="N201" s="194" t="s">
        <v>40</v>
      </c>
      <c r="O201" s="74"/>
      <c r="P201" s="172">
        <f>O201*H201</f>
        <v>0</v>
      </c>
      <c r="Q201" s="172">
        <v>0.021000000000000001</v>
      </c>
      <c r="R201" s="172">
        <f>Q201*H201</f>
        <v>0.13051499999999999</v>
      </c>
      <c r="S201" s="172">
        <v>0</v>
      </c>
      <c r="T201" s="173">
        <f>S201*H201</f>
        <v>0</v>
      </c>
      <c r="U201" s="35"/>
      <c r="V201" s="35"/>
      <c r="W201" s="35"/>
      <c r="X201" s="35"/>
      <c r="Y201" s="35"/>
      <c r="Z201" s="35"/>
      <c r="AA201" s="35"/>
      <c r="AB201" s="35"/>
      <c r="AC201" s="35"/>
      <c r="AD201" s="35"/>
      <c r="AE201" s="35"/>
      <c r="AR201" s="174" t="s">
        <v>236</v>
      </c>
      <c r="AT201" s="174" t="s">
        <v>154</v>
      </c>
      <c r="AU201" s="174" t="s">
        <v>82</v>
      </c>
      <c r="AY201" s="16" t="s">
        <v>122</v>
      </c>
      <c r="BE201" s="175">
        <f>IF(N201="základní",J201,0)</f>
        <v>0</v>
      </c>
      <c r="BF201" s="175">
        <f>IF(N201="snížená",J201,0)</f>
        <v>0</v>
      </c>
      <c r="BG201" s="175">
        <f>IF(N201="zákl. přenesená",J201,0)</f>
        <v>0</v>
      </c>
      <c r="BH201" s="175">
        <f>IF(N201="sníž. přenesená",J201,0)</f>
        <v>0</v>
      </c>
      <c r="BI201" s="175">
        <f>IF(N201="nulová",J201,0)</f>
        <v>0</v>
      </c>
      <c r="BJ201" s="16" t="s">
        <v>80</v>
      </c>
      <c r="BK201" s="175">
        <f>ROUND(I201*H201,2)</f>
        <v>0</v>
      </c>
      <c r="BL201" s="16" t="s">
        <v>200</v>
      </c>
      <c r="BM201" s="174" t="s">
        <v>341</v>
      </c>
    </row>
    <row r="202" s="13" customFormat="1">
      <c r="A202" s="13"/>
      <c r="B202" s="176"/>
      <c r="C202" s="13"/>
      <c r="D202" s="177" t="s">
        <v>132</v>
      </c>
      <c r="E202" s="178" t="s">
        <v>1</v>
      </c>
      <c r="F202" s="179" t="s">
        <v>342</v>
      </c>
      <c r="G202" s="13"/>
      <c r="H202" s="180">
        <v>5.6500000000000004</v>
      </c>
      <c r="I202" s="181"/>
      <c r="J202" s="13"/>
      <c r="K202" s="13"/>
      <c r="L202" s="176"/>
      <c r="M202" s="182"/>
      <c r="N202" s="183"/>
      <c r="O202" s="183"/>
      <c r="P202" s="183"/>
      <c r="Q202" s="183"/>
      <c r="R202" s="183"/>
      <c r="S202" s="183"/>
      <c r="T202" s="184"/>
      <c r="U202" s="13"/>
      <c r="V202" s="13"/>
      <c r="W202" s="13"/>
      <c r="X202" s="13"/>
      <c r="Y202" s="13"/>
      <c r="Z202" s="13"/>
      <c r="AA202" s="13"/>
      <c r="AB202" s="13"/>
      <c r="AC202" s="13"/>
      <c r="AD202" s="13"/>
      <c r="AE202" s="13"/>
      <c r="AT202" s="178" t="s">
        <v>132</v>
      </c>
      <c r="AU202" s="178" t="s">
        <v>82</v>
      </c>
      <c r="AV202" s="13" t="s">
        <v>82</v>
      </c>
      <c r="AW202" s="13" t="s">
        <v>32</v>
      </c>
      <c r="AX202" s="13" t="s">
        <v>80</v>
      </c>
      <c r="AY202" s="178" t="s">
        <v>122</v>
      </c>
    </row>
    <row r="203" s="13" customFormat="1">
      <c r="A203" s="13"/>
      <c r="B203" s="176"/>
      <c r="C203" s="13"/>
      <c r="D203" s="177" t="s">
        <v>132</v>
      </c>
      <c r="E203" s="13"/>
      <c r="F203" s="179" t="s">
        <v>343</v>
      </c>
      <c r="G203" s="13"/>
      <c r="H203" s="180">
        <v>6.2149999999999999</v>
      </c>
      <c r="I203" s="181"/>
      <c r="J203" s="13"/>
      <c r="K203" s="13"/>
      <c r="L203" s="176"/>
      <c r="M203" s="182"/>
      <c r="N203" s="183"/>
      <c r="O203" s="183"/>
      <c r="P203" s="183"/>
      <c r="Q203" s="183"/>
      <c r="R203" s="183"/>
      <c r="S203" s="183"/>
      <c r="T203" s="184"/>
      <c r="U203" s="13"/>
      <c r="V203" s="13"/>
      <c r="W203" s="13"/>
      <c r="X203" s="13"/>
      <c r="Y203" s="13"/>
      <c r="Z203" s="13"/>
      <c r="AA203" s="13"/>
      <c r="AB203" s="13"/>
      <c r="AC203" s="13"/>
      <c r="AD203" s="13"/>
      <c r="AE203" s="13"/>
      <c r="AT203" s="178" t="s">
        <v>132</v>
      </c>
      <c r="AU203" s="178" t="s">
        <v>82</v>
      </c>
      <c r="AV203" s="13" t="s">
        <v>82</v>
      </c>
      <c r="AW203" s="13" t="s">
        <v>3</v>
      </c>
      <c r="AX203" s="13" t="s">
        <v>80</v>
      </c>
      <c r="AY203" s="178" t="s">
        <v>122</v>
      </c>
    </row>
    <row r="204" s="2" customFormat="1" ht="24.15" customHeight="1">
      <c r="A204" s="35"/>
      <c r="B204" s="162"/>
      <c r="C204" s="163" t="s">
        <v>344</v>
      </c>
      <c r="D204" s="163" t="s">
        <v>125</v>
      </c>
      <c r="E204" s="164" t="s">
        <v>345</v>
      </c>
      <c r="F204" s="165" t="s">
        <v>346</v>
      </c>
      <c r="G204" s="166" t="s">
        <v>128</v>
      </c>
      <c r="H204" s="167">
        <v>5</v>
      </c>
      <c r="I204" s="168"/>
      <c r="J204" s="169">
        <f>ROUND(I204*H204,2)</f>
        <v>0</v>
      </c>
      <c r="K204" s="165" t="s">
        <v>129</v>
      </c>
      <c r="L204" s="36"/>
      <c r="M204" s="170" t="s">
        <v>1</v>
      </c>
      <c r="N204" s="171" t="s">
        <v>40</v>
      </c>
      <c r="O204" s="74"/>
      <c r="P204" s="172">
        <f>O204*H204</f>
        <v>0</v>
      </c>
      <c r="Q204" s="172">
        <v>0</v>
      </c>
      <c r="R204" s="172">
        <f>Q204*H204</f>
        <v>0</v>
      </c>
      <c r="S204" s="172">
        <v>0</v>
      </c>
      <c r="T204" s="173">
        <f>S204*H204</f>
        <v>0</v>
      </c>
      <c r="U204" s="35"/>
      <c r="V204" s="35"/>
      <c r="W204" s="35"/>
      <c r="X204" s="35"/>
      <c r="Y204" s="35"/>
      <c r="Z204" s="35"/>
      <c r="AA204" s="35"/>
      <c r="AB204" s="35"/>
      <c r="AC204" s="35"/>
      <c r="AD204" s="35"/>
      <c r="AE204" s="35"/>
      <c r="AR204" s="174" t="s">
        <v>200</v>
      </c>
      <c r="AT204" s="174" t="s">
        <v>125</v>
      </c>
      <c r="AU204" s="174" t="s">
        <v>82</v>
      </c>
      <c r="AY204" s="16" t="s">
        <v>122</v>
      </c>
      <c r="BE204" s="175">
        <f>IF(N204="základní",J204,0)</f>
        <v>0</v>
      </c>
      <c r="BF204" s="175">
        <f>IF(N204="snížená",J204,0)</f>
        <v>0</v>
      </c>
      <c r="BG204" s="175">
        <f>IF(N204="zákl. přenesená",J204,0)</f>
        <v>0</v>
      </c>
      <c r="BH204" s="175">
        <f>IF(N204="sníž. přenesená",J204,0)</f>
        <v>0</v>
      </c>
      <c r="BI204" s="175">
        <f>IF(N204="nulová",J204,0)</f>
        <v>0</v>
      </c>
      <c r="BJ204" s="16" t="s">
        <v>80</v>
      </c>
      <c r="BK204" s="175">
        <f>ROUND(I204*H204,2)</f>
        <v>0</v>
      </c>
      <c r="BL204" s="16" t="s">
        <v>200</v>
      </c>
      <c r="BM204" s="174" t="s">
        <v>347</v>
      </c>
    </row>
    <row r="205" s="2" customFormat="1" ht="37.8" customHeight="1">
      <c r="A205" s="35"/>
      <c r="B205" s="162"/>
      <c r="C205" s="163" t="s">
        <v>348</v>
      </c>
      <c r="D205" s="163" t="s">
        <v>125</v>
      </c>
      <c r="E205" s="164" t="s">
        <v>349</v>
      </c>
      <c r="F205" s="165" t="s">
        <v>350</v>
      </c>
      <c r="G205" s="166" t="s">
        <v>128</v>
      </c>
      <c r="H205" s="167">
        <v>5</v>
      </c>
      <c r="I205" s="168"/>
      <c r="J205" s="169">
        <f>ROUND(I205*H205,2)</f>
        <v>0</v>
      </c>
      <c r="K205" s="165" t="s">
        <v>129</v>
      </c>
      <c r="L205" s="36"/>
      <c r="M205" s="170" t="s">
        <v>1</v>
      </c>
      <c r="N205" s="171" t="s">
        <v>40</v>
      </c>
      <c r="O205" s="74"/>
      <c r="P205" s="172">
        <f>O205*H205</f>
        <v>0</v>
      </c>
      <c r="Q205" s="172">
        <v>0</v>
      </c>
      <c r="R205" s="172">
        <f>Q205*H205</f>
        <v>0</v>
      </c>
      <c r="S205" s="172">
        <v>0</v>
      </c>
      <c r="T205" s="173">
        <f>S205*H205</f>
        <v>0</v>
      </c>
      <c r="U205" s="35"/>
      <c r="V205" s="35"/>
      <c r="W205" s="35"/>
      <c r="X205" s="35"/>
      <c r="Y205" s="35"/>
      <c r="Z205" s="35"/>
      <c r="AA205" s="35"/>
      <c r="AB205" s="35"/>
      <c r="AC205" s="35"/>
      <c r="AD205" s="35"/>
      <c r="AE205" s="35"/>
      <c r="AR205" s="174" t="s">
        <v>200</v>
      </c>
      <c r="AT205" s="174" t="s">
        <v>125</v>
      </c>
      <c r="AU205" s="174" t="s">
        <v>82</v>
      </c>
      <c r="AY205" s="16" t="s">
        <v>122</v>
      </c>
      <c r="BE205" s="175">
        <f>IF(N205="základní",J205,0)</f>
        <v>0</v>
      </c>
      <c r="BF205" s="175">
        <f>IF(N205="snížená",J205,0)</f>
        <v>0</v>
      </c>
      <c r="BG205" s="175">
        <f>IF(N205="zákl. přenesená",J205,0)</f>
        <v>0</v>
      </c>
      <c r="BH205" s="175">
        <f>IF(N205="sníž. přenesená",J205,0)</f>
        <v>0</v>
      </c>
      <c r="BI205" s="175">
        <f>IF(N205="nulová",J205,0)</f>
        <v>0</v>
      </c>
      <c r="BJ205" s="16" t="s">
        <v>80</v>
      </c>
      <c r="BK205" s="175">
        <f>ROUND(I205*H205,2)</f>
        <v>0</v>
      </c>
      <c r="BL205" s="16" t="s">
        <v>200</v>
      </c>
      <c r="BM205" s="174" t="s">
        <v>351</v>
      </c>
    </row>
    <row r="206" s="2" customFormat="1" ht="16.5" customHeight="1">
      <c r="A206" s="35"/>
      <c r="B206" s="162"/>
      <c r="C206" s="163" t="s">
        <v>352</v>
      </c>
      <c r="D206" s="163" t="s">
        <v>125</v>
      </c>
      <c r="E206" s="164" t="s">
        <v>353</v>
      </c>
      <c r="F206" s="165" t="s">
        <v>354</v>
      </c>
      <c r="G206" s="166" t="s">
        <v>177</v>
      </c>
      <c r="H206" s="167">
        <v>0.80000000000000004</v>
      </c>
      <c r="I206" s="168"/>
      <c r="J206" s="169">
        <f>ROUND(I206*H206,2)</f>
        <v>0</v>
      </c>
      <c r="K206" s="165" t="s">
        <v>1</v>
      </c>
      <c r="L206" s="36"/>
      <c r="M206" s="170" t="s">
        <v>1</v>
      </c>
      <c r="N206" s="171" t="s">
        <v>40</v>
      </c>
      <c r="O206" s="74"/>
      <c r="P206" s="172">
        <f>O206*H206</f>
        <v>0</v>
      </c>
      <c r="Q206" s="172">
        <v>0</v>
      </c>
      <c r="R206" s="172">
        <f>Q206*H206</f>
        <v>0</v>
      </c>
      <c r="S206" s="172">
        <v>0</v>
      </c>
      <c r="T206" s="173">
        <f>S206*H206</f>
        <v>0</v>
      </c>
      <c r="U206" s="35"/>
      <c r="V206" s="35"/>
      <c r="W206" s="35"/>
      <c r="X206" s="35"/>
      <c r="Y206" s="35"/>
      <c r="Z206" s="35"/>
      <c r="AA206" s="35"/>
      <c r="AB206" s="35"/>
      <c r="AC206" s="35"/>
      <c r="AD206" s="35"/>
      <c r="AE206" s="35"/>
      <c r="AR206" s="174" t="s">
        <v>200</v>
      </c>
      <c r="AT206" s="174" t="s">
        <v>125</v>
      </c>
      <c r="AU206" s="174" t="s">
        <v>82</v>
      </c>
      <c r="AY206" s="16" t="s">
        <v>122</v>
      </c>
      <c r="BE206" s="175">
        <f>IF(N206="základní",J206,0)</f>
        <v>0</v>
      </c>
      <c r="BF206" s="175">
        <f>IF(N206="snížená",J206,0)</f>
        <v>0</v>
      </c>
      <c r="BG206" s="175">
        <f>IF(N206="zákl. přenesená",J206,0)</f>
        <v>0</v>
      </c>
      <c r="BH206" s="175">
        <f>IF(N206="sníž. přenesená",J206,0)</f>
        <v>0</v>
      </c>
      <c r="BI206" s="175">
        <f>IF(N206="nulová",J206,0)</f>
        <v>0</v>
      </c>
      <c r="BJ206" s="16" t="s">
        <v>80</v>
      </c>
      <c r="BK206" s="175">
        <f>ROUND(I206*H206,2)</f>
        <v>0</v>
      </c>
      <c r="BL206" s="16" t="s">
        <v>200</v>
      </c>
      <c r="BM206" s="174" t="s">
        <v>355</v>
      </c>
    </row>
    <row r="207" s="2" customFormat="1" ht="16.5" customHeight="1">
      <c r="A207" s="35"/>
      <c r="B207" s="162"/>
      <c r="C207" s="163" t="s">
        <v>356</v>
      </c>
      <c r="D207" s="163" t="s">
        <v>125</v>
      </c>
      <c r="E207" s="164" t="s">
        <v>357</v>
      </c>
      <c r="F207" s="165" t="s">
        <v>358</v>
      </c>
      <c r="G207" s="166" t="s">
        <v>177</v>
      </c>
      <c r="H207" s="167">
        <v>6.5</v>
      </c>
      <c r="I207" s="168"/>
      <c r="J207" s="169">
        <f>ROUND(I207*H207,2)</f>
        <v>0</v>
      </c>
      <c r="K207" s="165" t="s">
        <v>1</v>
      </c>
      <c r="L207" s="36"/>
      <c r="M207" s="170" t="s">
        <v>1</v>
      </c>
      <c r="N207" s="171" t="s">
        <v>40</v>
      </c>
      <c r="O207" s="74"/>
      <c r="P207" s="172">
        <f>O207*H207</f>
        <v>0</v>
      </c>
      <c r="Q207" s="172">
        <v>0</v>
      </c>
      <c r="R207" s="172">
        <f>Q207*H207</f>
        <v>0</v>
      </c>
      <c r="S207" s="172">
        <v>0</v>
      </c>
      <c r="T207" s="173">
        <f>S207*H207</f>
        <v>0</v>
      </c>
      <c r="U207" s="35"/>
      <c r="V207" s="35"/>
      <c r="W207" s="35"/>
      <c r="X207" s="35"/>
      <c r="Y207" s="35"/>
      <c r="Z207" s="35"/>
      <c r="AA207" s="35"/>
      <c r="AB207" s="35"/>
      <c r="AC207" s="35"/>
      <c r="AD207" s="35"/>
      <c r="AE207" s="35"/>
      <c r="AR207" s="174" t="s">
        <v>200</v>
      </c>
      <c r="AT207" s="174" t="s">
        <v>125</v>
      </c>
      <c r="AU207" s="174" t="s">
        <v>82</v>
      </c>
      <c r="AY207" s="16" t="s">
        <v>122</v>
      </c>
      <c r="BE207" s="175">
        <f>IF(N207="základní",J207,0)</f>
        <v>0</v>
      </c>
      <c r="BF207" s="175">
        <f>IF(N207="snížená",J207,0)</f>
        <v>0</v>
      </c>
      <c r="BG207" s="175">
        <f>IF(N207="zákl. přenesená",J207,0)</f>
        <v>0</v>
      </c>
      <c r="BH207" s="175">
        <f>IF(N207="sníž. přenesená",J207,0)</f>
        <v>0</v>
      </c>
      <c r="BI207" s="175">
        <f>IF(N207="nulová",J207,0)</f>
        <v>0</v>
      </c>
      <c r="BJ207" s="16" t="s">
        <v>80</v>
      </c>
      <c r="BK207" s="175">
        <f>ROUND(I207*H207,2)</f>
        <v>0</v>
      </c>
      <c r="BL207" s="16" t="s">
        <v>200</v>
      </c>
      <c r="BM207" s="174" t="s">
        <v>359</v>
      </c>
    </row>
    <row r="208" s="2" customFormat="1" ht="24.15" customHeight="1">
      <c r="A208" s="35"/>
      <c r="B208" s="162"/>
      <c r="C208" s="163" t="s">
        <v>360</v>
      </c>
      <c r="D208" s="163" t="s">
        <v>125</v>
      </c>
      <c r="E208" s="164" t="s">
        <v>361</v>
      </c>
      <c r="F208" s="165" t="s">
        <v>362</v>
      </c>
      <c r="G208" s="166" t="s">
        <v>229</v>
      </c>
      <c r="H208" s="195"/>
      <c r="I208" s="168"/>
      <c r="J208" s="169">
        <f>ROUND(I208*H208,2)</f>
        <v>0</v>
      </c>
      <c r="K208" s="165" t="s">
        <v>129</v>
      </c>
      <c r="L208" s="36"/>
      <c r="M208" s="170" t="s">
        <v>1</v>
      </c>
      <c r="N208" s="171" t="s">
        <v>40</v>
      </c>
      <c r="O208" s="74"/>
      <c r="P208" s="172">
        <f>O208*H208</f>
        <v>0</v>
      </c>
      <c r="Q208" s="172">
        <v>0</v>
      </c>
      <c r="R208" s="172">
        <f>Q208*H208</f>
        <v>0</v>
      </c>
      <c r="S208" s="172">
        <v>0</v>
      </c>
      <c r="T208" s="173">
        <f>S208*H208</f>
        <v>0</v>
      </c>
      <c r="U208" s="35"/>
      <c r="V208" s="35"/>
      <c r="W208" s="35"/>
      <c r="X208" s="35"/>
      <c r="Y208" s="35"/>
      <c r="Z208" s="35"/>
      <c r="AA208" s="35"/>
      <c r="AB208" s="35"/>
      <c r="AC208" s="35"/>
      <c r="AD208" s="35"/>
      <c r="AE208" s="35"/>
      <c r="AR208" s="174" t="s">
        <v>200</v>
      </c>
      <c r="AT208" s="174" t="s">
        <v>125</v>
      </c>
      <c r="AU208" s="174" t="s">
        <v>82</v>
      </c>
      <c r="AY208" s="16" t="s">
        <v>122</v>
      </c>
      <c r="BE208" s="175">
        <f>IF(N208="základní",J208,0)</f>
        <v>0</v>
      </c>
      <c r="BF208" s="175">
        <f>IF(N208="snížená",J208,0)</f>
        <v>0</v>
      </c>
      <c r="BG208" s="175">
        <f>IF(N208="zákl. přenesená",J208,0)</f>
        <v>0</v>
      </c>
      <c r="BH208" s="175">
        <f>IF(N208="sníž. přenesená",J208,0)</f>
        <v>0</v>
      </c>
      <c r="BI208" s="175">
        <f>IF(N208="nulová",J208,0)</f>
        <v>0</v>
      </c>
      <c r="BJ208" s="16" t="s">
        <v>80</v>
      </c>
      <c r="BK208" s="175">
        <f>ROUND(I208*H208,2)</f>
        <v>0</v>
      </c>
      <c r="BL208" s="16" t="s">
        <v>200</v>
      </c>
      <c r="BM208" s="174" t="s">
        <v>363</v>
      </c>
    </row>
    <row r="209" s="12" customFormat="1" ht="22.8" customHeight="1">
      <c r="A209" s="12"/>
      <c r="B209" s="149"/>
      <c r="C209" s="12"/>
      <c r="D209" s="150" t="s">
        <v>74</v>
      </c>
      <c r="E209" s="160" t="s">
        <v>364</v>
      </c>
      <c r="F209" s="160" t="s">
        <v>365</v>
      </c>
      <c r="G209" s="12"/>
      <c r="H209" s="12"/>
      <c r="I209" s="152"/>
      <c r="J209" s="161">
        <f>BK209</f>
        <v>0</v>
      </c>
      <c r="K209" s="12"/>
      <c r="L209" s="149"/>
      <c r="M209" s="154"/>
      <c r="N209" s="155"/>
      <c r="O209" s="155"/>
      <c r="P209" s="156">
        <f>SUM(P210:P214)</f>
        <v>0</v>
      </c>
      <c r="Q209" s="155"/>
      <c r="R209" s="156">
        <f>SUM(R210:R214)</f>
        <v>0.00055200000000000008</v>
      </c>
      <c r="S209" s="155"/>
      <c r="T209" s="157">
        <f>SUM(T210:T214)</f>
        <v>0</v>
      </c>
      <c r="U209" s="12"/>
      <c r="V209" s="12"/>
      <c r="W209" s="12"/>
      <c r="X209" s="12"/>
      <c r="Y209" s="12"/>
      <c r="Z209" s="12"/>
      <c r="AA209" s="12"/>
      <c r="AB209" s="12"/>
      <c r="AC209" s="12"/>
      <c r="AD209" s="12"/>
      <c r="AE209" s="12"/>
      <c r="AR209" s="150" t="s">
        <v>82</v>
      </c>
      <c r="AT209" s="158" t="s">
        <v>74</v>
      </c>
      <c r="AU209" s="158" t="s">
        <v>80</v>
      </c>
      <c r="AY209" s="150" t="s">
        <v>122</v>
      </c>
      <c r="BK209" s="159">
        <f>SUM(BK210:BK214)</f>
        <v>0</v>
      </c>
    </row>
    <row r="210" s="2" customFormat="1" ht="24.15" customHeight="1">
      <c r="A210" s="35"/>
      <c r="B210" s="162"/>
      <c r="C210" s="163" t="s">
        <v>366</v>
      </c>
      <c r="D210" s="163" t="s">
        <v>125</v>
      </c>
      <c r="E210" s="164" t="s">
        <v>367</v>
      </c>
      <c r="F210" s="165" t="s">
        <v>368</v>
      </c>
      <c r="G210" s="166" t="s">
        <v>128</v>
      </c>
      <c r="H210" s="167">
        <v>1.2</v>
      </c>
      <c r="I210" s="168"/>
      <c r="J210" s="169">
        <f>ROUND(I210*H210,2)</f>
        <v>0</v>
      </c>
      <c r="K210" s="165" t="s">
        <v>129</v>
      </c>
      <c r="L210" s="36"/>
      <c r="M210" s="170" t="s">
        <v>1</v>
      </c>
      <c r="N210" s="171" t="s">
        <v>40</v>
      </c>
      <c r="O210" s="74"/>
      <c r="P210" s="172">
        <f>O210*H210</f>
        <v>0</v>
      </c>
      <c r="Q210" s="172">
        <v>8.0000000000000007E-05</v>
      </c>
      <c r="R210" s="172">
        <f>Q210*H210</f>
        <v>9.6000000000000002E-05</v>
      </c>
      <c r="S210" s="172">
        <v>0</v>
      </c>
      <c r="T210" s="173">
        <f>S210*H210</f>
        <v>0</v>
      </c>
      <c r="U210" s="35"/>
      <c r="V210" s="35"/>
      <c r="W210" s="35"/>
      <c r="X210" s="35"/>
      <c r="Y210" s="35"/>
      <c r="Z210" s="35"/>
      <c r="AA210" s="35"/>
      <c r="AB210" s="35"/>
      <c r="AC210" s="35"/>
      <c r="AD210" s="35"/>
      <c r="AE210" s="35"/>
      <c r="AR210" s="174" t="s">
        <v>200</v>
      </c>
      <c r="AT210" s="174" t="s">
        <v>125</v>
      </c>
      <c r="AU210" s="174" t="s">
        <v>82</v>
      </c>
      <c r="AY210" s="16" t="s">
        <v>122</v>
      </c>
      <c r="BE210" s="175">
        <f>IF(N210="základní",J210,0)</f>
        <v>0</v>
      </c>
      <c r="BF210" s="175">
        <f>IF(N210="snížená",J210,0)</f>
        <v>0</v>
      </c>
      <c r="BG210" s="175">
        <f>IF(N210="zákl. přenesená",J210,0)</f>
        <v>0</v>
      </c>
      <c r="BH210" s="175">
        <f>IF(N210="sníž. přenesená",J210,0)</f>
        <v>0</v>
      </c>
      <c r="BI210" s="175">
        <f>IF(N210="nulová",J210,0)</f>
        <v>0</v>
      </c>
      <c r="BJ210" s="16" t="s">
        <v>80</v>
      </c>
      <c r="BK210" s="175">
        <f>ROUND(I210*H210,2)</f>
        <v>0</v>
      </c>
      <c r="BL210" s="16" t="s">
        <v>200</v>
      </c>
      <c r="BM210" s="174" t="s">
        <v>369</v>
      </c>
    </row>
    <row r="211" s="13" customFormat="1">
      <c r="A211" s="13"/>
      <c r="B211" s="176"/>
      <c r="C211" s="13"/>
      <c r="D211" s="177" t="s">
        <v>132</v>
      </c>
      <c r="E211" s="178" t="s">
        <v>1</v>
      </c>
      <c r="F211" s="179" t="s">
        <v>370</v>
      </c>
      <c r="G211" s="13"/>
      <c r="H211" s="180">
        <v>1.2</v>
      </c>
      <c r="I211" s="181"/>
      <c r="J211" s="13"/>
      <c r="K211" s="13"/>
      <c r="L211" s="176"/>
      <c r="M211" s="182"/>
      <c r="N211" s="183"/>
      <c r="O211" s="183"/>
      <c r="P211" s="183"/>
      <c r="Q211" s="183"/>
      <c r="R211" s="183"/>
      <c r="S211" s="183"/>
      <c r="T211" s="184"/>
      <c r="U211" s="13"/>
      <c r="V211" s="13"/>
      <c r="W211" s="13"/>
      <c r="X211" s="13"/>
      <c r="Y211" s="13"/>
      <c r="Z211" s="13"/>
      <c r="AA211" s="13"/>
      <c r="AB211" s="13"/>
      <c r="AC211" s="13"/>
      <c r="AD211" s="13"/>
      <c r="AE211" s="13"/>
      <c r="AT211" s="178" t="s">
        <v>132</v>
      </c>
      <c r="AU211" s="178" t="s">
        <v>82</v>
      </c>
      <c r="AV211" s="13" t="s">
        <v>82</v>
      </c>
      <c r="AW211" s="13" t="s">
        <v>32</v>
      </c>
      <c r="AX211" s="13" t="s">
        <v>80</v>
      </c>
      <c r="AY211" s="178" t="s">
        <v>122</v>
      </c>
    </row>
    <row r="212" s="2" customFormat="1" ht="24.15" customHeight="1">
      <c r="A212" s="35"/>
      <c r="B212" s="162"/>
      <c r="C212" s="163" t="s">
        <v>371</v>
      </c>
      <c r="D212" s="163" t="s">
        <v>125</v>
      </c>
      <c r="E212" s="164" t="s">
        <v>372</v>
      </c>
      <c r="F212" s="165" t="s">
        <v>373</v>
      </c>
      <c r="G212" s="166" t="s">
        <v>128</v>
      </c>
      <c r="H212" s="167">
        <v>1.2</v>
      </c>
      <c r="I212" s="168"/>
      <c r="J212" s="169">
        <f>ROUND(I212*H212,2)</f>
        <v>0</v>
      </c>
      <c r="K212" s="165" t="s">
        <v>129</v>
      </c>
      <c r="L212" s="36"/>
      <c r="M212" s="170" t="s">
        <v>1</v>
      </c>
      <c r="N212" s="171" t="s">
        <v>40</v>
      </c>
      <c r="O212" s="74"/>
      <c r="P212" s="172">
        <f>O212*H212</f>
        <v>0</v>
      </c>
      <c r="Q212" s="172">
        <v>0.00013999999999999999</v>
      </c>
      <c r="R212" s="172">
        <f>Q212*H212</f>
        <v>0.00016799999999999999</v>
      </c>
      <c r="S212" s="172">
        <v>0</v>
      </c>
      <c r="T212" s="173">
        <f>S212*H212</f>
        <v>0</v>
      </c>
      <c r="U212" s="35"/>
      <c r="V212" s="35"/>
      <c r="W212" s="35"/>
      <c r="X212" s="35"/>
      <c r="Y212" s="35"/>
      <c r="Z212" s="35"/>
      <c r="AA212" s="35"/>
      <c r="AB212" s="35"/>
      <c r="AC212" s="35"/>
      <c r="AD212" s="35"/>
      <c r="AE212" s="35"/>
      <c r="AR212" s="174" t="s">
        <v>200</v>
      </c>
      <c r="AT212" s="174" t="s">
        <v>125</v>
      </c>
      <c r="AU212" s="174" t="s">
        <v>82</v>
      </c>
      <c r="AY212" s="16" t="s">
        <v>122</v>
      </c>
      <c r="BE212" s="175">
        <f>IF(N212="základní",J212,0)</f>
        <v>0</v>
      </c>
      <c r="BF212" s="175">
        <f>IF(N212="snížená",J212,0)</f>
        <v>0</v>
      </c>
      <c r="BG212" s="175">
        <f>IF(N212="zákl. přenesená",J212,0)</f>
        <v>0</v>
      </c>
      <c r="BH212" s="175">
        <f>IF(N212="sníž. přenesená",J212,0)</f>
        <v>0</v>
      </c>
      <c r="BI212" s="175">
        <f>IF(N212="nulová",J212,0)</f>
        <v>0</v>
      </c>
      <c r="BJ212" s="16" t="s">
        <v>80</v>
      </c>
      <c r="BK212" s="175">
        <f>ROUND(I212*H212,2)</f>
        <v>0</v>
      </c>
      <c r="BL212" s="16" t="s">
        <v>200</v>
      </c>
      <c r="BM212" s="174" t="s">
        <v>374</v>
      </c>
    </row>
    <row r="213" s="2" customFormat="1" ht="24.15" customHeight="1">
      <c r="A213" s="35"/>
      <c r="B213" s="162"/>
      <c r="C213" s="163" t="s">
        <v>375</v>
      </c>
      <c r="D213" s="163" t="s">
        <v>125</v>
      </c>
      <c r="E213" s="164" t="s">
        <v>376</v>
      </c>
      <c r="F213" s="165" t="s">
        <v>377</v>
      </c>
      <c r="G213" s="166" t="s">
        <v>128</v>
      </c>
      <c r="H213" s="167">
        <v>1.2</v>
      </c>
      <c r="I213" s="168"/>
      <c r="J213" s="169">
        <f>ROUND(I213*H213,2)</f>
        <v>0</v>
      </c>
      <c r="K213" s="165" t="s">
        <v>129</v>
      </c>
      <c r="L213" s="36"/>
      <c r="M213" s="170" t="s">
        <v>1</v>
      </c>
      <c r="N213" s="171" t="s">
        <v>40</v>
      </c>
      <c r="O213" s="74"/>
      <c r="P213" s="172">
        <f>O213*H213</f>
        <v>0</v>
      </c>
      <c r="Q213" s="172">
        <v>0.00012</v>
      </c>
      <c r="R213" s="172">
        <f>Q213*H213</f>
        <v>0.000144</v>
      </c>
      <c r="S213" s="172">
        <v>0</v>
      </c>
      <c r="T213" s="173">
        <f>S213*H213</f>
        <v>0</v>
      </c>
      <c r="U213" s="35"/>
      <c r="V213" s="35"/>
      <c r="W213" s="35"/>
      <c r="X213" s="35"/>
      <c r="Y213" s="35"/>
      <c r="Z213" s="35"/>
      <c r="AA213" s="35"/>
      <c r="AB213" s="35"/>
      <c r="AC213" s="35"/>
      <c r="AD213" s="35"/>
      <c r="AE213" s="35"/>
      <c r="AR213" s="174" t="s">
        <v>200</v>
      </c>
      <c r="AT213" s="174" t="s">
        <v>125</v>
      </c>
      <c r="AU213" s="174" t="s">
        <v>82</v>
      </c>
      <c r="AY213" s="16" t="s">
        <v>122</v>
      </c>
      <c r="BE213" s="175">
        <f>IF(N213="základní",J213,0)</f>
        <v>0</v>
      </c>
      <c r="BF213" s="175">
        <f>IF(N213="snížená",J213,0)</f>
        <v>0</v>
      </c>
      <c r="BG213" s="175">
        <f>IF(N213="zákl. přenesená",J213,0)</f>
        <v>0</v>
      </c>
      <c r="BH213" s="175">
        <f>IF(N213="sníž. přenesená",J213,0)</f>
        <v>0</v>
      </c>
      <c r="BI213" s="175">
        <f>IF(N213="nulová",J213,0)</f>
        <v>0</v>
      </c>
      <c r="BJ213" s="16" t="s">
        <v>80</v>
      </c>
      <c r="BK213" s="175">
        <f>ROUND(I213*H213,2)</f>
        <v>0</v>
      </c>
      <c r="BL213" s="16" t="s">
        <v>200</v>
      </c>
      <c r="BM213" s="174" t="s">
        <v>378</v>
      </c>
    </row>
    <row r="214" s="2" customFormat="1" ht="24.15" customHeight="1">
      <c r="A214" s="35"/>
      <c r="B214" s="162"/>
      <c r="C214" s="163" t="s">
        <v>379</v>
      </c>
      <c r="D214" s="163" t="s">
        <v>125</v>
      </c>
      <c r="E214" s="164" t="s">
        <v>380</v>
      </c>
      <c r="F214" s="165" t="s">
        <v>381</v>
      </c>
      <c r="G214" s="166" t="s">
        <v>128</v>
      </c>
      <c r="H214" s="167">
        <v>1.2</v>
      </c>
      <c r="I214" s="168"/>
      <c r="J214" s="169">
        <f>ROUND(I214*H214,2)</f>
        <v>0</v>
      </c>
      <c r="K214" s="165" t="s">
        <v>129</v>
      </c>
      <c r="L214" s="36"/>
      <c r="M214" s="170" t="s">
        <v>1</v>
      </c>
      <c r="N214" s="171" t="s">
        <v>40</v>
      </c>
      <c r="O214" s="74"/>
      <c r="P214" s="172">
        <f>O214*H214</f>
        <v>0</v>
      </c>
      <c r="Q214" s="172">
        <v>0.00012</v>
      </c>
      <c r="R214" s="172">
        <f>Q214*H214</f>
        <v>0.000144</v>
      </c>
      <c r="S214" s="172">
        <v>0</v>
      </c>
      <c r="T214" s="173">
        <f>S214*H214</f>
        <v>0</v>
      </c>
      <c r="U214" s="35"/>
      <c r="V214" s="35"/>
      <c r="W214" s="35"/>
      <c r="X214" s="35"/>
      <c r="Y214" s="35"/>
      <c r="Z214" s="35"/>
      <c r="AA214" s="35"/>
      <c r="AB214" s="35"/>
      <c r="AC214" s="35"/>
      <c r="AD214" s="35"/>
      <c r="AE214" s="35"/>
      <c r="AR214" s="174" t="s">
        <v>200</v>
      </c>
      <c r="AT214" s="174" t="s">
        <v>125</v>
      </c>
      <c r="AU214" s="174" t="s">
        <v>82</v>
      </c>
      <c r="AY214" s="16" t="s">
        <v>122</v>
      </c>
      <c r="BE214" s="175">
        <f>IF(N214="základní",J214,0)</f>
        <v>0</v>
      </c>
      <c r="BF214" s="175">
        <f>IF(N214="snížená",J214,0)</f>
        <v>0</v>
      </c>
      <c r="BG214" s="175">
        <f>IF(N214="zákl. přenesená",J214,0)</f>
        <v>0</v>
      </c>
      <c r="BH214" s="175">
        <f>IF(N214="sníž. přenesená",J214,0)</f>
        <v>0</v>
      </c>
      <c r="BI214" s="175">
        <f>IF(N214="nulová",J214,0)</f>
        <v>0</v>
      </c>
      <c r="BJ214" s="16" t="s">
        <v>80</v>
      </c>
      <c r="BK214" s="175">
        <f>ROUND(I214*H214,2)</f>
        <v>0</v>
      </c>
      <c r="BL214" s="16" t="s">
        <v>200</v>
      </c>
      <c r="BM214" s="174" t="s">
        <v>382</v>
      </c>
    </row>
    <row r="215" s="12" customFormat="1" ht="22.8" customHeight="1">
      <c r="A215" s="12"/>
      <c r="B215" s="149"/>
      <c r="C215" s="12"/>
      <c r="D215" s="150" t="s">
        <v>74</v>
      </c>
      <c r="E215" s="160" t="s">
        <v>383</v>
      </c>
      <c r="F215" s="160" t="s">
        <v>384</v>
      </c>
      <c r="G215" s="12"/>
      <c r="H215" s="12"/>
      <c r="I215" s="152"/>
      <c r="J215" s="161">
        <f>BK215</f>
        <v>0</v>
      </c>
      <c r="K215" s="12"/>
      <c r="L215" s="149"/>
      <c r="M215" s="154"/>
      <c r="N215" s="155"/>
      <c r="O215" s="155"/>
      <c r="P215" s="156">
        <f>SUM(P216:P221)</f>
        <v>0</v>
      </c>
      <c r="Q215" s="155"/>
      <c r="R215" s="156">
        <f>SUM(R216:R221)</f>
        <v>0.030225499999999999</v>
      </c>
      <c r="S215" s="155"/>
      <c r="T215" s="157">
        <f>SUM(T216:T221)</f>
        <v>0.0052762</v>
      </c>
      <c r="U215" s="12"/>
      <c r="V215" s="12"/>
      <c r="W215" s="12"/>
      <c r="X215" s="12"/>
      <c r="Y215" s="12"/>
      <c r="Z215" s="12"/>
      <c r="AA215" s="12"/>
      <c r="AB215" s="12"/>
      <c r="AC215" s="12"/>
      <c r="AD215" s="12"/>
      <c r="AE215" s="12"/>
      <c r="AR215" s="150" t="s">
        <v>82</v>
      </c>
      <c r="AT215" s="158" t="s">
        <v>74</v>
      </c>
      <c r="AU215" s="158" t="s">
        <v>80</v>
      </c>
      <c r="AY215" s="150" t="s">
        <v>122</v>
      </c>
      <c r="BK215" s="159">
        <f>SUM(BK216:BK221)</f>
        <v>0</v>
      </c>
    </row>
    <row r="216" s="2" customFormat="1" ht="16.5" customHeight="1">
      <c r="A216" s="35"/>
      <c r="B216" s="162"/>
      <c r="C216" s="163" t="s">
        <v>385</v>
      </c>
      <c r="D216" s="163" t="s">
        <v>125</v>
      </c>
      <c r="E216" s="164" t="s">
        <v>386</v>
      </c>
      <c r="F216" s="165" t="s">
        <v>387</v>
      </c>
      <c r="G216" s="166" t="s">
        <v>128</v>
      </c>
      <c r="H216" s="167">
        <v>17.02</v>
      </c>
      <c r="I216" s="168"/>
      <c r="J216" s="169">
        <f>ROUND(I216*H216,2)</f>
        <v>0</v>
      </c>
      <c r="K216" s="165" t="s">
        <v>129</v>
      </c>
      <c r="L216" s="36"/>
      <c r="M216" s="170" t="s">
        <v>1</v>
      </c>
      <c r="N216" s="171" t="s">
        <v>40</v>
      </c>
      <c r="O216" s="74"/>
      <c r="P216" s="172">
        <f>O216*H216</f>
        <v>0</v>
      </c>
      <c r="Q216" s="172">
        <v>0.001</v>
      </c>
      <c r="R216" s="172">
        <f>Q216*H216</f>
        <v>0.01702</v>
      </c>
      <c r="S216" s="172">
        <v>0.00031</v>
      </c>
      <c r="T216" s="173">
        <f>S216*H216</f>
        <v>0.0052762</v>
      </c>
      <c r="U216" s="35"/>
      <c r="V216" s="35"/>
      <c r="W216" s="35"/>
      <c r="X216" s="35"/>
      <c r="Y216" s="35"/>
      <c r="Z216" s="35"/>
      <c r="AA216" s="35"/>
      <c r="AB216" s="35"/>
      <c r="AC216" s="35"/>
      <c r="AD216" s="35"/>
      <c r="AE216" s="35"/>
      <c r="AR216" s="174" t="s">
        <v>200</v>
      </c>
      <c r="AT216" s="174" t="s">
        <v>125</v>
      </c>
      <c r="AU216" s="174" t="s">
        <v>82</v>
      </c>
      <c r="AY216" s="16" t="s">
        <v>122</v>
      </c>
      <c r="BE216" s="175">
        <f>IF(N216="základní",J216,0)</f>
        <v>0</v>
      </c>
      <c r="BF216" s="175">
        <f>IF(N216="snížená",J216,0)</f>
        <v>0</v>
      </c>
      <c r="BG216" s="175">
        <f>IF(N216="zákl. přenesená",J216,0)</f>
        <v>0</v>
      </c>
      <c r="BH216" s="175">
        <f>IF(N216="sníž. přenesená",J216,0)</f>
        <v>0</v>
      </c>
      <c r="BI216" s="175">
        <f>IF(N216="nulová",J216,0)</f>
        <v>0</v>
      </c>
      <c r="BJ216" s="16" t="s">
        <v>80</v>
      </c>
      <c r="BK216" s="175">
        <f>ROUND(I216*H216,2)</f>
        <v>0</v>
      </c>
      <c r="BL216" s="16" t="s">
        <v>200</v>
      </c>
      <c r="BM216" s="174" t="s">
        <v>388</v>
      </c>
    </row>
    <row r="217" s="13" customFormat="1">
      <c r="A217" s="13"/>
      <c r="B217" s="176"/>
      <c r="C217" s="13"/>
      <c r="D217" s="177" t="s">
        <v>132</v>
      </c>
      <c r="E217" s="178" t="s">
        <v>1</v>
      </c>
      <c r="F217" s="179" t="s">
        <v>389</v>
      </c>
      <c r="G217" s="13"/>
      <c r="H217" s="180">
        <v>17.02</v>
      </c>
      <c r="I217" s="181"/>
      <c r="J217" s="13"/>
      <c r="K217" s="13"/>
      <c r="L217" s="176"/>
      <c r="M217" s="182"/>
      <c r="N217" s="183"/>
      <c r="O217" s="183"/>
      <c r="P217" s="183"/>
      <c r="Q217" s="183"/>
      <c r="R217" s="183"/>
      <c r="S217" s="183"/>
      <c r="T217" s="184"/>
      <c r="U217" s="13"/>
      <c r="V217" s="13"/>
      <c r="W217" s="13"/>
      <c r="X217" s="13"/>
      <c r="Y217" s="13"/>
      <c r="Z217" s="13"/>
      <c r="AA217" s="13"/>
      <c r="AB217" s="13"/>
      <c r="AC217" s="13"/>
      <c r="AD217" s="13"/>
      <c r="AE217" s="13"/>
      <c r="AT217" s="178" t="s">
        <v>132</v>
      </c>
      <c r="AU217" s="178" t="s">
        <v>82</v>
      </c>
      <c r="AV217" s="13" t="s">
        <v>82</v>
      </c>
      <c r="AW217" s="13" t="s">
        <v>32</v>
      </c>
      <c r="AX217" s="13" t="s">
        <v>80</v>
      </c>
      <c r="AY217" s="178" t="s">
        <v>122</v>
      </c>
    </row>
    <row r="218" s="2" customFormat="1" ht="24.15" customHeight="1">
      <c r="A218" s="35"/>
      <c r="B218" s="162"/>
      <c r="C218" s="163" t="s">
        <v>390</v>
      </c>
      <c r="D218" s="163" t="s">
        <v>125</v>
      </c>
      <c r="E218" s="164" t="s">
        <v>391</v>
      </c>
      <c r="F218" s="165" t="s">
        <v>392</v>
      </c>
      <c r="G218" s="166" t="s">
        <v>128</v>
      </c>
      <c r="H218" s="167">
        <v>17.02</v>
      </c>
      <c r="I218" s="168"/>
      <c r="J218" s="169">
        <f>ROUND(I218*H218,2)</f>
        <v>0</v>
      </c>
      <c r="K218" s="165" t="s">
        <v>129</v>
      </c>
      <c r="L218" s="36"/>
      <c r="M218" s="170" t="s">
        <v>1</v>
      </c>
      <c r="N218" s="171" t="s">
        <v>40</v>
      </c>
      <c r="O218" s="74"/>
      <c r="P218" s="172">
        <f>O218*H218</f>
        <v>0</v>
      </c>
      <c r="Q218" s="172">
        <v>0</v>
      </c>
      <c r="R218" s="172">
        <f>Q218*H218</f>
        <v>0</v>
      </c>
      <c r="S218" s="172">
        <v>0</v>
      </c>
      <c r="T218" s="173">
        <f>S218*H218</f>
        <v>0</v>
      </c>
      <c r="U218" s="35"/>
      <c r="V218" s="35"/>
      <c r="W218" s="35"/>
      <c r="X218" s="35"/>
      <c r="Y218" s="35"/>
      <c r="Z218" s="35"/>
      <c r="AA218" s="35"/>
      <c r="AB218" s="35"/>
      <c r="AC218" s="35"/>
      <c r="AD218" s="35"/>
      <c r="AE218" s="35"/>
      <c r="AR218" s="174" t="s">
        <v>200</v>
      </c>
      <c r="AT218" s="174" t="s">
        <v>125</v>
      </c>
      <c r="AU218" s="174" t="s">
        <v>82</v>
      </c>
      <c r="AY218" s="16" t="s">
        <v>122</v>
      </c>
      <c r="BE218" s="175">
        <f>IF(N218="základní",J218,0)</f>
        <v>0</v>
      </c>
      <c r="BF218" s="175">
        <f>IF(N218="snížená",J218,0)</f>
        <v>0</v>
      </c>
      <c r="BG218" s="175">
        <f>IF(N218="zákl. přenesená",J218,0)</f>
        <v>0</v>
      </c>
      <c r="BH218" s="175">
        <f>IF(N218="sníž. přenesená",J218,0)</f>
        <v>0</v>
      </c>
      <c r="BI218" s="175">
        <f>IF(N218="nulová",J218,0)</f>
        <v>0</v>
      </c>
      <c r="BJ218" s="16" t="s">
        <v>80</v>
      </c>
      <c r="BK218" s="175">
        <f>ROUND(I218*H218,2)</f>
        <v>0</v>
      </c>
      <c r="BL218" s="16" t="s">
        <v>200</v>
      </c>
      <c r="BM218" s="174" t="s">
        <v>393</v>
      </c>
    </row>
    <row r="219" s="2" customFormat="1" ht="24.15" customHeight="1">
      <c r="A219" s="35"/>
      <c r="B219" s="162"/>
      <c r="C219" s="163" t="s">
        <v>394</v>
      </c>
      <c r="D219" s="163" t="s">
        <v>125</v>
      </c>
      <c r="E219" s="164" t="s">
        <v>395</v>
      </c>
      <c r="F219" s="165" t="s">
        <v>396</v>
      </c>
      <c r="G219" s="166" t="s">
        <v>128</v>
      </c>
      <c r="H219" s="167">
        <v>26.949999999999999</v>
      </c>
      <c r="I219" s="168"/>
      <c r="J219" s="169">
        <f>ROUND(I219*H219,2)</f>
        <v>0</v>
      </c>
      <c r="K219" s="165" t="s">
        <v>129</v>
      </c>
      <c r="L219" s="36"/>
      <c r="M219" s="170" t="s">
        <v>1</v>
      </c>
      <c r="N219" s="171" t="s">
        <v>40</v>
      </c>
      <c r="O219" s="74"/>
      <c r="P219" s="172">
        <f>O219*H219</f>
        <v>0</v>
      </c>
      <c r="Q219" s="172">
        <v>0.00020000000000000001</v>
      </c>
      <c r="R219" s="172">
        <f>Q219*H219</f>
        <v>0.0053899999999999998</v>
      </c>
      <c r="S219" s="172">
        <v>0</v>
      </c>
      <c r="T219" s="173">
        <f>S219*H219</f>
        <v>0</v>
      </c>
      <c r="U219" s="35"/>
      <c r="V219" s="35"/>
      <c r="W219" s="35"/>
      <c r="X219" s="35"/>
      <c r="Y219" s="35"/>
      <c r="Z219" s="35"/>
      <c r="AA219" s="35"/>
      <c r="AB219" s="35"/>
      <c r="AC219" s="35"/>
      <c r="AD219" s="35"/>
      <c r="AE219" s="35"/>
      <c r="AR219" s="174" t="s">
        <v>200</v>
      </c>
      <c r="AT219" s="174" t="s">
        <v>125</v>
      </c>
      <c r="AU219" s="174" t="s">
        <v>82</v>
      </c>
      <c r="AY219" s="16" t="s">
        <v>122</v>
      </c>
      <c r="BE219" s="175">
        <f>IF(N219="základní",J219,0)</f>
        <v>0</v>
      </c>
      <c r="BF219" s="175">
        <f>IF(N219="snížená",J219,0)</f>
        <v>0</v>
      </c>
      <c r="BG219" s="175">
        <f>IF(N219="zákl. přenesená",J219,0)</f>
        <v>0</v>
      </c>
      <c r="BH219" s="175">
        <f>IF(N219="sníž. přenesená",J219,0)</f>
        <v>0</v>
      </c>
      <c r="BI219" s="175">
        <f>IF(N219="nulová",J219,0)</f>
        <v>0</v>
      </c>
      <c r="BJ219" s="16" t="s">
        <v>80</v>
      </c>
      <c r="BK219" s="175">
        <f>ROUND(I219*H219,2)</f>
        <v>0</v>
      </c>
      <c r="BL219" s="16" t="s">
        <v>200</v>
      </c>
      <c r="BM219" s="174" t="s">
        <v>397</v>
      </c>
    </row>
    <row r="220" s="13" customFormat="1">
      <c r="A220" s="13"/>
      <c r="B220" s="176"/>
      <c r="C220" s="13"/>
      <c r="D220" s="177" t="s">
        <v>132</v>
      </c>
      <c r="E220" s="178" t="s">
        <v>1</v>
      </c>
      <c r="F220" s="179" t="s">
        <v>398</v>
      </c>
      <c r="G220" s="13"/>
      <c r="H220" s="180">
        <v>26.949999999999999</v>
      </c>
      <c r="I220" s="181"/>
      <c r="J220" s="13"/>
      <c r="K220" s="13"/>
      <c r="L220" s="176"/>
      <c r="M220" s="182"/>
      <c r="N220" s="183"/>
      <c r="O220" s="183"/>
      <c r="P220" s="183"/>
      <c r="Q220" s="183"/>
      <c r="R220" s="183"/>
      <c r="S220" s="183"/>
      <c r="T220" s="184"/>
      <c r="U220" s="13"/>
      <c r="V220" s="13"/>
      <c r="W220" s="13"/>
      <c r="X220" s="13"/>
      <c r="Y220" s="13"/>
      <c r="Z220" s="13"/>
      <c r="AA220" s="13"/>
      <c r="AB220" s="13"/>
      <c r="AC220" s="13"/>
      <c r="AD220" s="13"/>
      <c r="AE220" s="13"/>
      <c r="AT220" s="178" t="s">
        <v>132</v>
      </c>
      <c r="AU220" s="178" t="s">
        <v>82</v>
      </c>
      <c r="AV220" s="13" t="s">
        <v>82</v>
      </c>
      <c r="AW220" s="13" t="s">
        <v>32</v>
      </c>
      <c r="AX220" s="13" t="s">
        <v>80</v>
      </c>
      <c r="AY220" s="178" t="s">
        <v>122</v>
      </c>
    </row>
    <row r="221" s="2" customFormat="1" ht="24.15" customHeight="1">
      <c r="A221" s="35"/>
      <c r="B221" s="162"/>
      <c r="C221" s="163" t="s">
        <v>399</v>
      </c>
      <c r="D221" s="163" t="s">
        <v>125</v>
      </c>
      <c r="E221" s="164" t="s">
        <v>400</v>
      </c>
      <c r="F221" s="165" t="s">
        <v>401</v>
      </c>
      <c r="G221" s="166" t="s">
        <v>128</v>
      </c>
      <c r="H221" s="167">
        <v>26.949999999999999</v>
      </c>
      <c r="I221" s="168"/>
      <c r="J221" s="169">
        <f>ROUND(I221*H221,2)</f>
        <v>0</v>
      </c>
      <c r="K221" s="165" t="s">
        <v>129</v>
      </c>
      <c r="L221" s="36"/>
      <c r="M221" s="170" t="s">
        <v>1</v>
      </c>
      <c r="N221" s="171" t="s">
        <v>40</v>
      </c>
      <c r="O221" s="74"/>
      <c r="P221" s="172">
        <f>O221*H221</f>
        <v>0</v>
      </c>
      <c r="Q221" s="172">
        <v>0.00029</v>
      </c>
      <c r="R221" s="172">
        <f>Q221*H221</f>
        <v>0.0078154999999999995</v>
      </c>
      <c r="S221" s="172">
        <v>0</v>
      </c>
      <c r="T221" s="173">
        <f>S221*H221</f>
        <v>0</v>
      </c>
      <c r="U221" s="35"/>
      <c r="V221" s="35"/>
      <c r="W221" s="35"/>
      <c r="X221" s="35"/>
      <c r="Y221" s="35"/>
      <c r="Z221" s="35"/>
      <c r="AA221" s="35"/>
      <c r="AB221" s="35"/>
      <c r="AC221" s="35"/>
      <c r="AD221" s="35"/>
      <c r="AE221" s="35"/>
      <c r="AR221" s="174" t="s">
        <v>200</v>
      </c>
      <c r="AT221" s="174" t="s">
        <v>125</v>
      </c>
      <c r="AU221" s="174" t="s">
        <v>82</v>
      </c>
      <c r="AY221" s="16" t="s">
        <v>122</v>
      </c>
      <c r="BE221" s="175">
        <f>IF(N221="základní",J221,0)</f>
        <v>0</v>
      </c>
      <c r="BF221" s="175">
        <f>IF(N221="snížená",J221,0)</f>
        <v>0</v>
      </c>
      <c r="BG221" s="175">
        <f>IF(N221="zákl. přenesená",J221,0)</f>
        <v>0</v>
      </c>
      <c r="BH221" s="175">
        <f>IF(N221="sníž. přenesená",J221,0)</f>
        <v>0</v>
      </c>
      <c r="BI221" s="175">
        <f>IF(N221="nulová",J221,0)</f>
        <v>0</v>
      </c>
      <c r="BJ221" s="16" t="s">
        <v>80</v>
      </c>
      <c r="BK221" s="175">
        <f>ROUND(I221*H221,2)</f>
        <v>0</v>
      </c>
      <c r="BL221" s="16" t="s">
        <v>200</v>
      </c>
      <c r="BM221" s="174" t="s">
        <v>402</v>
      </c>
    </row>
    <row r="222" s="12" customFormat="1" ht="25.92" customHeight="1">
      <c r="A222" s="12"/>
      <c r="B222" s="149"/>
      <c r="C222" s="12"/>
      <c r="D222" s="150" t="s">
        <v>74</v>
      </c>
      <c r="E222" s="151" t="s">
        <v>403</v>
      </c>
      <c r="F222" s="151" t="s">
        <v>404</v>
      </c>
      <c r="G222" s="12"/>
      <c r="H222" s="12"/>
      <c r="I222" s="152"/>
      <c r="J222" s="153">
        <f>BK222</f>
        <v>0</v>
      </c>
      <c r="K222" s="12"/>
      <c r="L222" s="149"/>
      <c r="M222" s="154"/>
      <c r="N222" s="155"/>
      <c r="O222" s="155"/>
      <c r="P222" s="156">
        <f>SUM(P223:P224)</f>
        <v>0</v>
      </c>
      <c r="Q222" s="155"/>
      <c r="R222" s="156">
        <f>SUM(R223:R224)</f>
        <v>0</v>
      </c>
      <c r="S222" s="155"/>
      <c r="T222" s="157">
        <f>SUM(T223:T224)</f>
        <v>0</v>
      </c>
      <c r="U222" s="12"/>
      <c r="V222" s="12"/>
      <c r="W222" s="12"/>
      <c r="X222" s="12"/>
      <c r="Y222" s="12"/>
      <c r="Z222" s="12"/>
      <c r="AA222" s="12"/>
      <c r="AB222" s="12"/>
      <c r="AC222" s="12"/>
      <c r="AD222" s="12"/>
      <c r="AE222" s="12"/>
      <c r="AR222" s="150" t="s">
        <v>130</v>
      </c>
      <c r="AT222" s="158" t="s">
        <v>74</v>
      </c>
      <c r="AU222" s="158" t="s">
        <v>75</v>
      </c>
      <c r="AY222" s="150" t="s">
        <v>122</v>
      </c>
      <c r="BK222" s="159">
        <f>SUM(BK223:BK224)</f>
        <v>0</v>
      </c>
    </row>
    <row r="223" s="2" customFormat="1" ht="16.5" customHeight="1">
      <c r="A223" s="35"/>
      <c r="B223" s="162"/>
      <c r="C223" s="163" t="s">
        <v>405</v>
      </c>
      <c r="D223" s="163" t="s">
        <v>125</v>
      </c>
      <c r="E223" s="164" t="s">
        <v>406</v>
      </c>
      <c r="F223" s="165" t="s">
        <v>407</v>
      </c>
      <c r="G223" s="166" t="s">
        <v>408</v>
      </c>
      <c r="H223" s="167">
        <v>4</v>
      </c>
      <c r="I223" s="168"/>
      <c r="J223" s="169">
        <f>ROUND(I223*H223,2)</f>
        <v>0</v>
      </c>
      <c r="K223" s="165" t="s">
        <v>129</v>
      </c>
      <c r="L223" s="36"/>
      <c r="M223" s="170" t="s">
        <v>1</v>
      </c>
      <c r="N223" s="171" t="s">
        <v>40</v>
      </c>
      <c r="O223" s="74"/>
      <c r="P223" s="172">
        <f>O223*H223</f>
        <v>0</v>
      </c>
      <c r="Q223" s="172">
        <v>0</v>
      </c>
      <c r="R223" s="172">
        <f>Q223*H223</f>
        <v>0</v>
      </c>
      <c r="S223" s="172">
        <v>0</v>
      </c>
      <c r="T223" s="173">
        <f>S223*H223</f>
        <v>0</v>
      </c>
      <c r="U223" s="35"/>
      <c r="V223" s="35"/>
      <c r="W223" s="35"/>
      <c r="X223" s="35"/>
      <c r="Y223" s="35"/>
      <c r="Z223" s="35"/>
      <c r="AA223" s="35"/>
      <c r="AB223" s="35"/>
      <c r="AC223" s="35"/>
      <c r="AD223" s="35"/>
      <c r="AE223" s="35"/>
      <c r="AR223" s="174" t="s">
        <v>409</v>
      </c>
      <c r="AT223" s="174" t="s">
        <v>125</v>
      </c>
      <c r="AU223" s="174" t="s">
        <v>80</v>
      </c>
      <c r="AY223" s="16" t="s">
        <v>122</v>
      </c>
      <c r="BE223" s="175">
        <f>IF(N223="základní",J223,0)</f>
        <v>0</v>
      </c>
      <c r="BF223" s="175">
        <f>IF(N223="snížená",J223,0)</f>
        <v>0</v>
      </c>
      <c r="BG223" s="175">
        <f>IF(N223="zákl. přenesená",J223,0)</f>
        <v>0</v>
      </c>
      <c r="BH223" s="175">
        <f>IF(N223="sníž. přenesená",J223,0)</f>
        <v>0</v>
      </c>
      <c r="BI223" s="175">
        <f>IF(N223="nulová",J223,0)</f>
        <v>0</v>
      </c>
      <c r="BJ223" s="16" t="s">
        <v>80</v>
      </c>
      <c r="BK223" s="175">
        <f>ROUND(I223*H223,2)</f>
        <v>0</v>
      </c>
      <c r="BL223" s="16" t="s">
        <v>409</v>
      </c>
      <c r="BM223" s="174" t="s">
        <v>410</v>
      </c>
    </row>
    <row r="224" s="2" customFormat="1" ht="16.5" customHeight="1">
      <c r="A224" s="35"/>
      <c r="B224" s="162"/>
      <c r="C224" s="163" t="s">
        <v>411</v>
      </c>
      <c r="D224" s="163" t="s">
        <v>125</v>
      </c>
      <c r="E224" s="164" t="s">
        <v>412</v>
      </c>
      <c r="F224" s="165" t="s">
        <v>413</v>
      </c>
      <c r="G224" s="166" t="s">
        <v>408</v>
      </c>
      <c r="H224" s="167">
        <v>7</v>
      </c>
      <c r="I224" s="168"/>
      <c r="J224" s="169">
        <f>ROUND(I224*H224,2)</f>
        <v>0</v>
      </c>
      <c r="K224" s="165" t="s">
        <v>129</v>
      </c>
      <c r="L224" s="36"/>
      <c r="M224" s="170" t="s">
        <v>1</v>
      </c>
      <c r="N224" s="171" t="s">
        <v>40</v>
      </c>
      <c r="O224" s="74"/>
      <c r="P224" s="172">
        <f>O224*H224</f>
        <v>0</v>
      </c>
      <c r="Q224" s="172">
        <v>0</v>
      </c>
      <c r="R224" s="172">
        <f>Q224*H224</f>
        <v>0</v>
      </c>
      <c r="S224" s="172">
        <v>0</v>
      </c>
      <c r="T224" s="173">
        <f>S224*H224</f>
        <v>0</v>
      </c>
      <c r="U224" s="35"/>
      <c r="V224" s="35"/>
      <c r="W224" s="35"/>
      <c r="X224" s="35"/>
      <c r="Y224" s="35"/>
      <c r="Z224" s="35"/>
      <c r="AA224" s="35"/>
      <c r="AB224" s="35"/>
      <c r="AC224" s="35"/>
      <c r="AD224" s="35"/>
      <c r="AE224" s="35"/>
      <c r="AR224" s="174" t="s">
        <v>409</v>
      </c>
      <c r="AT224" s="174" t="s">
        <v>125</v>
      </c>
      <c r="AU224" s="174" t="s">
        <v>80</v>
      </c>
      <c r="AY224" s="16" t="s">
        <v>122</v>
      </c>
      <c r="BE224" s="175">
        <f>IF(N224="základní",J224,0)</f>
        <v>0</v>
      </c>
      <c r="BF224" s="175">
        <f>IF(N224="snížená",J224,0)</f>
        <v>0</v>
      </c>
      <c r="BG224" s="175">
        <f>IF(N224="zákl. přenesená",J224,0)</f>
        <v>0</v>
      </c>
      <c r="BH224" s="175">
        <f>IF(N224="sníž. přenesená",J224,0)</f>
        <v>0</v>
      </c>
      <c r="BI224" s="175">
        <f>IF(N224="nulová",J224,0)</f>
        <v>0</v>
      </c>
      <c r="BJ224" s="16" t="s">
        <v>80</v>
      </c>
      <c r="BK224" s="175">
        <f>ROUND(I224*H224,2)</f>
        <v>0</v>
      </c>
      <c r="BL224" s="16" t="s">
        <v>409</v>
      </c>
      <c r="BM224" s="174" t="s">
        <v>414</v>
      </c>
    </row>
    <row r="225" s="12" customFormat="1" ht="25.92" customHeight="1">
      <c r="A225" s="12"/>
      <c r="B225" s="149"/>
      <c r="C225" s="12"/>
      <c r="D225" s="150" t="s">
        <v>74</v>
      </c>
      <c r="E225" s="151" t="s">
        <v>415</v>
      </c>
      <c r="F225" s="151" t="s">
        <v>416</v>
      </c>
      <c r="G225" s="12"/>
      <c r="H225" s="12"/>
      <c r="I225" s="152"/>
      <c r="J225" s="153">
        <f>BK225</f>
        <v>0</v>
      </c>
      <c r="K225" s="12"/>
      <c r="L225" s="149"/>
      <c r="M225" s="154"/>
      <c r="N225" s="155"/>
      <c r="O225" s="155"/>
      <c r="P225" s="156">
        <f>P226+P228</f>
        <v>0</v>
      </c>
      <c r="Q225" s="155"/>
      <c r="R225" s="156">
        <f>R226+R228</f>
        <v>0</v>
      </c>
      <c r="S225" s="155"/>
      <c r="T225" s="157">
        <f>T226+T228</f>
        <v>0</v>
      </c>
      <c r="U225" s="12"/>
      <c r="V225" s="12"/>
      <c r="W225" s="12"/>
      <c r="X225" s="12"/>
      <c r="Y225" s="12"/>
      <c r="Z225" s="12"/>
      <c r="AA225" s="12"/>
      <c r="AB225" s="12"/>
      <c r="AC225" s="12"/>
      <c r="AD225" s="12"/>
      <c r="AE225" s="12"/>
      <c r="AR225" s="150" t="s">
        <v>145</v>
      </c>
      <c r="AT225" s="158" t="s">
        <v>74</v>
      </c>
      <c r="AU225" s="158" t="s">
        <v>75</v>
      </c>
      <c r="AY225" s="150" t="s">
        <v>122</v>
      </c>
      <c r="BK225" s="159">
        <f>BK226+BK228</f>
        <v>0</v>
      </c>
    </row>
    <row r="226" s="12" customFormat="1" ht="22.8" customHeight="1">
      <c r="A226" s="12"/>
      <c r="B226" s="149"/>
      <c r="C226" s="12"/>
      <c r="D226" s="150" t="s">
        <v>74</v>
      </c>
      <c r="E226" s="160" t="s">
        <v>417</v>
      </c>
      <c r="F226" s="160" t="s">
        <v>418</v>
      </c>
      <c r="G226" s="12"/>
      <c r="H226" s="12"/>
      <c r="I226" s="152"/>
      <c r="J226" s="161">
        <f>BK226</f>
        <v>0</v>
      </c>
      <c r="K226" s="12"/>
      <c r="L226" s="149"/>
      <c r="M226" s="154"/>
      <c r="N226" s="155"/>
      <c r="O226" s="155"/>
      <c r="P226" s="156">
        <f>P227</f>
        <v>0</v>
      </c>
      <c r="Q226" s="155"/>
      <c r="R226" s="156">
        <f>R227</f>
        <v>0</v>
      </c>
      <c r="S226" s="155"/>
      <c r="T226" s="157">
        <f>T227</f>
        <v>0</v>
      </c>
      <c r="U226" s="12"/>
      <c r="V226" s="12"/>
      <c r="W226" s="12"/>
      <c r="X226" s="12"/>
      <c r="Y226" s="12"/>
      <c r="Z226" s="12"/>
      <c r="AA226" s="12"/>
      <c r="AB226" s="12"/>
      <c r="AC226" s="12"/>
      <c r="AD226" s="12"/>
      <c r="AE226" s="12"/>
      <c r="AR226" s="150" t="s">
        <v>145</v>
      </c>
      <c r="AT226" s="158" t="s">
        <v>74</v>
      </c>
      <c r="AU226" s="158" t="s">
        <v>80</v>
      </c>
      <c r="AY226" s="150" t="s">
        <v>122</v>
      </c>
      <c r="BK226" s="159">
        <f>BK227</f>
        <v>0</v>
      </c>
    </row>
    <row r="227" s="2" customFormat="1" ht="16.5" customHeight="1">
      <c r="A227" s="35"/>
      <c r="B227" s="162"/>
      <c r="C227" s="163" t="s">
        <v>419</v>
      </c>
      <c r="D227" s="163" t="s">
        <v>125</v>
      </c>
      <c r="E227" s="164" t="s">
        <v>420</v>
      </c>
      <c r="F227" s="165" t="s">
        <v>421</v>
      </c>
      <c r="G227" s="166" t="s">
        <v>167</v>
      </c>
      <c r="H227" s="167">
        <v>1</v>
      </c>
      <c r="I227" s="168"/>
      <c r="J227" s="169">
        <f>ROUND(I227*H227,2)</f>
        <v>0</v>
      </c>
      <c r="K227" s="165" t="s">
        <v>129</v>
      </c>
      <c r="L227" s="36"/>
      <c r="M227" s="170" t="s">
        <v>1</v>
      </c>
      <c r="N227" s="171" t="s">
        <v>40</v>
      </c>
      <c r="O227" s="74"/>
      <c r="P227" s="172">
        <f>O227*H227</f>
        <v>0</v>
      </c>
      <c r="Q227" s="172">
        <v>0</v>
      </c>
      <c r="R227" s="172">
        <f>Q227*H227</f>
        <v>0</v>
      </c>
      <c r="S227" s="172">
        <v>0</v>
      </c>
      <c r="T227" s="173">
        <f>S227*H227</f>
        <v>0</v>
      </c>
      <c r="U227" s="35"/>
      <c r="V227" s="35"/>
      <c r="W227" s="35"/>
      <c r="X227" s="35"/>
      <c r="Y227" s="35"/>
      <c r="Z227" s="35"/>
      <c r="AA227" s="35"/>
      <c r="AB227" s="35"/>
      <c r="AC227" s="35"/>
      <c r="AD227" s="35"/>
      <c r="AE227" s="35"/>
      <c r="AR227" s="174" t="s">
        <v>422</v>
      </c>
      <c r="AT227" s="174" t="s">
        <v>125</v>
      </c>
      <c r="AU227" s="174" t="s">
        <v>82</v>
      </c>
      <c r="AY227" s="16" t="s">
        <v>122</v>
      </c>
      <c r="BE227" s="175">
        <f>IF(N227="základní",J227,0)</f>
        <v>0</v>
      </c>
      <c r="BF227" s="175">
        <f>IF(N227="snížená",J227,0)</f>
        <v>0</v>
      </c>
      <c r="BG227" s="175">
        <f>IF(N227="zákl. přenesená",J227,0)</f>
        <v>0</v>
      </c>
      <c r="BH227" s="175">
        <f>IF(N227="sníž. přenesená",J227,0)</f>
        <v>0</v>
      </c>
      <c r="BI227" s="175">
        <f>IF(N227="nulová",J227,0)</f>
        <v>0</v>
      </c>
      <c r="BJ227" s="16" t="s">
        <v>80</v>
      </c>
      <c r="BK227" s="175">
        <f>ROUND(I227*H227,2)</f>
        <v>0</v>
      </c>
      <c r="BL227" s="16" t="s">
        <v>422</v>
      </c>
      <c r="BM227" s="174" t="s">
        <v>423</v>
      </c>
    </row>
    <row r="228" s="12" customFormat="1" ht="22.8" customHeight="1">
      <c r="A228" s="12"/>
      <c r="B228" s="149"/>
      <c r="C228" s="12"/>
      <c r="D228" s="150" t="s">
        <v>74</v>
      </c>
      <c r="E228" s="160" t="s">
        <v>424</v>
      </c>
      <c r="F228" s="160" t="s">
        <v>425</v>
      </c>
      <c r="G228" s="12"/>
      <c r="H228" s="12"/>
      <c r="I228" s="152"/>
      <c r="J228" s="161">
        <f>BK228</f>
        <v>0</v>
      </c>
      <c r="K228" s="12"/>
      <c r="L228" s="149"/>
      <c r="M228" s="154"/>
      <c r="N228" s="155"/>
      <c r="O228" s="155"/>
      <c r="P228" s="156">
        <f>P229</f>
        <v>0</v>
      </c>
      <c r="Q228" s="155"/>
      <c r="R228" s="156">
        <f>R229</f>
        <v>0</v>
      </c>
      <c r="S228" s="155"/>
      <c r="T228" s="157">
        <f>T229</f>
        <v>0</v>
      </c>
      <c r="U228" s="12"/>
      <c r="V228" s="12"/>
      <c r="W228" s="12"/>
      <c r="X228" s="12"/>
      <c r="Y228" s="12"/>
      <c r="Z228" s="12"/>
      <c r="AA228" s="12"/>
      <c r="AB228" s="12"/>
      <c r="AC228" s="12"/>
      <c r="AD228" s="12"/>
      <c r="AE228" s="12"/>
      <c r="AR228" s="150" t="s">
        <v>145</v>
      </c>
      <c r="AT228" s="158" t="s">
        <v>74</v>
      </c>
      <c r="AU228" s="158" t="s">
        <v>80</v>
      </c>
      <c r="AY228" s="150" t="s">
        <v>122</v>
      </c>
      <c r="BK228" s="159">
        <f>BK229</f>
        <v>0</v>
      </c>
    </row>
    <row r="229" s="2" customFormat="1" ht="16.5" customHeight="1">
      <c r="A229" s="35"/>
      <c r="B229" s="162"/>
      <c r="C229" s="163" t="s">
        <v>426</v>
      </c>
      <c r="D229" s="163" t="s">
        <v>125</v>
      </c>
      <c r="E229" s="164" t="s">
        <v>427</v>
      </c>
      <c r="F229" s="165" t="s">
        <v>428</v>
      </c>
      <c r="G229" s="166" t="s">
        <v>167</v>
      </c>
      <c r="H229" s="167">
        <v>1</v>
      </c>
      <c r="I229" s="168"/>
      <c r="J229" s="169">
        <f>ROUND(I229*H229,2)</f>
        <v>0</v>
      </c>
      <c r="K229" s="165" t="s">
        <v>129</v>
      </c>
      <c r="L229" s="36"/>
      <c r="M229" s="196" t="s">
        <v>1</v>
      </c>
      <c r="N229" s="197" t="s">
        <v>40</v>
      </c>
      <c r="O229" s="198"/>
      <c r="P229" s="199">
        <f>O229*H229</f>
        <v>0</v>
      </c>
      <c r="Q229" s="199">
        <v>0</v>
      </c>
      <c r="R229" s="199">
        <f>Q229*H229</f>
        <v>0</v>
      </c>
      <c r="S229" s="199">
        <v>0</v>
      </c>
      <c r="T229" s="200">
        <f>S229*H229</f>
        <v>0</v>
      </c>
      <c r="U229" s="35"/>
      <c r="V229" s="35"/>
      <c r="W229" s="35"/>
      <c r="X229" s="35"/>
      <c r="Y229" s="35"/>
      <c r="Z229" s="35"/>
      <c r="AA229" s="35"/>
      <c r="AB229" s="35"/>
      <c r="AC229" s="35"/>
      <c r="AD229" s="35"/>
      <c r="AE229" s="35"/>
      <c r="AR229" s="174" t="s">
        <v>422</v>
      </c>
      <c r="AT229" s="174" t="s">
        <v>125</v>
      </c>
      <c r="AU229" s="174" t="s">
        <v>82</v>
      </c>
      <c r="AY229" s="16" t="s">
        <v>122</v>
      </c>
      <c r="BE229" s="175">
        <f>IF(N229="základní",J229,0)</f>
        <v>0</v>
      </c>
      <c r="BF229" s="175">
        <f>IF(N229="snížená",J229,0)</f>
        <v>0</v>
      </c>
      <c r="BG229" s="175">
        <f>IF(N229="zákl. přenesená",J229,0)</f>
        <v>0</v>
      </c>
      <c r="BH229" s="175">
        <f>IF(N229="sníž. přenesená",J229,0)</f>
        <v>0</v>
      </c>
      <c r="BI229" s="175">
        <f>IF(N229="nulová",J229,0)</f>
        <v>0</v>
      </c>
      <c r="BJ229" s="16" t="s">
        <v>80</v>
      </c>
      <c r="BK229" s="175">
        <f>ROUND(I229*H229,2)</f>
        <v>0</v>
      </c>
      <c r="BL229" s="16" t="s">
        <v>422</v>
      </c>
      <c r="BM229" s="174" t="s">
        <v>429</v>
      </c>
    </row>
    <row r="230" s="2" customFormat="1" ht="6.96" customHeight="1">
      <c r="A230" s="35"/>
      <c r="B230" s="57"/>
      <c r="C230" s="58"/>
      <c r="D230" s="58"/>
      <c r="E230" s="58"/>
      <c r="F230" s="58"/>
      <c r="G230" s="58"/>
      <c r="H230" s="58"/>
      <c r="I230" s="58"/>
      <c r="J230" s="58"/>
      <c r="K230" s="58"/>
      <c r="L230" s="36"/>
      <c r="M230" s="35"/>
      <c r="O230" s="35"/>
      <c r="P230" s="35"/>
      <c r="Q230" s="35"/>
      <c r="R230" s="35"/>
      <c r="S230" s="35"/>
      <c r="T230" s="35"/>
      <c r="U230" s="35"/>
      <c r="V230" s="35"/>
      <c r="W230" s="35"/>
      <c r="X230" s="35"/>
      <c r="Y230" s="35"/>
      <c r="Z230" s="35"/>
      <c r="AA230" s="35"/>
      <c r="AB230" s="35"/>
      <c r="AC230" s="35"/>
      <c r="AD230" s="35"/>
      <c r="AE230" s="35"/>
    </row>
  </sheetData>
  <autoFilter ref="C129:K229"/>
  <mergeCells count="6">
    <mergeCell ref="E7:H7"/>
    <mergeCell ref="E16:H16"/>
    <mergeCell ref="E25:H25"/>
    <mergeCell ref="E85:H85"/>
    <mergeCell ref="E122:H122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Eva-TOSH\Eva</dc:creator>
  <cp:lastModifiedBy>Eva-TOSH\Eva</cp:lastModifiedBy>
  <dcterms:created xsi:type="dcterms:W3CDTF">2023-03-09T08:47:18Z</dcterms:created>
  <dcterms:modified xsi:type="dcterms:W3CDTF">2023-03-09T08:47:19Z</dcterms:modified>
</cp:coreProperties>
</file>