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VŘ 2024\k.ú. Bystrc, Komín, Kníničky, Medlánky 2024\ZD\"/>
    </mc:Choice>
  </mc:AlternateContent>
  <xr:revisionPtr revIDLastSave="0" documentId="13_ncr:1_{46C97F0E-F410-4B27-B0F1-7EC6AF4CE200}" xr6:coauthVersionLast="41" xr6:coauthVersionMax="41" xr10:uidLastSave="{00000000-0000-0000-0000-000000000000}"/>
  <bookViews>
    <workbookView xWindow="-120" yWindow="-120" windowWidth="29040" windowHeight="15840" activeTab="4" xr2:uid="{74D28601-FA8E-44E6-8208-A001BAA3F63D}"/>
  </bookViews>
  <sheets>
    <sheet name="Komín" sheetId="14" r:id="rId1"/>
    <sheet name="Kníničky" sheetId="15" r:id="rId2"/>
    <sheet name="Medlánky" sheetId="16" r:id="rId3"/>
    <sheet name="Bystrc" sheetId="18" r:id="rId4"/>
    <sheet name="REKAPITULACE" sheetId="1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6" i="15" l="1"/>
  <c r="D21" i="14"/>
  <c r="D10" i="14"/>
  <c r="B23" i="15" l="1"/>
  <c r="D23" i="15" s="1"/>
  <c r="D42" i="18" l="1"/>
  <c r="E42" i="18" s="1"/>
  <c r="D29" i="18"/>
  <c r="B41" i="18" s="1"/>
  <c r="D41" i="18" s="1"/>
  <c r="E41" i="18" s="1"/>
  <c r="E43" i="18" l="1"/>
  <c r="E44" i="18" l="1"/>
  <c r="E45" i="18" s="1"/>
  <c r="B7" i="17"/>
  <c r="C7" i="17" l="1"/>
  <c r="D7" i="17" s="1"/>
  <c r="D9" i="16"/>
  <c r="B17" i="16" s="1"/>
  <c r="D17" i="16" s="1"/>
  <c r="E17" i="16" s="1"/>
  <c r="B31" i="14"/>
  <c r="D31" i="14" s="1"/>
  <c r="E31" i="14" s="1"/>
  <c r="B30" i="14"/>
  <c r="D30" i="14" s="1"/>
  <c r="E30" i="14" s="1"/>
  <c r="E18" i="16" l="1"/>
  <c r="E32" i="14"/>
  <c r="B5" i="17" s="1"/>
  <c r="B8" i="17" l="1"/>
  <c r="C8" i="17" s="1"/>
  <c r="D8" i="17" s="1"/>
  <c r="E19" i="16"/>
  <c r="E20" i="16" s="1"/>
  <c r="E23" i="15"/>
  <c r="E24" i="15" s="1"/>
  <c r="C5" i="17"/>
  <c r="D5" i="17" s="1"/>
  <c r="B6" i="17" l="1"/>
  <c r="E25" i="15"/>
  <c r="E26" i="15" s="1"/>
  <c r="E33" i="14"/>
  <c r="E34" i="14" s="1"/>
  <c r="C6" i="17" l="1"/>
  <c r="D6" i="17" s="1"/>
  <c r="D9" i="17"/>
  <c r="D10" i="17" l="1"/>
  <c r="D11" i="17"/>
</calcChain>
</file>

<file path=xl/sharedStrings.xml><?xml version="1.0" encoding="utf-8"?>
<sst xmlns="http://schemas.openxmlformats.org/spreadsheetml/2006/main" count="154" uniqueCount="84">
  <si>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</si>
  <si>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</si>
  <si>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</si>
  <si>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</si>
  <si>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</si>
  <si>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</si>
  <si>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</si>
  <si>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</si>
  <si>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</si>
  <si>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</si>
  <si>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Poznámka</t>
  </si>
  <si>
    <t>Příloha č. 2</t>
  </si>
  <si>
    <t>REKAPITULACE CENY</t>
  </si>
  <si>
    <t>CENA CELKEM ZA CELÉ PLNĚNÍ</t>
  </si>
  <si>
    <t>CENA CELKEM           1 PLNĚNÍ</t>
  </si>
  <si>
    <t>pokos</t>
  </si>
  <si>
    <t xml:space="preserve">MJ/M2 </t>
  </si>
  <si>
    <t xml:space="preserve">CENA/MJ </t>
  </si>
  <si>
    <t>SOUPIS POZEMKŮ - k.ú. KOMÍN - REKAPITULACE CENY</t>
  </si>
  <si>
    <t>KOMÍN</t>
  </si>
  <si>
    <t>pokos,nálety,sběr odpadu</t>
  </si>
  <si>
    <t>3014/7</t>
  </si>
  <si>
    <t>3043/89</t>
  </si>
  <si>
    <t>sběr odpadu</t>
  </si>
  <si>
    <t>3043/98</t>
  </si>
  <si>
    <t>SOUPIS POZEMKŮ - k.ú. KNÍNIČKY - REKAPITULACE CENY</t>
  </si>
  <si>
    <t>KNÍNIČKY</t>
  </si>
  <si>
    <t>nálety, sběr odpadu</t>
  </si>
  <si>
    <t>pokos,nálety, sběr odpadu</t>
  </si>
  <si>
    <t>742/1</t>
  </si>
  <si>
    <t>767/8</t>
  </si>
  <si>
    <t>pokos,nálety, sběr odpadu,ořez stromů (větví) nad parkovištěm</t>
  </si>
  <si>
    <t>778/2</t>
  </si>
  <si>
    <t>778/3</t>
  </si>
  <si>
    <t>3715/1</t>
  </si>
  <si>
    <t>B</t>
  </si>
  <si>
    <t>SOUPIS POZEMKŮ - k.ú. MEDLÁNKY - REKAPITULACE CENY</t>
  </si>
  <si>
    <t>666/195</t>
  </si>
  <si>
    <t>Medlánky</t>
  </si>
  <si>
    <t>pokos - střecha garáží</t>
  </si>
  <si>
    <t>REKAPITULACE CELKOVÉ CENY ZAKÁZKY</t>
  </si>
  <si>
    <t>DPH 21%</t>
  </si>
  <si>
    <t>CENA CELKEM VČETNĚ DPH</t>
  </si>
  <si>
    <t>CELKEM DPH 21 %</t>
  </si>
  <si>
    <t>Komín</t>
  </si>
  <si>
    <t>Kníničky</t>
  </si>
  <si>
    <t>MEDLÁNKY</t>
  </si>
  <si>
    <t>pokos, nálety, odpad (nezaplocená část)</t>
  </si>
  <si>
    <t>3036/3</t>
  </si>
  <si>
    <t>3040/16</t>
  </si>
  <si>
    <t>3040/13</t>
  </si>
  <si>
    <t>A.) 4 x pokos, jednorázové odstranění náletových dřevin, sběr odpadu, odvoz a ekologická likvidace veškerého odpadu</t>
  </si>
  <si>
    <t>B.) 3 x pokos, jednorázové odstranění náletových dřevin, sběr odpadu, odvoz a ekologická likvidace veškerého odpadu</t>
  </si>
  <si>
    <t>A.) 4 x pokos, jednorázové odstranění náletových dřevin, sběr odpadu, jednorázový ořez suchých větví, odvoz a ekologická likvidace veškerého odpadu</t>
  </si>
  <si>
    <t>Bystrc</t>
  </si>
  <si>
    <t>SOUPIS POZEMKŮ - k.ú. BYSTRC - REKAPITULACE CENY</t>
  </si>
  <si>
    <t>A.) 4 x pokos, odstranění náletových dřevin, odvoz a ekologická likvidace odpadu</t>
  </si>
  <si>
    <t>BYSTRC</t>
  </si>
  <si>
    <t>2632/69</t>
  </si>
  <si>
    <t>2632/70</t>
  </si>
  <si>
    <t>2633/1</t>
  </si>
  <si>
    <t>2633/2</t>
  </si>
  <si>
    <t>2634/1</t>
  </si>
  <si>
    <t>2634/2</t>
  </si>
  <si>
    <t>4459/1</t>
  </si>
  <si>
    <t>4459/4</t>
  </si>
  <si>
    <t>4459/5</t>
  </si>
  <si>
    <t>4459/6</t>
  </si>
  <si>
    <t>4461/1</t>
  </si>
  <si>
    <t>4461/2</t>
  </si>
  <si>
    <t>4476/1</t>
  </si>
  <si>
    <t>BYSTRC (RAKOVEC)</t>
  </si>
  <si>
    <t>3465/3</t>
  </si>
  <si>
    <t>3469/1</t>
  </si>
  <si>
    <t>3471/1</t>
  </si>
  <si>
    <t>B.) jarní a podzimní výhrab listí z rýn včetně ekologické likvidace odpadu</t>
  </si>
  <si>
    <t>druh činnosti</t>
  </si>
  <si>
    <t>BYSTRC - RAKOVEC chatka</t>
  </si>
  <si>
    <t>jarní a podzimní výhrab listí z rýn</t>
  </si>
  <si>
    <t xml:space="preserve">CELKEM PLNĚNÍ  </t>
  </si>
  <si>
    <t>1 (plnění)</t>
  </si>
  <si>
    <t>CENA/MJ (1 - plnění)</t>
  </si>
  <si>
    <t>A.) 6 x pokos, odvoz a ekologická likvidace odpadu</t>
  </si>
  <si>
    <t>1679/3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</si>
</sst>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3" fontId="3" fillId="0" borderId="5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3" fontId="3" fillId="0" borderId="4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0" xfId="0" applyFont="1"/>
    <xf numFmtId="0" fontId="2" fillId="0" borderId="10" xfId="0" applyFont="1" applyFill="1" applyBorder="1" applyAlignment="1">
      <alignment horizontal="center"/>
    </xf>
    <xf numFmtId="3" fontId="3" fillId="0" borderId="21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/>
    </xf>
    <xf numFmtId="0" fontId="0" fillId="0" borderId="0" xfId="0" applyAlignment="1">
      <alignment horizontal="right"/>
    </xf>
    <xf numFmtId="4" fontId="1" fillId="0" borderId="4" xfId="0" applyNumberFormat="1" applyFont="1" applyBorder="1"/>
    <xf numFmtId="4" fontId="1" fillId="0" borderId="5" xfId="0" applyNumberFormat="1" applyFont="1" applyBorder="1"/>
    <xf numFmtId="4" fontId="1" fillId="0" borderId="6" xfId="0" applyNumberFormat="1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4" fontId="0" fillId="0" borderId="27" xfId="0" applyNumberFormat="1" applyBorder="1" applyAlignment="1">
      <alignment horizontal="right"/>
    </xf>
    <xf numFmtId="4" fontId="0" fillId="0" borderId="27" xfId="0" applyNumberFormat="1" applyBorder="1"/>
    <xf numFmtId="4" fontId="0" fillId="0" borderId="5" xfId="0" applyNumberFormat="1" applyBorder="1"/>
    <xf numFmtId="0" fontId="1" fillId="0" borderId="22" xfId="0" applyFont="1" applyBorder="1" applyAlignment="1">
      <alignment horizontal="center"/>
    </xf>
    <xf numFmtId="4" fontId="0" fillId="0" borderId="28" xfId="0" applyNumberFormat="1" applyBorder="1" applyAlignment="1">
      <alignment horizontal="right"/>
    </xf>
    <xf numFmtId="4" fontId="0" fillId="0" borderId="28" xfId="0" applyNumberFormat="1" applyBorder="1"/>
    <xf numFmtId="4" fontId="0" fillId="0" borderId="21" xfId="0" applyNumberFormat="1" applyBorder="1"/>
    <xf numFmtId="0" fontId="2" fillId="0" borderId="29" xfId="0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/>
    </xf>
    <xf numFmtId="3" fontId="3" fillId="0" borderId="26" xfId="0" applyNumberFormat="1" applyFont="1" applyFill="1" applyBorder="1" applyAlignment="1">
      <alignment horizontal="center" vertical="center"/>
    </xf>
    <xf numFmtId="0" fontId="0" fillId="0" borderId="15" xfId="0" applyBorder="1"/>
    <xf numFmtId="3" fontId="1" fillId="0" borderId="32" xfId="0" applyNumberFormat="1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3" fontId="3" fillId="2" borderId="36" xfId="0" applyNumberFormat="1" applyFont="1" applyFill="1" applyBorder="1" applyAlignment="1">
      <alignment horizontal="center" vertical="center"/>
    </xf>
    <xf numFmtId="3" fontId="3" fillId="2" borderId="31" xfId="0" applyNumberFormat="1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/>
    </xf>
    <xf numFmtId="0" fontId="3" fillId="2" borderId="36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3" fontId="3" fillId="2" borderId="40" xfId="0" applyNumberFormat="1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3" fontId="0" fillId="0" borderId="41" xfId="0" applyNumberFormat="1" applyBorder="1" applyAlignment="1">
      <alignment horizontal="center"/>
    </xf>
    <xf numFmtId="3" fontId="0" fillId="0" borderId="42" xfId="0" applyNumberFormat="1" applyBorder="1" applyAlignment="1">
      <alignment horizontal="center"/>
    </xf>
    <xf numFmtId="0" fontId="1" fillId="0" borderId="32" xfId="0" applyFont="1" applyBorder="1" applyAlignment="1">
      <alignment horizontal="center" vertical="center"/>
    </xf>
    <xf numFmtId="4" fontId="0" fillId="3" borderId="36" xfId="0" applyNumberFormat="1" applyFill="1" applyBorder="1"/>
    <xf numFmtId="4" fontId="0" fillId="3" borderId="31" xfId="0" applyNumberFormat="1" applyFill="1" applyBorder="1"/>
    <xf numFmtId="4" fontId="0" fillId="3" borderId="32" xfId="0" applyNumberFormat="1" applyFill="1" applyBorder="1"/>
    <xf numFmtId="0" fontId="1" fillId="0" borderId="15" xfId="0" applyFont="1" applyFill="1" applyBorder="1" applyAlignment="1">
      <alignment horizontal="center" vertical="center" wrapText="1"/>
    </xf>
    <xf numFmtId="4" fontId="0" fillId="0" borderId="35" xfId="0" applyNumberFormat="1" applyBorder="1"/>
    <xf numFmtId="0" fontId="1" fillId="0" borderId="32" xfId="0" applyFont="1" applyBorder="1" applyAlignment="1">
      <alignment horizontal="center" vertical="center" wrapText="1"/>
    </xf>
    <xf numFmtId="4" fontId="0" fillId="0" borderId="32" xfId="0" applyNumberFormat="1" applyBorder="1"/>
    <xf numFmtId="4" fontId="0" fillId="0" borderId="43" xfId="0" applyNumberFormat="1" applyBorder="1"/>
    <xf numFmtId="4" fontId="0" fillId="0" borderId="36" xfId="0" applyNumberFormat="1" applyBorder="1"/>
    <xf numFmtId="4" fontId="0" fillId="0" borderId="31" xfId="0" applyNumberFormat="1" applyBorder="1"/>
    <xf numFmtId="3" fontId="3" fillId="2" borderId="39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13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3" fillId="0" borderId="38" xfId="0" applyFont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3" fontId="3" fillId="0" borderId="45" xfId="0" applyNumberFormat="1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/>
    </xf>
    <xf numFmtId="3" fontId="3" fillId="0" borderId="6" xfId="0" applyNumberFormat="1" applyFont="1" applyFill="1" applyBorder="1" applyAlignment="1">
      <alignment horizontal="center" vertical="center"/>
    </xf>
    <xf numFmtId="3" fontId="3" fillId="0" borderId="47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3" fontId="3" fillId="0" borderId="49" xfId="0" applyNumberFormat="1" applyFont="1" applyFill="1" applyBorder="1" applyAlignment="1">
      <alignment horizontal="center" vertical="center"/>
    </xf>
    <xf numFmtId="3" fontId="3" fillId="2" borderId="48" xfId="0" applyNumberFormat="1" applyFont="1" applyFill="1" applyBorder="1" applyAlignment="1">
      <alignment horizontal="center" vertical="center"/>
    </xf>
    <xf numFmtId="3" fontId="0" fillId="0" borderId="0" xfId="0" applyNumberFormat="1"/>
    <xf numFmtId="3" fontId="1" fillId="0" borderId="0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/>
    </xf>
    <xf numFmtId="3" fontId="3" fillId="0" borderId="50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 vertical="center"/>
    </xf>
    <xf numFmtId="0" fontId="4" fillId="0" borderId="13" xfId="0" applyFont="1" applyBorder="1" applyAlignment="1"/>
    <xf numFmtId="0" fontId="4" fillId="0" borderId="14" xfId="0" applyFont="1" applyBorder="1" applyAlignment="1"/>
    <xf numFmtId="0" fontId="4" fillId="0" borderId="32" xfId="0" applyFont="1" applyBorder="1" applyAlignment="1">
      <alignment horizontal="center"/>
    </xf>
    <xf numFmtId="3" fontId="1" fillId="0" borderId="0" xfId="0" applyNumberFormat="1" applyFont="1" applyFill="1" applyBorder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center"/>
    </xf>
    <xf numFmtId="0" fontId="1" fillId="0" borderId="23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3" fontId="0" fillId="0" borderId="27" xfId="0" applyNumberFormat="1" applyBorder="1" applyAlignment="1">
      <alignment horizontal="center"/>
    </xf>
    <xf numFmtId="4" fontId="0" fillId="3" borderId="5" xfId="0" applyNumberFormat="1" applyFill="1" applyBorder="1"/>
    <xf numFmtId="4" fontId="0" fillId="0" borderId="16" xfId="0" applyNumberFormat="1" applyBorder="1"/>
    <xf numFmtId="3" fontId="0" fillId="0" borderId="51" xfId="0" applyNumberFormat="1" applyBorder="1" applyAlignment="1">
      <alignment horizontal="center"/>
    </xf>
    <xf numFmtId="4" fontId="0" fillId="3" borderId="26" xfId="0" applyNumberFormat="1" applyFill="1" applyBorder="1" applyAlignment="1">
      <alignment horizontal="right"/>
    </xf>
    <xf numFmtId="4" fontId="0" fillId="0" borderId="52" xfId="0" applyNumberFormat="1" applyBorder="1"/>
    <xf numFmtId="4" fontId="0" fillId="0" borderId="26" xfId="0" applyNumberFormat="1" applyBorder="1"/>
    <xf numFmtId="0" fontId="1" fillId="0" borderId="0" xfId="0" applyFont="1" applyBorder="1" applyAlignment="1">
      <alignment horizontal="center" vertical="center"/>
    </xf>
    <xf numFmtId="4" fontId="0" fillId="0" borderId="15" xfId="0" applyNumberFormat="1" applyBorder="1"/>
    <xf numFmtId="0" fontId="1" fillId="0" borderId="53" xfId="0" applyFont="1" applyBorder="1" applyAlignment="1">
      <alignment horizontal="center"/>
    </xf>
    <xf numFmtId="3" fontId="2" fillId="0" borderId="54" xfId="0" applyNumberFormat="1" applyFont="1" applyBorder="1" applyAlignment="1">
      <alignment horizontal="center"/>
    </xf>
    <xf numFmtId="4" fontId="0" fillId="3" borderId="55" xfId="0" applyNumberFormat="1" applyFill="1" applyBorder="1"/>
    <xf numFmtId="4" fontId="0" fillId="0" borderId="30" xfId="0" applyNumberFormat="1" applyBorder="1"/>
    <xf numFmtId="4" fontId="1" fillId="0" borderId="38" xfId="0" applyNumberFormat="1" applyFont="1" applyBorder="1"/>
    <xf numFmtId="4" fontId="1" fillId="0" borderId="34" xfId="0" applyNumberFormat="1" applyFont="1" applyBorder="1"/>
    <xf numFmtId="4" fontId="1" fillId="0" borderId="56" xfId="0" applyNumberFormat="1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0" xfId="0" applyFont="1" applyAlignment="1">
      <alignment horizontal="left" vertical="center" wrapText="1"/>
    </xf>
    <xf numFmtId="0" fontId="4" fillId="0" borderId="13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3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left"/>
    </xf>
    <xf numFmtId="0" fontId="1" fillId="0" borderId="35" xfId="0" applyFont="1" applyBorder="1" applyAlignment="1">
      <alignment horizontal="left"/>
    </xf>
    <xf numFmtId="0" fontId="1" fillId="0" borderId="34" xfId="0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4" fillId="0" borderId="57" xfId="0" applyFont="1" applyBorder="1" applyAlignment="1">
      <alignment horizontal="left"/>
    </xf>
    <xf numFmtId="0" fontId="4" fillId="0" borderId="52" xfId="0" applyFont="1" applyBorder="1" applyAlignment="1">
      <alignment horizontal="left"/>
    </xf>
    <xf numFmtId="0" fontId="4" fillId="0" borderId="43" xfId="0" applyFont="1" applyBorder="1" applyAlignment="1">
      <alignment horizontal="left"/>
    </xf>
    <xf numFmtId="3" fontId="3" fillId="2" borderId="35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/>
    </xf>
    <xf numFmtId="3" fontId="3" fillId="2" borderId="58" xfId="0" applyNumberFormat="1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A219C-6A41-4C51-8078-4F4F1D6A2BBF}">
  <dimension ref="A1:E34"/>
  <sheetViews>
    <sheetView topLeftCell="A6" workbookViewId="0">
      <selection activeCell="A3" sqref="A3:E34"/>
    </sheetView>
  </sheetViews>
  <sheetFormatPr defaultColWidth="16.7109375" defaultRowHeight="15" x14ac:dyDescent="0.25"/>
  <cols>
    <col min="1" max="1" width="15.28515625" customWidth="1"/>
    <col min="2" max="2" width="13" customWidth="1"/>
    <col min="3" max="3" width="13.5703125" customWidth="1"/>
    <col min="4" max="4" width="14" customWidth="1"/>
    <col min="5" max="5" width="23.28515625" customWidth="1"/>
  </cols>
  <sheetData>
    <row r="1" spans="1:5" x14ac:dyDescent="0.25">
      <c r="E1" s="13" t="s">
        <v>11</v>
      </c>
    </row>
    <row r="3" spans="1:5" x14ac:dyDescent="0.25">
      <c r="A3" s="136" t="s">
        <v>18</v>
      </c>
      <c r="B3" s="136"/>
      <c r="C3" s="136"/>
      <c r="D3" s="136"/>
      <c r="E3" s="136"/>
    </row>
    <row r="4" spans="1:5" x14ac:dyDescent="0.25">
      <c r="A4" s="17"/>
      <c r="B4" s="17"/>
      <c r="C4" s="17"/>
      <c r="D4" s="17"/>
    </row>
    <row r="5" spans="1:5" ht="28.5" customHeight="1" x14ac:dyDescent="0.25">
      <c r="A5" s="129" t="s">
        <v>51</v>
      </c>
      <c r="B5" s="129"/>
      <c r="C5" s="129"/>
      <c r="D5" s="129"/>
      <c r="E5" s="129"/>
    </row>
    <row r="6" spans="1:5" ht="15.75" thickBot="1" x14ac:dyDescent="0.3"/>
    <row r="7" spans="1:5" ht="26.25" thickBot="1" x14ac:dyDescent="0.3">
      <c r="A7" s="47" t="s">
        <v>0</v>
      </c>
      <c r="B7" s="46" t="s">
        <v>1</v>
      </c>
      <c r="C7" s="1" t="s">
        <v>2</v>
      </c>
      <c r="D7" s="45" t="s">
        <v>3</v>
      </c>
      <c r="E7" s="44" t="s">
        <v>10</v>
      </c>
    </row>
    <row r="8" spans="1:5" x14ac:dyDescent="0.25">
      <c r="A8" s="137" t="s">
        <v>19</v>
      </c>
      <c r="B8" s="11" t="s">
        <v>21</v>
      </c>
      <c r="C8" s="4">
        <v>584</v>
      </c>
      <c r="D8" s="150">
        <v>195</v>
      </c>
      <c r="E8" s="41" t="s">
        <v>20</v>
      </c>
    </row>
    <row r="9" spans="1:5" ht="15.75" thickBot="1" x14ac:dyDescent="0.3">
      <c r="A9" s="139"/>
      <c r="B9" s="151" t="s">
        <v>83</v>
      </c>
      <c r="C9" s="37">
        <v>140</v>
      </c>
      <c r="D9" s="152">
        <v>140</v>
      </c>
      <c r="E9" s="50" t="s">
        <v>20</v>
      </c>
    </row>
    <row r="10" spans="1:5" ht="16.5" thickBot="1" x14ac:dyDescent="0.3">
      <c r="A10" s="147" t="s">
        <v>6</v>
      </c>
      <c r="B10" s="148"/>
      <c r="C10" s="149"/>
      <c r="D10" s="39">
        <f>SUM(D8:D9)</f>
        <v>335</v>
      </c>
      <c r="E10" s="38"/>
    </row>
    <row r="11" spans="1:5" ht="15.75" x14ac:dyDescent="0.25">
      <c r="A11" s="3"/>
      <c r="B11" s="3"/>
      <c r="C11" s="3"/>
      <c r="D11" s="3"/>
    </row>
    <row r="12" spans="1:5" ht="15.75" x14ac:dyDescent="0.25">
      <c r="A12" s="3"/>
      <c r="B12" s="3"/>
      <c r="C12" s="3"/>
      <c r="D12" s="3"/>
    </row>
    <row r="13" spans="1:5" ht="28.5" customHeight="1" x14ac:dyDescent="0.25">
      <c r="A13" s="129" t="s">
        <v>52</v>
      </c>
      <c r="B13" s="129"/>
      <c r="C13" s="129"/>
      <c r="D13" s="129"/>
      <c r="E13" s="129"/>
    </row>
    <row r="14" spans="1:5" ht="15.75" thickBot="1" x14ac:dyDescent="0.3"/>
    <row r="15" spans="1:5" ht="26.25" thickBot="1" x14ac:dyDescent="0.3">
      <c r="A15" s="47" t="s">
        <v>0</v>
      </c>
      <c r="B15" s="46" t="s">
        <v>1</v>
      </c>
      <c r="C15" s="1" t="s">
        <v>2</v>
      </c>
      <c r="D15" s="45" t="s">
        <v>3</v>
      </c>
      <c r="E15" s="44" t="s">
        <v>10</v>
      </c>
    </row>
    <row r="16" spans="1:5" x14ac:dyDescent="0.25">
      <c r="A16" s="137" t="s">
        <v>19</v>
      </c>
      <c r="B16" s="32" t="s">
        <v>48</v>
      </c>
      <c r="C16" s="34">
        <v>408</v>
      </c>
      <c r="D16" s="51">
        <v>408</v>
      </c>
      <c r="E16" s="48" t="s">
        <v>20</v>
      </c>
    </row>
    <row r="17" spans="1:5" x14ac:dyDescent="0.25">
      <c r="A17" s="138"/>
      <c r="B17" s="33" t="s">
        <v>49</v>
      </c>
      <c r="C17" s="35">
        <v>692</v>
      </c>
      <c r="D17" s="52">
        <v>692</v>
      </c>
      <c r="E17" s="49" t="s">
        <v>20</v>
      </c>
    </row>
    <row r="18" spans="1:5" x14ac:dyDescent="0.25">
      <c r="A18" s="138"/>
      <c r="B18" s="33" t="s">
        <v>50</v>
      </c>
      <c r="C18" s="35">
        <v>182</v>
      </c>
      <c r="D18" s="52">
        <v>182</v>
      </c>
      <c r="E18" s="49" t="s">
        <v>20</v>
      </c>
    </row>
    <row r="19" spans="1:5" x14ac:dyDescent="0.25">
      <c r="A19" s="138"/>
      <c r="B19" s="31" t="s">
        <v>22</v>
      </c>
      <c r="C19" s="10">
        <v>9381</v>
      </c>
      <c r="D19" s="53">
        <v>9381</v>
      </c>
      <c r="E19" s="50" t="s">
        <v>23</v>
      </c>
    </row>
    <row r="20" spans="1:5" ht="15.75" thickBot="1" x14ac:dyDescent="0.3">
      <c r="A20" s="139"/>
      <c r="B20" s="36" t="s">
        <v>24</v>
      </c>
      <c r="C20" s="37">
        <v>3337</v>
      </c>
      <c r="D20" s="43">
        <v>3337</v>
      </c>
      <c r="E20" s="40" t="s">
        <v>20</v>
      </c>
    </row>
    <row r="21" spans="1:5" ht="16.5" thickBot="1" x14ac:dyDescent="0.3">
      <c r="A21" s="130" t="s">
        <v>6</v>
      </c>
      <c r="B21" s="131"/>
      <c r="C21" s="132"/>
      <c r="D21" s="39">
        <f>SUM(D16:D20)</f>
        <v>14000</v>
      </c>
      <c r="E21" s="38"/>
    </row>
    <row r="22" spans="1:5" ht="15.75" x14ac:dyDescent="0.25">
      <c r="A22" s="3"/>
      <c r="B22" s="3"/>
      <c r="C22" s="3"/>
      <c r="D22" s="3"/>
    </row>
    <row r="23" spans="1:5" ht="15.75" x14ac:dyDescent="0.25">
      <c r="A23" s="3"/>
      <c r="B23" s="3"/>
      <c r="C23" s="3"/>
      <c r="D23" s="3"/>
    </row>
    <row r="24" spans="1:5" ht="15.75" x14ac:dyDescent="0.25">
      <c r="A24" s="3"/>
      <c r="B24" s="3"/>
      <c r="C24" s="3"/>
      <c r="D24" s="3"/>
    </row>
    <row r="25" spans="1:5" ht="15.75" x14ac:dyDescent="0.25">
      <c r="A25" s="3"/>
      <c r="B25" s="3"/>
      <c r="C25" s="3"/>
      <c r="D25" s="3"/>
    </row>
    <row r="27" spans="1:5" x14ac:dyDescent="0.25">
      <c r="A27" s="136" t="s">
        <v>12</v>
      </c>
      <c r="B27" s="136"/>
      <c r="C27" s="136"/>
      <c r="D27" s="136"/>
      <c r="E27" s="136"/>
    </row>
    <row r="28" spans="1:5" ht="15.75" thickBot="1" x14ac:dyDescent="0.3">
      <c r="A28" s="8"/>
    </row>
    <row r="29" spans="1:5" ht="30.75" thickBot="1" x14ac:dyDescent="0.3">
      <c r="A29" s="5" t="s">
        <v>7</v>
      </c>
      <c r="B29" s="54" t="s">
        <v>16</v>
      </c>
      <c r="C29" s="57" t="s">
        <v>17</v>
      </c>
      <c r="D29" s="63" t="s">
        <v>14</v>
      </c>
      <c r="E29" s="61" t="s">
        <v>13</v>
      </c>
    </row>
    <row r="30" spans="1:5" x14ac:dyDescent="0.25">
      <c r="A30" s="7" t="s">
        <v>8</v>
      </c>
      <c r="B30" s="55">
        <f>D10</f>
        <v>335</v>
      </c>
      <c r="C30" s="58"/>
      <c r="D30" s="66">
        <f>B30*C30</f>
        <v>0</v>
      </c>
      <c r="E30" s="62">
        <f>D30*4</f>
        <v>0</v>
      </c>
    </row>
    <row r="31" spans="1:5" ht="15.75" thickBot="1" x14ac:dyDescent="0.3">
      <c r="A31" s="22" t="s">
        <v>35</v>
      </c>
      <c r="B31" s="56">
        <f>D21</f>
        <v>14000</v>
      </c>
      <c r="C31" s="59"/>
      <c r="D31" s="67">
        <f>B31*C31</f>
        <v>0</v>
      </c>
      <c r="E31" s="65">
        <f>D31*3</f>
        <v>0</v>
      </c>
    </row>
    <row r="32" spans="1:5" x14ac:dyDescent="0.25">
      <c r="A32" s="133" t="s">
        <v>4</v>
      </c>
      <c r="B32" s="134"/>
      <c r="C32" s="134"/>
      <c r="D32" s="135"/>
      <c r="E32" s="14">
        <f>SUM(E30:E31)</f>
        <v>0</v>
      </c>
    </row>
    <row r="33" spans="1:5" x14ac:dyDescent="0.25">
      <c r="A33" s="123" t="s">
        <v>9</v>
      </c>
      <c r="B33" s="124"/>
      <c r="C33" s="124"/>
      <c r="D33" s="125"/>
      <c r="E33" s="15">
        <f>E32/100*21</f>
        <v>0</v>
      </c>
    </row>
    <row r="34" spans="1:5" ht="15.75" thickBot="1" x14ac:dyDescent="0.3">
      <c r="A34" s="126" t="s">
        <v>5</v>
      </c>
      <c r="B34" s="127"/>
      <c r="C34" s="127"/>
      <c r="D34" s="128"/>
      <c r="E34" s="16">
        <f>E32+E33</f>
        <v>0</v>
      </c>
    </row>
  </sheetData>
  <mergeCells count="11">
    <mergeCell ref="A3:E3"/>
    <mergeCell ref="A5:E5"/>
    <mergeCell ref="A10:C10"/>
    <mergeCell ref="A27:E27"/>
    <mergeCell ref="A16:A20"/>
    <mergeCell ref="A8:A9"/>
    <mergeCell ref="A33:D33"/>
    <mergeCell ref="A34:D34"/>
    <mergeCell ref="A13:E13"/>
    <mergeCell ref="A21:C21"/>
    <mergeCell ref="A32:D3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571EE-826D-49D1-B739-DDD5D83608BB}">
  <dimension ref="A1:E26"/>
  <sheetViews>
    <sheetView workbookViewId="0">
      <selection sqref="A1:E26"/>
    </sheetView>
  </sheetViews>
  <sheetFormatPr defaultColWidth="16.7109375" defaultRowHeight="15" x14ac:dyDescent="0.25"/>
  <cols>
    <col min="1" max="1" width="14" customWidth="1"/>
    <col min="2" max="2" width="13" customWidth="1"/>
    <col min="3" max="3" width="15.5703125" customWidth="1"/>
    <col min="4" max="4" width="14.7109375" customWidth="1"/>
    <col min="5" max="5" width="26.28515625" customWidth="1"/>
  </cols>
  <sheetData>
    <row r="1" spans="1:5" x14ac:dyDescent="0.25">
      <c r="E1" s="13" t="s">
        <v>11</v>
      </c>
    </row>
    <row r="3" spans="1:5" x14ac:dyDescent="0.25">
      <c r="A3" s="136" t="s">
        <v>25</v>
      </c>
      <c r="B3" s="136"/>
      <c r="C3" s="136"/>
      <c r="D3" s="136"/>
      <c r="E3" s="136"/>
    </row>
    <row r="4" spans="1:5" x14ac:dyDescent="0.25">
      <c r="A4" s="18"/>
      <c r="B4" s="18"/>
      <c r="C4" s="18"/>
      <c r="D4" s="18"/>
    </row>
    <row r="5" spans="1:5" ht="28.5" customHeight="1" x14ac:dyDescent="0.25">
      <c r="A5" s="129" t="s">
        <v>53</v>
      </c>
      <c r="B5" s="129"/>
      <c r="C5" s="129"/>
      <c r="D5" s="129"/>
      <c r="E5" s="129"/>
    </row>
    <row r="6" spans="1:5" ht="15.75" thickBot="1" x14ac:dyDescent="0.3"/>
    <row r="7" spans="1:5" ht="26.25" thickBot="1" x14ac:dyDescent="0.3">
      <c r="A7" s="47" t="s">
        <v>0</v>
      </c>
      <c r="B7" s="46" t="s">
        <v>1</v>
      </c>
      <c r="C7" s="1" t="s">
        <v>2</v>
      </c>
      <c r="D7" s="45" t="s">
        <v>3</v>
      </c>
      <c r="E7" s="44" t="s">
        <v>10</v>
      </c>
    </row>
    <row r="8" spans="1:5" x14ac:dyDescent="0.25">
      <c r="A8" s="138" t="s">
        <v>26</v>
      </c>
      <c r="B8" s="21" t="s">
        <v>29</v>
      </c>
      <c r="C8" s="10">
        <v>983</v>
      </c>
      <c r="D8" s="53">
        <v>400</v>
      </c>
      <c r="E8" s="50" t="s">
        <v>28</v>
      </c>
    </row>
    <row r="9" spans="1:5" ht="25.5" x14ac:dyDescent="0.25">
      <c r="A9" s="138"/>
      <c r="B9" s="21" t="s">
        <v>30</v>
      </c>
      <c r="C9" s="10">
        <v>2103</v>
      </c>
      <c r="D9" s="53">
        <v>1930</v>
      </c>
      <c r="E9" s="76" t="s">
        <v>47</v>
      </c>
    </row>
    <row r="10" spans="1:5" x14ac:dyDescent="0.25">
      <c r="A10" s="138"/>
      <c r="B10" s="12">
        <v>768</v>
      </c>
      <c r="C10" s="10">
        <v>368</v>
      </c>
      <c r="D10" s="53">
        <v>300</v>
      </c>
      <c r="E10" s="50" t="s">
        <v>28</v>
      </c>
    </row>
    <row r="11" spans="1:5" x14ac:dyDescent="0.25">
      <c r="A11" s="138"/>
      <c r="B11" s="12" t="s">
        <v>32</v>
      </c>
      <c r="C11" s="10">
        <v>120</v>
      </c>
      <c r="D11" s="53">
        <v>120</v>
      </c>
      <c r="E11" s="140" t="s">
        <v>31</v>
      </c>
    </row>
    <row r="12" spans="1:5" x14ac:dyDescent="0.25">
      <c r="A12" s="138"/>
      <c r="B12" s="12" t="s">
        <v>33</v>
      </c>
      <c r="C12" s="10">
        <v>1712</v>
      </c>
      <c r="D12" s="53">
        <v>1712</v>
      </c>
      <c r="E12" s="141"/>
    </row>
    <row r="13" spans="1:5" x14ac:dyDescent="0.25">
      <c r="A13" s="138"/>
      <c r="B13" s="12">
        <v>3123</v>
      </c>
      <c r="C13" s="10">
        <v>314</v>
      </c>
      <c r="D13" s="53">
        <v>314</v>
      </c>
      <c r="E13" s="50" t="s">
        <v>28</v>
      </c>
    </row>
    <row r="14" spans="1:5" x14ac:dyDescent="0.25">
      <c r="A14" s="138"/>
      <c r="B14" s="12">
        <v>3576</v>
      </c>
      <c r="C14" s="10">
        <v>713</v>
      </c>
      <c r="D14" s="53">
        <v>713</v>
      </c>
      <c r="E14" s="50" t="s">
        <v>27</v>
      </c>
    </row>
    <row r="15" spans="1:5" ht="15.75" thickBot="1" x14ac:dyDescent="0.3">
      <c r="A15" s="138"/>
      <c r="B15" s="12" t="s">
        <v>34</v>
      </c>
      <c r="C15" s="10">
        <v>2811</v>
      </c>
      <c r="D15" s="53">
        <v>700</v>
      </c>
      <c r="E15" s="40" t="s">
        <v>15</v>
      </c>
    </row>
    <row r="16" spans="1:5" ht="16.5" thickBot="1" x14ac:dyDescent="0.3">
      <c r="A16" s="73" t="s">
        <v>6</v>
      </c>
      <c r="B16" s="74"/>
      <c r="C16" s="75"/>
      <c r="D16" s="39">
        <f>SUM(D8:D15)</f>
        <v>6189</v>
      </c>
      <c r="E16" s="38"/>
    </row>
    <row r="17" spans="1:5" ht="15.75" x14ac:dyDescent="0.25">
      <c r="A17" s="3"/>
      <c r="B17" s="3"/>
      <c r="C17" s="3"/>
      <c r="D17" s="3"/>
    </row>
    <row r="18" spans="1:5" ht="15.75" x14ac:dyDescent="0.25">
      <c r="A18" s="3"/>
      <c r="C18" s="3"/>
      <c r="D18" s="3"/>
    </row>
    <row r="19" spans="1:5" x14ac:dyDescent="0.25">
      <c r="B19" s="72"/>
    </row>
    <row r="20" spans="1:5" x14ac:dyDescent="0.25">
      <c r="A20" s="72" t="s">
        <v>12</v>
      </c>
      <c r="C20" s="72"/>
      <c r="D20" s="72"/>
      <c r="E20" s="72"/>
    </row>
    <row r="21" spans="1:5" ht="15.75" thickBot="1" x14ac:dyDescent="0.3">
      <c r="A21" s="8"/>
      <c r="B21" s="113"/>
    </row>
    <row r="22" spans="1:5" ht="30.75" thickBot="1" x14ac:dyDescent="0.3">
      <c r="A22" s="5" t="s">
        <v>7</v>
      </c>
      <c r="B22" s="6" t="s">
        <v>16</v>
      </c>
      <c r="C22" s="54" t="s">
        <v>17</v>
      </c>
      <c r="D22" s="63" t="s">
        <v>14</v>
      </c>
      <c r="E22" s="61" t="s">
        <v>13</v>
      </c>
    </row>
    <row r="23" spans="1:5" ht="15.75" thickBot="1" x14ac:dyDescent="0.3">
      <c r="A23" s="115" t="s">
        <v>8</v>
      </c>
      <c r="B23" s="116">
        <f>D16</f>
        <v>6189</v>
      </c>
      <c r="C23" s="117"/>
      <c r="D23" s="118">
        <f>B23*C23</f>
        <v>0</v>
      </c>
      <c r="E23" s="114">
        <f>D23*4</f>
        <v>0</v>
      </c>
    </row>
    <row r="24" spans="1:5" x14ac:dyDescent="0.25">
      <c r="A24" s="133" t="s">
        <v>4</v>
      </c>
      <c r="B24" s="134"/>
      <c r="C24" s="134"/>
      <c r="D24" s="143"/>
      <c r="E24" s="119">
        <f>E23</f>
        <v>0</v>
      </c>
    </row>
    <row r="25" spans="1:5" x14ac:dyDescent="0.25">
      <c r="A25" s="123" t="s">
        <v>9</v>
      </c>
      <c r="B25" s="124"/>
      <c r="C25" s="124"/>
      <c r="D25" s="144"/>
      <c r="E25" s="120">
        <f>E24/100*21</f>
        <v>0</v>
      </c>
    </row>
    <row r="26" spans="1:5" ht="15.75" thickBot="1" x14ac:dyDescent="0.3">
      <c r="A26" s="126" t="s">
        <v>5</v>
      </c>
      <c r="B26" s="127"/>
      <c r="C26" s="127"/>
      <c r="D26" s="142"/>
      <c r="E26" s="121">
        <f>E24+E25</f>
        <v>0</v>
      </c>
    </row>
  </sheetData>
  <mergeCells count="7">
    <mergeCell ref="E11:E12"/>
    <mergeCell ref="A3:E3"/>
    <mergeCell ref="A5:E5"/>
    <mergeCell ref="A8:A15"/>
    <mergeCell ref="A26:D26"/>
    <mergeCell ref="A24:D24"/>
    <mergeCell ref="A25:D25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C5FE7-ABE3-4736-9DCC-3F992E4AE9AA}">
  <dimension ref="A1:E20"/>
  <sheetViews>
    <sheetView workbookViewId="0">
      <selection sqref="A1:E20"/>
    </sheetView>
  </sheetViews>
  <sheetFormatPr defaultColWidth="16.7109375" defaultRowHeight="15" x14ac:dyDescent="0.25"/>
  <cols>
    <col min="1" max="1" width="16.28515625" customWidth="1"/>
    <col min="2" max="2" width="13" customWidth="1"/>
    <col min="3" max="3" width="17" customWidth="1"/>
    <col min="4" max="4" width="15.85546875" customWidth="1"/>
    <col min="5" max="5" width="18.5703125" customWidth="1"/>
  </cols>
  <sheetData>
    <row r="1" spans="1:5" x14ac:dyDescent="0.25">
      <c r="E1" s="13" t="s">
        <v>11</v>
      </c>
    </row>
    <row r="3" spans="1:5" x14ac:dyDescent="0.25">
      <c r="A3" s="136" t="s">
        <v>36</v>
      </c>
      <c r="B3" s="136"/>
      <c r="C3" s="136"/>
      <c r="D3" s="136"/>
      <c r="E3" s="136"/>
    </row>
    <row r="4" spans="1:5" x14ac:dyDescent="0.25">
      <c r="A4" s="19"/>
      <c r="B4" s="19"/>
      <c r="C4" s="19"/>
      <c r="D4" s="19"/>
    </row>
    <row r="5" spans="1:5" ht="18" customHeight="1" x14ac:dyDescent="0.25">
      <c r="A5" s="129" t="s">
        <v>82</v>
      </c>
      <c r="B5" s="129"/>
      <c r="C5" s="129"/>
      <c r="D5" s="129"/>
      <c r="E5" s="129"/>
    </row>
    <row r="6" spans="1:5" ht="15.75" thickBot="1" x14ac:dyDescent="0.3"/>
    <row r="7" spans="1:5" ht="26.25" thickBot="1" x14ac:dyDescent="0.3">
      <c r="A7" s="47" t="s">
        <v>0</v>
      </c>
      <c r="B7" s="46" t="s">
        <v>1</v>
      </c>
      <c r="C7" s="1" t="s">
        <v>2</v>
      </c>
      <c r="D7" s="45" t="s">
        <v>3</v>
      </c>
      <c r="E7" s="44" t="s">
        <v>10</v>
      </c>
    </row>
    <row r="8" spans="1:5" ht="15.75" thickBot="1" x14ac:dyDescent="0.3">
      <c r="A8" s="20" t="s">
        <v>46</v>
      </c>
      <c r="B8" s="11" t="s">
        <v>37</v>
      </c>
      <c r="C8" s="4">
        <v>2572</v>
      </c>
      <c r="D8" s="42">
        <v>550</v>
      </c>
      <c r="E8" s="41" t="s">
        <v>39</v>
      </c>
    </row>
    <row r="9" spans="1:5" ht="16.5" thickBot="1" x14ac:dyDescent="0.3">
      <c r="A9" s="130" t="s">
        <v>6</v>
      </c>
      <c r="B9" s="131"/>
      <c r="C9" s="132"/>
      <c r="D9" s="39">
        <f>SUM(D8:D8)</f>
        <v>550</v>
      </c>
      <c r="E9" s="38"/>
    </row>
    <row r="10" spans="1:5" ht="15.75" x14ac:dyDescent="0.25">
      <c r="A10" s="3"/>
      <c r="B10" s="3"/>
      <c r="C10" s="3"/>
      <c r="D10" s="3"/>
    </row>
    <row r="11" spans="1:5" ht="15.75" x14ac:dyDescent="0.25">
      <c r="A11" s="3"/>
      <c r="B11" s="3"/>
      <c r="C11" s="3"/>
      <c r="D11" s="3"/>
    </row>
    <row r="12" spans="1:5" ht="15.75" x14ac:dyDescent="0.25">
      <c r="A12" s="3"/>
      <c r="B12" s="3"/>
      <c r="C12" s="3"/>
      <c r="D12" s="3"/>
    </row>
    <row r="14" spans="1:5" x14ac:dyDescent="0.25">
      <c r="A14" s="136" t="s">
        <v>12</v>
      </c>
      <c r="B14" s="136"/>
      <c r="C14" s="136"/>
      <c r="D14" s="136"/>
      <c r="E14" s="136"/>
    </row>
    <row r="15" spans="1:5" ht="15.75" thickBot="1" x14ac:dyDescent="0.3">
      <c r="A15" s="8"/>
    </row>
    <row r="16" spans="1:5" ht="30.75" thickBot="1" x14ac:dyDescent="0.3">
      <c r="A16" s="5" t="s">
        <v>7</v>
      </c>
      <c r="B16" s="54" t="s">
        <v>16</v>
      </c>
      <c r="C16" s="57" t="s">
        <v>17</v>
      </c>
      <c r="D16" s="63" t="s">
        <v>14</v>
      </c>
      <c r="E16" s="61" t="s">
        <v>13</v>
      </c>
    </row>
    <row r="17" spans="1:5" ht="15.75" thickBot="1" x14ac:dyDescent="0.3">
      <c r="A17" s="7" t="s">
        <v>8</v>
      </c>
      <c r="B17" s="55">
        <f>D9</f>
        <v>550</v>
      </c>
      <c r="C17" s="60"/>
      <c r="D17" s="64">
        <f>B17*C17</f>
        <v>0</v>
      </c>
      <c r="E17" s="62">
        <f>D17*6</f>
        <v>0</v>
      </c>
    </row>
    <row r="18" spans="1:5" x14ac:dyDescent="0.25">
      <c r="A18" s="133" t="s">
        <v>4</v>
      </c>
      <c r="B18" s="134"/>
      <c r="C18" s="134"/>
      <c r="D18" s="135"/>
      <c r="E18" s="14">
        <f>E17</f>
        <v>0</v>
      </c>
    </row>
    <row r="19" spans="1:5" x14ac:dyDescent="0.25">
      <c r="A19" s="123" t="s">
        <v>9</v>
      </c>
      <c r="B19" s="124"/>
      <c r="C19" s="124"/>
      <c r="D19" s="125"/>
      <c r="E19" s="15">
        <f>E18/100*21</f>
        <v>0</v>
      </c>
    </row>
    <row r="20" spans="1:5" ht="15.75" thickBot="1" x14ac:dyDescent="0.3">
      <c r="A20" s="126" t="s">
        <v>5</v>
      </c>
      <c r="B20" s="127"/>
      <c r="C20" s="127"/>
      <c r="D20" s="128"/>
      <c r="E20" s="16">
        <f>E18+E19</f>
        <v>0</v>
      </c>
    </row>
  </sheetData>
  <mergeCells count="7">
    <mergeCell ref="A19:D19"/>
    <mergeCell ref="A20:D20"/>
    <mergeCell ref="A3:E3"/>
    <mergeCell ref="A5:E5"/>
    <mergeCell ref="A9:C9"/>
    <mergeCell ref="A14:E14"/>
    <mergeCell ref="A18:D18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34C45-90FF-4B62-9BC6-8E6B3F00B63F}">
  <dimension ref="A1:E45"/>
  <sheetViews>
    <sheetView topLeftCell="A11" workbookViewId="0">
      <selection sqref="A1:E45"/>
    </sheetView>
  </sheetViews>
  <sheetFormatPr defaultColWidth="16.7109375" defaultRowHeight="15" x14ac:dyDescent="0.25"/>
  <cols>
    <col min="1" max="1" width="21.28515625" customWidth="1"/>
    <col min="2" max="2" width="15.85546875" customWidth="1"/>
    <col min="3" max="3" width="16.140625" customWidth="1"/>
    <col min="4" max="4" width="16.42578125" customWidth="1"/>
    <col min="5" max="5" width="16.140625" customWidth="1"/>
  </cols>
  <sheetData>
    <row r="1" spans="1:5" x14ac:dyDescent="0.25">
      <c r="D1" s="13" t="s">
        <v>11</v>
      </c>
      <c r="E1" s="13"/>
    </row>
    <row r="3" spans="1:5" x14ac:dyDescent="0.25">
      <c r="A3" s="136" t="s">
        <v>55</v>
      </c>
      <c r="B3" s="136"/>
      <c r="C3" s="136"/>
      <c r="D3" s="136"/>
      <c r="E3" s="77"/>
    </row>
    <row r="4" spans="1:5" x14ac:dyDescent="0.25">
      <c r="A4" s="69"/>
      <c r="B4" s="69"/>
      <c r="C4" s="69"/>
      <c r="D4" s="69"/>
    </row>
    <row r="5" spans="1:5" ht="16.5" customHeight="1" x14ac:dyDescent="0.25">
      <c r="A5" s="145" t="s">
        <v>56</v>
      </c>
      <c r="B5" s="145"/>
      <c r="C5" s="145"/>
      <c r="D5" s="145"/>
      <c r="E5" s="78"/>
    </row>
    <row r="6" spans="1:5" ht="15.75" thickBot="1" x14ac:dyDescent="0.3"/>
    <row r="7" spans="1:5" ht="26.25" thickBot="1" x14ac:dyDescent="0.3">
      <c r="A7" s="79" t="s">
        <v>0</v>
      </c>
      <c r="B7" s="80" t="s">
        <v>1</v>
      </c>
      <c r="C7" s="1" t="s">
        <v>2</v>
      </c>
      <c r="D7" s="45" t="s">
        <v>3</v>
      </c>
      <c r="E7" s="81"/>
    </row>
    <row r="8" spans="1:5" x14ac:dyDescent="0.25">
      <c r="A8" s="137" t="s">
        <v>57</v>
      </c>
      <c r="B8" s="9" t="s">
        <v>58</v>
      </c>
      <c r="C8" s="2">
        <v>211</v>
      </c>
      <c r="D8" s="68">
        <v>211</v>
      </c>
      <c r="E8" s="82"/>
    </row>
    <row r="9" spans="1:5" x14ac:dyDescent="0.25">
      <c r="A9" s="138"/>
      <c r="B9" s="9" t="s">
        <v>59</v>
      </c>
      <c r="C9" s="2">
        <v>483</v>
      </c>
      <c r="D9" s="68">
        <v>483</v>
      </c>
      <c r="E9" s="82"/>
    </row>
    <row r="10" spans="1:5" x14ac:dyDescent="0.25">
      <c r="A10" s="138"/>
      <c r="B10" s="9" t="s">
        <v>60</v>
      </c>
      <c r="C10" s="2">
        <v>980</v>
      </c>
      <c r="D10" s="68">
        <v>980</v>
      </c>
      <c r="E10" s="82"/>
    </row>
    <row r="11" spans="1:5" x14ac:dyDescent="0.25">
      <c r="A11" s="138"/>
      <c r="B11" s="9" t="s">
        <v>61</v>
      </c>
      <c r="C11" s="2">
        <v>192</v>
      </c>
      <c r="D11" s="68">
        <v>192</v>
      </c>
      <c r="E11" s="82"/>
    </row>
    <row r="12" spans="1:5" x14ac:dyDescent="0.25">
      <c r="A12" s="138"/>
      <c r="B12" s="9" t="s">
        <v>62</v>
      </c>
      <c r="C12" s="2">
        <v>998</v>
      </c>
      <c r="D12" s="68">
        <v>998</v>
      </c>
      <c r="E12" s="82"/>
    </row>
    <row r="13" spans="1:5" x14ac:dyDescent="0.25">
      <c r="A13" s="138"/>
      <c r="B13" s="9" t="s">
        <v>63</v>
      </c>
      <c r="C13" s="2">
        <v>193</v>
      </c>
      <c r="D13" s="68">
        <v>193</v>
      </c>
      <c r="E13" s="82"/>
    </row>
    <row r="14" spans="1:5" x14ac:dyDescent="0.25">
      <c r="A14" s="138"/>
      <c r="B14" s="9" t="s">
        <v>64</v>
      </c>
      <c r="C14" s="83">
        <v>1326</v>
      </c>
      <c r="D14" s="68">
        <v>1326</v>
      </c>
      <c r="E14" s="82"/>
    </row>
    <row r="15" spans="1:5" x14ac:dyDescent="0.25">
      <c r="A15" s="138"/>
      <c r="B15" s="9" t="s">
        <v>65</v>
      </c>
      <c r="C15" s="83">
        <v>196</v>
      </c>
      <c r="D15" s="68">
        <v>196</v>
      </c>
      <c r="E15" s="82"/>
    </row>
    <row r="16" spans="1:5" x14ac:dyDescent="0.25">
      <c r="A16" s="138"/>
      <c r="B16" s="9" t="s">
        <v>66</v>
      </c>
      <c r="C16" s="83">
        <v>604</v>
      </c>
      <c r="D16" s="68">
        <v>604</v>
      </c>
      <c r="E16" s="82"/>
    </row>
    <row r="17" spans="1:5" x14ac:dyDescent="0.25">
      <c r="A17" s="138"/>
      <c r="B17" s="9" t="s">
        <v>67</v>
      </c>
      <c r="C17" s="83">
        <v>91</v>
      </c>
      <c r="D17" s="68">
        <v>91</v>
      </c>
      <c r="E17" s="82"/>
    </row>
    <row r="18" spans="1:5" x14ac:dyDescent="0.25">
      <c r="A18" s="138"/>
      <c r="B18" s="9" t="s">
        <v>68</v>
      </c>
      <c r="C18" s="83">
        <v>438</v>
      </c>
      <c r="D18" s="68">
        <v>263</v>
      </c>
      <c r="E18" s="82"/>
    </row>
    <row r="19" spans="1:5" x14ac:dyDescent="0.25">
      <c r="A19" s="138"/>
      <c r="B19" s="9" t="s">
        <v>69</v>
      </c>
      <c r="C19" s="83">
        <v>88</v>
      </c>
      <c r="D19" s="68">
        <v>88</v>
      </c>
      <c r="E19" s="82"/>
    </row>
    <row r="20" spans="1:5" ht="15.75" thickBot="1" x14ac:dyDescent="0.3">
      <c r="A20" s="139"/>
      <c r="B20" s="84" t="s">
        <v>70</v>
      </c>
      <c r="C20" s="85">
        <v>1795</v>
      </c>
      <c r="D20" s="90">
        <v>1795</v>
      </c>
      <c r="E20" s="82"/>
    </row>
    <row r="21" spans="1:5" x14ac:dyDescent="0.25">
      <c r="A21" s="138" t="s">
        <v>71</v>
      </c>
      <c r="B21" s="31">
        <v>3458</v>
      </c>
      <c r="C21" s="86">
        <v>644</v>
      </c>
      <c r="D21" s="53">
        <v>300</v>
      </c>
    </row>
    <row r="22" spans="1:5" x14ac:dyDescent="0.25">
      <c r="A22" s="138"/>
      <c r="B22" s="87">
        <v>3463</v>
      </c>
      <c r="C22" s="83">
        <v>2887</v>
      </c>
      <c r="D22" s="68">
        <v>2887</v>
      </c>
    </row>
    <row r="23" spans="1:5" x14ac:dyDescent="0.25">
      <c r="A23" s="138"/>
      <c r="B23" s="87" t="s">
        <v>72</v>
      </c>
      <c r="C23" s="83">
        <v>163</v>
      </c>
      <c r="D23" s="68">
        <v>163</v>
      </c>
    </row>
    <row r="24" spans="1:5" x14ac:dyDescent="0.25">
      <c r="A24" s="138"/>
      <c r="B24" s="87" t="s">
        <v>73</v>
      </c>
      <c r="C24" s="83">
        <v>77</v>
      </c>
      <c r="D24" s="68">
        <v>77</v>
      </c>
    </row>
    <row r="25" spans="1:5" x14ac:dyDescent="0.25">
      <c r="A25" s="138"/>
      <c r="B25" s="87" t="s">
        <v>74</v>
      </c>
      <c r="C25" s="83">
        <v>1195</v>
      </c>
      <c r="D25" s="68">
        <v>1195</v>
      </c>
    </row>
    <row r="26" spans="1:5" x14ac:dyDescent="0.25">
      <c r="A26" s="138"/>
      <c r="B26" s="87">
        <v>3472</v>
      </c>
      <c r="C26" s="83">
        <v>1251</v>
      </c>
      <c r="D26" s="68">
        <v>1251</v>
      </c>
    </row>
    <row r="27" spans="1:5" x14ac:dyDescent="0.25">
      <c r="A27" s="138"/>
      <c r="B27" s="87">
        <v>3473</v>
      </c>
      <c r="C27" s="83">
        <v>817</v>
      </c>
      <c r="D27" s="68">
        <v>817</v>
      </c>
    </row>
    <row r="28" spans="1:5" ht="15.75" thickBot="1" x14ac:dyDescent="0.3">
      <c r="A28" s="139"/>
      <c r="B28" s="88">
        <v>3475</v>
      </c>
      <c r="C28" s="89">
        <v>862</v>
      </c>
      <c r="D28" s="90">
        <v>500</v>
      </c>
      <c r="E28" s="91"/>
    </row>
    <row r="29" spans="1:5" ht="16.5" thickBot="1" x14ac:dyDescent="0.3">
      <c r="A29" s="130" t="s">
        <v>6</v>
      </c>
      <c r="B29" s="131"/>
      <c r="C29" s="132"/>
      <c r="D29" s="39">
        <f>SUM(D8:D28)</f>
        <v>14610</v>
      </c>
    </row>
    <row r="30" spans="1:5" ht="15.75" x14ac:dyDescent="0.25">
      <c r="A30" s="3"/>
      <c r="B30" s="3"/>
      <c r="C30" s="3"/>
      <c r="D30" s="92"/>
    </row>
    <row r="31" spans="1:5" x14ac:dyDescent="0.25">
      <c r="A31" s="146" t="s">
        <v>75</v>
      </c>
      <c r="B31" s="146"/>
      <c r="C31" s="146"/>
      <c r="D31" s="146"/>
    </row>
    <row r="32" spans="1:5" ht="15.75" thickBot="1" x14ac:dyDescent="0.3"/>
    <row r="33" spans="1:5" ht="15.75" thickBot="1" x14ac:dyDescent="0.3">
      <c r="A33" s="79" t="s">
        <v>0</v>
      </c>
      <c r="B33" s="80" t="s">
        <v>1</v>
      </c>
      <c r="C33" s="1" t="s">
        <v>76</v>
      </c>
      <c r="D33" s="93"/>
    </row>
    <row r="34" spans="1:5" ht="26.25" thickBot="1" x14ac:dyDescent="0.3">
      <c r="A34" s="94" t="s">
        <v>77</v>
      </c>
      <c r="B34" s="95">
        <v>3570</v>
      </c>
      <c r="C34" s="96" t="s">
        <v>78</v>
      </c>
      <c r="D34" s="97"/>
    </row>
    <row r="35" spans="1:5" ht="16.5" thickBot="1" x14ac:dyDescent="0.3">
      <c r="A35" s="98" t="s">
        <v>79</v>
      </c>
      <c r="B35" s="99"/>
      <c r="C35" s="100">
        <v>2</v>
      </c>
      <c r="D35" s="101"/>
    </row>
    <row r="36" spans="1:5" ht="15.75" x14ac:dyDescent="0.25">
      <c r="A36" s="102"/>
      <c r="B36" s="102"/>
      <c r="C36" s="103"/>
      <c r="D36" s="101"/>
    </row>
    <row r="38" spans="1:5" x14ac:dyDescent="0.25">
      <c r="A38" s="136" t="s">
        <v>12</v>
      </c>
      <c r="B38" s="136"/>
      <c r="C38" s="136"/>
      <c r="D38" s="136"/>
    </row>
    <row r="39" spans="1:5" ht="15.75" thickBot="1" x14ac:dyDescent="0.3">
      <c r="A39" s="8"/>
    </row>
    <row r="40" spans="1:5" ht="30.75" thickBot="1" x14ac:dyDescent="0.3">
      <c r="A40" s="5" t="s">
        <v>7</v>
      </c>
      <c r="B40" s="6" t="s">
        <v>16</v>
      </c>
      <c r="C40" s="122" t="s">
        <v>81</v>
      </c>
      <c r="D40" s="104" t="s">
        <v>14</v>
      </c>
      <c r="E40" s="105" t="s">
        <v>13</v>
      </c>
    </row>
    <row r="41" spans="1:5" x14ac:dyDescent="0.25">
      <c r="A41" s="23" t="s">
        <v>8</v>
      </c>
      <c r="B41" s="106">
        <f>D29</f>
        <v>14610</v>
      </c>
      <c r="C41" s="107"/>
      <c r="D41" s="108">
        <f>B41*C41</f>
        <v>0</v>
      </c>
      <c r="E41" s="26">
        <f>D41*4</f>
        <v>0</v>
      </c>
    </row>
    <row r="42" spans="1:5" ht="15.75" thickBot="1" x14ac:dyDescent="0.3">
      <c r="A42" s="22" t="s">
        <v>35</v>
      </c>
      <c r="B42" s="109" t="s">
        <v>80</v>
      </c>
      <c r="C42" s="110"/>
      <c r="D42" s="111">
        <f>C42</f>
        <v>0</v>
      </c>
      <c r="E42" s="112">
        <f>D42*2</f>
        <v>0</v>
      </c>
    </row>
    <row r="43" spans="1:5" x14ac:dyDescent="0.25">
      <c r="A43" s="133" t="s">
        <v>4</v>
      </c>
      <c r="B43" s="134"/>
      <c r="C43" s="134"/>
      <c r="D43" s="135"/>
      <c r="E43" s="14">
        <f>SUM(E41:E42)</f>
        <v>0</v>
      </c>
    </row>
    <row r="44" spans="1:5" x14ac:dyDescent="0.25">
      <c r="A44" s="123" t="s">
        <v>9</v>
      </c>
      <c r="B44" s="124"/>
      <c r="C44" s="124"/>
      <c r="D44" s="125"/>
      <c r="E44" s="15">
        <f>E43/100*21</f>
        <v>0</v>
      </c>
    </row>
    <row r="45" spans="1:5" ht="15.75" thickBot="1" x14ac:dyDescent="0.3">
      <c r="A45" s="126" t="s">
        <v>5</v>
      </c>
      <c r="B45" s="127"/>
      <c r="C45" s="127"/>
      <c r="D45" s="128"/>
      <c r="E45" s="16">
        <f>E43+E44</f>
        <v>0</v>
      </c>
    </row>
  </sheetData>
  <mergeCells count="10">
    <mergeCell ref="A38:D38"/>
    <mergeCell ref="A43:D43"/>
    <mergeCell ref="A44:D44"/>
    <mergeCell ref="A45:D45"/>
    <mergeCell ref="A3:D3"/>
    <mergeCell ref="A5:D5"/>
    <mergeCell ref="A8:A20"/>
    <mergeCell ref="A21:A28"/>
    <mergeCell ref="A29:C29"/>
    <mergeCell ref="A31:D31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1AAA0-7F22-480D-9855-7A8B35C626DE}">
  <dimension ref="A2:D11"/>
  <sheetViews>
    <sheetView tabSelected="1" workbookViewId="0">
      <selection activeCell="H23" sqref="H23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136" t="s">
        <v>40</v>
      </c>
      <c r="B2" s="136"/>
      <c r="C2" s="136"/>
      <c r="D2" s="136"/>
    </row>
    <row r="3" spans="1:4" ht="15.75" thickBot="1" x14ac:dyDescent="0.3">
      <c r="A3" s="8"/>
    </row>
    <row r="4" spans="1:4" ht="30.75" thickBot="1" x14ac:dyDescent="0.3">
      <c r="A4" s="5" t="s">
        <v>0</v>
      </c>
      <c r="B4" s="70" t="s">
        <v>4</v>
      </c>
      <c r="C4" s="6" t="s">
        <v>41</v>
      </c>
      <c r="D4" s="71" t="s">
        <v>42</v>
      </c>
    </row>
    <row r="5" spans="1:4" x14ac:dyDescent="0.25">
      <c r="A5" s="27" t="s">
        <v>44</v>
      </c>
      <c r="B5" s="28">
        <f>Komín!E32</f>
        <v>0</v>
      </c>
      <c r="C5" s="29">
        <f>B5/100*21</f>
        <v>0</v>
      </c>
      <c r="D5" s="30">
        <f>B5+C5</f>
        <v>0</v>
      </c>
    </row>
    <row r="6" spans="1:4" x14ac:dyDescent="0.25">
      <c r="A6" s="23" t="s">
        <v>45</v>
      </c>
      <c r="B6" s="24">
        <f>Kníničky!E24</f>
        <v>0</v>
      </c>
      <c r="C6" s="25">
        <f>B6/100*21</f>
        <v>0</v>
      </c>
      <c r="D6" s="26">
        <f>B6+C6</f>
        <v>0</v>
      </c>
    </row>
    <row r="7" spans="1:4" x14ac:dyDescent="0.25">
      <c r="A7" s="23" t="s">
        <v>54</v>
      </c>
      <c r="B7" s="24">
        <f>Bystrc!E43</f>
        <v>0</v>
      </c>
      <c r="C7" s="25">
        <f>B7/100*21</f>
        <v>0</v>
      </c>
      <c r="D7" s="26">
        <f>B7+C7</f>
        <v>0</v>
      </c>
    </row>
    <row r="8" spans="1:4" ht="15.75" thickBot="1" x14ac:dyDescent="0.3">
      <c r="A8" s="23" t="s">
        <v>38</v>
      </c>
      <c r="B8" s="24">
        <f>Medlánky!E18</f>
        <v>0</v>
      </c>
      <c r="C8" s="25">
        <f t="shared" ref="C8" si="0">B8/100*21</f>
        <v>0</v>
      </c>
      <c r="D8" s="26">
        <f t="shared" ref="D8" si="1">B8+C8</f>
        <v>0</v>
      </c>
    </row>
    <row r="9" spans="1:4" x14ac:dyDescent="0.25">
      <c r="A9" s="133" t="s">
        <v>4</v>
      </c>
      <c r="B9" s="134"/>
      <c r="C9" s="135"/>
      <c r="D9" s="14">
        <f>SUM(B5:B8)</f>
        <v>0</v>
      </c>
    </row>
    <row r="10" spans="1:4" x14ac:dyDescent="0.25">
      <c r="A10" s="123" t="s">
        <v>43</v>
      </c>
      <c r="B10" s="124"/>
      <c r="C10" s="125"/>
      <c r="D10" s="26">
        <f>SUM(C5:C8)</f>
        <v>0</v>
      </c>
    </row>
    <row r="11" spans="1:4" ht="15.75" thickBot="1" x14ac:dyDescent="0.3">
      <c r="A11" s="126" t="s">
        <v>5</v>
      </c>
      <c r="B11" s="127"/>
      <c r="C11" s="128"/>
      <c r="D11" s="16">
        <f>SUM(D5:D8)</f>
        <v>0</v>
      </c>
    </row>
  </sheetData>
  <mergeCells count="4">
    <mergeCell ref="A2:D2"/>
    <mergeCell ref="A9:C9"/>
    <mergeCell ref="A10:C10"/>
    <mergeCell ref="A11:C1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Komín</vt:lpstr>
      <vt:lpstr>Kníničky</vt:lpstr>
      <vt:lpstr>Medlánky</vt:lpstr>
      <vt:lpstr>Bystrc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2024-02-12T06:51:57Z</cp:lastPrinted>
  <dcterms:created xsi:type="dcterms:W3CDTF">2021-01-25T06:42:47Z</dcterms:created>
  <dcterms:modified xsi:type="dcterms:W3CDTF">2024-02-12T06:52:59Z</dcterms:modified>
</cp:coreProperties>
</file>