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Orli-4P - Oprava bytu č.6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'Orli-4P - Oprava bytu č.6...'!$C$136:$K$384</definedName>
    <definedName name="_xlnm.Print_Area" localSheetId="1">'Orli-4P - Oprava bytu č.6...'!$C$4:$J$76,'Orli-4P - Oprava bytu č.6...'!$C$82:$J$120,'Orli-4P - Oprava bytu č.6...'!$C$126:$K$384</definedName>
    <definedName name="_xlnm.Print_Titles" localSheetId="1">'Orli-4P - Oprava bytu č.6...'!$136:$136</definedName>
  </definedNames>
  <calcPr/>
</workbook>
</file>

<file path=xl/calcChain.xml><?xml version="1.0" encoding="utf-8"?>
<calcChain xmlns="http://schemas.openxmlformats.org/spreadsheetml/2006/main">
  <c i="2" r="J167"/>
  <c r="J35"/>
  <c r="J34"/>
  <c i="1" r="AY95"/>
  <c i="2" r="J33"/>
  <c i="1" r="AX95"/>
  <c i="2" r="BI384"/>
  <c r="BH384"/>
  <c r="BG384"/>
  <c r="BE384"/>
  <c r="T384"/>
  <c r="T383"/>
  <c r="R384"/>
  <c r="R383"/>
  <c r="P384"/>
  <c r="P383"/>
  <c r="BK384"/>
  <c r="BK383"/>
  <c r="J383"/>
  <c r="J384"/>
  <c r="BF384"/>
  <c r="J119"/>
  <c r="BI382"/>
  <c r="BH382"/>
  <c r="BG382"/>
  <c r="BE382"/>
  <c r="T382"/>
  <c r="T381"/>
  <c r="R382"/>
  <c r="R381"/>
  <c r="P382"/>
  <c r="P381"/>
  <c r="BK382"/>
  <c r="BK381"/>
  <c r="J381"/>
  <c r="J382"/>
  <c r="BF382"/>
  <c r="J118"/>
  <c r="BI380"/>
  <c r="BH380"/>
  <c r="BG380"/>
  <c r="BE380"/>
  <c r="T380"/>
  <c r="T379"/>
  <c r="R380"/>
  <c r="R379"/>
  <c r="P380"/>
  <c r="P379"/>
  <c r="BK380"/>
  <c r="BK379"/>
  <c r="J379"/>
  <c r="J380"/>
  <c r="BF380"/>
  <c r="J117"/>
  <c r="BI378"/>
  <c r="BH378"/>
  <c r="BG378"/>
  <c r="BE378"/>
  <c r="T378"/>
  <c r="T377"/>
  <c r="R378"/>
  <c r="R377"/>
  <c r="P378"/>
  <c r="P377"/>
  <c r="BK378"/>
  <c r="BK377"/>
  <c r="J377"/>
  <c r="J378"/>
  <c r="BF378"/>
  <c r="J116"/>
  <c r="BI375"/>
  <c r="BH375"/>
  <c r="BG375"/>
  <c r="BE375"/>
  <c r="T375"/>
  <c r="R375"/>
  <c r="P375"/>
  <c r="BK375"/>
  <c r="J375"/>
  <c r="BF375"/>
  <c r="BI374"/>
  <c r="BH374"/>
  <c r="BG374"/>
  <c r="BE374"/>
  <c r="T374"/>
  <c r="R374"/>
  <c r="P374"/>
  <c r="BK374"/>
  <c r="J374"/>
  <c r="BF374"/>
  <c r="BI372"/>
  <c r="BH372"/>
  <c r="BG372"/>
  <c r="BE372"/>
  <c r="T372"/>
  <c r="R372"/>
  <c r="P372"/>
  <c r="BK372"/>
  <c r="J372"/>
  <c r="BF372"/>
  <c r="BI371"/>
  <c r="BH371"/>
  <c r="BG371"/>
  <c r="BE371"/>
  <c r="T371"/>
  <c r="R371"/>
  <c r="P371"/>
  <c r="BK371"/>
  <c r="J371"/>
  <c r="BF371"/>
  <c r="BI367"/>
  <c r="BH367"/>
  <c r="BG367"/>
  <c r="BE367"/>
  <c r="T367"/>
  <c r="T366"/>
  <c r="R367"/>
  <c r="R366"/>
  <c r="P367"/>
  <c r="P366"/>
  <c r="BK367"/>
  <c r="BK366"/>
  <c r="J366"/>
  <c r="J367"/>
  <c r="BF367"/>
  <c r="J115"/>
  <c r="BI365"/>
  <c r="BH365"/>
  <c r="BG365"/>
  <c r="BE365"/>
  <c r="T365"/>
  <c r="R365"/>
  <c r="P365"/>
  <c r="BK365"/>
  <c r="J365"/>
  <c r="BF365"/>
  <c r="BI364"/>
  <c r="BH364"/>
  <c r="BG364"/>
  <c r="BE364"/>
  <c r="T364"/>
  <c r="R364"/>
  <c r="P364"/>
  <c r="BK364"/>
  <c r="J364"/>
  <c r="BF364"/>
  <c r="BI363"/>
  <c r="BH363"/>
  <c r="BG363"/>
  <c r="BE363"/>
  <c r="T363"/>
  <c r="R363"/>
  <c r="P363"/>
  <c r="BK363"/>
  <c r="J363"/>
  <c r="BF363"/>
  <c r="BI362"/>
  <c r="BH362"/>
  <c r="BG362"/>
  <c r="BE362"/>
  <c r="T362"/>
  <c r="R362"/>
  <c r="P362"/>
  <c r="BK362"/>
  <c r="J362"/>
  <c r="BF362"/>
  <c r="BI355"/>
  <c r="BH355"/>
  <c r="BG355"/>
  <c r="BE355"/>
  <c r="T355"/>
  <c r="T354"/>
  <c r="R355"/>
  <c r="R354"/>
  <c r="P355"/>
  <c r="P354"/>
  <c r="BK355"/>
  <c r="BK354"/>
  <c r="J354"/>
  <c r="J355"/>
  <c r="BF355"/>
  <c r="J114"/>
  <c r="BI353"/>
  <c r="BH353"/>
  <c r="BG353"/>
  <c r="BE353"/>
  <c r="T353"/>
  <c r="R353"/>
  <c r="P353"/>
  <c r="BK353"/>
  <c r="J353"/>
  <c r="BF353"/>
  <c r="BI352"/>
  <c r="BH352"/>
  <c r="BG352"/>
  <c r="BE352"/>
  <c r="T352"/>
  <c r="R352"/>
  <c r="P352"/>
  <c r="BK352"/>
  <c r="J352"/>
  <c r="BF352"/>
  <c r="BI351"/>
  <c r="BH351"/>
  <c r="BG351"/>
  <c r="BE351"/>
  <c r="T351"/>
  <c r="R351"/>
  <c r="P351"/>
  <c r="BK351"/>
  <c r="J351"/>
  <c r="BF351"/>
  <c r="BI349"/>
  <c r="BH349"/>
  <c r="BG349"/>
  <c r="BE349"/>
  <c r="T349"/>
  <c r="R349"/>
  <c r="P349"/>
  <c r="BK349"/>
  <c r="J349"/>
  <c r="BF349"/>
  <c r="BI344"/>
  <c r="BH344"/>
  <c r="BG344"/>
  <c r="BE344"/>
  <c r="T344"/>
  <c r="R344"/>
  <c r="P344"/>
  <c r="BK344"/>
  <c r="J344"/>
  <c r="BF344"/>
  <c r="BI343"/>
  <c r="BH343"/>
  <c r="BG343"/>
  <c r="BE343"/>
  <c r="T343"/>
  <c r="R343"/>
  <c r="P343"/>
  <c r="BK343"/>
  <c r="J343"/>
  <c r="BF343"/>
  <c r="BI342"/>
  <c r="BH342"/>
  <c r="BG342"/>
  <c r="BE342"/>
  <c r="T342"/>
  <c r="R342"/>
  <c r="P342"/>
  <c r="BK342"/>
  <c r="J342"/>
  <c r="BF342"/>
  <c r="BI340"/>
  <c r="BH340"/>
  <c r="BG340"/>
  <c r="BE340"/>
  <c r="T340"/>
  <c r="R340"/>
  <c r="P340"/>
  <c r="BK340"/>
  <c r="J340"/>
  <c r="BF340"/>
  <c r="BI335"/>
  <c r="BH335"/>
  <c r="BG335"/>
  <c r="BE335"/>
  <c r="T335"/>
  <c r="R335"/>
  <c r="P335"/>
  <c r="BK335"/>
  <c r="J335"/>
  <c r="BF335"/>
  <c r="BI331"/>
  <c r="BH331"/>
  <c r="BG331"/>
  <c r="BE331"/>
  <c r="T331"/>
  <c r="T330"/>
  <c r="R331"/>
  <c r="R330"/>
  <c r="P331"/>
  <c r="P330"/>
  <c r="BK331"/>
  <c r="BK330"/>
  <c r="J330"/>
  <c r="J331"/>
  <c r="BF331"/>
  <c r="J113"/>
  <c r="BI329"/>
  <c r="BH329"/>
  <c r="BG329"/>
  <c r="BE329"/>
  <c r="T329"/>
  <c r="R329"/>
  <c r="P329"/>
  <c r="BK329"/>
  <c r="J329"/>
  <c r="BF329"/>
  <c r="BI327"/>
  <c r="BH327"/>
  <c r="BG327"/>
  <c r="BE327"/>
  <c r="T327"/>
  <c r="R327"/>
  <c r="P327"/>
  <c r="BK327"/>
  <c r="J327"/>
  <c r="BF327"/>
  <c r="BI326"/>
  <c r="BH326"/>
  <c r="BG326"/>
  <c r="BE326"/>
  <c r="T326"/>
  <c r="R326"/>
  <c r="P326"/>
  <c r="BK326"/>
  <c r="J326"/>
  <c r="BF326"/>
  <c r="BI325"/>
  <c r="BH325"/>
  <c r="BG325"/>
  <c r="BE325"/>
  <c r="T325"/>
  <c r="R325"/>
  <c r="P325"/>
  <c r="BK325"/>
  <c r="J325"/>
  <c r="BF325"/>
  <c r="BI324"/>
  <c r="BH324"/>
  <c r="BG324"/>
  <c r="BE324"/>
  <c r="T324"/>
  <c r="R324"/>
  <c r="P324"/>
  <c r="BK324"/>
  <c r="J324"/>
  <c r="BF324"/>
  <c r="BI323"/>
  <c r="BH323"/>
  <c r="BG323"/>
  <c r="BE323"/>
  <c r="T323"/>
  <c r="R323"/>
  <c r="P323"/>
  <c r="BK323"/>
  <c r="J323"/>
  <c r="BF323"/>
  <c r="BI321"/>
  <c r="BH321"/>
  <c r="BG321"/>
  <c r="BE321"/>
  <c r="T321"/>
  <c r="R321"/>
  <c r="P321"/>
  <c r="BK321"/>
  <c r="J321"/>
  <c r="BF321"/>
  <c r="BI317"/>
  <c r="BH317"/>
  <c r="BG317"/>
  <c r="BE317"/>
  <c r="T317"/>
  <c r="R317"/>
  <c r="P317"/>
  <c r="BK317"/>
  <c r="J317"/>
  <c r="BF317"/>
  <c r="BI315"/>
  <c r="BH315"/>
  <c r="BG315"/>
  <c r="BE315"/>
  <c r="T315"/>
  <c r="R315"/>
  <c r="P315"/>
  <c r="BK315"/>
  <c r="J315"/>
  <c r="BF315"/>
  <c r="BI314"/>
  <c r="BH314"/>
  <c r="BG314"/>
  <c r="BE314"/>
  <c r="T314"/>
  <c r="R314"/>
  <c r="P314"/>
  <c r="BK314"/>
  <c r="J314"/>
  <c r="BF314"/>
  <c r="BI312"/>
  <c r="BH312"/>
  <c r="BG312"/>
  <c r="BE312"/>
  <c r="T312"/>
  <c r="T311"/>
  <c r="R312"/>
  <c r="R311"/>
  <c r="P312"/>
  <c r="P311"/>
  <c r="BK312"/>
  <c r="BK311"/>
  <c r="J311"/>
  <c r="J312"/>
  <c r="BF312"/>
  <c r="J112"/>
  <c r="BI310"/>
  <c r="BH310"/>
  <c r="BG310"/>
  <c r="BE310"/>
  <c r="T310"/>
  <c r="R310"/>
  <c r="P310"/>
  <c r="BK310"/>
  <c r="J310"/>
  <c r="BF310"/>
  <c r="BI307"/>
  <c r="BH307"/>
  <c r="BG307"/>
  <c r="BE307"/>
  <c r="T307"/>
  <c r="R307"/>
  <c r="P307"/>
  <c r="BK307"/>
  <c r="J307"/>
  <c r="BF307"/>
  <c r="BI305"/>
  <c r="BH305"/>
  <c r="BG305"/>
  <c r="BE305"/>
  <c r="T305"/>
  <c r="R305"/>
  <c r="P305"/>
  <c r="BK305"/>
  <c r="J305"/>
  <c r="BF305"/>
  <c r="BI304"/>
  <c r="BH304"/>
  <c r="BG304"/>
  <c r="BE304"/>
  <c r="T304"/>
  <c r="R304"/>
  <c r="P304"/>
  <c r="BK304"/>
  <c r="J304"/>
  <c r="BF304"/>
  <c r="BI303"/>
  <c r="BH303"/>
  <c r="BG303"/>
  <c r="BE303"/>
  <c r="T303"/>
  <c r="R303"/>
  <c r="P303"/>
  <c r="BK303"/>
  <c r="J303"/>
  <c r="BF303"/>
  <c r="BI300"/>
  <c r="BH300"/>
  <c r="BG300"/>
  <c r="BE300"/>
  <c r="T300"/>
  <c r="R300"/>
  <c r="P300"/>
  <c r="BK300"/>
  <c r="J300"/>
  <c r="BF300"/>
  <c r="BI299"/>
  <c r="BH299"/>
  <c r="BG299"/>
  <c r="BE299"/>
  <c r="T299"/>
  <c r="R299"/>
  <c r="P299"/>
  <c r="BK299"/>
  <c r="J299"/>
  <c r="BF299"/>
  <c r="BI294"/>
  <c r="BH294"/>
  <c r="BG294"/>
  <c r="BE294"/>
  <c r="T294"/>
  <c r="R294"/>
  <c r="P294"/>
  <c r="BK294"/>
  <c r="J294"/>
  <c r="BF294"/>
  <c r="BI293"/>
  <c r="BH293"/>
  <c r="BG293"/>
  <c r="BE293"/>
  <c r="T293"/>
  <c r="R293"/>
  <c r="P293"/>
  <c r="BK293"/>
  <c r="J293"/>
  <c r="BF293"/>
  <c r="BI291"/>
  <c r="BH291"/>
  <c r="BG291"/>
  <c r="BE291"/>
  <c r="T291"/>
  <c r="T290"/>
  <c r="R291"/>
  <c r="R290"/>
  <c r="P291"/>
  <c r="P290"/>
  <c r="BK291"/>
  <c r="BK290"/>
  <c r="J290"/>
  <c r="J291"/>
  <c r="BF291"/>
  <c r="J111"/>
  <c r="BI289"/>
  <c r="BH289"/>
  <c r="BG289"/>
  <c r="BE289"/>
  <c r="T289"/>
  <c r="R289"/>
  <c r="P289"/>
  <c r="BK289"/>
  <c r="J289"/>
  <c r="BF289"/>
  <c r="BI288"/>
  <c r="BH288"/>
  <c r="BG288"/>
  <c r="BE288"/>
  <c r="T288"/>
  <c r="R288"/>
  <c r="P288"/>
  <c r="BK288"/>
  <c r="J288"/>
  <c r="BF288"/>
  <c r="BI287"/>
  <c r="BH287"/>
  <c r="BG287"/>
  <c r="BE287"/>
  <c r="T287"/>
  <c r="R287"/>
  <c r="P287"/>
  <c r="BK287"/>
  <c r="J287"/>
  <c r="BF287"/>
  <c r="BI286"/>
  <c r="BH286"/>
  <c r="BG286"/>
  <c r="BE286"/>
  <c r="T286"/>
  <c r="R286"/>
  <c r="P286"/>
  <c r="BK286"/>
  <c r="J286"/>
  <c r="BF286"/>
  <c r="BI285"/>
  <c r="BH285"/>
  <c r="BG285"/>
  <c r="BE285"/>
  <c r="T285"/>
  <c r="R285"/>
  <c r="P285"/>
  <c r="BK285"/>
  <c r="J285"/>
  <c r="BF285"/>
  <c r="BI284"/>
  <c r="BH284"/>
  <c r="BG284"/>
  <c r="BE284"/>
  <c r="T284"/>
  <c r="R284"/>
  <c r="P284"/>
  <c r="BK284"/>
  <c r="J284"/>
  <c r="BF284"/>
  <c r="BI283"/>
  <c r="BH283"/>
  <c r="BG283"/>
  <c r="BE283"/>
  <c r="T283"/>
  <c r="R283"/>
  <c r="P283"/>
  <c r="BK283"/>
  <c r="J283"/>
  <c r="BF283"/>
  <c r="BI282"/>
  <c r="BH282"/>
  <c r="BG282"/>
  <c r="BE282"/>
  <c r="T282"/>
  <c r="R282"/>
  <c r="P282"/>
  <c r="BK282"/>
  <c r="J282"/>
  <c r="BF282"/>
  <c r="BI281"/>
  <c r="BH281"/>
  <c r="BG281"/>
  <c r="BE281"/>
  <c r="T281"/>
  <c r="R281"/>
  <c r="P281"/>
  <c r="BK281"/>
  <c r="J281"/>
  <c r="BF281"/>
  <c r="BI280"/>
  <c r="BH280"/>
  <c r="BG280"/>
  <c r="BE280"/>
  <c r="T280"/>
  <c r="R280"/>
  <c r="P280"/>
  <c r="BK280"/>
  <c r="J280"/>
  <c r="BF280"/>
  <c r="BI279"/>
  <c r="BH279"/>
  <c r="BG279"/>
  <c r="BE279"/>
  <c r="T279"/>
  <c r="R279"/>
  <c r="P279"/>
  <c r="BK279"/>
  <c r="J279"/>
  <c r="BF279"/>
  <c r="BI278"/>
  <c r="BH278"/>
  <c r="BG278"/>
  <c r="BE278"/>
  <c r="T278"/>
  <c r="R278"/>
  <c r="P278"/>
  <c r="BK278"/>
  <c r="J278"/>
  <c r="BF278"/>
  <c r="BI277"/>
  <c r="BH277"/>
  <c r="BG277"/>
  <c r="BE277"/>
  <c r="T277"/>
  <c r="R277"/>
  <c r="P277"/>
  <c r="BK277"/>
  <c r="J277"/>
  <c r="BF277"/>
  <c r="BI276"/>
  <c r="BH276"/>
  <c r="BG276"/>
  <c r="BE276"/>
  <c r="T276"/>
  <c r="R276"/>
  <c r="P276"/>
  <c r="BK276"/>
  <c r="J276"/>
  <c r="BF276"/>
  <c r="BI274"/>
  <c r="BH274"/>
  <c r="BG274"/>
  <c r="BE274"/>
  <c r="T274"/>
  <c r="R274"/>
  <c r="P274"/>
  <c r="BK274"/>
  <c r="J274"/>
  <c r="BF274"/>
  <c r="BI272"/>
  <c r="BH272"/>
  <c r="BG272"/>
  <c r="BE272"/>
  <c r="T272"/>
  <c r="R272"/>
  <c r="P272"/>
  <c r="BK272"/>
  <c r="J272"/>
  <c r="BF272"/>
  <c r="BI270"/>
  <c r="BH270"/>
  <c r="BG270"/>
  <c r="BE270"/>
  <c r="T270"/>
  <c r="R270"/>
  <c r="P270"/>
  <c r="BK270"/>
  <c r="J270"/>
  <c r="BF270"/>
  <c r="BI268"/>
  <c r="BH268"/>
  <c r="BG268"/>
  <c r="BE268"/>
  <c r="T268"/>
  <c r="R268"/>
  <c r="P268"/>
  <c r="BK268"/>
  <c r="J268"/>
  <c r="BF268"/>
  <c r="BI267"/>
  <c r="BH267"/>
  <c r="BG267"/>
  <c r="BE267"/>
  <c r="T267"/>
  <c r="R267"/>
  <c r="P267"/>
  <c r="BK267"/>
  <c r="J267"/>
  <c r="BF267"/>
  <c r="BI266"/>
  <c r="BH266"/>
  <c r="BG266"/>
  <c r="BE266"/>
  <c r="T266"/>
  <c r="T265"/>
  <c r="R266"/>
  <c r="R265"/>
  <c r="P266"/>
  <c r="P265"/>
  <c r="BK266"/>
  <c r="BK265"/>
  <c r="J265"/>
  <c r="J266"/>
  <c r="BF266"/>
  <c r="J110"/>
  <c r="BI264"/>
  <c r="BH264"/>
  <c r="BG264"/>
  <c r="BE264"/>
  <c r="T264"/>
  <c r="R264"/>
  <c r="P264"/>
  <c r="BK264"/>
  <c r="J264"/>
  <c r="BF264"/>
  <c r="BI262"/>
  <c r="BH262"/>
  <c r="BG262"/>
  <c r="BE262"/>
  <c r="T262"/>
  <c r="R262"/>
  <c r="P262"/>
  <c r="BK262"/>
  <c r="J262"/>
  <c r="BF262"/>
  <c r="BI260"/>
  <c r="BH260"/>
  <c r="BG260"/>
  <c r="BE260"/>
  <c r="T260"/>
  <c r="R260"/>
  <c r="P260"/>
  <c r="BK260"/>
  <c r="J260"/>
  <c r="BF260"/>
  <c r="BI258"/>
  <c r="BH258"/>
  <c r="BG258"/>
  <c r="BE258"/>
  <c r="T258"/>
  <c r="R258"/>
  <c r="P258"/>
  <c r="BK258"/>
  <c r="J258"/>
  <c r="BF258"/>
  <c r="BI256"/>
  <c r="BH256"/>
  <c r="BG256"/>
  <c r="BE256"/>
  <c r="T256"/>
  <c r="R256"/>
  <c r="P256"/>
  <c r="BK256"/>
  <c r="J256"/>
  <c r="BF256"/>
  <c r="BI255"/>
  <c r="BH255"/>
  <c r="BG255"/>
  <c r="BE255"/>
  <c r="T255"/>
  <c r="R255"/>
  <c r="P255"/>
  <c r="BK255"/>
  <c r="J255"/>
  <c r="BF255"/>
  <c r="BI253"/>
  <c r="BH253"/>
  <c r="BG253"/>
  <c r="BE253"/>
  <c r="T253"/>
  <c r="R253"/>
  <c r="P253"/>
  <c r="BK253"/>
  <c r="J253"/>
  <c r="BF253"/>
  <c r="BI252"/>
  <c r="BH252"/>
  <c r="BG252"/>
  <c r="BE252"/>
  <c r="T252"/>
  <c r="R252"/>
  <c r="P252"/>
  <c r="BK252"/>
  <c r="J252"/>
  <c r="BF252"/>
  <c r="BI250"/>
  <c r="BH250"/>
  <c r="BG250"/>
  <c r="BE250"/>
  <c r="T250"/>
  <c r="R250"/>
  <c r="P250"/>
  <c r="BK250"/>
  <c r="J250"/>
  <c r="BF250"/>
  <c r="BI248"/>
  <c r="BH248"/>
  <c r="BG248"/>
  <c r="BE248"/>
  <c r="T248"/>
  <c r="R248"/>
  <c r="P248"/>
  <c r="BK248"/>
  <c r="J248"/>
  <c r="BF248"/>
  <c r="BI246"/>
  <c r="BH246"/>
  <c r="BG246"/>
  <c r="BE246"/>
  <c r="T246"/>
  <c r="T245"/>
  <c r="R246"/>
  <c r="R245"/>
  <c r="P246"/>
  <c r="P245"/>
  <c r="BK246"/>
  <c r="BK245"/>
  <c r="J245"/>
  <c r="J246"/>
  <c r="BF246"/>
  <c r="J109"/>
  <c r="BI244"/>
  <c r="BH244"/>
  <c r="BG244"/>
  <c r="BE244"/>
  <c r="T244"/>
  <c r="T243"/>
  <c r="R244"/>
  <c r="R243"/>
  <c r="P244"/>
  <c r="P243"/>
  <c r="BK244"/>
  <c r="BK243"/>
  <c r="J243"/>
  <c r="J244"/>
  <c r="BF244"/>
  <c r="J108"/>
  <c r="BI242"/>
  <c r="BH242"/>
  <c r="BG242"/>
  <c r="BE242"/>
  <c r="T242"/>
  <c r="R242"/>
  <c r="P242"/>
  <c r="BK242"/>
  <c r="J242"/>
  <c r="BF242"/>
  <c r="BI241"/>
  <c r="BH241"/>
  <c r="BG241"/>
  <c r="BE241"/>
  <c r="T241"/>
  <c r="R241"/>
  <c r="P241"/>
  <c r="BK241"/>
  <c r="J241"/>
  <c r="BF241"/>
  <c r="BI240"/>
  <c r="BH240"/>
  <c r="BG240"/>
  <c r="BE240"/>
  <c r="T240"/>
  <c r="R240"/>
  <c r="P240"/>
  <c r="BK240"/>
  <c r="J240"/>
  <c r="BF240"/>
  <c r="BI239"/>
  <c r="BH239"/>
  <c r="BG239"/>
  <c r="BE239"/>
  <c r="T239"/>
  <c r="R239"/>
  <c r="P239"/>
  <c r="BK239"/>
  <c r="J239"/>
  <c r="BF239"/>
  <c r="BI238"/>
  <c r="BH238"/>
  <c r="BG238"/>
  <c r="BE238"/>
  <c r="T238"/>
  <c r="R238"/>
  <c r="P238"/>
  <c r="BK238"/>
  <c r="J238"/>
  <c r="BF238"/>
  <c r="BI237"/>
  <c r="BH237"/>
  <c r="BG237"/>
  <c r="BE237"/>
  <c r="T237"/>
  <c r="R237"/>
  <c r="P237"/>
  <c r="BK237"/>
  <c r="J237"/>
  <c r="BF237"/>
  <c r="BI236"/>
  <c r="BH236"/>
  <c r="BG236"/>
  <c r="BE236"/>
  <c r="T236"/>
  <c r="R236"/>
  <c r="P236"/>
  <c r="BK236"/>
  <c r="J236"/>
  <c r="BF236"/>
  <c r="BI235"/>
  <c r="BH235"/>
  <c r="BG235"/>
  <c r="BE235"/>
  <c r="T235"/>
  <c r="R235"/>
  <c r="P235"/>
  <c r="BK235"/>
  <c r="J235"/>
  <c r="BF235"/>
  <c r="BI234"/>
  <c r="BH234"/>
  <c r="BG234"/>
  <c r="BE234"/>
  <c r="T234"/>
  <c r="R234"/>
  <c r="P234"/>
  <c r="BK234"/>
  <c r="J234"/>
  <c r="BF234"/>
  <c r="BI233"/>
  <c r="BH233"/>
  <c r="BG233"/>
  <c r="BE233"/>
  <c r="T233"/>
  <c r="T232"/>
  <c r="R233"/>
  <c r="R232"/>
  <c r="P233"/>
  <c r="P232"/>
  <c r="BK233"/>
  <c r="BK232"/>
  <c r="J232"/>
  <c r="J233"/>
  <c r="BF233"/>
  <c r="J107"/>
  <c r="BI231"/>
  <c r="BH231"/>
  <c r="BG231"/>
  <c r="BE231"/>
  <c r="T231"/>
  <c r="R231"/>
  <c r="P231"/>
  <c r="BK231"/>
  <c r="J231"/>
  <c r="BF231"/>
  <c r="BI230"/>
  <c r="BH230"/>
  <c r="BG230"/>
  <c r="BE230"/>
  <c r="T230"/>
  <c r="R230"/>
  <c r="P230"/>
  <c r="BK230"/>
  <c r="J230"/>
  <c r="BF230"/>
  <c r="BI229"/>
  <c r="BH229"/>
  <c r="BG229"/>
  <c r="BE229"/>
  <c r="T229"/>
  <c r="T228"/>
  <c r="R229"/>
  <c r="R228"/>
  <c r="P229"/>
  <c r="P228"/>
  <c r="BK229"/>
  <c r="BK228"/>
  <c r="J228"/>
  <c r="J229"/>
  <c r="BF229"/>
  <c r="J106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24"/>
  <c r="BH224"/>
  <c r="BG224"/>
  <c r="BE224"/>
  <c r="T224"/>
  <c r="R224"/>
  <c r="P224"/>
  <c r="BK224"/>
  <c r="J224"/>
  <c r="BF224"/>
  <c r="BI223"/>
  <c r="BH223"/>
  <c r="BG223"/>
  <c r="BE223"/>
  <c r="T223"/>
  <c r="R223"/>
  <c r="P223"/>
  <c r="BK223"/>
  <c r="J223"/>
  <c r="BF223"/>
  <c r="BI222"/>
  <c r="BH222"/>
  <c r="BG222"/>
  <c r="BE222"/>
  <c r="T222"/>
  <c r="T221"/>
  <c r="R222"/>
  <c r="R221"/>
  <c r="P222"/>
  <c r="P221"/>
  <c r="BK222"/>
  <c r="BK221"/>
  <c r="J221"/>
  <c r="J222"/>
  <c r="BF222"/>
  <c r="J105"/>
  <c r="BI220"/>
  <c r="BH220"/>
  <c r="BG220"/>
  <c r="BE220"/>
  <c r="T220"/>
  <c r="R220"/>
  <c r="P220"/>
  <c r="BK220"/>
  <c r="J220"/>
  <c r="BF220"/>
  <c r="BI219"/>
  <c r="BH219"/>
  <c r="BG219"/>
  <c r="BE219"/>
  <c r="T219"/>
  <c r="R219"/>
  <c r="P219"/>
  <c r="BK219"/>
  <c r="J219"/>
  <c r="BF219"/>
  <c r="BI218"/>
  <c r="BH218"/>
  <c r="BG218"/>
  <c r="BE218"/>
  <c r="T218"/>
  <c r="R218"/>
  <c r="P218"/>
  <c r="BK218"/>
  <c r="J218"/>
  <c r="BF218"/>
  <c r="BI217"/>
  <c r="BH217"/>
  <c r="BG217"/>
  <c r="BE217"/>
  <c r="T217"/>
  <c r="R217"/>
  <c r="P217"/>
  <c r="BK217"/>
  <c r="J217"/>
  <c r="BF217"/>
  <c r="BI216"/>
  <c r="BH216"/>
  <c r="BG216"/>
  <c r="BE216"/>
  <c r="T216"/>
  <c r="R216"/>
  <c r="P216"/>
  <c r="BK216"/>
  <c r="J216"/>
  <c r="BF216"/>
  <c r="BI215"/>
  <c r="BH215"/>
  <c r="BG215"/>
  <c r="BE215"/>
  <c r="T215"/>
  <c r="R215"/>
  <c r="P215"/>
  <c r="BK215"/>
  <c r="J215"/>
  <c r="BF215"/>
  <c r="BI214"/>
  <c r="BH214"/>
  <c r="BG214"/>
  <c r="BE214"/>
  <c r="T214"/>
  <c r="T213"/>
  <c r="R214"/>
  <c r="R213"/>
  <c r="P214"/>
  <c r="P213"/>
  <c r="BK214"/>
  <c r="BK213"/>
  <c r="J213"/>
  <c r="J214"/>
  <c r="BF214"/>
  <c r="J104"/>
  <c r="BI212"/>
  <c r="BH212"/>
  <c r="BG212"/>
  <c r="BE212"/>
  <c r="T212"/>
  <c r="T211"/>
  <c r="T210"/>
  <c r="R212"/>
  <c r="R211"/>
  <c r="R210"/>
  <c r="P212"/>
  <c r="P211"/>
  <c r="P210"/>
  <c r="BK212"/>
  <c r="BK211"/>
  <c r="J211"/>
  <c r="BK210"/>
  <c r="J210"/>
  <c r="J212"/>
  <c r="BF212"/>
  <c r="J103"/>
  <c r="J102"/>
  <c r="BI209"/>
  <c r="BH209"/>
  <c r="BG209"/>
  <c r="BE209"/>
  <c r="T209"/>
  <c r="T208"/>
  <c r="R209"/>
  <c r="R208"/>
  <c r="P209"/>
  <c r="P208"/>
  <c r="BK209"/>
  <c r="BK208"/>
  <c r="J208"/>
  <c r="J209"/>
  <c r="BF209"/>
  <c r="J101"/>
  <c r="BI207"/>
  <c r="BH207"/>
  <c r="BG207"/>
  <c r="BE207"/>
  <c r="T207"/>
  <c r="R207"/>
  <c r="P207"/>
  <c r="BK207"/>
  <c r="J207"/>
  <c r="BF207"/>
  <c r="BI206"/>
  <c r="BH206"/>
  <c r="BG206"/>
  <c r="BE206"/>
  <c r="T206"/>
  <c r="R206"/>
  <c r="P206"/>
  <c r="BK206"/>
  <c r="J206"/>
  <c r="BF206"/>
  <c r="BI204"/>
  <c r="BH204"/>
  <c r="BG204"/>
  <c r="BE204"/>
  <c r="T204"/>
  <c r="R204"/>
  <c r="P204"/>
  <c r="BK204"/>
  <c r="J204"/>
  <c r="BF204"/>
  <c r="BI203"/>
  <c r="BH203"/>
  <c r="BG203"/>
  <c r="BE203"/>
  <c r="T203"/>
  <c r="R203"/>
  <c r="P203"/>
  <c r="BK203"/>
  <c r="J203"/>
  <c r="BF203"/>
  <c r="BI202"/>
  <c r="BH202"/>
  <c r="BG202"/>
  <c r="BE202"/>
  <c r="T202"/>
  <c r="T201"/>
  <c r="R202"/>
  <c r="R201"/>
  <c r="P202"/>
  <c r="P201"/>
  <c r="BK202"/>
  <c r="BK201"/>
  <c r="J201"/>
  <c r="J202"/>
  <c r="BF202"/>
  <c r="J100"/>
  <c r="BI197"/>
  <c r="BH197"/>
  <c r="BG197"/>
  <c r="BE197"/>
  <c r="T197"/>
  <c r="R197"/>
  <c r="P197"/>
  <c r="BK197"/>
  <c r="J197"/>
  <c r="BF197"/>
  <c r="BI196"/>
  <c r="BH196"/>
  <c r="BG196"/>
  <c r="BE196"/>
  <c r="T196"/>
  <c r="R196"/>
  <c r="P196"/>
  <c r="BK196"/>
  <c r="J196"/>
  <c r="BF196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R190"/>
  <c r="P190"/>
  <c r="BK190"/>
  <c r="J190"/>
  <c r="BF190"/>
  <c r="BI189"/>
  <c r="BH189"/>
  <c r="BG189"/>
  <c r="BE189"/>
  <c r="T189"/>
  <c r="R189"/>
  <c r="P189"/>
  <c r="BK189"/>
  <c r="J189"/>
  <c r="BF189"/>
  <c r="BI188"/>
  <c r="BH188"/>
  <c r="BG188"/>
  <c r="BE188"/>
  <c r="T188"/>
  <c r="R188"/>
  <c r="P188"/>
  <c r="BK188"/>
  <c r="J188"/>
  <c r="BF188"/>
  <c r="BI183"/>
  <c r="BH183"/>
  <c r="BG183"/>
  <c r="BE183"/>
  <c r="T183"/>
  <c r="R183"/>
  <c r="P183"/>
  <c r="BK183"/>
  <c r="J183"/>
  <c r="BF183"/>
  <c r="BI181"/>
  <c r="BH181"/>
  <c r="BG181"/>
  <c r="BE181"/>
  <c r="T181"/>
  <c r="R181"/>
  <c r="P181"/>
  <c r="BK181"/>
  <c r="J181"/>
  <c r="BF181"/>
  <c r="BI179"/>
  <c r="BH179"/>
  <c r="BG179"/>
  <c r="BE179"/>
  <c r="T179"/>
  <c r="R179"/>
  <c r="P179"/>
  <c r="BK179"/>
  <c r="J179"/>
  <c r="BF179"/>
  <c r="BI177"/>
  <c r="BH177"/>
  <c r="BG177"/>
  <c r="BE177"/>
  <c r="T177"/>
  <c r="R177"/>
  <c r="P177"/>
  <c r="BK177"/>
  <c r="J177"/>
  <c r="BF177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/>
  <c r="BI169"/>
  <c r="BH169"/>
  <c r="BG169"/>
  <c r="BE169"/>
  <c r="T169"/>
  <c r="T168"/>
  <c r="R169"/>
  <c r="R168"/>
  <c r="P169"/>
  <c r="P168"/>
  <c r="BK169"/>
  <c r="BK168"/>
  <c r="J168"/>
  <c r="J169"/>
  <c r="BF169"/>
  <c r="J99"/>
  <c r="J98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6"/>
  <c r="BH146"/>
  <c r="BG146"/>
  <c r="BE146"/>
  <c r="T146"/>
  <c r="R146"/>
  <c r="P146"/>
  <c r="BK146"/>
  <c r="J146"/>
  <c r="BF146"/>
  <c r="BI144"/>
  <c r="BH144"/>
  <c r="BG144"/>
  <c r="BE144"/>
  <c r="T144"/>
  <c r="T143"/>
  <c r="R144"/>
  <c r="R143"/>
  <c r="P144"/>
  <c r="P143"/>
  <c r="BK144"/>
  <c r="BK143"/>
  <c r="J143"/>
  <c r="J144"/>
  <c r="BF144"/>
  <c r="J97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F35"/>
  <c i="1" r="BD95"/>
  <c i="2" r="BH140"/>
  <c r="F34"/>
  <c i="1" r="BC95"/>
  <c i="2" r="BG140"/>
  <c r="F33"/>
  <c i="1" r="BB95"/>
  <c i="2" r="BE140"/>
  <c r="J31"/>
  <c i="1" r="AV95"/>
  <c i="2" r="F31"/>
  <c i="1" r="AZ95"/>
  <c i="2" r="T140"/>
  <c r="T139"/>
  <c r="T138"/>
  <c r="T137"/>
  <c r="R140"/>
  <c r="R139"/>
  <c r="R138"/>
  <c r="R137"/>
  <c r="P140"/>
  <c r="P139"/>
  <c r="P138"/>
  <c r="P137"/>
  <c i="1" r="AU95"/>
  <c i="2" r="BK140"/>
  <c r="BK139"/>
  <c r="J139"/>
  <c r="BK138"/>
  <c r="J138"/>
  <c r="BK137"/>
  <c r="J137"/>
  <c r="J94"/>
  <c r="J28"/>
  <c i="1" r="AG95"/>
  <c i="2" r="J140"/>
  <c r="BF140"/>
  <c r="J32"/>
  <c i="1" r="AW95"/>
  <c i="2" r="F32"/>
  <c i="1" r="BA95"/>
  <c i="2" r="J96"/>
  <c r="J95"/>
  <c r="J134"/>
  <c r="J133"/>
  <c r="F133"/>
  <c r="F131"/>
  <c r="E129"/>
  <c r="J90"/>
  <c r="J89"/>
  <c r="F89"/>
  <c r="F87"/>
  <c r="E85"/>
  <c r="J37"/>
  <c r="J16"/>
  <c r="E16"/>
  <c r="F134"/>
  <c r="F90"/>
  <c r="J15"/>
  <c r="J10"/>
  <c r="J131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<sst xmlns="http://schemas.openxmlformats.org/spreadsheetml/2006/main">
  <si>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</si>
  <si>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</si>
  <si>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</si>
  <si>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</si>
  <si>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</si>
  <si>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{af3748d8-34d0-4f61-8d99-cda2db8e5472}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</si>
  <si>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</si>
  <si>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</si>
  <si>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</si>
  <si>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</si>
  <si>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</si>
  <si>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</si>
  <si>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</si>
  <si>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</si>
  <si>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Orli-4P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</si>
  <si>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</si>
  <si>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</si>
  <si>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bytu č.6, 4 patro</t>
  </si>
  <si>
    <t>KSO:</t>
  </si>
  <si>
    <t>CC-CZ:</t>
  </si>
  <si>
    <t>Místo:</t>
  </si>
  <si>
    <t>Orlí 7, Brno</t>
  </si>
  <si>
    <t>Datum:</t>
  </si>
  <si>
    <t>7. 10. 2019</t>
  </si>
  <si>
    <t>Zadavatel:</t>
  </si>
  <si>
    <t>IČ:</t>
  </si>
  <si>
    <t>MmBrna,OSM Husova 3,Brno</t>
  </si>
  <si>
    <t>DIČ:</t>
  </si>
  <si>
    <t>Uchazeč:</t>
  </si>
  <si>
    <t>Vyplň údaj</t>
  </si>
  <si>
    <t>Projektant:</t>
  </si>
  <si>
    <t>R.Volková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</si>
  <si>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</si>
  <si>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</si>
  <si>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</si>
  <si>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</si>
  <si>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</si>
  <si>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</si>
  <si>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</si>
  <si>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</si>
  <si>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</si>
  <si>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</si>
  <si>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</si>
  <si>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</si>
  <si>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</si>
  <si>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</si>
  <si>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</si>
  <si>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</si>
  <si>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</si>
  <si>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</si>
  <si>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</si>
  <si>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</si>
  <si>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</si>
  <si>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</si>
  <si>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</si>
  <si>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</si>
  <si>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</si>
  <si>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</si>
  <si>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</si>
  <si>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</si>
  <si>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</si>
  <si>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</si>
  <si>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</si>
  <si>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</si>
  <si>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</si>
  <si>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</si>
  <si>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</si>
  <si>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</si>
  <si>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</si>
  <si>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</si>
  <si>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</si>
  <si>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</si>
  <si>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</si>
  <si>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</si>
  <si>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</si>
  <si>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</si>
  <si>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</si>
  <si>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</si>
  <si>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</si>
  <si>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</si>
  <si>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</si>
  <si>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</si>
  <si>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</si>
  <si>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</si>
  <si>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</si>
  <si>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</si>
  <si>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</si>
  <si>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</si>
  <si>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</si>
  <si>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</si>
  <si>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</si>
  <si>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766-pc 8 - 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</si>
  <si>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</si>
  <si>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</si>
  <si>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</si>
  <si>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</si>
  <si>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</si>
  <si>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</si>
  <si>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</si>
  <si>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</si>
  <si>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</si>
  <si>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</si>
  <si>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</si>
  <si>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</si>
  <si>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</si>
  <si>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</si>
  <si>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</si>
  <si>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</si>
  <si>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</si>
  <si>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</si>
  <si>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</si>
  <si>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</si>
  <si>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</si>
  <si>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</si>
  <si>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</si>
  <si>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</si>
  <si>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</si>
  <si>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</si>
  <si>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</si>
  <si>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</si>
  <si>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</si>
  <si>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</si>
  <si>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</si>
  <si>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</si>
  <si>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</si>
  <si>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</si>
  <si>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</si>
  <si>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</si>
  <si>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</si>
  <si>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</si>
  <si>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</si>
  <si>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</si>
  <si>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310236241</t>
  </si>
  <si>
    <t>Zazdívka otvorů pl do 0,09 m2 ve zdivu nadzákladovém cihlami pálenými tl do 300 mm-UT</t>
  </si>
  <si>
    <t>kus</t>
  </si>
  <si>
    <t>CS ÚRS 2019 01</t>
  </si>
  <si>
    <t>4</t>
  </si>
  <si>
    <t>2</t>
  </si>
  <si>
    <t>698155043</t>
  </si>
  <si>
    <t>310236261</t>
  </si>
  <si>
    <t>Zazdívka otvorů pl do 0,09 m2 ve zdivu nadzákladovém cihlami pálenými tl do 600 mm-UT</t>
  </si>
  <si>
    <t>-478396951</t>
  </si>
  <si>
    <t>310-pc 1</t>
  </si>
  <si>
    <t>Zapravení rýh po specialistech</t>
  </si>
  <si>
    <t>sada</t>
  </si>
  <si>
    <t>-4792919</t>
  </si>
  <si>
    <t>6</t>
  </si>
  <si>
    <t>Úpravy povrchů, podlahy a osazování výplní</t>
  </si>
  <si>
    <t>611325421</t>
  </si>
  <si>
    <t>Oprava vnitřní vápenocementové štukové omítky stropů v rozsahu plochy 10%"1-7"</t>
  </si>
  <si>
    <t>m2</t>
  </si>
  <si>
    <t>CS ÚRS 2018 01</t>
  </si>
  <si>
    <t>-344075571</t>
  </si>
  <si>
    <t>VV</t>
  </si>
  <si>
    <t>17,9+1,9+1,3+7,1+26,4+29,8+26,6</t>
  </si>
  <si>
    <t>5</t>
  </si>
  <si>
    <t>612135101</t>
  </si>
  <si>
    <t>Hrubá výplň rýh ve stěnách maltou jakékoli šířky rýhy-UT</t>
  </si>
  <si>
    <t>1974850560</t>
  </si>
  <si>
    <t>48*0,15</t>
  </si>
  <si>
    <t>Součet</t>
  </si>
  <si>
    <t>6123211411</t>
  </si>
  <si>
    <t xml:space="preserve">Vápenocementová omítka štuková dvouvrstvá vnitřních stěn </t>
  </si>
  <si>
    <t>-888191226</t>
  </si>
  <si>
    <t>7</t>
  </si>
  <si>
    <t>612321191</t>
  </si>
  <si>
    <t>Příplatek k vápenocementové omítce vnitřních stěn za každých dalších 5 mm tloušťky ručně</t>
  </si>
  <si>
    <t>-1778464757</t>
  </si>
  <si>
    <t>8</t>
  </si>
  <si>
    <t>6123254221</t>
  </si>
  <si>
    <t>Oprava vnitřní vápenocementové štukové omítky stěn v rozsahu plochy do 30%</t>
  </si>
  <si>
    <t>-2130114310</t>
  </si>
  <si>
    <t>"1-7"(8,5+2,1+2,2+0,9+1,55+0,9+2,9+0,35+2,1+0,21+6,0*3+4,45+4,45)*2*3,45</t>
  </si>
  <si>
    <t>(4,3+0,9*2+0,75*2+1,7)*3,45</t>
  </si>
  <si>
    <t>"příčky v 5"(4,45*2+4,4*2)*3,45</t>
  </si>
  <si>
    <t>"8"(4,7+3,25)*2*3,45</t>
  </si>
  <si>
    <t>Mezisoučet</t>
  </si>
  <si>
    <t>-25,21"obklady-koupelna"</t>
  </si>
  <si>
    <t>"okna"-(1,3*2,3*4+1,2*2,3+0,5*2,3*2+0,81*2,3+0,6*0,48+0,6*1,1+0,8*2,2+0,85*3)+(1,3*4+1,2+0,5*2+0,81+2,3*16+1,6+2,8+1,65+3*2)*0,25</t>
  </si>
  <si>
    <t>-(0,75*2*2+0,8*3+0,8*2+1,25*2,5*2+0,8*2,0*4)</t>
  </si>
  <si>
    <t>"tapeta"-20</t>
  </si>
  <si>
    <t>9</t>
  </si>
  <si>
    <t>612325423</t>
  </si>
  <si>
    <t>Oprava vnitřní vápenocementové štukové omítky stěn v rozsahu plochy do 50%-tapeta místnost č.8</t>
  </si>
  <si>
    <t>-1759268089</t>
  </si>
  <si>
    <t>10</t>
  </si>
  <si>
    <t>619991011</t>
  </si>
  <si>
    <t>Obalení konstrukcí a prvků fólií přilepenou lepící páskou</t>
  </si>
  <si>
    <t>CS ÚRS 2017 01</t>
  </si>
  <si>
    <t>163904783</t>
  </si>
  <si>
    <t>1,3*2,3*4+1,2*2,3+0,5*2,3*2+0,81*2,3+0,8*3,0+0,8*2,2</t>
  </si>
  <si>
    <t>11</t>
  </si>
  <si>
    <t>642953121</t>
  </si>
  <si>
    <t>Osazování dřevěných leštěných dveřních zárubní a rámů dodatečné pl do 2,5 m2</t>
  </si>
  <si>
    <t>1972557112</t>
  </si>
  <si>
    <t>12</t>
  </si>
  <si>
    <t>M</t>
  </si>
  <si>
    <t>61182258</t>
  </si>
  <si>
    <t>zárubeň obložková pro dveře 1křídlé 600,700,800,900x1970mm tl 60-170mm dub,buk</t>
  </si>
  <si>
    <t>1650799845</t>
  </si>
  <si>
    <t>766-pc 8</t>
  </si>
  <si>
    <t>Ostatní konstrukce a práce, bourání</t>
  </si>
  <si>
    <t>13</t>
  </si>
  <si>
    <t>952901111</t>
  </si>
  <si>
    <t>Vyčištění budov bytové a občanské výstavby při výšce podlaží do 4 m</t>
  </si>
  <si>
    <t>1356770708</t>
  </si>
  <si>
    <t>126,1</t>
  </si>
  <si>
    <t>14</t>
  </si>
  <si>
    <t>952-pc 1</t>
  </si>
  <si>
    <t>Umýt dlažbu ve spíži</t>
  </si>
  <si>
    <t>1764382107</t>
  </si>
  <si>
    <t>952-pc 2</t>
  </si>
  <si>
    <t xml:space="preserve">Odvoz a likvidace  konzol,háčků a skob,světel,přímotopy,ohřívače vody,lišt u tapet,zrcadla,poliček,volných kabelů,stěny v pokoji a skříňky,zářivky</t>
  </si>
  <si>
    <t>-1757499322</t>
  </si>
  <si>
    <t>16</t>
  </si>
  <si>
    <t>952-pc 3</t>
  </si>
  <si>
    <t>Umýt dlažbu a obklad a zapravit dírky v obkladu-WC,spíž</t>
  </si>
  <si>
    <t>-1835465694</t>
  </si>
  <si>
    <t>(0,85+1,52)*2*1,5+0,85*1,52"WC"</t>
  </si>
  <si>
    <t>"spíž"2,2*0,9</t>
  </si>
  <si>
    <t>17</t>
  </si>
  <si>
    <t>952-pc 5</t>
  </si>
  <si>
    <t>D+m dvířek k vodoměru</t>
  </si>
  <si>
    <t>-873377476</t>
  </si>
  <si>
    <t>18</t>
  </si>
  <si>
    <t>965081213</t>
  </si>
  <si>
    <t>Bourání podlah z dlaždic keramických nebo xylolitových tl do 10 mm plochy přes 1 m2</t>
  </si>
  <si>
    <t>-1444784117</t>
  </si>
  <si>
    <t>7,1+15,3"koupelna,kuchyň"</t>
  </si>
  <si>
    <t>19</t>
  </si>
  <si>
    <t>965081611</t>
  </si>
  <si>
    <t>Odsekání soklíků rovných</t>
  </si>
  <si>
    <t>m</t>
  </si>
  <si>
    <t>-897496877</t>
  </si>
  <si>
    <t>(5,05+3,25)*2"kuchyn"</t>
  </si>
  <si>
    <t>20</t>
  </si>
  <si>
    <t>968062244</t>
  </si>
  <si>
    <t>Vybourání dřevěných rámů oken jednoduchých včetně křídel pl do 1 m2</t>
  </si>
  <si>
    <t>-904164662</t>
  </si>
  <si>
    <t>0,6*1,1"spíž"</t>
  </si>
  <si>
    <t>"WC"0,6*0,5</t>
  </si>
  <si>
    <t>"koupelna"0,81*2,3</t>
  </si>
  <si>
    <t>971033261</t>
  </si>
  <si>
    <t>Vybourání otvorů ve zdivu cihelném pl do 0,0225 m2 na MVC nebo MV tl do 600 mm-koupelna 4,9</t>
  </si>
  <si>
    <t>897456533</t>
  </si>
  <si>
    <t>22</t>
  </si>
  <si>
    <t>971033331</t>
  </si>
  <si>
    <t>Vybourání otvorů ve zdivu cihelném pl do 0,09 m2 na MVC nebo MV tl do 150 mm-UT</t>
  </si>
  <si>
    <t>339593581</t>
  </si>
  <si>
    <t>23</t>
  </si>
  <si>
    <t>971033371</t>
  </si>
  <si>
    <t>Vybourání otvorů ve zdivu cihelném pl do 0,09 m2 na MVC nebo MV tl do 750 mm-UT</t>
  </si>
  <si>
    <t>1894389611</t>
  </si>
  <si>
    <t>24</t>
  </si>
  <si>
    <t>974031143</t>
  </si>
  <si>
    <t>Vysekání rýh ve zdivu cihelném hl do 70 mm š do 100 mm-UT</t>
  </si>
  <si>
    <t>-820595747</t>
  </si>
  <si>
    <t>25</t>
  </si>
  <si>
    <t>978011121</t>
  </si>
  <si>
    <t>Otlučení (osekání) vnitřní vápenné nebo vápenocementové omítky stropů v rozsahu do 10 %</t>
  </si>
  <si>
    <t>-830707263</t>
  </si>
  <si>
    <t>26</t>
  </si>
  <si>
    <t>978013141</t>
  </si>
  <si>
    <t>Otlučení (osekání) vnitřní vápenné nebo vápenocementové omítky stěn v rozsahu do 30 %</t>
  </si>
  <si>
    <t>-903945038</t>
  </si>
  <si>
    <t>27</t>
  </si>
  <si>
    <t>978013161</t>
  </si>
  <si>
    <t>Otlučení (osekání) vnitřní vápenné nebo vápenocementové omítky stěn v rozsahu do 50 %-tapeta</t>
  </si>
  <si>
    <t>1131017354</t>
  </si>
  <si>
    <t>28</t>
  </si>
  <si>
    <t>978013191</t>
  </si>
  <si>
    <t>Otlučení (osekání) vnitřní vápenné nebo vápenocementové omítky stěn v rozsahu do 100 %</t>
  </si>
  <si>
    <t>2127835405</t>
  </si>
  <si>
    <t>29</t>
  </si>
  <si>
    <t>978059541</t>
  </si>
  <si>
    <t>Odsekání a odebrání obkladů stěn z vnitřních obkládaček plochy přes 1 m2</t>
  </si>
  <si>
    <t>1358175638</t>
  </si>
  <si>
    <t>(2,86+2,1+0,33+0,21)*2*2,05-0,8*2,0"koup"</t>
  </si>
  <si>
    <t>"kuch"(4,7+0,2+2,2)*0,6</t>
  </si>
  <si>
    <t>997</t>
  </si>
  <si>
    <t>Přesun sutě</t>
  </si>
  <si>
    <t>30</t>
  </si>
  <si>
    <t>997013213</t>
  </si>
  <si>
    <t>Vnitrostaveništní doprava suti a vybouraných hmot pro budovy v do 12 m ručně</t>
  </si>
  <si>
    <t>t</t>
  </si>
  <si>
    <t>677303548</t>
  </si>
  <si>
    <t>31</t>
  </si>
  <si>
    <t>997013501</t>
  </si>
  <si>
    <t>Odvoz suti a vybouraných hmot na skládku nebo meziskládku do 1 km se složením</t>
  </si>
  <si>
    <t>-663623940</t>
  </si>
  <si>
    <t>32</t>
  </si>
  <si>
    <t>997013509</t>
  </si>
  <si>
    <t>Příplatek k odvozu suti a vybouraných hmot na skládku ZKD 1 km přes 1 km</t>
  </si>
  <si>
    <t>-176610374</t>
  </si>
  <si>
    <t>13,187*24 'Přepočtené koeficientem množství</t>
  </si>
  <si>
    <t>33</t>
  </si>
  <si>
    <t>997013801</t>
  </si>
  <si>
    <t>Poplatek za uložení stavebního odpadu na skládce (skládkovné)</t>
  </si>
  <si>
    <t>681537457</t>
  </si>
  <si>
    <t>34</t>
  </si>
  <si>
    <t>997013831</t>
  </si>
  <si>
    <t>Poplatek za uložení na skládce (skládkovné) stavebního odpadu směsného kód odpadu 170 904</t>
  </si>
  <si>
    <t>-1654901073</t>
  </si>
  <si>
    <t>998</t>
  </si>
  <si>
    <t>Přesun hmot</t>
  </si>
  <si>
    <t>35</t>
  </si>
  <si>
    <t>998018003</t>
  </si>
  <si>
    <t>Přesun hmot ruční pro budovy v do 24 m</t>
  </si>
  <si>
    <t>-449008007</t>
  </si>
  <si>
    <t>PSV</t>
  </si>
  <si>
    <t>Práce a dodávky PSV</t>
  </si>
  <si>
    <t>721</t>
  </si>
  <si>
    <t>Zdravotechnika</t>
  </si>
  <si>
    <t>36</t>
  </si>
  <si>
    <t>721-ZTI</t>
  </si>
  <si>
    <t>ZTI-viz samostatný projekt</t>
  </si>
  <si>
    <t>-62238588</t>
  </si>
  <si>
    <t>731</t>
  </si>
  <si>
    <t>Ústřední vytápění - kotelny</t>
  </si>
  <si>
    <t>37</t>
  </si>
  <si>
    <t>731244303</t>
  </si>
  <si>
    <t>Kotel ocelový závěsný na plyn kondenzační o výkonu 8,0-28,0 kW s integrovaným zásobníkem</t>
  </si>
  <si>
    <t>soubor</t>
  </si>
  <si>
    <t>-640226725</t>
  </si>
  <si>
    <t>38</t>
  </si>
  <si>
    <t>73125-01</t>
  </si>
  <si>
    <t>Uvedení kotle do provozu</t>
  </si>
  <si>
    <t>1741370648</t>
  </si>
  <si>
    <t>39</t>
  </si>
  <si>
    <t>73125-02</t>
  </si>
  <si>
    <t>Vyregulování topné soustavy</t>
  </si>
  <si>
    <t>-722889655</t>
  </si>
  <si>
    <t>40</t>
  </si>
  <si>
    <t>731810302</t>
  </si>
  <si>
    <t>Nucený odtah spalin soustředným potrubím pro kondenzační kotel vodorovný 80/125 ke komínové šachtě</t>
  </si>
  <si>
    <t>532906126</t>
  </si>
  <si>
    <t>41</t>
  </si>
  <si>
    <t>731810342</t>
  </si>
  <si>
    <t>Prodloužení soustředného potrubí pro kondenzační kotel průměru 80/125 mm</t>
  </si>
  <si>
    <t>-1188332783</t>
  </si>
  <si>
    <t>42</t>
  </si>
  <si>
    <t>73182-01</t>
  </si>
  <si>
    <t>Vyvložkování stávajícího komínu</t>
  </si>
  <si>
    <t>-1281454882</t>
  </si>
  <si>
    <t>43</t>
  </si>
  <si>
    <t>998731202</t>
  </si>
  <si>
    <t>Přesun hmot procentní pro kotelny v objektech v do 12 m</t>
  </si>
  <si>
    <t>%</t>
  </si>
  <si>
    <t>320287346</t>
  </si>
  <si>
    <t>733</t>
  </si>
  <si>
    <t>Ústřední vytápění - rozvodné potrubí</t>
  </si>
  <si>
    <t>44</t>
  </si>
  <si>
    <t>733223202</t>
  </si>
  <si>
    <t>Potrubí měděné tvrdé spojované tvrdým pájením D 15x1</t>
  </si>
  <si>
    <t>1623771735</t>
  </si>
  <si>
    <t>45</t>
  </si>
  <si>
    <t>733223203</t>
  </si>
  <si>
    <t>Potrubí měděné tvrdé spojované tvrdým pájením D 18x1</t>
  </si>
  <si>
    <t>-399034713</t>
  </si>
  <si>
    <t>46</t>
  </si>
  <si>
    <t>733223204</t>
  </si>
  <si>
    <t>Potrubí měděné tvrdé spojované tvrdým pájením D 22x1</t>
  </si>
  <si>
    <t>-1484485224</t>
  </si>
  <si>
    <t>47</t>
  </si>
  <si>
    <t>733291101</t>
  </si>
  <si>
    <t>Zkouška těsnosti potrubí měděné do D 35x1,5</t>
  </si>
  <si>
    <t>1612051374</t>
  </si>
  <si>
    <t>48</t>
  </si>
  <si>
    <t>733811221</t>
  </si>
  <si>
    <t>Ochrana potrubí ústředního vytápění termoizolačními trubicemi z PE tl do 9 mm DN do 22 mm</t>
  </si>
  <si>
    <t>1976226636</t>
  </si>
  <si>
    <t>49</t>
  </si>
  <si>
    <t>998733202</t>
  </si>
  <si>
    <t>Přesun hmot procentní pro rozvody potrubí v objektech v do 12 m</t>
  </si>
  <si>
    <t>1835670262</t>
  </si>
  <si>
    <t>734</t>
  </si>
  <si>
    <t>Ústřední vytápění - armatury</t>
  </si>
  <si>
    <t>50</t>
  </si>
  <si>
    <t>734221682</t>
  </si>
  <si>
    <t>Termostatická hlavice kapalinová PN 10 do 110°C otopných těles VK</t>
  </si>
  <si>
    <t>867597681</t>
  </si>
  <si>
    <t>51</t>
  </si>
  <si>
    <t>734261402</t>
  </si>
  <si>
    <t>Armatura připojovací rohová G 1/2x18 PN 10 do 110°C radiátorů typu VK</t>
  </si>
  <si>
    <t>-993424762</t>
  </si>
  <si>
    <t>52</t>
  </si>
  <si>
    <t>998734202</t>
  </si>
  <si>
    <t>Přesun hmot procentní pro armatury v objektech v do 12 m</t>
  </si>
  <si>
    <t>-520009400</t>
  </si>
  <si>
    <t>735</t>
  </si>
  <si>
    <t>Ústřední vytápění - otopná tělesa</t>
  </si>
  <si>
    <t>53</t>
  </si>
  <si>
    <t>735152480</t>
  </si>
  <si>
    <t>Otopné těleso panelové VK dvoudeskové 1 přídavná přestupní plocha výška/délka 600/1400mm výkon 1803W</t>
  </si>
  <si>
    <t>-2030376729</t>
  </si>
  <si>
    <t>54</t>
  </si>
  <si>
    <t>735152575</t>
  </si>
  <si>
    <t>Otopné těleso panelové VK dvoudeskové 2 přídavné přestupní plochy výška/délka 600/800mm výkon 1343 W</t>
  </si>
  <si>
    <t>-1891692777</t>
  </si>
  <si>
    <t>55</t>
  </si>
  <si>
    <t>735152579</t>
  </si>
  <si>
    <t>Otopné těleso panelové VK dvoudeskové 2 přídavné přestupní plochy výška/délka 600/1200mm výkon 2015W</t>
  </si>
  <si>
    <t>11194192</t>
  </si>
  <si>
    <t>56</t>
  </si>
  <si>
    <t>735152581</t>
  </si>
  <si>
    <t>Otopné těleso panelové VK dvoudeskové 2 přídavné přestupní plochy výška/délka 600/1600mm výkon 2686W</t>
  </si>
  <si>
    <t>-436256042</t>
  </si>
  <si>
    <t>57</t>
  </si>
  <si>
    <t>735152675</t>
  </si>
  <si>
    <t>Otopné těleso panelové VK třídeskové 3 přídavné přestupní plochy výška/délka 600/800 mm výkon 1925 W</t>
  </si>
  <si>
    <t>219135214</t>
  </si>
  <si>
    <t>58</t>
  </si>
  <si>
    <t>735164251</t>
  </si>
  <si>
    <t>Otopné těleso trubkové elektrické přímotopné výška/délka 1215/450 mm</t>
  </si>
  <si>
    <t>-1343193904</t>
  </si>
  <si>
    <t>59</t>
  </si>
  <si>
    <t>735164511</t>
  </si>
  <si>
    <t>Montáž otopného tělesa trubkového na stěnu výšky tělesa do 1500 mm</t>
  </si>
  <si>
    <t>-1314640938</t>
  </si>
  <si>
    <t>60</t>
  </si>
  <si>
    <t>54153-01</t>
  </si>
  <si>
    <t>těleso trubkové 1500 x 450mm</t>
  </si>
  <si>
    <t>-1413809982</t>
  </si>
  <si>
    <t>61</t>
  </si>
  <si>
    <t>735191910</t>
  </si>
  <si>
    <t>Napuštění vody do otopných těles</t>
  </si>
  <si>
    <t>436538770</t>
  </si>
  <si>
    <t>62</t>
  </si>
  <si>
    <t>998735202</t>
  </si>
  <si>
    <t>Přesun hmot procentní pro otopná tělesa v objektech v do 12 m</t>
  </si>
  <si>
    <t>-679568250</t>
  </si>
  <si>
    <t>741</t>
  </si>
  <si>
    <t>Elektroinstalace</t>
  </si>
  <si>
    <t>63</t>
  </si>
  <si>
    <t>741-elektro</t>
  </si>
  <si>
    <t>Elektroinstalace-viz samostatný projekt</t>
  </si>
  <si>
    <t>-1040999070</t>
  </si>
  <si>
    <t>763</t>
  </si>
  <si>
    <t>Konstrukce suché výstavby</t>
  </si>
  <si>
    <t>64</t>
  </si>
  <si>
    <t>763111343</t>
  </si>
  <si>
    <t>SDK příčka tl 100 mm profil CW+UW 75 desky 1xH2DF 12,5 TI 60 mm EI 45 Rw 45 dB</t>
  </si>
  <si>
    <t>-526831390</t>
  </si>
  <si>
    <t>(2,0+1,75)*3,45"kuopelna"</t>
  </si>
  <si>
    <t>65</t>
  </si>
  <si>
    <t>763111717</t>
  </si>
  <si>
    <t>SDK příčka základní penetrační nátěr</t>
  </si>
  <si>
    <t>1052848477</t>
  </si>
  <si>
    <t>12,938*2+1,25*2,5*2</t>
  </si>
  <si>
    <t>66</t>
  </si>
  <si>
    <t>763111718</t>
  </si>
  <si>
    <t>SDK příčka úprava styku příčky a podhledu separační páskou a silikonováním</t>
  </si>
  <si>
    <t>229265433</t>
  </si>
  <si>
    <t>1,75+2,0</t>
  </si>
  <si>
    <t>67</t>
  </si>
  <si>
    <t>763111721</t>
  </si>
  <si>
    <t>SDK příčka plastový úhelník k ochraně rohů</t>
  </si>
  <si>
    <t>-1823112954</t>
  </si>
  <si>
    <t>68</t>
  </si>
  <si>
    <t>763131411</t>
  </si>
  <si>
    <t>SDK podhled desky 1xA 12,5 bez TI dvouvrstvá spodní kce profil CD+UD-kuchyň</t>
  </si>
  <si>
    <t>-1305833299</t>
  </si>
  <si>
    <t>12,05</t>
  </si>
  <si>
    <t>69</t>
  </si>
  <si>
    <t>763131451</t>
  </si>
  <si>
    <t>SDK podhled deska 1xH2 12,5 bez TI dvouvrstvá spodní kce profil CD+UD-koupelna</t>
  </si>
  <si>
    <t>-2068509771</t>
  </si>
  <si>
    <t>70</t>
  </si>
  <si>
    <t>763131713</t>
  </si>
  <si>
    <t>SDK podhled napojení na obvodové konstrukce profilem</t>
  </si>
  <si>
    <t>1682020680</t>
  </si>
  <si>
    <t>(5,05+3,22+1,75+1,9)*2</t>
  </si>
  <si>
    <t>71</t>
  </si>
  <si>
    <t>763131714</t>
  </si>
  <si>
    <t>SDK podhled základní penetrační nátěr</t>
  </si>
  <si>
    <t>1920667191</t>
  </si>
  <si>
    <t>12,05+3,3</t>
  </si>
  <si>
    <t>72</t>
  </si>
  <si>
    <t>763131821</t>
  </si>
  <si>
    <t>Demontáž SDK podhledu s dvouvrstvou nosnou kcí z ocelových profilů opláštění jednoduché</t>
  </si>
  <si>
    <t>925530492</t>
  </si>
  <si>
    <t>15,3"8"</t>
  </si>
  <si>
    <t>73</t>
  </si>
  <si>
    <t>763-pc 1</t>
  </si>
  <si>
    <t>zaslepit průchod mezi místností 5-6 SDK deskami včetně konstrukce,TI 60 mm-zvuková izolace, EI 45 Rw 45 dB</t>
  </si>
  <si>
    <t>1936124625</t>
  </si>
  <si>
    <t>74</t>
  </si>
  <si>
    <t>998763202</t>
  </si>
  <si>
    <t>Přesun hmot procentní pro dřevostavby v objektech v do 24 m</t>
  </si>
  <si>
    <t>-1382733555</t>
  </si>
  <si>
    <t>766</t>
  </si>
  <si>
    <t>Konstrukce truhlářské</t>
  </si>
  <si>
    <t>75</t>
  </si>
  <si>
    <t>766660101</t>
  </si>
  <si>
    <t>Montáž dveřních křídel otvíravých jednokřídlových š do 0,8 m do dřevěné rámové zárubně</t>
  </si>
  <si>
    <t>1999795746</t>
  </si>
  <si>
    <t>76</t>
  </si>
  <si>
    <t>766-pc 01</t>
  </si>
  <si>
    <t>Demontáž shrnovaček</t>
  </si>
  <si>
    <t>-794263855</t>
  </si>
  <si>
    <t>77</t>
  </si>
  <si>
    <t>766-pc 1</t>
  </si>
  <si>
    <t>Oprava vchodových dveří-dvoukřídlové dveře s nadsvětlíkem včetně opravy zárubně(nátěr dveří,obložení včetně zárubně),repase prahu nebo nový</t>
  </si>
  <si>
    <t>423806017</t>
  </si>
  <si>
    <t>78</t>
  </si>
  <si>
    <t>766-pc 2</t>
  </si>
  <si>
    <t>D+m okno EURO 60/110cm,OS,barva bílá s mikroventilací-spíž</t>
  </si>
  <si>
    <t>-2124369425</t>
  </si>
  <si>
    <t>79</t>
  </si>
  <si>
    <t>766-pc 2a</t>
  </si>
  <si>
    <t>D+m okno EURO 60/48cm,OS,barva bílá s mikroventilací-WC</t>
  </si>
  <si>
    <t>151168156</t>
  </si>
  <si>
    <t>80</t>
  </si>
  <si>
    <t>766-pc 2b</t>
  </si>
  <si>
    <t>D+m okno EURO 81/230cm,otevíravé s nadsvětlíkem-podobné-barva bílá s mikroventilací-koupelna</t>
  </si>
  <si>
    <t>-1925352067</t>
  </si>
  <si>
    <t>81</t>
  </si>
  <si>
    <t>766-pc 3</t>
  </si>
  <si>
    <t xml:space="preserve">Dod. dveří 75/205 cm,oprava prahu,zárubně včetně kování,klik a zámku-spíž </t>
  </si>
  <si>
    <t>-125717216</t>
  </si>
  <si>
    <t>82</t>
  </si>
  <si>
    <t>766-pc 3a</t>
  </si>
  <si>
    <t xml:space="preserve">Dod. dveře 75/205 cm,oprava prahu,zárubně včetně kování, klik  a zámku-WC</t>
  </si>
  <si>
    <t>-1964324528</t>
  </si>
  <si>
    <t>83</t>
  </si>
  <si>
    <t>766-pc 3b</t>
  </si>
  <si>
    <t>Dod. dveře prosklených 80/200 cm včetně kování,klik a zámku-pokoj č.5</t>
  </si>
  <si>
    <t>-1675703014</t>
  </si>
  <si>
    <t>84</t>
  </si>
  <si>
    <t>766-pc 4</t>
  </si>
  <si>
    <t>Oprava nadsvětlíku, zárubně a dodání a osazení noných dveří-podobné- 80/205+110 včetně kování,klik a zámku a prahu-koupelna</t>
  </si>
  <si>
    <t>-1720381010</t>
  </si>
  <si>
    <t>85</t>
  </si>
  <si>
    <t>766-pc 4a</t>
  </si>
  <si>
    <t>Oprava dveří 125/250+ zárubně,oprava nebo výměna kování,klik a zámku včetně prahu-pokoj 6,7</t>
  </si>
  <si>
    <t>934878732</t>
  </si>
  <si>
    <t>86</t>
  </si>
  <si>
    <t>766-pc 4b</t>
  </si>
  <si>
    <t>Oprava dveří 125/250+ zárubně,oprava nebo výměna kování,klik a zámku včetně prahu-mezi pokoji 6,7</t>
  </si>
  <si>
    <t>-1080791479</t>
  </si>
  <si>
    <t>87</t>
  </si>
  <si>
    <t>766-pc 4c</t>
  </si>
  <si>
    <t xml:space="preserve">D+m dveře 70/197, barva bílá, včetně kování,klik a zámku </t>
  </si>
  <si>
    <t>124064570</t>
  </si>
  <si>
    <t>88</t>
  </si>
  <si>
    <t>766-pc 4d</t>
  </si>
  <si>
    <t xml:space="preserve">Oprava zárubně a dodání a osazení noných dveří s nadsvětlíkem-podobné  80/205+110 včetně kování,klik a zámku a prahu-kuchyň</t>
  </si>
  <si>
    <t>2084488019</t>
  </si>
  <si>
    <t>89</t>
  </si>
  <si>
    <t>766-pc 5</t>
  </si>
  <si>
    <t>D+m kuchyňské linky ve tvaru L-spodní skřinky cca 200+80cm,horní cca 260+80cm včetně digestoře na filtry,dřez nerez..-viz TZ</t>
  </si>
  <si>
    <t>-935540994</t>
  </si>
  <si>
    <t>90</t>
  </si>
  <si>
    <t>766-pc 6</t>
  </si>
  <si>
    <t>D+m skřiňky nad umyvadlem včetně zrcadla a osvětlení šířky cca 600mm-místn.9</t>
  </si>
  <si>
    <t>-1976969606</t>
  </si>
  <si>
    <t>91</t>
  </si>
  <si>
    <t>766-pc 7</t>
  </si>
  <si>
    <t>D+m skřiňky nad umyvadlem včetně zrcadla a osvětlení šířky cca 900mm-místn.4</t>
  </si>
  <si>
    <t>2094606907</t>
  </si>
  <si>
    <t>92</t>
  </si>
  <si>
    <t>D+m skřiňky s umyvadlem (cena umyvadla je v ZTI) šířky cca 900mm-místn.4</t>
  </si>
  <si>
    <t>-277833555</t>
  </si>
  <si>
    <t>93</t>
  </si>
  <si>
    <t>766-pc 9</t>
  </si>
  <si>
    <t>D+m skřiňky s umyvadlem (cena umyvadla je v ZTI)-místn.9</t>
  </si>
  <si>
    <t>-246564912</t>
  </si>
  <si>
    <t>94</t>
  </si>
  <si>
    <t>998766203</t>
  </si>
  <si>
    <t>Přesun hmot procentní pro konstrukce truhlářské v objektech v do 24 m</t>
  </si>
  <si>
    <t>-1305458587</t>
  </si>
  <si>
    <t>771</t>
  </si>
  <si>
    <t>Podlahy z dlaždic</t>
  </si>
  <si>
    <t>95</t>
  </si>
  <si>
    <t>771121011</t>
  </si>
  <si>
    <t>Nátěr penetrační na podlahu</t>
  </si>
  <si>
    <t>1357881357</t>
  </si>
  <si>
    <t>7,1+3,3+12,1</t>
  </si>
  <si>
    <t>96</t>
  </si>
  <si>
    <t>771151012</t>
  </si>
  <si>
    <t>Samonivelační stěrka podlah pevnosti 20 MPa tl 5 mm</t>
  </si>
  <si>
    <t>-801051349</t>
  </si>
  <si>
    <t>97</t>
  </si>
  <si>
    <t>771474113</t>
  </si>
  <si>
    <t>Montáž soklů z dlaždic keramických rovných flexibilní lepidlo v do 120 mm</t>
  </si>
  <si>
    <t>-1331459488</t>
  </si>
  <si>
    <t>(5,0+3,25)*2"kuchyň"-0,8-0,7</t>
  </si>
  <si>
    <t>"spíž"</t>
  </si>
  <si>
    <t>(2,2+0,9)*2-0,75</t>
  </si>
  <si>
    <t>98</t>
  </si>
  <si>
    <t>771574114</t>
  </si>
  <si>
    <t>Montáž podlah keramických hladkých lepených flexibilním lepidlem do 22 ks/m2</t>
  </si>
  <si>
    <t>-894441704</t>
  </si>
  <si>
    <t>99</t>
  </si>
  <si>
    <t>59761409</t>
  </si>
  <si>
    <t>dlažba keramická slinutá protiskluzná do interiéru i exteriéru pro vysoké mechanické namáhání přes 9 do 12 ks/m2</t>
  </si>
  <si>
    <t>1128741432</t>
  </si>
  <si>
    <t>22,5+20,45*0,1*1,1</t>
  </si>
  <si>
    <t>24,75*1,1 'Přepočtené koeficientem množství</t>
  </si>
  <si>
    <t>100</t>
  </si>
  <si>
    <t>771577111</t>
  </si>
  <si>
    <t>Příplatek k montáž podlah keramických za plochu do 5 m2</t>
  </si>
  <si>
    <t>-1354932459</t>
  </si>
  <si>
    <t>101</t>
  </si>
  <si>
    <t>771577114</t>
  </si>
  <si>
    <t>Příplatek k montáž podlah keramických za spárování tmelem dvousložkovým</t>
  </si>
  <si>
    <t>1831379489</t>
  </si>
  <si>
    <t>102</t>
  </si>
  <si>
    <t>771591112</t>
  </si>
  <si>
    <t>Izolace pod dlažbu nátěrem nebo stěrkou ve dvou vrstvách</t>
  </si>
  <si>
    <t>-452711200</t>
  </si>
  <si>
    <t>10,400+(2,9+2,7+1,75+1,9)*0,15</t>
  </si>
  <si>
    <t>103</t>
  </si>
  <si>
    <t>771591115</t>
  </si>
  <si>
    <t>Podlahy spárování silikonem</t>
  </si>
  <si>
    <t>-1863560884</t>
  </si>
  <si>
    <t>(2,9+2,65+1,75+1,9)*2</t>
  </si>
  <si>
    <t>104</t>
  </si>
  <si>
    <t>998771203</t>
  </si>
  <si>
    <t>Přesun hmot procentní pro podlahy z dlaždic v objektech v do 24 m</t>
  </si>
  <si>
    <t>448021716</t>
  </si>
  <si>
    <t>775</t>
  </si>
  <si>
    <t>Podlahy skládané</t>
  </si>
  <si>
    <t>105</t>
  </si>
  <si>
    <t>775411820</t>
  </si>
  <si>
    <t>Demontáž soklíků nebo lišt dřevěných připevňovaných vruty,nebo kobercové lišty</t>
  </si>
  <si>
    <t>-793711616</t>
  </si>
  <si>
    <t>"1,5,7"(8,5+2,1+6,0*2+4,45+4,45+4,4+4,45)*2+"6"(4,4+6*2+0,9*2+0,75*2+1,7)</t>
  </si>
  <si>
    <t>106</t>
  </si>
  <si>
    <t>775413120</t>
  </si>
  <si>
    <t>Montáž podlahové lišty ze dřeva tvrdého nebo měkkého připevněné vruty s přetmelením</t>
  </si>
  <si>
    <t>1382495168</t>
  </si>
  <si>
    <t>107</t>
  </si>
  <si>
    <t>61418203</t>
  </si>
  <si>
    <t xml:space="preserve">lišta podlahová dřevěná dub </t>
  </si>
  <si>
    <t>-1099188428</t>
  </si>
  <si>
    <t>102,1*1,1 'Přepočtené koeficientem množství</t>
  </si>
  <si>
    <t>108</t>
  </si>
  <si>
    <t>775541821</t>
  </si>
  <si>
    <t>Demontáž podlah plovoucích laminátových zaklapávacích do suti</t>
  </si>
  <si>
    <t>-891305530</t>
  </si>
  <si>
    <t>17,9+0,9*0,7"1"</t>
  </si>
  <si>
    <t>"6"(2,7+1,7)*0,5*1,5</t>
  </si>
  <si>
    <t>109</t>
  </si>
  <si>
    <t>775591905</t>
  </si>
  <si>
    <t>Oprava podlah dřevěných - tmelení celoplošné vlysové, parketové podlahy</t>
  </si>
  <si>
    <t>832541221</t>
  </si>
  <si>
    <t>17,9+29,8+26,6</t>
  </si>
  <si>
    <t>110</t>
  </si>
  <si>
    <t>775591919</t>
  </si>
  <si>
    <t>Oprava podlah dřevěných - broušení celkové včetně tmelení</t>
  </si>
  <si>
    <t>-611743822</t>
  </si>
  <si>
    <t>111</t>
  </si>
  <si>
    <t>775591920</t>
  </si>
  <si>
    <t>Oprava podlah dřevěných - vysátí povrchu</t>
  </si>
  <si>
    <t>486349384</t>
  </si>
  <si>
    <t>112</t>
  </si>
  <si>
    <t>775591926</t>
  </si>
  <si>
    <t>Oprava podlah dřevěných - mezibroušení mezi vrstvami laku</t>
  </si>
  <si>
    <t>-2000793075</t>
  </si>
  <si>
    <t>113</t>
  </si>
  <si>
    <t>775591929</t>
  </si>
  <si>
    <t>Oprava podlah dřevěných - celkové lakování</t>
  </si>
  <si>
    <t>-1193812234</t>
  </si>
  <si>
    <t>114</t>
  </si>
  <si>
    <t>775-pc 1</t>
  </si>
  <si>
    <t>Demontáž koberce z prahů</t>
  </si>
  <si>
    <t>-407417141</t>
  </si>
  <si>
    <t>115</t>
  </si>
  <si>
    <t>998775203</t>
  </si>
  <si>
    <t>Přesun hmot procentní pro podlahy dřevěné v objektech v do 24 m</t>
  </si>
  <si>
    <t>1922426838</t>
  </si>
  <si>
    <t>781</t>
  </si>
  <si>
    <t>Dokončovací práce - obklady</t>
  </si>
  <si>
    <t>116</t>
  </si>
  <si>
    <t>781131112</t>
  </si>
  <si>
    <t>Izolace pod obklad nátěrem nebo stěrkou ve dvou vrstvách</t>
  </si>
  <si>
    <t>-303555029</t>
  </si>
  <si>
    <t>1*2*2,0</t>
  </si>
  <si>
    <t>1,5*2*2,0</t>
  </si>
  <si>
    <t>117</t>
  </si>
  <si>
    <t>781474114</t>
  </si>
  <si>
    <t>Montáž obkladů vnitřních keramických hladkých do 22 ks/m2 lepených flexibilním lepidlem</t>
  </si>
  <si>
    <t>872148274</t>
  </si>
  <si>
    <t>(2,7+1,8+0,6)*0,6+0,6*0,9</t>
  </si>
  <si>
    <t>"koupelna"(2,9+2,65)*2*2,05-0,8*2,05</t>
  </si>
  <si>
    <t>"koup,wc"(1,9+1,75)*2*2,05-0,75*2,05</t>
  </si>
  <si>
    <t>118</t>
  </si>
  <si>
    <t>59761040</t>
  </si>
  <si>
    <t xml:space="preserve">obkládačky keramické </t>
  </si>
  <si>
    <t>-1968812426</t>
  </si>
  <si>
    <t>38,143*1,1 'Přepočtené koeficientem množství</t>
  </si>
  <si>
    <t>119</t>
  </si>
  <si>
    <t>781479191</t>
  </si>
  <si>
    <t>Příplatek k montáži obkladů vnitřních keramických hladkých za plochu do 10 m2</t>
  </si>
  <si>
    <t>2080642787</t>
  </si>
  <si>
    <t>120</t>
  </si>
  <si>
    <t>781479196</t>
  </si>
  <si>
    <t>Příplatek k montáži obkladů vnitřních keramických hladkých za spárování tmelem dvousložkovým</t>
  </si>
  <si>
    <t>317031831</t>
  </si>
  <si>
    <t>121</t>
  </si>
  <si>
    <t>781494111</t>
  </si>
  <si>
    <t>Plastové profily rohové lepené flexibilním lepidlem</t>
  </si>
  <si>
    <t>-320773477</t>
  </si>
  <si>
    <t>0,6*4+0,9*2</t>
  </si>
  <si>
    <t>10*2,05</t>
  </si>
  <si>
    <t>6*2,05</t>
  </si>
  <si>
    <t>122</t>
  </si>
  <si>
    <t>781494511</t>
  </si>
  <si>
    <t>Plastové profily ukončovací lepené flexibilním lepidlem</t>
  </si>
  <si>
    <t>526296869</t>
  </si>
  <si>
    <t>(1,75+1,9+2,9+2,65)*2</t>
  </si>
  <si>
    <t>123</t>
  </si>
  <si>
    <t>781495111</t>
  </si>
  <si>
    <t>Penetrace podkladu vnitřních obkladů</t>
  </si>
  <si>
    <t>2011888392</t>
  </si>
  <si>
    <t>124</t>
  </si>
  <si>
    <t>781495115</t>
  </si>
  <si>
    <t>Spárování vnitřních obkladů silikonem</t>
  </si>
  <si>
    <t>1130400168</t>
  </si>
  <si>
    <t>125</t>
  </si>
  <si>
    <t>998781203</t>
  </si>
  <si>
    <t>Přesun hmot procentní pro obklady keramické v objektech v do 24 m</t>
  </si>
  <si>
    <t>2050177761</t>
  </si>
  <si>
    <t>783</t>
  </si>
  <si>
    <t>Dokončovací práce - nátěry</t>
  </si>
  <si>
    <t>126</t>
  </si>
  <si>
    <t>783101403</t>
  </si>
  <si>
    <t>Oprášení podkladu truhlářských konstrukcí před provedením nátěru</t>
  </si>
  <si>
    <t>1086368652</t>
  </si>
  <si>
    <t>(1,35+3,0*2)*(0,5+0,2*2)+1,35*3,05*2"vchodové dveře"</t>
  </si>
  <si>
    <t>"spíž,WC"(5,0*0,6+0,75*0,2)*2</t>
  </si>
  <si>
    <t>"koupelna,kuchyn"0,9*1,2*2+(3,2*2+0,9)*0,5*2</t>
  </si>
  <si>
    <t>"6,7"1,35*2,55*4+(2,55*2+1,35)*(0,65+0,25*2)*2</t>
  </si>
  <si>
    <t>"6-7"1,35*2,55*2+(2,55*2+1,35)*0,7</t>
  </si>
  <si>
    <t>127</t>
  </si>
  <si>
    <t>783114101</t>
  </si>
  <si>
    <t>Základní jednonásobný syntetický nátěr truhlářských konstrukcí</t>
  </si>
  <si>
    <t>-104639069</t>
  </si>
  <si>
    <t>128</t>
  </si>
  <si>
    <t>783117101</t>
  </si>
  <si>
    <t>Krycí jednonásobný syntetický nátěr truhlářských konstrukcí</t>
  </si>
  <si>
    <t>1678864724</t>
  </si>
  <si>
    <t>129</t>
  </si>
  <si>
    <t>783122131</t>
  </si>
  <si>
    <t>Plošné (plné) tmelení truhlářských konstrukcí včetně přebroušení disperzním tmelem</t>
  </si>
  <si>
    <t>410381917</t>
  </si>
  <si>
    <t>130</t>
  </si>
  <si>
    <t>783-pc 1</t>
  </si>
  <si>
    <t>Nátěr trub</t>
  </si>
  <si>
    <t>774814412</t>
  </si>
  <si>
    <t>784</t>
  </si>
  <si>
    <t>Dokončovací práce - malby a tapety</t>
  </si>
  <si>
    <t>131</t>
  </si>
  <si>
    <t>784121001</t>
  </si>
  <si>
    <t>Oškrabání malby v mísnostech výšky do 3,80 m</t>
  </si>
  <si>
    <t>759088203</t>
  </si>
  <si>
    <t>"1-8"483,414</t>
  </si>
  <si>
    <t>"strop "111</t>
  </si>
  <si>
    <t>132</t>
  </si>
  <si>
    <t>784121011</t>
  </si>
  <si>
    <t>Rozmývání podkladu po oškrabání malby v místnostech výšky do 3,80 m</t>
  </si>
  <si>
    <t>-1769127129</t>
  </si>
  <si>
    <t>133</t>
  </si>
  <si>
    <t>784131013</t>
  </si>
  <si>
    <t xml:space="preserve">Odstranění lepených tapet  ze stěn výšky do 3,80 m</t>
  </si>
  <si>
    <t>-1148393838</t>
  </si>
  <si>
    <t>134</t>
  </si>
  <si>
    <t>784151011</t>
  </si>
  <si>
    <t>Dvojnásobné izolování vodou ředitelnými barvami v místnostech výšky do 3,80 m</t>
  </si>
  <si>
    <t>214943157</t>
  </si>
  <si>
    <t>135</t>
  </si>
  <si>
    <t>784221101</t>
  </si>
  <si>
    <t xml:space="preserve">Dvojnásobné bílé malby  ze směsí za sucha dobře otěruvzdorných v místnostech do 3,80 m</t>
  </si>
  <si>
    <t>-52685784</t>
  </si>
  <si>
    <t>594,414</t>
  </si>
  <si>
    <t>HZS</t>
  </si>
  <si>
    <t>Hodinové zúčtovací sazby</t>
  </si>
  <si>
    <t>136</t>
  </si>
  <si>
    <t>HZS2211</t>
  </si>
  <si>
    <t>Hodinová zúčtovací sazba instalatér, vyhledání nápojných míst, aj.</t>
  </si>
  <si>
    <t>hod</t>
  </si>
  <si>
    <t>512</t>
  </si>
  <si>
    <t>-244256320</t>
  </si>
  <si>
    <t>VRN</t>
  </si>
  <si>
    <t>Vedlejší rozpočtové náklady</t>
  </si>
  <si>
    <t>137</t>
  </si>
  <si>
    <t>030001000</t>
  </si>
  <si>
    <t>Zařízení staveniště</t>
  </si>
  <si>
    <t>CS ÚRS 2016 01</t>
  </si>
  <si>
    <t>1024</t>
  </si>
  <si>
    <t>-18128963</t>
  </si>
  <si>
    <t>VRN6</t>
  </si>
  <si>
    <t>Územní vlivy</t>
  </si>
  <si>
    <t>138</t>
  </si>
  <si>
    <t>060001000</t>
  </si>
  <si>
    <t>-2051003319</t>
  </si>
  <si>
    <t>VRN7</t>
  </si>
  <si>
    <t>Provozní vlivy</t>
  </si>
  <si>
    <t>139</t>
  </si>
  <si>
    <t>070001000</t>
  </si>
  <si>
    <t>-2023969026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</si>
</sst>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48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49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51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50</v>
      </c>
      <c r="AI60" s="43"/>
      <c r="AJ60" s="43"/>
      <c r="AK60" s="43"/>
      <c r="AL60" s="43"/>
      <c r="AM60" s="65" t="s">
        <v>51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52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53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50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51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50</v>
      </c>
      <c r="AI75" s="43"/>
      <c r="AJ75" s="43"/>
      <c r="AK75" s="43"/>
      <c r="AL75" s="43"/>
      <c r="AM75" s="65" t="s">
        <v>51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54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Orli-4P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Oprava bytu č.6, 4 patro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Orlí 7, Brno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7. 10. 2019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MmBrna,OSM Husova 3,Brno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R.Volková</v>
      </c>
      <c r="AN89" s="72"/>
      <c r="AO89" s="72"/>
      <c r="AP89" s="72"/>
      <c r="AQ89" s="41"/>
      <c r="AR89" s="45"/>
      <c r="AS89" s="82" t="s">
        <v>55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R.Volková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56</v>
      </c>
      <c r="D92" s="95"/>
      <c r="E92" s="95"/>
      <c r="F92" s="95"/>
      <c r="G92" s="95"/>
      <c r="H92" s="96"/>
      <c r="I92" s="97" t="s">
        <v>57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58</v>
      </c>
      <c r="AH92" s="95"/>
      <c r="AI92" s="95"/>
      <c r="AJ92" s="95"/>
      <c r="AK92" s="95"/>
      <c r="AL92" s="95"/>
      <c r="AM92" s="95"/>
      <c r="AN92" s="97" t="s">
        <v>59</v>
      </c>
      <c r="AO92" s="95"/>
      <c r="AP92" s="99"/>
      <c r="AQ92" s="100" t="s">
        <v>60</v>
      </c>
      <c r="AR92" s="45"/>
      <c r="AS92" s="101" t="s">
        <v>61</v>
      </c>
      <c r="AT92" s="102" t="s">
        <v>62</v>
      </c>
      <c r="AU92" s="102" t="s">
        <v>63</v>
      </c>
      <c r="AV92" s="102" t="s">
        <v>64</v>
      </c>
      <c r="AW92" s="102" t="s">
        <v>65</v>
      </c>
      <c r="AX92" s="102" t="s">
        <v>66</v>
      </c>
      <c r="AY92" s="102" t="s">
        <v>67</v>
      </c>
      <c r="AZ92" s="102" t="s">
        <v>68</v>
      </c>
      <c r="BA92" s="102" t="s">
        <v>69</v>
      </c>
      <c r="BB92" s="102" t="s">
        <v>70</v>
      </c>
      <c r="BC92" s="102" t="s">
        <v>71</v>
      </c>
      <c r="BD92" s="103" t="s">
        <v>72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73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74</v>
      </c>
      <c r="BT94" s="118" t="s">
        <v>75</v>
      </c>
      <c r="BV94" s="118" t="s">
        <v>76</v>
      </c>
      <c r="BW94" s="118" t="s">
        <v>5</v>
      </c>
      <c r="BX94" s="118" t="s">
        <v>77</v>
      </c>
      <c r="CL94" s="118" t="s">
        <v>1</v>
      </c>
    </row>
    <row r="95" s="7" customFormat="1" ht="16.5" customHeight="1">
      <c r="A95" s="119" t="s">
        <v>78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'Orli-4P - Oprava bytu č.6...'!J28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79</v>
      </c>
      <c r="AR95" s="126"/>
      <c r="AS95" s="127">
        <v>0</v>
      </c>
      <c r="AT95" s="128">
        <f>ROUND(SUM(AV95:AW95),2)</f>
        <v>0</v>
      </c>
      <c r="AU95" s="129">
        <f>'Orli-4P - Oprava bytu č.6...'!P137</f>
        <v>0</v>
      </c>
      <c r="AV95" s="128">
        <f>'Orli-4P - Oprava bytu č.6...'!J31</f>
        <v>0</v>
      </c>
      <c r="AW95" s="128">
        <f>'Orli-4P - Oprava bytu č.6...'!J32</f>
        <v>0</v>
      </c>
      <c r="AX95" s="128">
        <f>'Orli-4P - Oprava bytu č.6...'!J33</f>
        <v>0</v>
      </c>
      <c r="AY95" s="128">
        <f>'Orli-4P - Oprava bytu č.6...'!J34</f>
        <v>0</v>
      </c>
      <c r="AZ95" s="128">
        <f>'Orli-4P - Oprava bytu č.6...'!F31</f>
        <v>0</v>
      </c>
      <c r="BA95" s="128">
        <f>'Orli-4P - Oprava bytu č.6...'!F32</f>
        <v>0</v>
      </c>
      <c r="BB95" s="128">
        <f>'Orli-4P - Oprava bytu č.6...'!F33</f>
        <v>0</v>
      </c>
      <c r="BC95" s="128">
        <f>'Orli-4P - Oprava bytu č.6...'!F34</f>
        <v>0</v>
      </c>
      <c r="BD95" s="130">
        <f>'Orli-4P - Oprava bytu č.6...'!F35</f>
        <v>0</v>
      </c>
      <c r="BE95" s="7"/>
      <c r="BT95" s="131" t="s">
        <v>80</v>
      </c>
      <c r="BU95" s="131" t="s">
        <v>81</v>
      </c>
      <c r="BV95" s="131" t="s">
        <v>76</v>
      </c>
      <c r="BW95" s="131" t="s">
        <v>5</v>
      </c>
      <c r="BX95" s="131" t="s">
        <v>77</v>
      </c>
      <c r="CL95" s="131" t="s">
        <v>1</v>
      </c>
    </row>
    <row r="96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="2" customFormat="1" ht="6.96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sheet="1" formatColumns="0" formatRows="0" objects="1" scenarios="1" spinCount="100000" saltValue="YIWFVhWOemRmaL7JgnbedR4VXq4TkxuTQfVOP/CBYeetnloIxe5nKer1PjNUE/m/aXrdQQ2KgftWdlD7IDgckg==" hashValue="I+ZQLUO5IfpssflHQDs3KUq5/BNhreZ96FD3zBnbw3i8y/olJ+R7vpPr1m+hhK+WA7ypumoBP9NopWmZjTWOGA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Orli-4P - Oprava bytu č.6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2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1"/>
      <c r="AT3" s="18" t="s">
        <v>80</v>
      </c>
    </row>
    <row r="4" s="1" customFormat="1" ht="24.96" customHeight="1">
      <c r="B4" s="21"/>
      <c r="D4" s="136" t="s">
        <v>82</v>
      </c>
      <c r="I4" s="132"/>
      <c r="L4" s="21"/>
      <c r="M4" s="137" t="s">
        <v>10</v>
      </c>
      <c r="AT4" s="18" t="s">
        <v>4</v>
      </c>
    </row>
    <row r="5" s="1" customFormat="1" ht="6.96" customHeight="1">
      <c r="B5" s="21"/>
      <c r="I5" s="132"/>
      <c r="L5" s="21"/>
    </row>
    <row r="6" s="2" customFormat="1" ht="12" customHeight="1">
      <c r="A6" s="39"/>
      <c r="B6" s="45"/>
      <c r="C6" s="39"/>
      <c r="D6" s="138" t="s">
        <v>16</v>
      </c>
      <c r="E6" s="39"/>
      <c r="F6" s="39"/>
      <c r="G6" s="39"/>
      <c r="H6" s="39"/>
      <c r="I6" s="139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="2" customFormat="1" ht="16.5" customHeight="1">
      <c r="A7" s="39"/>
      <c r="B7" s="45"/>
      <c r="C7" s="39"/>
      <c r="D7" s="39"/>
      <c r="E7" s="140" t="s">
        <v>17</v>
      </c>
      <c r="F7" s="39"/>
      <c r="G7" s="39"/>
      <c r="H7" s="39"/>
      <c r="I7" s="139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="2" customFormat="1">
      <c r="A8" s="39"/>
      <c r="B8" s="45"/>
      <c r="C8" s="39"/>
      <c r="D8" s="39"/>
      <c r="E8" s="39"/>
      <c r="F8" s="39"/>
      <c r="G8" s="39"/>
      <c r="H8" s="39"/>
      <c r="I8" s="1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2" customHeight="1">
      <c r="A9" s="39"/>
      <c r="B9" s="45"/>
      <c r="C9" s="39"/>
      <c r="D9" s="138" t="s">
        <v>18</v>
      </c>
      <c r="E9" s="39"/>
      <c r="F9" s="141" t="s">
        <v>1</v>
      </c>
      <c r="G9" s="39"/>
      <c r="H9" s="39"/>
      <c r="I9" s="142" t="s">
        <v>19</v>
      </c>
      <c r="J9" s="141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38" t="s">
        <v>20</v>
      </c>
      <c r="E10" s="39"/>
      <c r="F10" s="141" t="s">
        <v>21</v>
      </c>
      <c r="G10" s="39"/>
      <c r="H10" s="39"/>
      <c r="I10" s="142" t="s">
        <v>22</v>
      </c>
      <c r="J10" s="143" t="str">
        <f>'Rekapitulace stavby'!AN8</f>
        <v>7. 10. 2019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1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8" t="s">
        <v>24</v>
      </c>
      <c r="E12" s="39"/>
      <c r="F12" s="39"/>
      <c r="G12" s="39"/>
      <c r="H12" s="39"/>
      <c r="I12" s="142" t="s">
        <v>25</v>
      </c>
      <c r="J12" s="141" t="s">
        <v>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8" customHeight="1">
      <c r="A13" s="39"/>
      <c r="B13" s="45"/>
      <c r="C13" s="39"/>
      <c r="D13" s="39"/>
      <c r="E13" s="141" t="s">
        <v>26</v>
      </c>
      <c r="F13" s="39"/>
      <c r="G13" s="39"/>
      <c r="H13" s="39"/>
      <c r="I13" s="142" t="s">
        <v>27</v>
      </c>
      <c r="J13" s="141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6.96" customHeight="1">
      <c r="A14" s="39"/>
      <c r="B14" s="45"/>
      <c r="C14" s="39"/>
      <c r="D14" s="39"/>
      <c r="E14" s="39"/>
      <c r="F14" s="39"/>
      <c r="G14" s="39"/>
      <c r="H14" s="39"/>
      <c r="I14" s="1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38" t="s">
        <v>28</v>
      </c>
      <c r="E15" s="39"/>
      <c r="F15" s="39"/>
      <c r="G15" s="39"/>
      <c r="H15" s="39"/>
      <c r="I15" s="142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41"/>
      <c r="G16" s="141"/>
      <c r="H16" s="141"/>
      <c r="I16" s="142" t="s">
        <v>27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6.96" customHeight="1">
      <c r="A17" s="39"/>
      <c r="B17" s="45"/>
      <c r="C17" s="39"/>
      <c r="D17" s="39"/>
      <c r="E17" s="39"/>
      <c r="F17" s="39"/>
      <c r="G17" s="39"/>
      <c r="H17" s="39"/>
      <c r="I17" s="1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38" t="s">
        <v>30</v>
      </c>
      <c r="E18" s="39"/>
      <c r="F18" s="39"/>
      <c r="G18" s="39"/>
      <c r="H18" s="39"/>
      <c r="I18" s="142" t="s">
        <v>25</v>
      </c>
      <c r="J18" s="141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1" t="s">
        <v>31</v>
      </c>
      <c r="F19" s="39"/>
      <c r="G19" s="39"/>
      <c r="H19" s="39"/>
      <c r="I19" s="142" t="s">
        <v>27</v>
      </c>
      <c r="J19" s="141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1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38" t="s">
        <v>33</v>
      </c>
      <c r="E21" s="39"/>
      <c r="F21" s="39"/>
      <c r="G21" s="39"/>
      <c r="H21" s="39"/>
      <c r="I21" s="142" t="s">
        <v>25</v>
      </c>
      <c r="J21" s="141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141" t="s">
        <v>31</v>
      </c>
      <c r="F22" s="39"/>
      <c r="G22" s="39"/>
      <c r="H22" s="39"/>
      <c r="I22" s="142" t="s">
        <v>27</v>
      </c>
      <c r="J22" s="141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1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38" t="s">
        <v>34</v>
      </c>
      <c r="E24" s="39"/>
      <c r="F24" s="39"/>
      <c r="G24" s="39"/>
      <c r="H24" s="39"/>
      <c r="I24" s="1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8" customFormat="1" ht="16.5" customHeight="1">
      <c r="A25" s="144"/>
      <c r="B25" s="145"/>
      <c r="C25" s="144"/>
      <c r="D25" s="144"/>
      <c r="E25" s="146" t="s">
        <v>1</v>
      </c>
      <c r="F25" s="146"/>
      <c r="G25" s="146"/>
      <c r="H25" s="146"/>
      <c r="I25" s="147"/>
      <c r="J25" s="144"/>
      <c r="K25" s="144"/>
      <c r="L25" s="148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1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149"/>
      <c r="E27" s="149"/>
      <c r="F27" s="149"/>
      <c r="G27" s="149"/>
      <c r="H27" s="149"/>
      <c r="I27" s="150"/>
      <c r="J27" s="149"/>
      <c r="K27" s="14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25.44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139"/>
      <c r="J28" s="152">
        <f>ROUND(J137, 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9"/>
      <c r="E29" s="149"/>
      <c r="F29" s="149"/>
      <c r="G29" s="149"/>
      <c r="H29" s="149"/>
      <c r="I29" s="150"/>
      <c r="J29" s="149"/>
      <c r="K29" s="14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4.4" customHeight="1">
      <c r="A30" s="39"/>
      <c r="B30" s="45"/>
      <c r="C30" s="39"/>
      <c r="D30" s="39"/>
      <c r="E30" s="39"/>
      <c r="F30" s="153" t="s">
        <v>37</v>
      </c>
      <c r="G30" s="39"/>
      <c r="H30" s="39"/>
      <c r="I30" s="154" t="s">
        <v>36</v>
      </c>
      <c r="J30" s="153" t="s">
        <v>38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14.4" customHeight="1">
      <c r="A31" s="39"/>
      <c r="B31" s="45"/>
      <c r="C31" s="39"/>
      <c r="D31" s="155" t="s">
        <v>39</v>
      </c>
      <c r="E31" s="138" t="s">
        <v>40</v>
      </c>
      <c r="F31" s="156">
        <f>ROUND((SUM(BE137:BE384)),  2)</f>
        <v>0</v>
      </c>
      <c r="G31" s="39"/>
      <c r="H31" s="39"/>
      <c r="I31" s="157">
        <v>0.20999999999999999</v>
      </c>
      <c r="J31" s="156">
        <f>ROUND(((SUM(BE137:BE384))*I31),  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138" t="s">
        <v>41</v>
      </c>
      <c r="F32" s="156">
        <f>ROUND((SUM(BF137:BF384)),  2)</f>
        <v>0</v>
      </c>
      <c r="G32" s="39"/>
      <c r="H32" s="39"/>
      <c r="I32" s="157">
        <v>0.14999999999999999</v>
      </c>
      <c r="J32" s="156">
        <f>ROUND(((SUM(BF137:BF384))*I32), 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39"/>
      <c r="E33" s="138" t="s">
        <v>42</v>
      </c>
      <c r="F33" s="156">
        <f>ROUND((SUM(BG137:BG384)),  2)</f>
        <v>0</v>
      </c>
      <c r="G33" s="39"/>
      <c r="H33" s="39"/>
      <c r="I33" s="157">
        <v>0.20999999999999999</v>
      </c>
      <c r="J33" s="156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38" t="s">
        <v>43</v>
      </c>
      <c r="F34" s="156">
        <f>ROUND((SUM(BH137:BH384)),  2)</f>
        <v>0</v>
      </c>
      <c r="G34" s="39"/>
      <c r="H34" s="39"/>
      <c r="I34" s="157">
        <v>0.14999999999999999</v>
      </c>
      <c r="J34" s="156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8" t="s">
        <v>44</v>
      </c>
      <c r="F35" s="156">
        <f>ROUND((SUM(BI137:BI384)),  2)</f>
        <v>0</v>
      </c>
      <c r="G35" s="39"/>
      <c r="H35" s="39"/>
      <c r="I35" s="157">
        <v>0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6.96" customHeight="1">
      <c r="A36" s="39"/>
      <c r="B36" s="45"/>
      <c r="C36" s="39"/>
      <c r="D36" s="39"/>
      <c r="E36" s="39"/>
      <c r="F36" s="39"/>
      <c r="G36" s="39"/>
      <c r="H36" s="39"/>
      <c r="I36" s="139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25.44" customHeight="1">
      <c r="A37" s="39"/>
      <c r="B37" s="45"/>
      <c r="C37" s="158"/>
      <c r="D37" s="159" t="s">
        <v>45</v>
      </c>
      <c r="E37" s="160"/>
      <c r="F37" s="160"/>
      <c r="G37" s="161" t="s">
        <v>46</v>
      </c>
      <c r="H37" s="162" t="s">
        <v>47</v>
      </c>
      <c r="I37" s="163"/>
      <c r="J37" s="164">
        <f>SUM(J28:J35)</f>
        <v>0</v>
      </c>
      <c r="K37" s="165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39"/>
      <c r="F38" s="39"/>
      <c r="G38" s="39"/>
      <c r="H38" s="39"/>
      <c r="I38" s="1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1" customFormat="1" ht="14.4" customHeight="1">
      <c r="B39" s="21"/>
      <c r="I39" s="132"/>
      <c r="L39" s="21"/>
    </row>
    <row r="40" s="1" customFormat="1" ht="14.4" customHeight="1">
      <c r="B40" s="21"/>
      <c r="I40" s="132"/>
      <c r="L40" s="21"/>
    </row>
    <row r="41" s="1" customFormat="1" ht="14.4" customHeight="1">
      <c r="B41" s="21"/>
      <c r="I41" s="132"/>
      <c r="L41" s="21"/>
    </row>
    <row r="42" s="1" customFormat="1" ht="14.4" customHeight="1">
      <c r="B42" s="21"/>
      <c r="I42" s="132"/>
      <c r="L42" s="21"/>
    </row>
    <row r="43" s="1" customFormat="1" ht="14.4" customHeight="1">
      <c r="B43" s="21"/>
      <c r="I43" s="132"/>
      <c r="L43" s="21"/>
    </row>
    <row r="44" s="1" customFormat="1" ht="14.4" customHeight="1">
      <c r="B44" s="21"/>
      <c r="I44" s="132"/>
      <c r="L44" s="21"/>
    </row>
    <row r="45" s="1" customFormat="1" ht="14.4" customHeight="1">
      <c r="B45" s="21"/>
      <c r="I45" s="132"/>
      <c r="L45" s="21"/>
    </row>
    <row r="46" s="1" customFormat="1" ht="14.4" customHeight="1">
      <c r="B46" s="21"/>
      <c r="I46" s="132"/>
      <c r="L46" s="21"/>
    </row>
    <row r="47" s="1" customFormat="1" ht="14.4" customHeight="1">
      <c r="B47" s="21"/>
      <c r="I47" s="132"/>
      <c r="L47" s="21"/>
    </row>
    <row r="48" s="1" customFormat="1" ht="14.4" customHeight="1">
      <c r="B48" s="21"/>
      <c r="I48" s="132"/>
      <c r="L48" s="21"/>
    </row>
    <row r="49" s="1" customFormat="1" ht="14.4" customHeight="1">
      <c r="B49" s="21"/>
      <c r="I49" s="132"/>
      <c r="L49" s="21"/>
    </row>
    <row r="50" s="2" customFormat="1" ht="14.4" customHeight="1">
      <c r="B50" s="64"/>
      <c r="D50" s="166" t="s">
        <v>48</v>
      </c>
      <c r="E50" s="167"/>
      <c r="F50" s="167"/>
      <c r="G50" s="166" t="s">
        <v>49</v>
      </c>
      <c r="H50" s="167"/>
      <c r="I50" s="168"/>
      <c r="J50" s="167"/>
      <c r="K50" s="167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9" t="s">
        <v>50</v>
      </c>
      <c r="E61" s="170"/>
      <c r="F61" s="171" t="s">
        <v>51</v>
      </c>
      <c r="G61" s="169" t="s">
        <v>50</v>
      </c>
      <c r="H61" s="170"/>
      <c r="I61" s="172"/>
      <c r="J61" s="173" t="s">
        <v>51</v>
      </c>
      <c r="K61" s="170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6" t="s">
        <v>52</v>
      </c>
      <c r="E65" s="174"/>
      <c r="F65" s="174"/>
      <c r="G65" s="166" t="s">
        <v>53</v>
      </c>
      <c r="H65" s="174"/>
      <c r="I65" s="175"/>
      <c r="J65" s="174"/>
      <c r="K65" s="17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9" t="s">
        <v>50</v>
      </c>
      <c r="E76" s="170"/>
      <c r="F76" s="171" t="s">
        <v>51</v>
      </c>
      <c r="G76" s="169" t="s">
        <v>50</v>
      </c>
      <c r="H76" s="170"/>
      <c r="I76" s="172"/>
      <c r="J76" s="173" t="s">
        <v>51</v>
      </c>
      <c r="K76" s="170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6"/>
      <c r="C77" s="177"/>
      <c r="D77" s="177"/>
      <c r="E77" s="177"/>
      <c r="F77" s="177"/>
      <c r="G77" s="177"/>
      <c r="H77" s="177"/>
      <c r="I77" s="178"/>
      <c r="J77" s="177"/>
      <c r="K77" s="177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9"/>
      <c r="C81" s="180"/>
      <c r="D81" s="180"/>
      <c r="E81" s="180"/>
      <c r="F81" s="180"/>
      <c r="G81" s="180"/>
      <c r="H81" s="180"/>
      <c r="I81" s="181"/>
      <c r="J81" s="180"/>
      <c r="K81" s="180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83</v>
      </c>
      <c r="D82" s="41"/>
      <c r="E82" s="41"/>
      <c r="F82" s="41"/>
      <c r="G82" s="41"/>
      <c r="H82" s="41"/>
      <c r="I82" s="139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139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39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7" t="str">
        <f>E7</f>
        <v>Oprava bytu č.6, 4 patro</v>
      </c>
      <c r="F85" s="41"/>
      <c r="G85" s="41"/>
      <c r="H85" s="41"/>
      <c r="I85" s="139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139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20</v>
      </c>
      <c r="D87" s="41"/>
      <c r="E87" s="41"/>
      <c r="F87" s="28" t="str">
        <f>F10</f>
        <v>Orlí 7, Brno</v>
      </c>
      <c r="G87" s="41"/>
      <c r="H87" s="41"/>
      <c r="I87" s="142" t="s">
        <v>22</v>
      </c>
      <c r="J87" s="80" t="str">
        <f>IF(J10="","",J10)</f>
        <v>7. 10. 2019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139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24</v>
      </c>
      <c r="D89" s="41"/>
      <c r="E89" s="41"/>
      <c r="F89" s="28" t="str">
        <f>E13</f>
        <v>MmBrna,OSM Husova 3,Brno</v>
      </c>
      <c r="G89" s="41"/>
      <c r="H89" s="41"/>
      <c r="I89" s="142" t="s">
        <v>30</v>
      </c>
      <c r="J89" s="37" t="str">
        <f>E19</f>
        <v>R.Volková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28</v>
      </c>
      <c r="D90" s="41"/>
      <c r="E90" s="41"/>
      <c r="F90" s="28" t="str">
        <f>IF(E16="","",E16)</f>
        <v>Vyplň údaj</v>
      </c>
      <c r="G90" s="41"/>
      <c r="H90" s="41"/>
      <c r="I90" s="142" t="s">
        <v>33</v>
      </c>
      <c r="J90" s="37" t="str">
        <f>E22</f>
        <v>R.Volková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139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29.28" customHeight="1">
      <c r="A92" s="39"/>
      <c r="B92" s="40"/>
      <c r="C92" s="182" t="s">
        <v>84</v>
      </c>
      <c r="D92" s="183"/>
      <c r="E92" s="183"/>
      <c r="F92" s="183"/>
      <c r="G92" s="183"/>
      <c r="H92" s="183"/>
      <c r="I92" s="184"/>
      <c r="J92" s="185" t="s">
        <v>85</v>
      </c>
      <c r="K92" s="183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139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2.8" customHeight="1">
      <c r="A94" s="39"/>
      <c r="B94" s="40"/>
      <c r="C94" s="186" t="s">
        <v>86</v>
      </c>
      <c r="D94" s="41"/>
      <c r="E94" s="41"/>
      <c r="F94" s="41"/>
      <c r="G94" s="41"/>
      <c r="H94" s="41"/>
      <c r="I94" s="139"/>
      <c r="J94" s="111">
        <f>J137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87</v>
      </c>
    </row>
    <row r="95" s="9" customFormat="1" ht="24.96" customHeight="1">
      <c r="A95" s="9"/>
      <c r="B95" s="187"/>
      <c r="C95" s="188"/>
      <c r="D95" s="189" t="s">
        <v>88</v>
      </c>
      <c r="E95" s="190"/>
      <c r="F95" s="190"/>
      <c r="G95" s="190"/>
      <c r="H95" s="190"/>
      <c r="I95" s="191"/>
      <c r="J95" s="192">
        <f>J138</f>
        <v>0</v>
      </c>
      <c r="K95" s="188"/>
      <c r="L95" s="19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94"/>
      <c r="C96" s="195"/>
      <c r="D96" s="196" t="s">
        <v>89</v>
      </c>
      <c r="E96" s="197"/>
      <c r="F96" s="197"/>
      <c r="G96" s="197"/>
      <c r="H96" s="197"/>
      <c r="I96" s="198"/>
      <c r="J96" s="199">
        <f>J139</f>
        <v>0</v>
      </c>
      <c r="K96" s="195"/>
      <c r="L96" s="20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94"/>
      <c r="C97" s="195"/>
      <c r="D97" s="196" t="s">
        <v>90</v>
      </c>
      <c r="E97" s="197"/>
      <c r="F97" s="197"/>
      <c r="G97" s="197"/>
      <c r="H97" s="197"/>
      <c r="I97" s="198"/>
      <c r="J97" s="199">
        <f>J143</f>
        <v>0</v>
      </c>
      <c r="K97" s="195"/>
      <c r="L97" s="20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94"/>
      <c r="C98" s="195"/>
      <c r="D98" s="196" t="s">
        <v>91</v>
      </c>
      <c r="E98" s="197"/>
      <c r="F98" s="197"/>
      <c r="G98" s="197"/>
      <c r="H98" s="197"/>
      <c r="I98" s="198"/>
      <c r="J98" s="199">
        <f>J167</f>
        <v>0</v>
      </c>
      <c r="K98" s="195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4"/>
      <c r="C99" s="195"/>
      <c r="D99" s="196" t="s">
        <v>92</v>
      </c>
      <c r="E99" s="197"/>
      <c r="F99" s="197"/>
      <c r="G99" s="197"/>
      <c r="H99" s="197"/>
      <c r="I99" s="198"/>
      <c r="J99" s="199">
        <f>J168</f>
        <v>0</v>
      </c>
      <c r="K99" s="195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4"/>
      <c r="C100" s="195"/>
      <c r="D100" s="196" t="s">
        <v>93</v>
      </c>
      <c r="E100" s="197"/>
      <c r="F100" s="197"/>
      <c r="G100" s="197"/>
      <c r="H100" s="197"/>
      <c r="I100" s="198"/>
      <c r="J100" s="199">
        <f>J201</f>
        <v>0</v>
      </c>
      <c r="K100" s="195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95"/>
      <c r="D101" s="196" t="s">
        <v>94</v>
      </c>
      <c r="E101" s="197"/>
      <c r="F101" s="197"/>
      <c r="G101" s="197"/>
      <c r="H101" s="197"/>
      <c r="I101" s="198"/>
      <c r="J101" s="199">
        <f>J208</f>
        <v>0</v>
      </c>
      <c r="K101" s="195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7"/>
      <c r="C102" s="188"/>
      <c r="D102" s="189" t="s">
        <v>95</v>
      </c>
      <c r="E102" s="190"/>
      <c r="F102" s="190"/>
      <c r="G102" s="190"/>
      <c r="H102" s="190"/>
      <c r="I102" s="191"/>
      <c r="J102" s="192">
        <f>J210</f>
        <v>0</v>
      </c>
      <c r="K102" s="188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4"/>
      <c r="C103" s="195"/>
      <c r="D103" s="196" t="s">
        <v>96</v>
      </c>
      <c r="E103" s="197"/>
      <c r="F103" s="197"/>
      <c r="G103" s="197"/>
      <c r="H103" s="197"/>
      <c r="I103" s="198"/>
      <c r="J103" s="199">
        <f>J211</f>
        <v>0</v>
      </c>
      <c r="K103" s="195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4"/>
      <c r="C104" s="195"/>
      <c r="D104" s="196" t="s">
        <v>97</v>
      </c>
      <c r="E104" s="197"/>
      <c r="F104" s="197"/>
      <c r="G104" s="197"/>
      <c r="H104" s="197"/>
      <c r="I104" s="198"/>
      <c r="J104" s="199">
        <f>J213</f>
        <v>0</v>
      </c>
      <c r="K104" s="195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4"/>
      <c r="C105" s="195"/>
      <c r="D105" s="196" t="s">
        <v>98</v>
      </c>
      <c r="E105" s="197"/>
      <c r="F105" s="197"/>
      <c r="G105" s="197"/>
      <c r="H105" s="197"/>
      <c r="I105" s="198"/>
      <c r="J105" s="199">
        <f>J221</f>
        <v>0</v>
      </c>
      <c r="K105" s="195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4"/>
      <c r="C106" s="195"/>
      <c r="D106" s="196" t="s">
        <v>99</v>
      </c>
      <c r="E106" s="197"/>
      <c r="F106" s="197"/>
      <c r="G106" s="197"/>
      <c r="H106" s="197"/>
      <c r="I106" s="198"/>
      <c r="J106" s="199">
        <f>J228</f>
        <v>0</v>
      </c>
      <c r="K106" s="195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4"/>
      <c r="C107" s="195"/>
      <c r="D107" s="196" t="s">
        <v>100</v>
      </c>
      <c r="E107" s="197"/>
      <c r="F107" s="197"/>
      <c r="G107" s="197"/>
      <c r="H107" s="197"/>
      <c r="I107" s="198"/>
      <c r="J107" s="199">
        <f>J232</f>
        <v>0</v>
      </c>
      <c r="K107" s="195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4"/>
      <c r="C108" s="195"/>
      <c r="D108" s="196" t="s">
        <v>101</v>
      </c>
      <c r="E108" s="197"/>
      <c r="F108" s="197"/>
      <c r="G108" s="197"/>
      <c r="H108" s="197"/>
      <c r="I108" s="198"/>
      <c r="J108" s="199">
        <f>J243</f>
        <v>0</v>
      </c>
      <c r="K108" s="195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4"/>
      <c r="C109" s="195"/>
      <c r="D109" s="196" t="s">
        <v>102</v>
      </c>
      <c r="E109" s="197"/>
      <c r="F109" s="197"/>
      <c r="G109" s="197"/>
      <c r="H109" s="197"/>
      <c r="I109" s="198"/>
      <c r="J109" s="199">
        <f>J245</f>
        <v>0</v>
      </c>
      <c r="K109" s="195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4"/>
      <c r="C110" s="195"/>
      <c r="D110" s="196" t="s">
        <v>103</v>
      </c>
      <c r="E110" s="197"/>
      <c r="F110" s="197"/>
      <c r="G110" s="197"/>
      <c r="H110" s="197"/>
      <c r="I110" s="198"/>
      <c r="J110" s="199">
        <f>J265</f>
        <v>0</v>
      </c>
      <c r="K110" s="195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4"/>
      <c r="C111" s="195"/>
      <c r="D111" s="196" t="s">
        <v>104</v>
      </c>
      <c r="E111" s="197"/>
      <c r="F111" s="197"/>
      <c r="G111" s="197"/>
      <c r="H111" s="197"/>
      <c r="I111" s="198"/>
      <c r="J111" s="199">
        <f>J290</f>
        <v>0</v>
      </c>
      <c r="K111" s="195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4"/>
      <c r="C112" s="195"/>
      <c r="D112" s="196" t="s">
        <v>105</v>
      </c>
      <c r="E112" s="197"/>
      <c r="F112" s="197"/>
      <c r="G112" s="197"/>
      <c r="H112" s="197"/>
      <c r="I112" s="198"/>
      <c r="J112" s="199">
        <f>J311</f>
        <v>0</v>
      </c>
      <c r="K112" s="195"/>
      <c r="L112" s="20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4"/>
      <c r="C113" s="195"/>
      <c r="D113" s="196" t="s">
        <v>106</v>
      </c>
      <c r="E113" s="197"/>
      <c r="F113" s="197"/>
      <c r="G113" s="197"/>
      <c r="H113" s="197"/>
      <c r="I113" s="198"/>
      <c r="J113" s="199">
        <f>J330</f>
        <v>0</v>
      </c>
      <c r="K113" s="195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4"/>
      <c r="C114" s="195"/>
      <c r="D114" s="196" t="s">
        <v>107</v>
      </c>
      <c r="E114" s="197"/>
      <c r="F114" s="197"/>
      <c r="G114" s="197"/>
      <c r="H114" s="197"/>
      <c r="I114" s="198"/>
      <c r="J114" s="199">
        <f>J354</f>
        <v>0</v>
      </c>
      <c r="K114" s="195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4"/>
      <c r="C115" s="195"/>
      <c r="D115" s="196" t="s">
        <v>108</v>
      </c>
      <c r="E115" s="197"/>
      <c r="F115" s="197"/>
      <c r="G115" s="197"/>
      <c r="H115" s="197"/>
      <c r="I115" s="198"/>
      <c r="J115" s="199">
        <f>J366</f>
        <v>0</v>
      </c>
      <c r="K115" s="195"/>
      <c r="L115" s="20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9" customFormat="1" ht="24.96" customHeight="1">
      <c r="A116" s="9"/>
      <c r="B116" s="187"/>
      <c r="C116" s="188"/>
      <c r="D116" s="189" t="s">
        <v>109</v>
      </c>
      <c r="E116" s="190"/>
      <c r="F116" s="190"/>
      <c r="G116" s="190"/>
      <c r="H116" s="190"/>
      <c r="I116" s="191"/>
      <c r="J116" s="192">
        <f>J377</f>
        <v>0</v>
      </c>
      <c r="K116" s="188"/>
      <c r="L116" s="193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="9" customFormat="1" ht="24.96" customHeight="1">
      <c r="A117" s="9"/>
      <c r="B117" s="187"/>
      <c r="C117" s="188"/>
      <c r="D117" s="189" t="s">
        <v>110</v>
      </c>
      <c r="E117" s="190"/>
      <c r="F117" s="190"/>
      <c r="G117" s="190"/>
      <c r="H117" s="190"/>
      <c r="I117" s="191"/>
      <c r="J117" s="192">
        <f>J379</f>
        <v>0</v>
      </c>
      <c r="K117" s="188"/>
      <c r="L117" s="193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="10" customFormat="1" ht="19.92" customHeight="1">
      <c r="A118" s="10"/>
      <c r="B118" s="194"/>
      <c r="C118" s="195"/>
      <c r="D118" s="196" t="s">
        <v>111</v>
      </c>
      <c r="E118" s="197"/>
      <c r="F118" s="197"/>
      <c r="G118" s="197"/>
      <c r="H118" s="197"/>
      <c r="I118" s="198"/>
      <c r="J118" s="199">
        <f>J381</f>
        <v>0</v>
      </c>
      <c r="K118" s="195"/>
      <c r="L118" s="20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4"/>
      <c r="C119" s="195"/>
      <c r="D119" s="196" t="s">
        <v>112</v>
      </c>
      <c r="E119" s="197"/>
      <c r="F119" s="197"/>
      <c r="G119" s="197"/>
      <c r="H119" s="197"/>
      <c r="I119" s="198"/>
      <c r="J119" s="199">
        <f>J383</f>
        <v>0</v>
      </c>
      <c r="K119" s="195"/>
      <c r="L119" s="20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9"/>
      <c r="B120" s="40"/>
      <c r="C120" s="41"/>
      <c r="D120" s="41"/>
      <c r="E120" s="41"/>
      <c r="F120" s="41"/>
      <c r="G120" s="41"/>
      <c r="H120" s="41"/>
      <c r="I120" s="139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67"/>
      <c r="C121" s="68"/>
      <c r="D121" s="68"/>
      <c r="E121" s="68"/>
      <c r="F121" s="68"/>
      <c r="G121" s="68"/>
      <c r="H121" s="68"/>
      <c r="I121" s="178"/>
      <c r="J121" s="68"/>
      <c r="K121" s="68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5" s="2" customFormat="1" ht="6.96" customHeight="1">
      <c r="A125" s="39"/>
      <c r="B125" s="69"/>
      <c r="C125" s="70"/>
      <c r="D125" s="70"/>
      <c r="E125" s="70"/>
      <c r="F125" s="70"/>
      <c r="G125" s="70"/>
      <c r="H125" s="70"/>
      <c r="I125" s="181"/>
      <c r="J125" s="70"/>
      <c r="K125" s="70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24.96" customHeight="1">
      <c r="A126" s="39"/>
      <c r="B126" s="40"/>
      <c r="C126" s="24" t="s">
        <v>113</v>
      </c>
      <c r="D126" s="41"/>
      <c r="E126" s="41"/>
      <c r="F126" s="41"/>
      <c r="G126" s="41"/>
      <c r="H126" s="41"/>
      <c r="I126" s="139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40"/>
      <c r="C127" s="41"/>
      <c r="D127" s="41"/>
      <c r="E127" s="41"/>
      <c r="F127" s="41"/>
      <c r="G127" s="41"/>
      <c r="H127" s="41"/>
      <c r="I127" s="139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2" customHeight="1">
      <c r="A128" s="39"/>
      <c r="B128" s="40"/>
      <c r="C128" s="33" t="s">
        <v>16</v>
      </c>
      <c r="D128" s="41"/>
      <c r="E128" s="41"/>
      <c r="F128" s="41"/>
      <c r="G128" s="41"/>
      <c r="H128" s="41"/>
      <c r="I128" s="139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6.5" customHeight="1">
      <c r="A129" s="39"/>
      <c r="B129" s="40"/>
      <c r="C129" s="41"/>
      <c r="D129" s="41"/>
      <c r="E129" s="77" t="str">
        <f>E7</f>
        <v>Oprava bytu č.6, 4 patro</v>
      </c>
      <c r="F129" s="41"/>
      <c r="G129" s="41"/>
      <c r="H129" s="41"/>
      <c r="I129" s="139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6.96" customHeight="1">
      <c r="A130" s="39"/>
      <c r="B130" s="40"/>
      <c r="C130" s="41"/>
      <c r="D130" s="41"/>
      <c r="E130" s="41"/>
      <c r="F130" s="41"/>
      <c r="G130" s="41"/>
      <c r="H130" s="41"/>
      <c r="I130" s="139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2" customHeight="1">
      <c r="A131" s="39"/>
      <c r="B131" s="40"/>
      <c r="C131" s="33" t="s">
        <v>20</v>
      </c>
      <c r="D131" s="41"/>
      <c r="E131" s="41"/>
      <c r="F131" s="28" t="str">
        <f>F10</f>
        <v>Orlí 7, Brno</v>
      </c>
      <c r="G131" s="41"/>
      <c r="H131" s="41"/>
      <c r="I131" s="142" t="s">
        <v>22</v>
      </c>
      <c r="J131" s="80" t="str">
        <f>IF(J10="","",J10)</f>
        <v>7. 10. 2019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6.96" customHeight="1">
      <c r="A132" s="39"/>
      <c r="B132" s="40"/>
      <c r="C132" s="41"/>
      <c r="D132" s="41"/>
      <c r="E132" s="41"/>
      <c r="F132" s="41"/>
      <c r="G132" s="41"/>
      <c r="H132" s="41"/>
      <c r="I132" s="139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5.15" customHeight="1">
      <c r="A133" s="39"/>
      <c r="B133" s="40"/>
      <c r="C133" s="33" t="s">
        <v>24</v>
      </c>
      <c r="D133" s="41"/>
      <c r="E133" s="41"/>
      <c r="F133" s="28" t="str">
        <f>E13</f>
        <v>MmBrna,OSM Husova 3,Brno</v>
      </c>
      <c r="G133" s="41"/>
      <c r="H133" s="41"/>
      <c r="I133" s="142" t="s">
        <v>30</v>
      </c>
      <c r="J133" s="37" t="str">
        <f>E19</f>
        <v>R.Volková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5.15" customHeight="1">
      <c r="A134" s="39"/>
      <c r="B134" s="40"/>
      <c r="C134" s="33" t="s">
        <v>28</v>
      </c>
      <c r="D134" s="41"/>
      <c r="E134" s="41"/>
      <c r="F134" s="28" t="str">
        <f>IF(E16="","",E16)</f>
        <v>Vyplň údaj</v>
      </c>
      <c r="G134" s="41"/>
      <c r="H134" s="41"/>
      <c r="I134" s="142" t="s">
        <v>33</v>
      </c>
      <c r="J134" s="37" t="str">
        <f>E22</f>
        <v>R.Volková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0.32" customHeight="1">
      <c r="A135" s="39"/>
      <c r="B135" s="40"/>
      <c r="C135" s="41"/>
      <c r="D135" s="41"/>
      <c r="E135" s="41"/>
      <c r="F135" s="41"/>
      <c r="G135" s="41"/>
      <c r="H135" s="41"/>
      <c r="I135" s="139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11" customFormat="1" ht="29.28" customHeight="1">
      <c r="A136" s="201"/>
      <c r="B136" s="202"/>
      <c r="C136" s="203" t="s">
        <v>114</v>
      </c>
      <c r="D136" s="204" t="s">
        <v>60</v>
      </c>
      <c r="E136" s="204" t="s">
        <v>56</v>
      </c>
      <c r="F136" s="204" t="s">
        <v>57</v>
      </c>
      <c r="G136" s="204" t="s">
        <v>115</v>
      </c>
      <c r="H136" s="204" t="s">
        <v>116</v>
      </c>
      <c r="I136" s="205" t="s">
        <v>117</v>
      </c>
      <c r="J136" s="204" t="s">
        <v>85</v>
      </c>
      <c r="K136" s="206" t="s">
        <v>118</v>
      </c>
      <c r="L136" s="207"/>
      <c r="M136" s="101" t="s">
        <v>1</v>
      </c>
      <c r="N136" s="102" t="s">
        <v>39</v>
      </c>
      <c r="O136" s="102" t="s">
        <v>119</v>
      </c>
      <c r="P136" s="102" t="s">
        <v>120</v>
      </c>
      <c r="Q136" s="102" t="s">
        <v>121</v>
      </c>
      <c r="R136" s="102" t="s">
        <v>122</v>
      </c>
      <c r="S136" s="102" t="s">
        <v>123</v>
      </c>
      <c r="T136" s="103" t="s">
        <v>124</v>
      </c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</row>
    <row r="137" s="2" customFormat="1" ht="22.8" customHeight="1">
      <c r="A137" s="39"/>
      <c r="B137" s="40"/>
      <c r="C137" s="108" t="s">
        <v>125</v>
      </c>
      <c r="D137" s="41"/>
      <c r="E137" s="41"/>
      <c r="F137" s="41"/>
      <c r="G137" s="41"/>
      <c r="H137" s="41"/>
      <c r="I137" s="139"/>
      <c r="J137" s="208">
        <f>BK137</f>
        <v>0</v>
      </c>
      <c r="K137" s="41"/>
      <c r="L137" s="45"/>
      <c r="M137" s="104"/>
      <c r="N137" s="209"/>
      <c r="O137" s="105"/>
      <c r="P137" s="210">
        <f>P138+P210+P377+P379</f>
        <v>0</v>
      </c>
      <c r="Q137" s="105"/>
      <c r="R137" s="210">
        <f>R138+R210+R377+R379</f>
        <v>13.374698840000002</v>
      </c>
      <c r="S137" s="105"/>
      <c r="T137" s="211">
        <f>T138+T210+T377+T379</f>
        <v>13.187396340000001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74</v>
      </c>
      <c r="AU137" s="18" t="s">
        <v>87</v>
      </c>
      <c r="BK137" s="212">
        <f>BK138+BK210+BK377+BK379</f>
        <v>0</v>
      </c>
    </row>
    <row r="138" s="12" customFormat="1" ht="25.92" customHeight="1">
      <c r="A138" s="12"/>
      <c r="B138" s="213"/>
      <c r="C138" s="214"/>
      <c r="D138" s="215" t="s">
        <v>74</v>
      </c>
      <c r="E138" s="216" t="s">
        <v>126</v>
      </c>
      <c r="F138" s="216" t="s">
        <v>127</v>
      </c>
      <c r="G138" s="214"/>
      <c r="H138" s="214"/>
      <c r="I138" s="217"/>
      <c r="J138" s="218">
        <f>BK138</f>
        <v>0</v>
      </c>
      <c r="K138" s="214"/>
      <c r="L138" s="219"/>
      <c r="M138" s="220"/>
      <c r="N138" s="221"/>
      <c r="O138" s="221"/>
      <c r="P138" s="222">
        <f>P139+P143+P167+P168+P201+P208</f>
        <v>0</v>
      </c>
      <c r="Q138" s="221"/>
      <c r="R138" s="222">
        <f>R139+R143+R167+R168+R201+R208</f>
        <v>9.7788404000000018</v>
      </c>
      <c r="S138" s="221"/>
      <c r="T138" s="223">
        <f>T139+T143+T167+T168+T201+T208</f>
        <v>12.318905000000001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4" t="s">
        <v>80</v>
      </c>
      <c r="AT138" s="225" t="s">
        <v>74</v>
      </c>
      <c r="AU138" s="225" t="s">
        <v>75</v>
      </c>
      <c r="AY138" s="224" t="s">
        <v>128</v>
      </c>
      <c r="BK138" s="226">
        <f>BK139+BK143+BK167+BK168+BK201+BK208</f>
        <v>0</v>
      </c>
    </row>
    <row r="139" s="12" customFormat="1" ht="22.8" customHeight="1">
      <c r="A139" s="12"/>
      <c r="B139" s="213"/>
      <c r="C139" s="214"/>
      <c r="D139" s="215" t="s">
        <v>74</v>
      </c>
      <c r="E139" s="227" t="s">
        <v>129</v>
      </c>
      <c r="F139" s="227" t="s">
        <v>130</v>
      </c>
      <c r="G139" s="214"/>
      <c r="H139" s="214"/>
      <c r="I139" s="217"/>
      <c r="J139" s="228">
        <f>BK139</f>
        <v>0</v>
      </c>
      <c r="K139" s="214"/>
      <c r="L139" s="219"/>
      <c r="M139" s="220"/>
      <c r="N139" s="221"/>
      <c r="O139" s="221"/>
      <c r="P139" s="222">
        <f>SUM(P140:P142)</f>
        <v>0</v>
      </c>
      <c r="Q139" s="221"/>
      <c r="R139" s="222">
        <f>SUM(R140:R142)</f>
        <v>0.41078999999999999</v>
      </c>
      <c r="S139" s="221"/>
      <c r="T139" s="223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4" t="s">
        <v>80</v>
      </c>
      <c r="AT139" s="225" t="s">
        <v>74</v>
      </c>
      <c r="AU139" s="225" t="s">
        <v>80</v>
      </c>
      <c r="AY139" s="224" t="s">
        <v>128</v>
      </c>
      <c r="BK139" s="226">
        <f>SUM(BK140:BK142)</f>
        <v>0</v>
      </c>
    </row>
    <row r="140" s="2" customFormat="1" ht="24" customHeight="1">
      <c r="A140" s="39"/>
      <c r="B140" s="40"/>
      <c r="C140" s="229" t="s">
        <v>80</v>
      </c>
      <c r="D140" s="229" t="s">
        <v>131</v>
      </c>
      <c r="E140" s="230" t="s">
        <v>132</v>
      </c>
      <c r="F140" s="231" t="s">
        <v>133</v>
      </c>
      <c r="G140" s="232" t="s">
        <v>134</v>
      </c>
      <c r="H140" s="233">
        <v>4</v>
      </c>
      <c r="I140" s="234"/>
      <c r="J140" s="235">
        <f>ROUND(I140*H140,2)</f>
        <v>0</v>
      </c>
      <c r="K140" s="231" t="s">
        <v>135</v>
      </c>
      <c r="L140" s="45"/>
      <c r="M140" s="236" t="s">
        <v>1</v>
      </c>
      <c r="N140" s="237" t="s">
        <v>41</v>
      </c>
      <c r="O140" s="92"/>
      <c r="P140" s="238">
        <f>O140*H140</f>
        <v>0</v>
      </c>
      <c r="Q140" s="238">
        <v>0.048430000000000001</v>
      </c>
      <c r="R140" s="238">
        <f>Q140*H140</f>
        <v>0.19372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136</v>
      </c>
      <c r="AT140" s="240" t="s">
        <v>131</v>
      </c>
      <c r="AU140" s="240" t="s">
        <v>137</v>
      </c>
      <c r="AY140" s="18" t="s">
        <v>128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137</v>
      </c>
      <c r="BK140" s="241">
        <f>ROUND(I140*H140,2)</f>
        <v>0</v>
      </c>
      <c r="BL140" s="18" t="s">
        <v>136</v>
      </c>
      <c r="BM140" s="240" t="s">
        <v>138</v>
      </c>
    </row>
    <row r="141" s="2" customFormat="1" ht="24" customHeight="1">
      <c r="A141" s="39"/>
      <c r="B141" s="40"/>
      <c r="C141" s="229" t="s">
        <v>137</v>
      </c>
      <c r="D141" s="229" t="s">
        <v>131</v>
      </c>
      <c r="E141" s="230" t="s">
        <v>139</v>
      </c>
      <c r="F141" s="231" t="s">
        <v>140</v>
      </c>
      <c r="G141" s="232" t="s">
        <v>134</v>
      </c>
      <c r="H141" s="233">
        <v>1</v>
      </c>
      <c r="I141" s="234"/>
      <c r="J141" s="235">
        <f>ROUND(I141*H141,2)</f>
        <v>0</v>
      </c>
      <c r="K141" s="231" t="s">
        <v>135</v>
      </c>
      <c r="L141" s="45"/>
      <c r="M141" s="236" t="s">
        <v>1</v>
      </c>
      <c r="N141" s="237" t="s">
        <v>41</v>
      </c>
      <c r="O141" s="92"/>
      <c r="P141" s="238">
        <f>O141*H141</f>
        <v>0</v>
      </c>
      <c r="Q141" s="238">
        <v>0.096860000000000002</v>
      </c>
      <c r="R141" s="238">
        <f>Q141*H141</f>
        <v>0.096860000000000002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136</v>
      </c>
      <c r="AT141" s="240" t="s">
        <v>131</v>
      </c>
      <c r="AU141" s="240" t="s">
        <v>137</v>
      </c>
      <c r="AY141" s="18" t="s">
        <v>128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137</v>
      </c>
      <c r="BK141" s="241">
        <f>ROUND(I141*H141,2)</f>
        <v>0</v>
      </c>
      <c r="BL141" s="18" t="s">
        <v>136</v>
      </c>
      <c r="BM141" s="240" t="s">
        <v>141</v>
      </c>
    </row>
    <row r="142" s="2" customFormat="1" ht="16.5" customHeight="1">
      <c r="A142" s="39"/>
      <c r="B142" s="40"/>
      <c r="C142" s="229" t="s">
        <v>129</v>
      </c>
      <c r="D142" s="229" t="s">
        <v>131</v>
      </c>
      <c r="E142" s="230" t="s">
        <v>142</v>
      </c>
      <c r="F142" s="231" t="s">
        <v>143</v>
      </c>
      <c r="G142" s="232" t="s">
        <v>144</v>
      </c>
      <c r="H142" s="233">
        <v>1</v>
      </c>
      <c r="I142" s="234"/>
      <c r="J142" s="235">
        <f>ROUND(I142*H142,2)</f>
        <v>0</v>
      </c>
      <c r="K142" s="231" t="s">
        <v>1</v>
      </c>
      <c r="L142" s="45"/>
      <c r="M142" s="236" t="s">
        <v>1</v>
      </c>
      <c r="N142" s="237" t="s">
        <v>41</v>
      </c>
      <c r="O142" s="92"/>
      <c r="P142" s="238">
        <f>O142*H142</f>
        <v>0</v>
      </c>
      <c r="Q142" s="238">
        <v>0.12021</v>
      </c>
      <c r="R142" s="238">
        <f>Q142*H142</f>
        <v>0.12021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136</v>
      </c>
      <c r="AT142" s="240" t="s">
        <v>131</v>
      </c>
      <c r="AU142" s="240" t="s">
        <v>137</v>
      </c>
      <c r="AY142" s="18" t="s">
        <v>128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137</v>
      </c>
      <c r="BK142" s="241">
        <f>ROUND(I142*H142,2)</f>
        <v>0</v>
      </c>
      <c r="BL142" s="18" t="s">
        <v>136</v>
      </c>
      <c r="BM142" s="240" t="s">
        <v>145</v>
      </c>
    </row>
    <row r="143" s="12" customFormat="1" ht="22.8" customHeight="1">
      <c r="A143" s="12"/>
      <c r="B143" s="213"/>
      <c r="C143" s="214"/>
      <c r="D143" s="215" t="s">
        <v>74</v>
      </c>
      <c r="E143" s="227" t="s">
        <v>146</v>
      </c>
      <c r="F143" s="227" t="s">
        <v>147</v>
      </c>
      <c r="G143" s="214"/>
      <c r="H143" s="214"/>
      <c r="I143" s="217"/>
      <c r="J143" s="228">
        <f>BK143</f>
        <v>0</v>
      </c>
      <c r="K143" s="214"/>
      <c r="L143" s="219"/>
      <c r="M143" s="220"/>
      <c r="N143" s="221"/>
      <c r="O143" s="221"/>
      <c r="P143" s="222">
        <f>SUM(P144:P166)</f>
        <v>0</v>
      </c>
      <c r="Q143" s="221"/>
      <c r="R143" s="222">
        <f>SUM(R144:R166)</f>
        <v>9.3624351200000007</v>
      </c>
      <c r="S143" s="221"/>
      <c r="T143" s="223">
        <f>SUM(T144:T166)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4" t="s">
        <v>80</v>
      </c>
      <c r="AT143" s="225" t="s">
        <v>74</v>
      </c>
      <c r="AU143" s="225" t="s">
        <v>80</v>
      </c>
      <c r="AY143" s="224" t="s">
        <v>128</v>
      </c>
      <c r="BK143" s="226">
        <f>SUM(BK144:BK166)</f>
        <v>0</v>
      </c>
    </row>
    <row r="144" s="2" customFormat="1" ht="24" customHeight="1">
      <c r="A144" s="39"/>
      <c r="B144" s="40"/>
      <c r="C144" s="229" t="s">
        <v>136</v>
      </c>
      <c r="D144" s="229" t="s">
        <v>131</v>
      </c>
      <c r="E144" s="230" t="s">
        <v>148</v>
      </c>
      <c r="F144" s="231" t="s">
        <v>149</v>
      </c>
      <c r="G144" s="232" t="s">
        <v>150</v>
      </c>
      <c r="H144" s="233">
        <v>111</v>
      </c>
      <c r="I144" s="234"/>
      <c r="J144" s="235">
        <f>ROUND(I144*H144,2)</f>
        <v>0</v>
      </c>
      <c r="K144" s="231" t="s">
        <v>151</v>
      </c>
      <c r="L144" s="45"/>
      <c r="M144" s="236" t="s">
        <v>1</v>
      </c>
      <c r="N144" s="237" t="s">
        <v>41</v>
      </c>
      <c r="O144" s="92"/>
      <c r="P144" s="238">
        <f>O144*H144</f>
        <v>0</v>
      </c>
      <c r="Q144" s="238">
        <v>0.0057000000000000002</v>
      </c>
      <c r="R144" s="238">
        <f>Q144*H144</f>
        <v>0.63270000000000004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136</v>
      </c>
      <c r="AT144" s="240" t="s">
        <v>131</v>
      </c>
      <c r="AU144" s="240" t="s">
        <v>137</v>
      </c>
      <c r="AY144" s="18" t="s">
        <v>128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137</v>
      </c>
      <c r="BK144" s="241">
        <f>ROUND(I144*H144,2)</f>
        <v>0</v>
      </c>
      <c r="BL144" s="18" t="s">
        <v>136</v>
      </c>
      <c r="BM144" s="240" t="s">
        <v>152</v>
      </c>
    </row>
    <row r="145" s="13" customFormat="1">
      <c r="A145" s="13"/>
      <c r="B145" s="242"/>
      <c r="C145" s="243"/>
      <c r="D145" s="244" t="s">
        <v>153</v>
      </c>
      <c r="E145" s="245" t="s">
        <v>1</v>
      </c>
      <c r="F145" s="246" t="s">
        <v>154</v>
      </c>
      <c r="G145" s="243"/>
      <c r="H145" s="247">
        <v>111</v>
      </c>
      <c r="I145" s="248"/>
      <c r="J145" s="243"/>
      <c r="K145" s="243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153</v>
      </c>
      <c r="AU145" s="253" t="s">
        <v>137</v>
      </c>
      <c r="AV145" s="13" t="s">
        <v>137</v>
      </c>
      <c r="AW145" s="13" t="s">
        <v>32</v>
      </c>
      <c r="AX145" s="13" t="s">
        <v>80</v>
      </c>
      <c r="AY145" s="253" t="s">
        <v>128</v>
      </c>
    </row>
    <row r="146" s="2" customFormat="1" ht="24" customHeight="1">
      <c r="A146" s="39"/>
      <c r="B146" s="40"/>
      <c r="C146" s="229" t="s">
        <v>155</v>
      </c>
      <c r="D146" s="229" t="s">
        <v>131</v>
      </c>
      <c r="E146" s="230" t="s">
        <v>156</v>
      </c>
      <c r="F146" s="231" t="s">
        <v>157</v>
      </c>
      <c r="G146" s="232" t="s">
        <v>150</v>
      </c>
      <c r="H146" s="233">
        <v>7.2000000000000002</v>
      </c>
      <c r="I146" s="234"/>
      <c r="J146" s="235">
        <f>ROUND(I146*H146,2)</f>
        <v>0</v>
      </c>
      <c r="K146" s="231" t="s">
        <v>135</v>
      </c>
      <c r="L146" s="45"/>
      <c r="M146" s="236" t="s">
        <v>1</v>
      </c>
      <c r="N146" s="237" t="s">
        <v>41</v>
      </c>
      <c r="O146" s="92"/>
      <c r="P146" s="238">
        <f>O146*H146</f>
        <v>0</v>
      </c>
      <c r="Q146" s="238">
        <v>0.040000000000000001</v>
      </c>
      <c r="R146" s="238">
        <f>Q146*H146</f>
        <v>0.28800000000000003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136</v>
      </c>
      <c r="AT146" s="240" t="s">
        <v>131</v>
      </c>
      <c r="AU146" s="240" t="s">
        <v>137</v>
      </c>
      <c r="AY146" s="18" t="s">
        <v>128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137</v>
      </c>
      <c r="BK146" s="241">
        <f>ROUND(I146*H146,2)</f>
        <v>0</v>
      </c>
      <c r="BL146" s="18" t="s">
        <v>136</v>
      </c>
      <c r="BM146" s="240" t="s">
        <v>158</v>
      </c>
    </row>
    <row r="147" s="13" customFormat="1">
      <c r="A147" s="13"/>
      <c r="B147" s="242"/>
      <c r="C147" s="243"/>
      <c r="D147" s="244" t="s">
        <v>153</v>
      </c>
      <c r="E147" s="245" t="s">
        <v>1</v>
      </c>
      <c r="F147" s="246" t="s">
        <v>159</v>
      </c>
      <c r="G147" s="243"/>
      <c r="H147" s="247">
        <v>7.2000000000000002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153</v>
      </c>
      <c r="AU147" s="253" t="s">
        <v>137</v>
      </c>
      <c r="AV147" s="13" t="s">
        <v>137</v>
      </c>
      <c r="AW147" s="13" t="s">
        <v>32</v>
      </c>
      <c r="AX147" s="13" t="s">
        <v>75</v>
      </c>
      <c r="AY147" s="253" t="s">
        <v>128</v>
      </c>
    </row>
    <row r="148" s="14" customFormat="1">
      <c r="A148" s="14"/>
      <c r="B148" s="254"/>
      <c r="C148" s="255"/>
      <c r="D148" s="244" t="s">
        <v>153</v>
      </c>
      <c r="E148" s="256" t="s">
        <v>1</v>
      </c>
      <c r="F148" s="257" t="s">
        <v>160</v>
      </c>
      <c r="G148" s="255"/>
      <c r="H148" s="258">
        <v>7.2000000000000002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4" t="s">
        <v>153</v>
      </c>
      <c r="AU148" s="264" t="s">
        <v>137</v>
      </c>
      <c r="AV148" s="14" t="s">
        <v>136</v>
      </c>
      <c r="AW148" s="14" t="s">
        <v>32</v>
      </c>
      <c r="AX148" s="14" t="s">
        <v>80</v>
      </c>
      <c r="AY148" s="264" t="s">
        <v>128</v>
      </c>
    </row>
    <row r="149" s="2" customFormat="1" ht="24" customHeight="1">
      <c r="A149" s="39"/>
      <c r="B149" s="40"/>
      <c r="C149" s="229" t="s">
        <v>146</v>
      </c>
      <c r="D149" s="229" t="s">
        <v>131</v>
      </c>
      <c r="E149" s="230" t="s">
        <v>161</v>
      </c>
      <c r="F149" s="231" t="s">
        <v>162</v>
      </c>
      <c r="G149" s="232" t="s">
        <v>150</v>
      </c>
      <c r="H149" s="233">
        <v>25.210000000000001</v>
      </c>
      <c r="I149" s="234"/>
      <c r="J149" s="235">
        <f>ROUND(I149*H149,2)</f>
        <v>0</v>
      </c>
      <c r="K149" s="231" t="s">
        <v>1</v>
      </c>
      <c r="L149" s="45"/>
      <c r="M149" s="236" t="s">
        <v>1</v>
      </c>
      <c r="N149" s="237" t="s">
        <v>41</v>
      </c>
      <c r="O149" s="92"/>
      <c r="P149" s="238">
        <f>O149*H149</f>
        <v>0</v>
      </c>
      <c r="Q149" s="238">
        <v>0.018380000000000001</v>
      </c>
      <c r="R149" s="238">
        <f>Q149*H149</f>
        <v>0.46335980000000004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136</v>
      </c>
      <c r="AT149" s="240" t="s">
        <v>131</v>
      </c>
      <c r="AU149" s="240" t="s">
        <v>137</v>
      </c>
      <c r="AY149" s="18" t="s">
        <v>128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137</v>
      </c>
      <c r="BK149" s="241">
        <f>ROUND(I149*H149,2)</f>
        <v>0</v>
      </c>
      <c r="BL149" s="18" t="s">
        <v>136</v>
      </c>
      <c r="BM149" s="240" t="s">
        <v>163</v>
      </c>
    </row>
    <row r="150" s="2" customFormat="1" ht="24" customHeight="1">
      <c r="A150" s="39"/>
      <c r="B150" s="40"/>
      <c r="C150" s="229" t="s">
        <v>164</v>
      </c>
      <c r="D150" s="229" t="s">
        <v>131</v>
      </c>
      <c r="E150" s="230" t="s">
        <v>165</v>
      </c>
      <c r="F150" s="231" t="s">
        <v>166</v>
      </c>
      <c r="G150" s="232" t="s">
        <v>150</v>
      </c>
      <c r="H150" s="233">
        <v>25.210000000000001</v>
      </c>
      <c r="I150" s="234"/>
      <c r="J150" s="235">
        <f>ROUND(I150*H150,2)</f>
        <v>0</v>
      </c>
      <c r="K150" s="231" t="s">
        <v>135</v>
      </c>
      <c r="L150" s="45"/>
      <c r="M150" s="236" t="s">
        <v>1</v>
      </c>
      <c r="N150" s="237" t="s">
        <v>41</v>
      </c>
      <c r="O150" s="92"/>
      <c r="P150" s="238">
        <f>O150*H150</f>
        <v>0</v>
      </c>
      <c r="Q150" s="238">
        <v>0.0079000000000000008</v>
      </c>
      <c r="R150" s="238">
        <f>Q150*H150</f>
        <v>0.19915900000000003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136</v>
      </c>
      <c r="AT150" s="240" t="s">
        <v>131</v>
      </c>
      <c r="AU150" s="240" t="s">
        <v>137</v>
      </c>
      <c r="AY150" s="18" t="s">
        <v>128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137</v>
      </c>
      <c r="BK150" s="241">
        <f>ROUND(I150*H150,2)</f>
        <v>0</v>
      </c>
      <c r="BL150" s="18" t="s">
        <v>136</v>
      </c>
      <c r="BM150" s="240" t="s">
        <v>167</v>
      </c>
    </row>
    <row r="151" s="2" customFormat="1" ht="24" customHeight="1">
      <c r="A151" s="39"/>
      <c r="B151" s="40"/>
      <c r="C151" s="229" t="s">
        <v>168</v>
      </c>
      <c r="D151" s="229" t="s">
        <v>131</v>
      </c>
      <c r="E151" s="230" t="s">
        <v>169</v>
      </c>
      <c r="F151" s="231" t="s">
        <v>170</v>
      </c>
      <c r="G151" s="232" t="s">
        <v>150</v>
      </c>
      <c r="H151" s="233">
        <v>408.678</v>
      </c>
      <c r="I151" s="234"/>
      <c r="J151" s="235">
        <f>ROUND(I151*H151,2)</f>
        <v>0</v>
      </c>
      <c r="K151" s="231" t="s">
        <v>1</v>
      </c>
      <c r="L151" s="45"/>
      <c r="M151" s="236" t="s">
        <v>1</v>
      </c>
      <c r="N151" s="237" t="s">
        <v>41</v>
      </c>
      <c r="O151" s="92"/>
      <c r="P151" s="238">
        <f>O151*H151</f>
        <v>0</v>
      </c>
      <c r="Q151" s="238">
        <v>0.017000000000000001</v>
      </c>
      <c r="R151" s="238">
        <f>Q151*H151</f>
        <v>6.9475260000000008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136</v>
      </c>
      <c r="AT151" s="240" t="s">
        <v>131</v>
      </c>
      <c r="AU151" s="240" t="s">
        <v>137</v>
      </c>
      <c r="AY151" s="18" t="s">
        <v>128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137</v>
      </c>
      <c r="BK151" s="241">
        <f>ROUND(I151*H151,2)</f>
        <v>0</v>
      </c>
      <c r="BL151" s="18" t="s">
        <v>136</v>
      </c>
      <c r="BM151" s="240" t="s">
        <v>171</v>
      </c>
    </row>
    <row r="152" s="13" customFormat="1">
      <c r="A152" s="13"/>
      <c r="B152" s="242"/>
      <c r="C152" s="243"/>
      <c r="D152" s="244" t="s">
        <v>153</v>
      </c>
      <c r="E152" s="245" t="s">
        <v>1</v>
      </c>
      <c r="F152" s="246" t="s">
        <v>172</v>
      </c>
      <c r="G152" s="243"/>
      <c r="H152" s="247">
        <v>335.40899999999999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153</v>
      </c>
      <c r="AU152" s="253" t="s">
        <v>137</v>
      </c>
      <c r="AV152" s="13" t="s">
        <v>137</v>
      </c>
      <c r="AW152" s="13" t="s">
        <v>32</v>
      </c>
      <c r="AX152" s="13" t="s">
        <v>75</v>
      </c>
      <c r="AY152" s="253" t="s">
        <v>128</v>
      </c>
    </row>
    <row r="153" s="13" customFormat="1">
      <c r="A153" s="13"/>
      <c r="B153" s="242"/>
      <c r="C153" s="243"/>
      <c r="D153" s="244" t="s">
        <v>153</v>
      </c>
      <c r="E153" s="245" t="s">
        <v>1</v>
      </c>
      <c r="F153" s="246" t="s">
        <v>173</v>
      </c>
      <c r="G153" s="243"/>
      <c r="H153" s="247">
        <v>32.085000000000001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153</v>
      </c>
      <c r="AU153" s="253" t="s">
        <v>137</v>
      </c>
      <c r="AV153" s="13" t="s">
        <v>137</v>
      </c>
      <c r="AW153" s="13" t="s">
        <v>32</v>
      </c>
      <c r="AX153" s="13" t="s">
        <v>75</v>
      </c>
      <c r="AY153" s="253" t="s">
        <v>128</v>
      </c>
    </row>
    <row r="154" s="13" customFormat="1">
      <c r="A154" s="13"/>
      <c r="B154" s="242"/>
      <c r="C154" s="243"/>
      <c r="D154" s="244" t="s">
        <v>153</v>
      </c>
      <c r="E154" s="245" t="s">
        <v>1</v>
      </c>
      <c r="F154" s="246" t="s">
        <v>174</v>
      </c>
      <c r="G154" s="243"/>
      <c r="H154" s="247">
        <v>61.064999999999998</v>
      </c>
      <c r="I154" s="248"/>
      <c r="J154" s="243"/>
      <c r="K154" s="243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153</v>
      </c>
      <c r="AU154" s="253" t="s">
        <v>137</v>
      </c>
      <c r="AV154" s="13" t="s">
        <v>137</v>
      </c>
      <c r="AW154" s="13" t="s">
        <v>32</v>
      </c>
      <c r="AX154" s="13" t="s">
        <v>75</v>
      </c>
      <c r="AY154" s="253" t="s">
        <v>128</v>
      </c>
    </row>
    <row r="155" s="13" customFormat="1">
      <c r="A155" s="13"/>
      <c r="B155" s="242"/>
      <c r="C155" s="243"/>
      <c r="D155" s="244" t="s">
        <v>153</v>
      </c>
      <c r="E155" s="245" t="s">
        <v>1</v>
      </c>
      <c r="F155" s="246" t="s">
        <v>175</v>
      </c>
      <c r="G155" s="243"/>
      <c r="H155" s="247">
        <v>54.854999999999997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153</v>
      </c>
      <c r="AU155" s="253" t="s">
        <v>137</v>
      </c>
      <c r="AV155" s="13" t="s">
        <v>137</v>
      </c>
      <c r="AW155" s="13" t="s">
        <v>32</v>
      </c>
      <c r="AX155" s="13" t="s">
        <v>75</v>
      </c>
      <c r="AY155" s="253" t="s">
        <v>128</v>
      </c>
    </row>
    <row r="156" s="15" customFormat="1">
      <c r="A156" s="15"/>
      <c r="B156" s="265"/>
      <c r="C156" s="266"/>
      <c r="D156" s="244" t="s">
        <v>153</v>
      </c>
      <c r="E156" s="267" t="s">
        <v>1</v>
      </c>
      <c r="F156" s="268" t="s">
        <v>176</v>
      </c>
      <c r="G156" s="266"/>
      <c r="H156" s="269">
        <v>483.41399999999999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5" t="s">
        <v>153</v>
      </c>
      <c r="AU156" s="275" t="s">
        <v>137</v>
      </c>
      <c r="AV156" s="15" t="s">
        <v>129</v>
      </c>
      <c r="AW156" s="15" t="s">
        <v>32</v>
      </c>
      <c r="AX156" s="15" t="s">
        <v>75</v>
      </c>
      <c r="AY156" s="275" t="s">
        <v>128</v>
      </c>
    </row>
    <row r="157" s="13" customFormat="1">
      <c r="A157" s="13"/>
      <c r="B157" s="242"/>
      <c r="C157" s="243"/>
      <c r="D157" s="244" t="s">
        <v>153</v>
      </c>
      <c r="E157" s="245" t="s">
        <v>1</v>
      </c>
      <c r="F157" s="246" t="s">
        <v>177</v>
      </c>
      <c r="G157" s="243"/>
      <c r="H157" s="247">
        <v>-25.210000000000001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153</v>
      </c>
      <c r="AU157" s="253" t="s">
        <v>137</v>
      </c>
      <c r="AV157" s="13" t="s">
        <v>137</v>
      </c>
      <c r="AW157" s="13" t="s">
        <v>32</v>
      </c>
      <c r="AX157" s="13" t="s">
        <v>75</v>
      </c>
      <c r="AY157" s="253" t="s">
        <v>128</v>
      </c>
    </row>
    <row r="158" s="13" customFormat="1">
      <c r="A158" s="13"/>
      <c r="B158" s="242"/>
      <c r="C158" s="243"/>
      <c r="D158" s="244" t="s">
        <v>153</v>
      </c>
      <c r="E158" s="245" t="s">
        <v>1</v>
      </c>
      <c r="F158" s="246" t="s">
        <v>178</v>
      </c>
      <c r="G158" s="243"/>
      <c r="H158" s="247">
        <v>-9.8759999999999994</v>
      </c>
      <c r="I158" s="248"/>
      <c r="J158" s="243"/>
      <c r="K158" s="243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153</v>
      </c>
      <c r="AU158" s="253" t="s">
        <v>137</v>
      </c>
      <c r="AV158" s="13" t="s">
        <v>137</v>
      </c>
      <c r="AW158" s="13" t="s">
        <v>32</v>
      </c>
      <c r="AX158" s="13" t="s">
        <v>75</v>
      </c>
      <c r="AY158" s="253" t="s">
        <v>128</v>
      </c>
    </row>
    <row r="159" s="13" customFormat="1">
      <c r="A159" s="13"/>
      <c r="B159" s="242"/>
      <c r="C159" s="243"/>
      <c r="D159" s="244" t="s">
        <v>153</v>
      </c>
      <c r="E159" s="245" t="s">
        <v>1</v>
      </c>
      <c r="F159" s="246" t="s">
        <v>179</v>
      </c>
      <c r="G159" s="243"/>
      <c r="H159" s="247">
        <v>-19.649999999999999</v>
      </c>
      <c r="I159" s="248"/>
      <c r="J159" s="243"/>
      <c r="K159" s="243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153</v>
      </c>
      <c r="AU159" s="253" t="s">
        <v>137</v>
      </c>
      <c r="AV159" s="13" t="s">
        <v>137</v>
      </c>
      <c r="AW159" s="13" t="s">
        <v>32</v>
      </c>
      <c r="AX159" s="13" t="s">
        <v>75</v>
      </c>
      <c r="AY159" s="253" t="s">
        <v>128</v>
      </c>
    </row>
    <row r="160" s="13" customFormat="1">
      <c r="A160" s="13"/>
      <c r="B160" s="242"/>
      <c r="C160" s="243"/>
      <c r="D160" s="244" t="s">
        <v>153</v>
      </c>
      <c r="E160" s="245" t="s">
        <v>1</v>
      </c>
      <c r="F160" s="246" t="s">
        <v>180</v>
      </c>
      <c r="G160" s="243"/>
      <c r="H160" s="247">
        <v>-20</v>
      </c>
      <c r="I160" s="248"/>
      <c r="J160" s="243"/>
      <c r="K160" s="243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153</v>
      </c>
      <c r="AU160" s="253" t="s">
        <v>137</v>
      </c>
      <c r="AV160" s="13" t="s">
        <v>137</v>
      </c>
      <c r="AW160" s="13" t="s">
        <v>32</v>
      </c>
      <c r="AX160" s="13" t="s">
        <v>75</v>
      </c>
      <c r="AY160" s="253" t="s">
        <v>128</v>
      </c>
    </row>
    <row r="161" s="14" customFormat="1">
      <c r="A161" s="14"/>
      <c r="B161" s="254"/>
      <c r="C161" s="255"/>
      <c r="D161" s="244" t="s">
        <v>153</v>
      </c>
      <c r="E161" s="256" t="s">
        <v>1</v>
      </c>
      <c r="F161" s="257" t="s">
        <v>160</v>
      </c>
      <c r="G161" s="255"/>
      <c r="H161" s="258">
        <v>408.67800000000005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4" t="s">
        <v>153</v>
      </c>
      <c r="AU161" s="264" t="s">
        <v>137</v>
      </c>
      <c r="AV161" s="14" t="s">
        <v>136</v>
      </c>
      <c r="AW161" s="14" t="s">
        <v>32</v>
      </c>
      <c r="AX161" s="14" t="s">
        <v>80</v>
      </c>
      <c r="AY161" s="264" t="s">
        <v>128</v>
      </c>
    </row>
    <row r="162" s="2" customFormat="1" ht="24" customHeight="1">
      <c r="A162" s="39"/>
      <c r="B162" s="40"/>
      <c r="C162" s="229" t="s">
        <v>181</v>
      </c>
      <c r="D162" s="229" t="s">
        <v>131</v>
      </c>
      <c r="E162" s="230" t="s">
        <v>182</v>
      </c>
      <c r="F162" s="231" t="s">
        <v>183</v>
      </c>
      <c r="G162" s="232" t="s">
        <v>150</v>
      </c>
      <c r="H162" s="233">
        <v>20</v>
      </c>
      <c r="I162" s="234"/>
      <c r="J162" s="235">
        <f>ROUND(I162*H162,2)</f>
        <v>0</v>
      </c>
      <c r="K162" s="231" t="s">
        <v>135</v>
      </c>
      <c r="L162" s="45"/>
      <c r="M162" s="236" t="s">
        <v>1</v>
      </c>
      <c r="N162" s="237" t="s">
        <v>41</v>
      </c>
      <c r="O162" s="92"/>
      <c r="P162" s="238">
        <f>O162*H162</f>
        <v>0</v>
      </c>
      <c r="Q162" s="238">
        <v>0.028400000000000002</v>
      </c>
      <c r="R162" s="238">
        <f>Q162*H162</f>
        <v>0.56800000000000006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136</v>
      </c>
      <c r="AT162" s="240" t="s">
        <v>131</v>
      </c>
      <c r="AU162" s="240" t="s">
        <v>137</v>
      </c>
      <c r="AY162" s="18" t="s">
        <v>128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137</v>
      </c>
      <c r="BK162" s="241">
        <f>ROUND(I162*H162,2)</f>
        <v>0</v>
      </c>
      <c r="BL162" s="18" t="s">
        <v>136</v>
      </c>
      <c r="BM162" s="240" t="s">
        <v>184</v>
      </c>
    </row>
    <row r="163" s="2" customFormat="1" ht="24" customHeight="1">
      <c r="A163" s="39"/>
      <c r="B163" s="40"/>
      <c r="C163" s="229" t="s">
        <v>185</v>
      </c>
      <c r="D163" s="229" t="s">
        <v>131</v>
      </c>
      <c r="E163" s="230" t="s">
        <v>186</v>
      </c>
      <c r="F163" s="231" t="s">
        <v>187</v>
      </c>
      <c r="G163" s="232" t="s">
        <v>150</v>
      </c>
      <c r="H163" s="233">
        <v>23.042999999999999</v>
      </c>
      <c r="I163" s="234"/>
      <c r="J163" s="235">
        <f>ROUND(I163*H163,2)</f>
        <v>0</v>
      </c>
      <c r="K163" s="231" t="s">
        <v>188</v>
      </c>
      <c r="L163" s="45"/>
      <c r="M163" s="236" t="s">
        <v>1</v>
      </c>
      <c r="N163" s="237" t="s">
        <v>41</v>
      </c>
      <c r="O163" s="92"/>
      <c r="P163" s="238">
        <f>O163*H163</f>
        <v>0</v>
      </c>
      <c r="Q163" s="238">
        <v>0.00024000000000000001</v>
      </c>
      <c r="R163" s="238">
        <f>Q163*H163</f>
        <v>0.00553032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136</v>
      </c>
      <c r="AT163" s="240" t="s">
        <v>131</v>
      </c>
      <c r="AU163" s="240" t="s">
        <v>137</v>
      </c>
      <c r="AY163" s="18" t="s">
        <v>128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137</v>
      </c>
      <c r="BK163" s="241">
        <f>ROUND(I163*H163,2)</f>
        <v>0</v>
      </c>
      <c r="BL163" s="18" t="s">
        <v>136</v>
      </c>
      <c r="BM163" s="240" t="s">
        <v>189</v>
      </c>
    </row>
    <row r="164" s="13" customFormat="1">
      <c r="A164" s="13"/>
      <c r="B164" s="242"/>
      <c r="C164" s="243"/>
      <c r="D164" s="244" t="s">
        <v>153</v>
      </c>
      <c r="E164" s="245" t="s">
        <v>1</v>
      </c>
      <c r="F164" s="246" t="s">
        <v>190</v>
      </c>
      <c r="G164" s="243"/>
      <c r="H164" s="247">
        <v>23.042999999999999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153</v>
      </c>
      <c r="AU164" s="253" t="s">
        <v>137</v>
      </c>
      <c r="AV164" s="13" t="s">
        <v>137</v>
      </c>
      <c r="AW164" s="13" t="s">
        <v>32</v>
      </c>
      <c r="AX164" s="13" t="s">
        <v>80</v>
      </c>
      <c r="AY164" s="253" t="s">
        <v>128</v>
      </c>
    </row>
    <row r="165" s="2" customFormat="1" ht="24" customHeight="1">
      <c r="A165" s="39"/>
      <c r="B165" s="40"/>
      <c r="C165" s="229" t="s">
        <v>191</v>
      </c>
      <c r="D165" s="229" t="s">
        <v>131</v>
      </c>
      <c r="E165" s="230" t="s">
        <v>192</v>
      </c>
      <c r="F165" s="231" t="s">
        <v>193</v>
      </c>
      <c r="G165" s="232" t="s">
        <v>134</v>
      </c>
      <c r="H165" s="233">
        <v>4</v>
      </c>
      <c r="I165" s="234"/>
      <c r="J165" s="235">
        <f>ROUND(I165*H165,2)</f>
        <v>0</v>
      </c>
      <c r="K165" s="231" t="s">
        <v>135</v>
      </c>
      <c r="L165" s="45"/>
      <c r="M165" s="236" t="s">
        <v>1</v>
      </c>
      <c r="N165" s="237" t="s">
        <v>41</v>
      </c>
      <c r="O165" s="92"/>
      <c r="P165" s="238">
        <f>O165*H165</f>
        <v>0</v>
      </c>
      <c r="Q165" s="238">
        <v>0.04854</v>
      </c>
      <c r="R165" s="238">
        <f>Q165*H165</f>
        <v>0.19416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136</v>
      </c>
      <c r="AT165" s="240" t="s">
        <v>131</v>
      </c>
      <c r="AU165" s="240" t="s">
        <v>137</v>
      </c>
      <c r="AY165" s="18" t="s">
        <v>128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137</v>
      </c>
      <c r="BK165" s="241">
        <f>ROUND(I165*H165,2)</f>
        <v>0</v>
      </c>
      <c r="BL165" s="18" t="s">
        <v>136</v>
      </c>
      <c r="BM165" s="240" t="s">
        <v>194</v>
      </c>
    </row>
    <row r="166" s="2" customFormat="1" ht="24" customHeight="1">
      <c r="A166" s="39"/>
      <c r="B166" s="40"/>
      <c r="C166" s="276" t="s">
        <v>195</v>
      </c>
      <c r="D166" s="276" t="s">
        <v>196</v>
      </c>
      <c r="E166" s="277" t="s">
        <v>197</v>
      </c>
      <c r="F166" s="278" t="s">
        <v>198</v>
      </c>
      <c r="G166" s="279" t="s">
        <v>134</v>
      </c>
      <c r="H166" s="280">
        <v>4</v>
      </c>
      <c r="I166" s="281"/>
      <c r="J166" s="282">
        <f>ROUND(I166*H166,2)</f>
        <v>0</v>
      </c>
      <c r="K166" s="278" t="s">
        <v>135</v>
      </c>
      <c r="L166" s="283"/>
      <c r="M166" s="284" t="s">
        <v>1</v>
      </c>
      <c r="N166" s="285" t="s">
        <v>41</v>
      </c>
      <c r="O166" s="92"/>
      <c r="P166" s="238">
        <f>O166*H166</f>
        <v>0</v>
      </c>
      <c r="Q166" s="238">
        <v>0.016</v>
      </c>
      <c r="R166" s="238">
        <f>Q166*H166</f>
        <v>0.064000000000000001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168</v>
      </c>
      <c r="AT166" s="240" t="s">
        <v>196</v>
      </c>
      <c r="AU166" s="240" t="s">
        <v>137</v>
      </c>
      <c r="AY166" s="18" t="s">
        <v>128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137</v>
      </c>
      <c r="BK166" s="241">
        <f>ROUND(I166*H166,2)</f>
        <v>0</v>
      </c>
      <c r="BL166" s="18" t="s">
        <v>136</v>
      </c>
      <c r="BM166" s="240" t="s">
        <v>199</v>
      </c>
    </row>
    <row r="167" s="12" customFormat="1" ht="22.8" customHeight="1">
      <c r="A167" s="12"/>
      <c r="B167" s="213"/>
      <c r="C167" s="214"/>
      <c r="D167" s="215" t="s">
        <v>74</v>
      </c>
      <c r="E167" s="227" t="s">
        <v>200</v>
      </c>
      <c r="F167" s="227" t="s">
        <v>1</v>
      </c>
      <c r="G167" s="214"/>
      <c r="H167" s="214"/>
      <c r="I167" s="217"/>
      <c r="J167" s="228">
        <f>BK167</f>
        <v>0</v>
      </c>
      <c r="K167" s="214"/>
      <c r="L167" s="219"/>
      <c r="M167" s="220"/>
      <c r="N167" s="221"/>
      <c r="O167" s="221"/>
      <c r="P167" s="222">
        <v>0</v>
      </c>
      <c r="Q167" s="221"/>
      <c r="R167" s="222">
        <v>0</v>
      </c>
      <c r="S167" s="221"/>
      <c r="T167" s="223"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4" t="s">
        <v>80</v>
      </c>
      <c r="AT167" s="225" t="s">
        <v>74</v>
      </c>
      <c r="AU167" s="225" t="s">
        <v>80</v>
      </c>
      <c r="AY167" s="224" t="s">
        <v>128</v>
      </c>
      <c r="BK167" s="226">
        <v>0</v>
      </c>
    </row>
    <row r="168" s="12" customFormat="1" ht="22.8" customHeight="1">
      <c r="A168" s="12"/>
      <c r="B168" s="213"/>
      <c r="C168" s="214"/>
      <c r="D168" s="215" t="s">
        <v>74</v>
      </c>
      <c r="E168" s="227" t="s">
        <v>181</v>
      </c>
      <c r="F168" s="227" t="s">
        <v>201</v>
      </c>
      <c r="G168" s="214"/>
      <c r="H168" s="214"/>
      <c r="I168" s="217"/>
      <c r="J168" s="228">
        <f>BK168</f>
        <v>0</v>
      </c>
      <c r="K168" s="214"/>
      <c r="L168" s="219"/>
      <c r="M168" s="220"/>
      <c r="N168" s="221"/>
      <c r="O168" s="221"/>
      <c r="P168" s="222">
        <f>SUM(P169:P200)</f>
        <v>0</v>
      </c>
      <c r="Q168" s="221"/>
      <c r="R168" s="222">
        <f>SUM(R169:R200)</f>
        <v>0.0056152799999999994</v>
      </c>
      <c r="S168" s="221"/>
      <c r="T168" s="223">
        <f>SUM(T169:T200)</f>
        <v>12.318905000000001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4" t="s">
        <v>80</v>
      </c>
      <c r="AT168" s="225" t="s">
        <v>74</v>
      </c>
      <c r="AU168" s="225" t="s">
        <v>80</v>
      </c>
      <c r="AY168" s="224" t="s">
        <v>128</v>
      </c>
      <c r="BK168" s="226">
        <f>SUM(BK169:BK200)</f>
        <v>0</v>
      </c>
    </row>
    <row r="169" s="2" customFormat="1" ht="24" customHeight="1">
      <c r="A169" s="39"/>
      <c r="B169" s="40"/>
      <c r="C169" s="229" t="s">
        <v>202</v>
      </c>
      <c r="D169" s="229" t="s">
        <v>131</v>
      </c>
      <c r="E169" s="230" t="s">
        <v>203</v>
      </c>
      <c r="F169" s="231" t="s">
        <v>204</v>
      </c>
      <c r="G169" s="232" t="s">
        <v>150</v>
      </c>
      <c r="H169" s="233">
        <v>126.09999999999999</v>
      </c>
      <c r="I169" s="234"/>
      <c r="J169" s="235">
        <f>ROUND(I169*H169,2)</f>
        <v>0</v>
      </c>
      <c r="K169" s="231" t="s">
        <v>188</v>
      </c>
      <c r="L169" s="45"/>
      <c r="M169" s="236" t="s">
        <v>1</v>
      </c>
      <c r="N169" s="237" t="s">
        <v>41</v>
      </c>
      <c r="O169" s="92"/>
      <c r="P169" s="238">
        <f>O169*H169</f>
        <v>0</v>
      </c>
      <c r="Q169" s="238">
        <v>4.0000000000000003E-05</v>
      </c>
      <c r="R169" s="238">
        <f>Q169*H169</f>
        <v>0.0050439999999999999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136</v>
      </c>
      <c r="AT169" s="240" t="s">
        <v>131</v>
      </c>
      <c r="AU169" s="240" t="s">
        <v>137</v>
      </c>
      <c r="AY169" s="18" t="s">
        <v>128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137</v>
      </c>
      <c r="BK169" s="241">
        <f>ROUND(I169*H169,2)</f>
        <v>0</v>
      </c>
      <c r="BL169" s="18" t="s">
        <v>136</v>
      </c>
      <c r="BM169" s="240" t="s">
        <v>205</v>
      </c>
    </row>
    <row r="170" s="13" customFormat="1">
      <c r="A170" s="13"/>
      <c r="B170" s="242"/>
      <c r="C170" s="243"/>
      <c r="D170" s="244" t="s">
        <v>153</v>
      </c>
      <c r="E170" s="245" t="s">
        <v>1</v>
      </c>
      <c r="F170" s="246" t="s">
        <v>206</v>
      </c>
      <c r="G170" s="243"/>
      <c r="H170" s="247">
        <v>126.09999999999999</v>
      </c>
      <c r="I170" s="248"/>
      <c r="J170" s="243"/>
      <c r="K170" s="243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153</v>
      </c>
      <c r="AU170" s="253" t="s">
        <v>137</v>
      </c>
      <c r="AV170" s="13" t="s">
        <v>137</v>
      </c>
      <c r="AW170" s="13" t="s">
        <v>32</v>
      </c>
      <c r="AX170" s="13" t="s">
        <v>80</v>
      </c>
      <c r="AY170" s="253" t="s">
        <v>128</v>
      </c>
    </row>
    <row r="171" s="2" customFormat="1" ht="16.5" customHeight="1">
      <c r="A171" s="39"/>
      <c r="B171" s="40"/>
      <c r="C171" s="229" t="s">
        <v>207</v>
      </c>
      <c r="D171" s="229" t="s">
        <v>131</v>
      </c>
      <c r="E171" s="230" t="s">
        <v>208</v>
      </c>
      <c r="F171" s="231" t="s">
        <v>209</v>
      </c>
      <c r="G171" s="232" t="s">
        <v>150</v>
      </c>
      <c r="H171" s="233">
        <v>1.8999999999999999</v>
      </c>
      <c r="I171" s="234"/>
      <c r="J171" s="235">
        <f>ROUND(I171*H171,2)</f>
        <v>0</v>
      </c>
      <c r="K171" s="231" t="s">
        <v>1</v>
      </c>
      <c r="L171" s="45"/>
      <c r="M171" s="236" t="s">
        <v>1</v>
      </c>
      <c r="N171" s="237" t="s">
        <v>41</v>
      </c>
      <c r="O171" s="92"/>
      <c r="P171" s="238">
        <f>O171*H171</f>
        <v>0</v>
      </c>
      <c r="Q171" s="238">
        <v>4.0000000000000003E-05</v>
      </c>
      <c r="R171" s="238">
        <f>Q171*H171</f>
        <v>7.6000000000000004E-05</v>
      </c>
      <c r="S171" s="238">
        <v>0.18099999999999999</v>
      </c>
      <c r="T171" s="239">
        <f>S171*H171</f>
        <v>0.34389999999999998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136</v>
      </c>
      <c r="AT171" s="240" t="s">
        <v>131</v>
      </c>
      <c r="AU171" s="240" t="s">
        <v>137</v>
      </c>
      <c r="AY171" s="18" t="s">
        <v>128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137</v>
      </c>
      <c r="BK171" s="241">
        <f>ROUND(I171*H171,2)</f>
        <v>0</v>
      </c>
      <c r="BL171" s="18" t="s">
        <v>136</v>
      </c>
      <c r="BM171" s="240" t="s">
        <v>210</v>
      </c>
    </row>
    <row r="172" s="2" customFormat="1" ht="48" customHeight="1">
      <c r="A172" s="39"/>
      <c r="B172" s="40"/>
      <c r="C172" s="229" t="s">
        <v>8</v>
      </c>
      <c r="D172" s="229" t="s">
        <v>131</v>
      </c>
      <c r="E172" s="230" t="s">
        <v>211</v>
      </c>
      <c r="F172" s="231" t="s">
        <v>212</v>
      </c>
      <c r="G172" s="232" t="s">
        <v>134</v>
      </c>
      <c r="H172" s="233">
        <v>1</v>
      </c>
      <c r="I172" s="234"/>
      <c r="J172" s="235">
        <f>ROUND(I172*H172,2)</f>
        <v>0</v>
      </c>
      <c r="K172" s="231" t="s">
        <v>1</v>
      </c>
      <c r="L172" s="45"/>
      <c r="M172" s="236" t="s">
        <v>1</v>
      </c>
      <c r="N172" s="237" t="s">
        <v>41</v>
      </c>
      <c r="O172" s="92"/>
      <c r="P172" s="238">
        <f>O172*H172</f>
        <v>0</v>
      </c>
      <c r="Q172" s="238">
        <v>4.0000000000000003E-05</v>
      </c>
      <c r="R172" s="238">
        <f>Q172*H172</f>
        <v>4.0000000000000003E-05</v>
      </c>
      <c r="S172" s="238">
        <v>0.18099999999999999</v>
      </c>
      <c r="T172" s="239">
        <f>S172*H172</f>
        <v>0.18099999999999999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136</v>
      </c>
      <c r="AT172" s="240" t="s">
        <v>131</v>
      </c>
      <c r="AU172" s="240" t="s">
        <v>137</v>
      </c>
      <c r="AY172" s="18" t="s">
        <v>128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137</v>
      </c>
      <c r="BK172" s="241">
        <f>ROUND(I172*H172,2)</f>
        <v>0</v>
      </c>
      <c r="BL172" s="18" t="s">
        <v>136</v>
      </c>
      <c r="BM172" s="240" t="s">
        <v>213</v>
      </c>
    </row>
    <row r="173" s="2" customFormat="1" ht="24" customHeight="1">
      <c r="A173" s="39"/>
      <c r="B173" s="40"/>
      <c r="C173" s="229" t="s">
        <v>214</v>
      </c>
      <c r="D173" s="229" t="s">
        <v>131</v>
      </c>
      <c r="E173" s="230" t="s">
        <v>215</v>
      </c>
      <c r="F173" s="231" t="s">
        <v>216</v>
      </c>
      <c r="G173" s="232" t="s">
        <v>150</v>
      </c>
      <c r="H173" s="233">
        <v>10.382</v>
      </c>
      <c r="I173" s="234"/>
      <c r="J173" s="235">
        <f>ROUND(I173*H173,2)</f>
        <v>0</v>
      </c>
      <c r="K173" s="231" t="s">
        <v>1</v>
      </c>
      <c r="L173" s="45"/>
      <c r="M173" s="236" t="s">
        <v>1</v>
      </c>
      <c r="N173" s="237" t="s">
        <v>41</v>
      </c>
      <c r="O173" s="92"/>
      <c r="P173" s="238">
        <f>O173*H173</f>
        <v>0</v>
      </c>
      <c r="Q173" s="238">
        <v>4.0000000000000003E-05</v>
      </c>
      <c r="R173" s="238">
        <f>Q173*H173</f>
        <v>0.00041528000000000002</v>
      </c>
      <c r="S173" s="238">
        <v>0.18099999999999999</v>
      </c>
      <c r="T173" s="239">
        <f>S173*H173</f>
        <v>1.8791419999999999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136</v>
      </c>
      <c r="AT173" s="240" t="s">
        <v>131</v>
      </c>
      <c r="AU173" s="240" t="s">
        <v>137</v>
      </c>
      <c r="AY173" s="18" t="s">
        <v>128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137</v>
      </c>
      <c r="BK173" s="241">
        <f>ROUND(I173*H173,2)</f>
        <v>0</v>
      </c>
      <c r="BL173" s="18" t="s">
        <v>136</v>
      </c>
      <c r="BM173" s="240" t="s">
        <v>217</v>
      </c>
    </row>
    <row r="174" s="13" customFormat="1">
      <c r="A174" s="13"/>
      <c r="B174" s="242"/>
      <c r="C174" s="243"/>
      <c r="D174" s="244" t="s">
        <v>153</v>
      </c>
      <c r="E174" s="245" t="s">
        <v>1</v>
      </c>
      <c r="F174" s="246" t="s">
        <v>218</v>
      </c>
      <c r="G174" s="243"/>
      <c r="H174" s="247">
        <v>8.4019999999999992</v>
      </c>
      <c r="I174" s="248"/>
      <c r="J174" s="243"/>
      <c r="K174" s="243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153</v>
      </c>
      <c r="AU174" s="253" t="s">
        <v>137</v>
      </c>
      <c r="AV174" s="13" t="s">
        <v>137</v>
      </c>
      <c r="AW174" s="13" t="s">
        <v>32</v>
      </c>
      <c r="AX174" s="13" t="s">
        <v>75</v>
      </c>
      <c r="AY174" s="253" t="s">
        <v>128</v>
      </c>
    </row>
    <row r="175" s="13" customFormat="1">
      <c r="A175" s="13"/>
      <c r="B175" s="242"/>
      <c r="C175" s="243"/>
      <c r="D175" s="244" t="s">
        <v>153</v>
      </c>
      <c r="E175" s="245" t="s">
        <v>1</v>
      </c>
      <c r="F175" s="246" t="s">
        <v>219</v>
      </c>
      <c r="G175" s="243"/>
      <c r="H175" s="247">
        <v>1.98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153</v>
      </c>
      <c r="AU175" s="253" t="s">
        <v>137</v>
      </c>
      <c r="AV175" s="13" t="s">
        <v>137</v>
      </c>
      <c r="AW175" s="13" t="s">
        <v>32</v>
      </c>
      <c r="AX175" s="13" t="s">
        <v>75</v>
      </c>
      <c r="AY175" s="253" t="s">
        <v>128</v>
      </c>
    </row>
    <row r="176" s="14" customFormat="1">
      <c r="A176" s="14"/>
      <c r="B176" s="254"/>
      <c r="C176" s="255"/>
      <c r="D176" s="244" t="s">
        <v>153</v>
      </c>
      <c r="E176" s="256" t="s">
        <v>1</v>
      </c>
      <c r="F176" s="257" t="s">
        <v>160</v>
      </c>
      <c r="G176" s="255"/>
      <c r="H176" s="258">
        <v>10.382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4" t="s">
        <v>153</v>
      </c>
      <c r="AU176" s="264" t="s">
        <v>137</v>
      </c>
      <c r="AV176" s="14" t="s">
        <v>136</v>
      </c>
      <c r="AW176" s="14" t="s">
        <v>32</v>
      </c>
      <c r="AX176" s="14" t="s">
        <v>80</v>
      </c>
      <c r="AY176" s="264" t="s">
        <v>128</v>
      </c>
    </row>
    <row r="177" s="2" customFormat="1" ht="16.5" customHeight="1">
      <c r="A177" s="39"/>
      <c r="B177" s="40"/>
      <c r="C177" s="229" t="s">
        <v>220</v>
      </c>
      <c r="D177" s="229" t="s">
        <v>131</v>
      </c>
      <c r="E177" s="230" t="s">
        <v>221</v>
      </c>
      <c r="F177" s="231" t="s">
        <v>222</v>
      </c>
      <c r="G177" s="232" t="s">
        <v>144</v>
      </c>
      <c r="H177" s="233">
        <v>1</v>
      </c>
      <c r="I177" s="234"/>
      <c r="J177" s="235">
        <f>ROUND(I177*H177,2)</f>
        <v>0</v>
      </c>
      <c r="K177" s="231" t="s">
        <v>1</v>
      </c>
      <c r="L177" s="45"/>
      <c r="M177" s="236" t="s">
        <v>1</v>
      </c>
      <c r="N177" s="237" t="s">
        <v>41</v>
      </c>
      <c r="O177" s="92"/>
      <c r="P177" s="238">
        <f>O177*H177</f>
        <v>0</v>
      </c>
      <c r="Q177" s="238">
        <v>4.0000000000000003E-05</v>
      </c>
      <c r="R177" s="238">
        <f>Q177*H177</f>
        <v>4.0000000000000003E-05</v>
      </c>
      <c r="S177" s="238">
        <v>0.18099999999999999</v>
      </c>
      <c r="T177" s="239">
        <f>S177*H177</f>
        <v>0.18099999999999999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136</v>
      </c>
      <c r="AT177" s="240" t="s">
        <v>131</v>
      </c>
      <c r="AU177" s="240" t="s">
        <v>137</v>
      </c>
      <c r="AY177" s="18" t="s">
        <v>128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137</v>
      </c>
      <c r="BK177" s="241">
        <f>ROUND(I177*H177,2)</f>
        <v>0</v>
      </c>
      <c r="BL177" s="18" t="s">
        <v>136</v>
      </c>
      <c r="BM177" s="240" t="s">
        <v>223</v>
      </c>
    </row>
    <row r="178" s="13" customFormat="1">
      <c r="A178" s="13"/>
      <c r="B178" s="242"/>
      <c r="C178" s="243"/>
      <c r="D178" s="244" t="s">
        <v>153</v>
      </c>
      <c r="E178" s="245" t="s">
        <v>1</v>
      </c>
      <c r="F178" s="246" t="s">
        <v>80</v>
      </c>
      <c r="G178" s="243"/>
      <c r="H178" s="247">
        <v>1</v>
      </c>
      <c r="I178" s="248"/>
      <c r="J178" s="243"/>
      <c r="K178" s="243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153</v>
      </c>
      <c r="AU178" s="253" t="s">
        <v>137</v>
      </c>
      <c r="AV178" s="13" t="s">
        <v>137</v>
      </c>
      <c r="AW178" s="13" t="s">
        <v>32</v>
      </c>
      <c r="AX178" s="13" t="s">
        <v>80</v>
      </c>
      <c r="AY178" s="253" t="s">
        <v>128</v>
      </c>
    </row>
    <row r="179" s="2" customFormat="1" ht="24" customHeight="1">
      <c r="A179" s="39"/>
      <c r="B179" s="40"/>
      <c r="C179" s="229" t="s">
        <v>224</v>
      </c>
      <c r="D179" s="229" t="s">
        <v>131</v>
      </c>
      <c r="E179" s="230" t="s">
        <v>225</v>
      </c>
      <c r="F179" s="231" t="s">
        <v>226</v>
      </c>
      <c r="G179" s="232" t="s">
        <v>150</v>
      </c>
      <c r="H179" s="233">
        <v>22.399999999999999</v>
      </c>
      <c r="I179" s="234"/>
      <c r="J179" s="235">
        <f>ROUND(I179*H179,2)</f>
        <v>0</v>
      </c>
      <c r="K179" s="231" t="s">
        <v>135</v>
      </c>
      <c r="L179" s="45"/>
      <c r="M179" s="236" t="s">
        <v>1</v>
      </c>
      <c r="N179" s="237" t="s">
        <v>41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0.035000000000000003</v>
      </c>
      <c r="T179" s="239">
        <f>S179*H179</f>
        <v>0.78400000000000003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136</v>
      </c>
      <c r="AT179" s="240" t="s">
        <v>131</v>
      </c>
      <c r="AU179" s="240" t="s">
        <v>137</v>
      </c>
      <c r="AY179" s="18" t="s">
        <v>128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137</v>
      </c>
      <c r="BK179" s="241">
        <f>ROUND(I179*H179,2)</f>
        <v>0</v>
      </c>
      <c r="BL179" s="18" t="s">
        <v>136</v>
      </c>
      <c r="BM179" s="240" t="s">
        <v>227</v>
      </c>
    </row>
    <row r="180" s="13" customFormat="1">
      <c r="A180" s="13"/>
      <c r="B180" s="242"/>
      <c r="C180" s="243"/>
      <c r="D180" s="244" t="s">
        <v>153</v>
      </c>
      <c r="E180" s="245" t="s">
        <v>1</v>
      </c>
      <c r="F180" s="246" t="s">
        <v>228</v>
      </c>
      <c r="G180" s="243"/>
      <c r="H180" s="247">
        <v>22.399999999999999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153</v>
      </c>
      <c r="AU180" s="253" t="s">
        <v>137</v>
      </c>
      <c r="AV180" s="13" t="s">
        <v>137</v>
      </c>
      <c r="AW180" s="13" t="s">
        <v>32</v>
      </c>
      <c r="AX180" s="13" t="s">
        <v>80</v>
      </c>
      <c r="AY180" s="253" t="s">
        <v>128</v>
      </c>
    </row>
    <row r="181" s="2" customFormat="1" ht="16.5" customHeight="1">
      <c r="A181" s="39"/>
      <c r="B181" s="40"/>
      <c r="C181" s="229" t="s">
        <v>229</v>
      </c>
      <c r="D181" s="229" t="s">
        <v>131</v>
      </c>
      <c r="E181" s="230" t="s">
        <v>230</v>
      </c>
      <c r="F181" s="231" t="s">
        <v>231</v>
      </c>
      <c r="G181" s="232" t="s">
        <v>232</v>
      </c>
      <c r="H181" s="233">
        <v>16.600000000000001</v>
      </c>
      <c r="I181" s="234"/>
      <c r="J181" s="235">
        <f>ROUND(I181*H181,2)</f>
        <v>0</v>
      </c>
      <c r="K181" s="231" t="s">
        <v>135</v>
      </c>
      <c r="L181" s="45"/>
      <c r="M181" s="236" t="s">
        <v>1</v>
      </c>
      <c r="N181" s="237" t="s">
        <v>41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0.0089999999999999993</v>
      </c>
      <c r="T181" s="239">
        <f>S181*H181</f>
        <v>0.14940000000000001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136</v>
      </c>
      <c r="AT181" s="240" t="s">
        <v>131</v>
      </c>
      <c r="AU181" s="240" t="s">
        <v>137</v>
      </c>
      <c r="AY181" s="18" t="s">
        <v>128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137</v>
      </c>
      <c r="BK181" s="241">
        <f>ROUND(I181*H181,2)</f>
        <v>0</v>
      </c>
      <c r="BL181" s="18" t="s">
        <v>136</v>
      </c>
      <c r="BM181" s="240" t="s">
        <v>233</v>
      </c>
    </row>
    <row r="182" s="13" customFormat="1">
      <c r="A182" s="13"/>
      <c r="B182" s="242"/>
      <c r="C182" s="243"/>
      <c r="D182" s="244" t="s">
        <v>153</v>
      </c>
      <c r="E182" s="245" t="s">
        <v>1</v>
      </c>
      <c r="F182" s="246" t="s">
        <v>234</v>
      </c>
      <c r="G182" s="243"/>
      <c r="H182" s="247">
        <v>16.600000000000001</v>
      </c>
      <c r="I182" s="248"/>
      <c r="J182" s="243"/>
      <c r="K182" s="243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153</v>
      </c>
      <c r="AU182" s="253" t="s">
        <v>137</v>
      </c>
      <c r="AV182" s="13" t="s">
        <v>137</v>
      </c>
      <c r="AW182" s="13" t="s">
        <v>32</v>
      </c>
      <c r="AX182" s="13" t="s">
        <v>80</v>
      </c>
      <c r="AY182" s="253" t="s">
        <v>128</v>
      </c>
    </row>
    <row r="183" s="2" customFormat="1" ht="24" customHeight="1">
      <c r="A183" s="39"/>
      <c r="B183" s="40"/>
      <c r="C183" s="229" t="s">
        <v>235</v>
      </c>
      <c r="D183" s="229" t="s">
        <v>131</v>
      </c>
      <c r="E183" s="230" t="s">
        <v>236</v>
      </c>
      <c r="F183" s="231" t="s">
        <v>237</v>
      </c>
      <c r="G183" s="232" t="s">
        <v>150</v>
      </c>
      <c r="H183" s="233">
        <v>2.823</v>
      </c>
      <c r="I183" s="234"/>
      <c r="J183" s="235">
        <f>ROUND(I183*H183,2)</f>
        <v>0</v>
      </c>
      <c r="K183" s="231" t="s">
        <v>135</v>
      </c>
      <c r="L183" s="45"/>
      <c r="M183" s="236" t="s">
        <v>1</v>
      </c>
      <c r="N183" s="237" t="s">
        <v>41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0.041000000000000002</v>
      </c>
      <c r="T183" s="239">
        <f>S183*H183</f>
        <v>0.115743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136</v>
      </c>
      <c r="AT183" s="240" t="s">
        <v>131</v>
      </c>
      <c r="AU183" s="240" t="s">
        <v>137</v>
      </c>
      <c r="AY183" s="18" t="s">
        <v>128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137</v>
      </c>
      <c r="BK183" s="241">
        <f>ROUND(I183*H183,2)</f>
        <v>0</v>
      </c>
      <c r="BL183" s="18" t="s">
        <v>136</v>
      </c>
      <c r="BM183" s="240" t="s">
        <v>238</v>
      </c>
    </row>
    <row r="184" s="13" customFormat="1">
      <c r="A184" s="13"/>
      <c r="B184" s="242"/>
      <c r="C184" s="243"/>
      <c r="D184" s="244" t="s">
        <v>153</v>
      </c>
      <c r="E184" s="245" t="s">
        <v>1</v>
      </c>
      <c r="F184" s="246" t="s">
        <v>239</v>
      </c>
      <c r="G184" s="243"/>
      <c r="H184" s="247">
        <v>0.66000000000000003</v>
      </c>
      <c r="I184" s="248"/>
      <c r="J184" s="243"/>
      <c r="K184" s="243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153</v>
      </c>
      <c r="AU184" s="253" t="s">
        <v>137</v>
      </c>
      <c r="AV184" s="13" t="s">
        <v>137</v>
      </c>
      <c r="AW184" s="13" t="s">
        <v>32</v>
      </c>
      <c r="AX184" s="13" t="s">
        <v>75</v>
      </c>
      <c r="AY184" s="253" t="s">
        <v>128</v>
      </c>
    </row>
    <row r="185" s="13" customFormat="1">
      <c r="A185" s="13"/>
      <c r="B185" s="242"/>
      <c r="C185" s="243"/>
      <c r="D185" s="244" t="s">
        <v>153</v>
      </c>
      <c r="E185" s="245" t="s">
        <v>1</v>
      </c>
      <c r="F185" s="246" t="s">
        <v>240</v>
      </c>
      <c r="G185" s="243"/>
      <c r="H185" s="247">
        <v>0.29999999999999999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153</v>
      </c>
      <c r="AU185" s="253" t="s">
        <v>137</v>
      </c>
      <c r="AV185" s="13" t="s">
        <v>137</v>
      </c>
      <c r="AW185" s="13" t="s">
        <v>32</v>
      </c>
      <c r="AX185" s="13" t="s">
        <v>75</v>
      </c>
      <c r="AY185" s="253" t="s">
        <v>128</v>
      </c>
    </row>
    <row r="186" s="13" customFormat="1">
      <c r="A186" s="13"/>
      <c r="B186" s="242"/>
      <c r="C186" s="243"/>
      <c r="D186" s="244" t="s">
        <v>153</v>
      </c>
      <c r="E186" s="245" t="s">
        <v>1</v>
      </c>
      <c r="F186" s="246" t="s">
        <v>241</v>
      </c>
      <c r="G186" s="243"/>
      <c r="H186" s="247">
        <v>1.863</v>
      </c>
      <c r="I186" s="248"/>
      <c r="J186" s="243"/>
      <c r="K186" s="243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153</v>
      </c>
      <c r="AU186" s="253" t="s">
        <v>137</v>
      </c>
      <c r="AV186" s="13" t="s">
        <v>137</v>
      </c>
      <c r="AW186" s="13" t="s">
        <v>32</v>
      </c>
      <c r="AX186" s="13" t="s">
        <v>75</v>
      </c>
      <c r="AY186" s="253" t="s">
        <v>128</v>
      </c>
    </row>
    <row r="187" s="14" customFormat="1">
      <c r="A187" s="14"/>
      <c r="B187" s="254"/>
      <c r="C187" s="255"/>
      <c r="D187" s="244" t="s">
        <v>153</v>
      </c>
      <c r="E187" s="256" t="s">
        <v>1</v>
      </c>
      <c r="F187" s="257" t="s">
        <v>160</v>
      </c>
      <c r="G187" s="255"/>
      <c r="H187" s="258">
        <v>2.823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4" t="s">
        <v>153</v>
      </c>
      <c r="AU187" s="264" t="s">
        <v>137</v>
      </c>
      <c r="AV187" s="14" t="s">
        <v>136</v>
      </c>
      <c r="AW187" s="14" t="s">
        <v>32</v>
      </c>
      <c r="AX187" s="14" t="s">
        <v>80</v>
      </c>
      <c r="AY187" s="264" t="s">
        <v>128</v>
      </c>
    </row>
    <row r="188" s="2" customFormat="1" ht="24" customHeight="1">
      <c r="A188" s="39"/>
      <c r="B188" s="40"/>
      <c r="C188" s="229" t="s">
        <v>7</v>
      </c>
      <c r="D188" s="229" t="s">
        <v>131</v>
      </c>
      <c r="E188" s="230" t="s">
        <v>242</v>
      </c>
      <c r="F188" s="231" t="s">
        <v>243</v>
      </c>
      <c r="G188" s="232" t="s">
        <v>134</v>
      </c>
      <c r="H188" s="233">
        <v>2</v>
      </c>
      <c r="I188" s="234"/>
      <c r="J188" s="235">
        <f>ROUND(I188*H188,2)</f>
        <v>0</v>
      </c>
      <c r="K188" s="231" t="s">
        <v>135</v>
      </c>
      <c r="L188" s="45"/>
      <c r="M188" s="236" t="s">
        <v>1</v>
      </c>
      <c r="N188" s="237" t="s">
        <v>41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0.016</v>
      </c>
      <c r="T188" s="239">
        <f>S188*H188</f>
        <v>0.032000000000000001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136</v>
      </c>
      <c r="AT188" s="240" t="s">
        <v>131</v>
      </c>
      <c r="AU188" s="240" t="s">
        <v>137</v>
      </c>
      <c r="AY188" s="18" t="s">
        <v>128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137</v>
      </c>
      <c r="BK188" s="241">
        <f>ROUND(I188*H188,2)</f>
        <v>0</v>
      </c>
      <c r="BL188" s="18" t="s">
        <v>136</v>
      </c>
      <c r="BM188" s="240" t="s">
        <v>244</v>
      </c>
    </row>
    <row r="189" s="2" customFormat="1" ht="24" customHeight="1">
      <c r="A189" s="39"/>
      <c r="B189" s="40"/>
      <c r="C189" s="229" t="s">
        <v>245</v>
      </c>
      <c r="D189" s="229" t="s">
        <v>131</v>
      </c>
      <c r="E189" s="230" t="s">
        <v>246</v>
      </c>
      <c r="F189" s="231" t="s">
        <v>247</v>
      </c>
      <c r="G189" s="232" t="s">
        <v>134</v>
      </c>
      <c r="H189" s="233">
        <v>4</v>
      </c>
      <c r="I189" s="234"/>
      <c r="J189" s="235">
        <f>ROUND(I189*H189,2)</f>
        <v>0</v>
      </c>
      <c r="K189" s="231" t="s">
        <v>135</v>
      </c>
      <c r="L189" s="45"/>
      <c r="M189" s="236" t="s">
        <v>1</v>
      </c>
      <c r="N189" s="237" t="s">
        <v>41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0.025000000000000001</v>
      </c>
      <c r="T189" s="239">
        <f>S189*H189</f>
        <v>0.10000000000000001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136</v>
      </c>
      <c r="AT189" s="240" t="s">
        <v>131</v>
      </c>
      <c r="AU189" s="240" t="s">
        <v>137</v>
      </c>
      <c r="AY189" s="18" t="s">
        <v>128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137</v>
      </c>
      <c r="BK189" s="241">
        <f>ROUND(I189*H189,2)</f>
        <v>0</v>
      </c>
      <c r="BL189" s="18" t="s">
        <v>136</v>
      </c>
      <c r="BM189" s="240" t="s">
        <v>248</v>
      </c>
    </row>
    <row r="190" s="2" customFormat="1" ht="24" customHeight="1">
      <c r="A190" s="39"/>
      <c r="B190" s="40"/>
      <c r="C190" s="229" t="s">
        <v>249</v>
      </c>
      <c r="D190" s="229" t="s">
        <v>131</v>
      </c>
      <c r="E190" s="230" t="s">
        <v>250</v>
      </c>
      <c r="F190" s="231" t="s">
        <v>251</v>
      </c>
      <c r="G190" s="232" t="s">
        <v>134</v>
      </c>
      <c r="H190" s="233">
        <v>1</v>
      </c>
      <c r="I190" s="234"/>
      <c r="J190" s="235">
        <f>ROUND(I190*H190,2)</f>
        <v>0</v>
      </c>
      <c r="K190" s="231" t="s">
        <v>135</v>
      </c>
      <c r="L190" s="45"/>
      <c r="M190" s="236" t="s">
        <v>1</v>
      </c>
      <c r="N190" s="237" t="s">
        <v>41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0.124</v>
      </c>
      <c r="T190" s="239">
        <f>S190*H190</f>
        <v>0.124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136</v>
      </c>
      <c r="AT190" s="240" t="s">
        <v>131</v>
      </c>
      <c r="AU190" s="240" t="s">
        <v>137</v>
      </c>
      <c r="AY190" s="18" t="s">
        <v>128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137</v>
      </c>
      <c r="BK190" s="241">
        <f>ROUND(I190*H190,2)</f>
        <v>0</v>
      </c>
      <c r="BL190" s="18" t="s">
        <v>136</v>
      </c>
      <c r="BM190" s="240" t="s">
        <v>252</v>
      </c>
    </row>
    <row r="191" s="2" customFormat="1" ht="24" customHeight="1">
      <c r="A191" s="39"/>
      <c r="B191" s="40"/>
      <c r="C191" s="229" t="s">
        <v>253</v>
      </c>
      <c r="D191" s="229" t="s">
        <v>131</v>
      </c>
      <c r="E191" s="230" t="s">
        <v>254</v>
      </c>
      <c r="F191" s="231" t="s">
        <v>255</v>
      </c>
      <c r="G191" s="232" t="s">
        <v>232</v>
      </c>
      <c r="H191" s="233">
        <v>48</v>
      </c>
      <c r="I191" s="234"/>
      <c r="J191" s="235">
        <f>ROUND(I191*H191,2)</f>
        <v>0</v>
      </c>
      <c r="K191" s="231" t="s">
        <v>135</v>
      </c>
      <c r="L191" s="45"/>
      <c r="M191" s="236" t="s">
        <v>1</v>
      </c>
      <c r="N191" s="237" t="s">
        <v>41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0.012999999999999999</v>
      </c>
      <c r="T191" s="239">
        <f>S191*H191</f>
        <v>0.624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136</v>
      </c>
      <c r="AT191" s="240" t="s">
        <v>131</v>
      </c>
      <c r="AU191" s="240" t="s">
        <v>137</v>
      </c>
      <c r="AY191" s="18" t="s">
        <v>128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137</v>
      </c>
      <c r="BK191" s="241">
        <f>ROUND(I191*H191,2)</f>
        <v>0</v>
      </c>
      <c r="BL191" s="18" t="s">
        <v>136</v>
      </c>
      <c r="BM191" s="240" t="s">
        <v>256</v>
      </c>
    </row>
    <row r="192" s="2" customFormat="1" ht="24" customHeight="1">
      <c r="A192" s="39"/>
      <c r="B192" s="40"/>
      <c r="C192" s="229" t="s">
        <v>257</v>
      </c>
      <c r="D192" s="229" t="s">
        <v>131</v>
      </c>
      <c r="E192" s="230" t="s">
        <v>258</v>
      </c>
      <c r="F192" s="231" t="s">
        <v>259</v>
      </c>
      <c r="G192" s="232" t="s">
        <v>150</v>
      </c>
      <c r="H192" s="233">
        <v>111</v>
      </c>
      <c r="I192" s="234"/>
      <c r="J192" s="235">
        <f>ROUND(I192*H192,2)</f>
        <v>0</v>
      </c>
      <c r="K192" s="231" t="s">
        <v>151</v>
      </c>
      <c r="L192" s="45"/>
      <c r="M192" s="236" t="s">
        <v>1</v>
      </c>
      <c r="N192" s="237" t="s">
        <v>41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0.0040000000000000001</v>
      </c>
      <c r="T192" s="239">
        <f>S192*H192</f>
        <v>0.44400000000000001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136</v>
      </c>
      <c r="AT192" s="240" t="s">
        <v>131</v>
      </c>
      <c r="AU192" s="240" t="s">
        <v>137</v>
      </c>
      <c r="AY192" s="18" t="s">
        <v>128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137</v>
      </c>
      <c r="BK192" s="241">
        <f>ROUND(I192*H192,2)</f>
        <v>0</v>
      </c>
      <c r="BL192" s="18" t="s">
        <v>136</v>
      </c>
      <c r="BM192" s="240" t="s">
        <v>260</v>
      </c>
    </row>
    <row r="193" s="2" customFormat="1" ht="24" customHeight="1">
      <c r="A193" s="39"/>
      <c r="B193" s="40"/>
      <c r="C193" s="229" t="s">
        <v>261</v>
      </c>
      <c r="D193" s="229" t="s">
        <v>131</v>
      </c>
      <c r="E193" s="230" t="s">
        <v>262</v>
      </c>
      <c r="F193" s="231" t="s">
        <v>263</v>
      </c>
      <c r="G193" s="232" t="s">
        <v>150</v>
      </c>
      <c r="H193" s="233">
        <v>408.678</v>
      </c>
      <c r="I193" s="234"/>
      <c r="J193" s="235">
        <f>ROUND(I193*H193,2)</f>
        <v>0</v>
      </c>
      <c r="K193" s="231" t="s">
        <v>151</v>
      </c>
      <c r="L193" s="45"/>
      <c r="M193" s="236" t="s">
        <v>1</v>
      </c>
      <c r="N193" s="237" t="s">
        <v>41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0.01</v>
      </c>
      <c r="T193" s="239">
        <f>S193*H193</f>
        <v>4.0867800000000001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136</v>
      </c>
      <c r="AT193" s="240" t="s">
        <v>131</v>
      </c>
      <c r="AU193" s="240" t="s">
        <v>137</v>
      </c>
      <c r="AY193" s="18" t="s">
        <v>128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137</v>
      </c>
      <c r="BK193" s="241">
        <f>ROUND(I193*H193,2)</f>
        <v>0</v>
      </c>
      <c r="BL193" s="18" t="s">
        <v>136</v>
      </c>
      <c r="BM193" s="240" t="s">
        <v>264</v>
      </c>
    </row>
    <row r="194" s="2" customFormat="1" ht="36" customHeight="1">
      <c r="A194" s="39"/>
      <c r="B194" s="40"/>
      <c r="C194" s="229" t="s">
        <v>265</v>
      </c>
      <c r="D194" s="229" t="s">
        <v>131</v>
      </c>
      <c r="E194" s="230" t="s">
        <v>266</v>
      </c>
      <c r="F194" s="231" t="s">
        <v>267</v>
      </c>
      <c r="G194" s="232" t="s">
        <v>150</v>
      </c>
      <c r="H194" s="233">
        <v>20</v>
      </c>
      <c r="I194" s="234"/>
      <c r="J194" s="235">
        <f>ROUND(I194*H194,2)</f>
        <v>0</v>
      </c>
      <c r="K194" s="231" t="s">
        <v>135</v>
      </c>
      <c r="L194" s="45"/>
      <c r="M194" s="236" t="s">
        <v>1</v>
      </c>
      <c r="N194" s="237" t="s">
        <v>41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0.02</v>
      </c>
      <c r="T194" s="239">
        <f>S194*H194</f>
        <v>0.40000000000000002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136</v>
      </c>
      <c r="AT194" s="240" t="s">
        <v>131</v>
      </c>
      <c r="AU194" s="240" t="s">
        <v>137</v>
      </c>
      <c r="AY194" s="18" t="s">
        <v>128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137</v>
      </c>
      <c r="BK194" s="241">
        <f>ROUND(I194*H194,2)</f>
        <v>0</v>
      </c>
      <c r="BL194" s="18" t="s">
        <v>136</v>
      </c>
      <c r="BM194" s="240" t="s">
        <v>268</v>
      </c>
    </row>
    <row r="195" s="13" customFormat="1">
      <c r="A195" s="13"/>
      <c r="B195" s="242"/>
      <c r="C195" s="243"/>
      <c r="D195" s="244" t="s">
        <v>153</v>
      </c>
      <c r="E195" s="245" t="s">
        <v>1</v>
      </c>
      <c r="F195" s="246" t="s">
        <v>235</v>
      </c>
      <c r="G195" s="243"/>
      <c r="H195" s="247">
        <v>20</v>
      </c>
      <c r="I195" s="248"/>
      <c r="J195" s="243"/>
      <c r="K195" s="243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153</v>
      </c>
      <c r="AU195" s="253" t="s">
        <v>137</v>
      </c>
      <c r="AV195" s="13" t="s">
        <v>137</v>
      </c>
      <c r="AW195" s="13" t="s">
        <v>32</v>
      </c>
      <c r="AX195" s="13" t="s">
        <v>80</v>
      </c>
      <c r="AY195" s="253" t="s">
        <v>128</v>
      </c>
    </row>
    <row r="196" s="2" customFormat="1" ht="24" customHeight="1">
      <c r="A196" s="39"/>
      <c r="B196" s="40"/>
      <c r="C196" s="229" t="s">
        <v>269</v>
      </c>
      <c r="D196" s="229" t="s">
        <v>131</v>
      </c>
      <c r="E196" s="230" t="s">
        <v>270</v>
      </c>
      <c r="F196" s="231" t="s">
        <v>271</v>
      </c>
      <c r="G196" s="232" t="s">
        <v>150</v>
      </c>
      <c r="H196" s="233">
        <v>25.210000000000001</v>
      </c>
      <c r="I196" s="234"/>
      <c r="J196" s="235">
        <f>ROUND(I196*H196,2)</f>
        <v>0</v>
      </c>
      <c r="K196" s="231" t="s">
        <v>151</v>
      </c>
      <c r="L196" s="45"/>
      <c r="M196" s="236" t="s">
        <v>1</v>
      </c>
      <c r="N196" s="237" t="s">
        <v>41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0.045999999999999999</v>
      </c>
      <c r="T196" s="239">
        <f>S196*H196</f>
        <v>1.1596599999999999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136</v>
      </c>
      <c r="AT196" s="240" t="s">
        <v>131</v>
      </c>
      <c r="AU196" s="240" t="s">
        <v>137</v>
      </c>
      <c r="AY196" s="18" t="s">
        <v>128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137</v>
      </c>
      <c r="BK196" s="241">
        <f>ROUND(I196*H196,2)</f>
        <v>0</v>
      </c>
      <c r="BL196" s="18" t="s">
        <v>136</v>
      </c>
      <c r="BM196" s="240" t="s">
        <v>272</v>
      </c>
    </row>
    <row r="197" s="2" customFormat="1" ht="24" customHeight="1">
      <c r="A197" s="39"/>
      <c r="B197" s="40"/>
      <c r="C197" s="229" t="s">
        <v>273</v>
      </c>
      <c r="D197" s="229" t="s">
        <v>131</v>
      </c>
      <c r="E197" s="230" t="s">
        <v>274</v>
      </c>
      <c r="F197" s="231" t="s">
        <v>275</v>
      </c>
      <c r="G197" s="232" t="s">
        <v>150</v>
      </c>
      <c r="H197" s="233">
        <v>25.210000000000001</v>
      </c>
      <c r="I197" s="234"/>
      <c r="J197" s="235">
        <f>ROUND(I197*H197,2)</f>
        <v>0</v>
      </c>
      <c r="K197" s="231" t="s">
        <v>135</v>
      </c>
      <c r="L197" s="45"/>
      <c r="M197" s="236" t="s">
        <v>1</v>
      </c>
      <c r="N197" s="237" t="s">
        <v>41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0.068000000000000005</v>
      </c>
      <c r="T197" s="239">
        <f>S197*H197</f>
        <v>1.7142800000000003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136</v>
      </c>
      <c r="AT197" s="240" t="s">
        <v>131</v>
      </c>
      <c r="AU197" s="240" t="s">
        <v>137</v>
      </c>
      <c r="AY197" s="18" t="s">
        <v>128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137</v>
      </c>
      <c r="BK197" s="241">
        <f>ROUND(I197*H197,2)</f>
        <v>0</v>
      </c>
      <c r="BL197" s="18" t="s">
        <v>136</v>
      </c>
      <c r="BM197" s="240" t="s">
        <v>276</v>
      </c>
    </row>
    <row r="198" s="13" customFormat="1">
      <c r="A198" s="13"/>
      <c r="B198" s="242"/>
      <c r="C198" s="243"/>
      <c r="D198" s="244" t="s">
        <v>153</v>
      </c>
      <c r="E198" s="245" t="s">
        <v>1</v>
      </c>
      <c r="F198" s="246" t="s">
        <v>277</v>
      </c>
      <c r="G198" s="243"/>
      <c r="H198" s="247">
        <v>20.949999999999999</v>
      </c>
      <c r="I198" s="248"/>
      <c r="J198" s="243"/>
      <c r="K198" s="243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153</v>
      </c>
      <c r="AU198" s="253" t="s">
        <v>137</v>
      </c>
      <c r="AV198" s="13" t="s">
        <v>137</v>
      </c>
      <c r="AW198" s="13" t="s">
        <v>32</v>
      </c>
      <c r="AX198" s="13" t="s">
        <v>75</v>
      </c>
      <c r="AY198" s="253" t="s">
        <v>128</v>
      </c>
    </row>
    <row r="199" s="13" customFormat="1">
      <c r="A199" s="13"/>
      <c r="B199" s="242"/>
      <c r="C199" s="243"/>
      <c r="D199" s="244" t="s">
        <v>153</v>
      </c>
      <c r="E199" s="245" t="s">
        <v>1</v>
      </c>
      <c r="F199" s="246" t="s">
        <v>278</v>
      </c>
      <c r="G199" s="243"/>
      <c r="H199" s="247">
        <v>4.2599999999999998</v>
      </c>
      <c r="I199" s="248"/>
      <c r="J199" s="243"/>
      <c r="K199" s="243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153</v>
      </c>
      <c r="AU199" s="253" t="s">
        <v>137</v>
      </c>
      <c r="AV199" s="13" t="s">
        <v>137</v>
      </c>
      <c r="AW199" s="13" t="s">
        <v>32</v>
      </c>
      <c r="AX199" s="13" t="s">
        <v>75</v>
      </c>
      <c r="AY199" s="253" t="s">
        <v>128</v>
      </c>
    </row>
    <row r="200" s="14" customFormat="1">
      <c r="A200" s="14"/>
      <c r="B200" s="254"/>
      <c r="C200" s="255"/>
      <c r="D200" s="244" t="s">
        <v>153</v>
      </c>
      <c r="E200" s="256" t="s">
        <v>1</v>
      </c>
      <c r="F200" s="257" t="s">
        <v>160</v>
      </c>
      <c r="G200" s="255"/>
      <c r="H200" s="258">
        <v>25.210000000000001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4" t="s">
        <v>153</v>
      </c>
      <c r="AU200" s="264" t="s">
        <v>137</v>
      </c>
      <c r="AV200" s="14" t="s">
        <v>136</v>
      </c>
      <c r="AW200" s="14" t="s">
        <v>32</v>
      </c>
      <c r="AX200" s="14" t="s">
        <v>80</v>
      </c>
      <c r="AY200" s="264" t="s">
        <v>128</v>
      </c>
    </row>
    <row r="201" s="12" customFormat="1" ht="22.8" customHeight="1">
      <c r="A201" s="12"/>
      <c r="B201" s="213"/>
      <c r="C201" s="214"/>
      <c r="D201" s="215" t="s">
        <v>74</v>
      </c>
      <c r="E201" s="227" t="s">
        <v>279</v>
      </c>
      <c r="F201" s="227" t="s">
        <v>280</v>
      </c>
      <c r="G201" s="214"/>
      <c r="H201" s="214"/>
      <c r="I201" s="217"/>
      <c r="J201" s="228">
        <f>BK201</f>
        <v>0</v>
      </c>
      <c r="K201" s="214"/>
      <c r="L201" s="219"/>
      <c r="M201" s="220"/>
      <c r="N201" s="221"/>
      <c r="O201" s="221"/>
      <c r="P201" s="222">
        <f>SUM(P202:P207)</f>
        <v>0</v>
      </c>
      <c r="Q201" s="221"/>
      <c r="R201" s="222">
        <f>SUM(R202:R207)</f>
        <v>0</v>
      </c>
      <c r="S201" s="221"/>
      <c r="T201" s="223">
        <f>SUM(T202:T207)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4" t="s">
        <v>80</v>
      </c>
      <c r="AT201" s="225" t="s">
        <v>74</v>
      </c>
      <c r="AU201" s="225" t="s">
        <v>80</v>
      </c>
      <c r="AY201" s="224" t="s">
        <v>128</v>
      </c>
      <c r="BK201" s="226">
        <f>SUM(BK202:BK207)</f>
        <v>0</v>
      </c>
    </row>
    <row r="202" s="2" customFormat="1" ht="24" customHeight="1">
      <c r="A202" s="39"/>
      <c r="B202" s="40"/>
      <c r="C202" s="229" t="s">
        <v>281</v>
      </c>
      <c r="D202" s="229" t="s">
        <v>131</v>
      </c>
      <c r="E202" s="230" t="s">
        <v>282</v>
      </c>
      <c r="F202" s="231" t="s">
        <v>283</v>
      </c>
      <c r="G202" s="232" t="s">
        <v>284</v>
      </c>
      <c r="H202" s="233">
        <v>13.186999999999999</v>
      </c>
      <c r="I202" s="234"/>
      <c r="J202" s="235">
        <f>ROUND(I202*H202,2)</f>
        <v>0</v>
      </c>
      <c r="K202" s="231" t="s">
        <v>188</v>
      </c>
      <c r="L202" s="45"/>
      <c r="M202" s="236" t="s">
        <v>1</v>
      </c>
      <c r="N202" s="237" t="s">
        <v>41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136</v>
      </c>
      <c r="AT202" s="240" t="s">
        <v>131</v>
      </c>
      <c r="AU202" s="240" t="s">
        <v>137</v>
      </c>
      <c r="AY202" s="18" t="s">
        <v>128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137</v>
      </c>
      <c r="BK202" s="241">
        <f>ROUND(I202*H202,2)</f>
        <v>0</v>
      </c>
      <c r="BL202" s="18" t="s">
        <v>136</v>
      </c>
      <c r="BM202" s="240" t="s">
        <v>285</v>
      </c>
    </row>
    <row r="203" s="2" customFormat="1" ht="24" customHeight="1">
      <c r="A203" s="39"/>
      <c r="B203" s="40"/>
      <c r="C203" s="229" t="s">
        <v>286</v>
      </c>
      <c r="D203" s="229" t="s">
        <v>131</v>
      </c>
      <c r="E203" s="230" t="s">
        <v>287</v>
      </c>
      <c r="F203" s="231" t="s">
        <v>288</v>
      </c>
      <c r="G203" s="232" t="s">
        <v>284</v>
      </c>
      <c r="H203" s="233">
        <v>13.186999999999999</v>
      </c>
      <c r="I203" s="234"/>
      <c r="J203" s="235">
        <f>ROUND(I203*H203,2)</f>
        <v>0</v>
      </c>
      <c r="K203" s="231" t="s">
        <v>188</v>
      </c>
      <c r="L203" s="45"/>
      <c r="M203" s="236" t="s">
        <v>1</v>
      </c>
      <c r="N203" s="237" t="s">
        <v>41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136</v>
      </c>
      <c r="AT203" s="240" t="s">
        <v>131</v>
      </c>
      <c r="AU203" s="240" t="s">
        <v>137</v>
      </c>
      <c r="AY203" s="18" t="s">
        <v>128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137</v>
      </c>
      <c r="BK203" s="241">
        <f>ROUND(I203*H203,2)</f>
        <v>0</v>
      </c>
      <c r="BL203" s="18" t="s">
        <v>136</v>
      </c>
      <c r="BM203" s="240" t="s">
        <v>289</v>
      </c>
    </row>
    <row r="204" s="2" customFormat="1" ht="24" customHeight="1">
      <c r="A204" s="39"/>
      <c r="B204" s="40"/>
      <c r="C204" s="229" t="s">
        <v>290</v>
      </c>
      <c r="D204" s="229" t="s">
        <v>131</v>
      </c>
      <c r="E204" s="230" t="s">
        <v>291</v>
      </c>
      <c r="F204" s="231" t="s">
        <v>292</v>
      </c>
      <c r="G204" s="232" t="s">
        <v>284</v>
      </c>
      <c r="H204" s="233">
        <v>316.488</v>
      </c>
      <c r="I204" s="234"/>
      <c r="J204" s="235">
        <f>ROUND(I204*H204,2)</f>
        <v>0</v>
      </c>
      <c r="K204" s="231" t="s">
        <v>188</v>
      </c>
      <c r="L204" s="45"/>
      <c r="M204" s="236" t="s">
        <v>1</v>
      </c>
      <c r="N204" s="237" t="s">
        <v>41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136</v>
      </c>
      <c r="AT204" s="240" t="s">
        <v>131</v>
      </c>
      <c r="AU204" s="240" t="s">
        <v>137</v>
      </c>
      <c r="AY204" s="18" t="s">
        <v>128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137</v>
      </c>
      <c r="BK204" s="241">
        <f>ROUND(I204*H204,2)</f>
        <v>0</v>
      </c>
      <c r="BL204" s="18" t="s">
        <v>136</v>
      </c>
      <c r="BM204" s="240" t="s">
        <v>293</v>
      </c>
    </row>
    <row r="205" s="13" customFormat="1">
      <c r="A205" s="13"/>
      <c r="B205" s="242"/>
      <c r="C205" s="243"/>
      <c r="D205" s="244" t="s">
        <v>153</v>
      </c>
      <c r="E205" s="243"/>
      <c r="F205" s="246" t="s">
        <v>294</v>
      </c>
      <c r="G205" s="243"/>
      <c r="H205" s="247">
        <v>316.488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153</v>
      </c>
      <c r="AU205" s="253" t="s">
        <v>137</v>
      </c>
      <c r="AV205" s="13" t="s">
        <v>137</v>
      </c>
      <c r="AW205" s="13" t="s">
        <v>4</v>
      </c>
      <c r="AX205" s="13" t="s">
        <v>80</v>
      </c>
      <c r="AY205" s="253" t="s">
        <v>128</v>
      </c>
    </row>
    <row r="206" s="2" customFormat="1" ht="24" customHeight="1">
      <c r="A206" s="39"/>
      <c r="B206" s="40"/>
      <c r="C206" s="229" t="s">
        <v>295</v>
      </c>
      <c r="D206" s="229" t="s">
        <v>131</v>
      </c>
      <c r="E206" s="230" t="s">
        <v>296</v>
      </c>
      <c r="F206" s="231" t="s">
        <v>297</v>
      </c>
      <c r="G206" s="232" t="s">
        <v>284</v>
      </c>
      <c r="H206" s="233">
        <v>8.3390000000000004</v>
      </c>
      <c r="I206" s="234"/>
      <c r="J206" s="235">
        <f>ROUND(I206*H206,2)</f>
        <v>0</v>
      </c>
      <c r="K206" s="231" t="s">
        <v>188</v>
      </c>
      <c r="L206" s="45"/>
      <c r="M206" s="236" t="s">
        <v>1</v>
      </c>
      <c r="N206" s="237" t="s">
        <v>41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136</v>
      </c>
      <c r="AT206" s="240" t="s">
        <v>131</v>
      </c>
      <c r="AU206" s="240" t="s">
        <v>137</v>
      </c>
      <c r="AY206" s="18" t="s">
        <v>128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137</v>
      </c>
      <c r="BK206" s="241">
        <f>ROUND(I206*H206,2)</f>
        <v>0</v>
      </c>
      <c r="BL206" s="18" t="s">
        <v>136</v>
      </c>
      <c r="BM206" s="240" t="s">
        <v>298</v>
      </c>
    </row>
    <row r="207" s="2" customFormat="1" ht="24" customHeight="1">
      <c r="A207" s="39"/>
      <c r="B207" s="40"/>
      <c r="C207" s="229" t="s">
        <v>299</v>
      </c>
      <c r="D207" s="229" t="s">
        <v>131</v>
      </c>
      <c r="E207" s="230" t="s">
        <v>300</v>
      </c>
      <c r="F207" s="231" t="s">
        <v>301</v>
      </c>
      <c r="G207" s="232" t="s">
        <v>284</v>
      </c>
      <c r="H207" s="233">
        <v>4.8479999999999999</v>
      </c>
      <c r="I207" s="234"/>
      <c r="J207" s="235">
        <f>ROUND(I207*H207,2)</f>
        <v>0</v>
      </c>
      <c r="K207" s="231" t="s">
        <v>135</v>
      </c>
      <c r="L207" s="45"/>
      <c r="M207" s="236" t="s">
        <v>1</v>
      </c>
      <c r="N207" s="237" t="s">
        <v>41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136</v>
      </c>
      <c r="AT207" s="240" t="s">
        <v>131</v>
      </c>
      <c r="AU207" s="240" t="s">
        <v>137</v>
      </c>
      <c r="AY207" s="18" t="s">
        <v>128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137</v>
      </c>
      <c r="BK207" s="241">
        <f>ROUND(I207*H207,2)</f>
        <v>0</v>
      </c>
      <c r="BL207" s="18" t="s">
        <v>136</v>
      </c>
      <c r="BM207" s="240" t="s">
        <v>302</v>
      </c>
    </row>
    <row r="208" s="12" customFormat="1" ht="22.8" customHeight="1">
      <c r="A208" s="12"/>
      <c r="B208" s="213"/>
      <c r="C208" s="214"/>
      <c r="D208" s="215" t="s">
        <v>74</v>
      </c>
      <c r="E208" s="227" t="s">
        <v>303</v>
      </c>
      <c r="F208" s="227" t="s">
        <v>304</v>
      </c>
      <c r="G208" s="214"/>
      <c r="H208" s="214"/>
      <c r="I208" s="217"/>
      <c r="J208" s="228">
        <f>BK208</f>
        <v>0</v>
      </c>
      <c r="K208" s="214"/>
      <c r="L208" s="219"/>
      <c r="M208" s="220"/>
      <c r="N208" s="221"/>
      <c r="O208" s="221"/>
      <c r="P208" s="222">
        <f>P209</f>
        <v>0</v>
      </c>
      <c r="Q208" s="221"/>
      <c r="R208" s="222">
        <f>R209</f>
        <v>0</v>
      </c>
      <c r="S208" s="221"/>
      <c r="T208" s="223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4" t="s">
        <v>80</v>
      </c>
      <c r="AT208" s="225" t="s">
        <v>74</v>
      </c>
      <c r="AU208" s="225" t="s">
        <v>80</v>
      </c>
      <c r="AY208" s="224" t="s">
        <v>128</v>
      </c>
      <c r="BK208" s="226">
        <f>BK209</f>
        <v>0</v>
      </c>
    </row>
    <row r="209" s="2" customFormat="1" ht="16.5" customHeight="1">
      <c r="A209" s="39"/>
      <c r="B209" s="40"/>
      <c r="C209" s="229" t="s">
        <v>305</v>
      </c>
      <c r="D209" s="229" t="s">
        <v>131</v>
      </c>
      <c r="E209" s="230" t="s">
        <v>306</v>
      </c>
      <c r="F209" s="231" t="s">
        <v>307</v>
      </c>
      <c r="G209" s="232" t="s">
        <v>284</v>
      </c>
      <c r="H209" s="233">
        <v>9.7789999999999999</v>
      </c>
      <c r="I209" s="234"/>
      <c r="J209" s="235">
        <f>ROUND(I209*H209,2)</f>
        <v>0</v>
      </c>
      <c r="K209" s="231" t="s">
        <v>135</v>
      </c>
      <c r="L209" s="45"/>
      <c r="M209" s="236" t="s">
        <v>1</v>
      </c>
      <c r="N209" s="237" t="s">
        <v>41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136</v>
      </c>
      <c r="AT209" s="240" t="s">
        <v>131</v>
      </c>
      <c r="AU209" s="240" t="s">
        <v>137</v>
      </c>
      <c r="AY209" s="18" t="s">
        <v>128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137</v>
      </c>
      <c r="BK209" s="241">
        <f>ROUND(I209*H209,2)</f>
        <v>0</v>
      </c>
      <c r="BL209" s="18" t="s">
        <v>136</v>
      </c>
      <c r="BM209" s="240" t="s">
        <v>308</v>
      </c>
    </row>
    <row r="210" s="12" customFormat="1" ht="25.92" customHeight="1">
      <c r="A210" s="12"/>
      <c r="B210" s="213"/>
      <c r="C210" s="214"/>
      <c r="D210" s="215" t="s">
        <v>74</v>
      </c>
      <c r="E210" s="216" t="s">
        <v>309</v>
      </c>
      <c r="F210" s="216" t="s">
        <v>310</v>
      </c>
      <c r="G210" s="214"/>
      <c r="H210" s="214"/>
      <c r="I210" s="217"/>
      <c r="J210" s="218">
        <f>BK210</f>
        <v>0</v>
      </c>
      <c r="K210" s="214"/>
      <c r="L210" s="219"/>
      <c r="M210" s="220"/>
      <c r="N210" s="221"/>
      <c r="O210" s="221"/>
      <c r="P210" s="222">
        <f>P211+P213+P221+P228+P232+P243+P245+P265+P290+P311+P330+P354+P366</f>
        <v>0</v>
      </c>
      <c r="Q210" s="221"/>
      <c r="R210" s="222">
        <f>R211+R213+R221+R228+R232+R243+R245+R265+R290+R311+R330+R354+R366</f>
        <v>3.5958584400000007</v>
      </c>
      <c r="S210" s="221"/>
      <c r="T210" s="223">
        <f>T211+T213+T221+T228+T232+T243+T245+T265+T290+T311+T330+T354+T366</f>
        <v>0.86849134000000006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4" t="s">
        <v>137</v>
      </c>
      <c r="AT210" s="225" t="s">
        <v>74</v>
      </c>
      <c r="AU210" s="225" t="s">
        <v>75</v>
      </c>
      <c r="AY210" s="224" t="s">
        <v>128</v>
      </c>
      <c r="BK210" s="226">
        <f>BK211+BK213+BK221+BK228+BK232+BK243+BK245+BK265+BK290+BK311+BK330+BK354+BK366</f>
        <v>0</v>
      </c>
    </row>
    <row r="211" s="12" customFormat="1" ht="22.8" customHeight="1">
      <c r="A211" s="12"/>
      <c r="B211" s="213"/>
      <c r="C211" s="214"/>
      <c r="D211" s="215" t="s">
        <v>74</v>
      </c>
      <c r="E211" s="227" t="s">
        <v>311</v>
      </c>
      <c r="F211" s="227" t="s">
        <v>312</v>
      </c>
      <c r="G211" s="214"/>
      <c r="H211" s="214"/>
      <c r="I211" s="217"/>
      <c r="J211" s="228">
        <f>BK211</f>
        <v>0</v>
      </c>
      <c r="K211" s="214"/>
      <c r="L211" s="219"/>
      <c r="M211" s="220"/>
      <c r="N211" s="221"/>
      <c r="O211" s="221"/>
      <c r="P211" s="222">
        <f>P212</f>
        <v>0</v>
      </c>
      <c r="Q211" s="221"/>
      <c r="R211" s="222">
        <f>R212</f>
        <v>0.01384</v>
      </c>
      <c r="S211" s="221"/>
      <c r="T211" s="223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4" t="s">
        <v>137</v>
      </c>
      <c r="AT211" s="225" t="s">
        <v>74</v>
      </c>
      <c r="AU211" s="225" t="s">
        <v>80</v>
      </c>
      <c r="AY211" s="224" t="s">
        <v>128</v>
      </c>
      <c r="BK211" s="226">
        <f>BK212</f>
        <v>0</v>
      </c>
    </row>
    <row r="212" s="2" customFormat="1" ht="16.5" customHeight="1">
      <c r="A212" s="39"/>
      <c r="B212" s="40"/>
      <c r="C212" s="229" t="s">
        <v>313</v>
      </c>
      <c r="D212" s="229" t="s">
        <v>131</v>
      </c>
      <c r="E212" s="230" t="s">
        <v>314</v>
      </c>
      <c r="F212" s="231" t="s">
        <v>315</v>
      </c>
      <c r="G212" s="232" t="s">
        <v>144</v>
      </c>
      <c r="H212" s="233">
        <v>1</v>
      </c>
      <c r="I212" s="234"/>
      <c r="J212" s="235">
        <f>ROUND(I212*H212,2)</f>
        <v>0</v>
      </c>
      <c r="K212" s="231" t="s">
        <v>1</v>
      </c>
      <c r="L212" s="45"/>
      <c r="M212" s="236" t="s">
        <v>1</v>
      </c>
      <c r="N212" s="237" t="s">
        <v>41</v>
      </c>
      <c r="O212" s="92"/>
      <c r="P212" s="238">
        <f>O212*H212</f>
        <v>0</v>
      </c>
      <c r="Q212" s="238">
        <v>0.01384</v>
      </c>
      <c r="R212" s="238">
        <f>Q212*H212</f>
        <v>0.01384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214</v>
      </c>
      <c r="AT212" s="240" t="s">
        <v>131</v>
      </c>
      <c r="AU212" s="240" t="s">
        <v>137</v>
      </c>
      <c r="AY212" s="18" t="s">
        <v>128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137</v>
      </c>
      <c r="BK212" s="241">
        <f>ROUND(I212*H212,2)</f>
        <v>0</v>
      </c>
      <c r="BL212" s="18" t="s">
        <v>214</v>
      </c>
      <c r="BM212" s="240" t="s">
        <v>316</v>
      </c>
    </row>
    <row r="213" s="12" customFormat="1" ht="22.8" customHeight="1">
      <c r="A213" s="12"/>
      <c r="B213" s="213"/>
      <c r="C213" s="214"/>
      <c r="D213" s="215" t="s">
        <v>74</v>
      </c>
      <c r="E213" s="227" t="s">
        <v>317</v>
      </c>
      <c r="F213" s="227" t="s">
        <v>318</v>
      </c>
      <c r="G213" s="214"/>
      <c r="H213" s="214"/>
      <c r="I213" s="217"/>
      <c r="J213" s="228">
        <f>BK213</f>
        <v>0</v>
      </c>
      <c r="K213" s="214"/>
      <c r="L213" s="219"/>
      <c r="M213" s="220"/>
      <c r="N213" s="221"/>
      <c r="O213" s="221"/>
      <c r="P213" s="222">
        <f>SUM(P214:P220)</f>
        <v>0</v>
      </c>
      <c r="Q213" s="221"/>
      <c r="R213" s="222">
        <f>SUM(R214:R220)</f>
        <v>0.083470000000000003</v>
      </c>
      <c r="S213" s="221"/>
      <c r="T213" s="223">
        <f>SUM(T214:T220)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4" t="s">
        <v>137</v>
      </c>
      <c r="AT213" s="225" t="s">
        <v>74</v>
      </c>
      <c r="AU213" s="225" t="s">
        <v>80</v>
      </c>
      <c r="AY213" s="224" t="s">
        <v>128</v>
      </c>
      <c r="BK213" s="226">
        <f>SUM(BK214:BK220)</f>
        <v>0</v>
      </c>
    </row>
    <row r="214" s="2" customFormat="1" ht="24" customHeight="1">
      <c r="A214" s="39"/>
      <c r="B214" s="40"/>
      <c r="C214" s="229" t="s">
        <v>319</v>
      </c>
      <c r="D214" s="229" t="s">
        <v>131</v>
      </c>
      <c r="E214" s="230" t="s">
        <v>320</v>
      </c>
      <c r="F214" s="231" t="s">
        <v>321</v>
      </c>
      <c r="G214" s="232" t="s">
        <v>322</v>
      </c>
      <c r="H214" s="233">
        <v>1</v>
      </c>
      <c r="I214" s="234"/>
      <c r="J214" s="235">
        <f>ROUND(I214*H214,2)</f>
        <v>0</v>
      </c>
      <c r="K214" s="231" t="s">
        <v>135</v>
      </c>
      <c r="L214" s="45"/>
      <c r="M214" s="236" t="s">
        <v>1</v>
      </c>
      <c r="N214" s="237" t="s">
        <v>41</v>
      </c>
      <c r="O214" s="92"/>
      <c r="P214" s="238">
        <f>O214*H214</f>
        <v>0</v>
      </c>
      <c r="Q214" s="238">
        <v>0.067750000000000005</v>
      </c>
      <c r="R214" s="238">
        <f>Q214*H214</f>
        <v>0.067750000000000005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214</v>
      </c>
      <c r="AT214" s="240" t="s">
        <v>131</v>
      </c>
      <c r="AU214" s="240" t="s">
        <v>137</v>
      </c>
      <c r="AY214" s="18" t="s">
        <v>128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137</v>
      </c>
      <c r="BK214" s="241">
        <f>ROUND(I214*H214,2)</f>
        <v>0</v>
      </c>
      <c r="BL214" s="18" t="s">
        <v>214</v>
      </c>
      <c r="BM214" s="240" t="s">
        <v>323</v>
      </c>
    </row>
    <row r="215" s="2" customFormat="1" ht="16.5" customHeight="1">
      <c r="A215" s="39"/>
      <c r="B215" s="40"/>
      <c r="C215" s="229" t="s">
        <v>324</v>
      </c>
      <c r="D215" s="229" t="s">
        <v>131</v>
      </c>
      <c r="E215" s="230" t="s">
        <v>325</v>
      </c>
      <c r="F215" s="231" t="s">
        <v>326</v>
      </c>
      <c r="G215" s="232" t="s">
        <v>322</v>
      </c>
      <c r="H215" s="233">
        <v>1</v>
      </c>
      <c r="I215" s="234"/>
      <c r="J215" s="235">
        <f>ROUND(I215*H215,2)</f>
        <v>0</v>
      </c>
      <c r="K215" s="231" t="s">
        <v>1</v>
      </c>
      <c r="L215" s="45"/>
      <c r="M215" s="236" t="s">
        <v>1</v>
      </c>
      <c r="N215" s="237" t="s">
        <v>41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214</v>
      </c>
      <c r="AT215" s="240" t="s">
        <v>131</v>
      </c>
      <c r="AU215" s="240" t="s">
        <v>137</v>
      </c>
      <c r="AY215" s="18" t="s">
        <v>128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137</v>
      </c>
      <c r="BK215" s="241">
        <f>ROUND(I215*H215,2)</f>
        <v>0</v>
      </c>
      <c r="BL215" s="18" t="s">
        <v>214</v>
      </c>
      <c r="BM215" s="240" t="s">
        <v>327</v>
      </c>
    </row>
    <row r="216" s="2" customFormat="1" ht="16.5" customHeight="1">
      <c r="A216" s="39"/>
      <c r="B216" s="40"/>
      <c r="C216" s="229" t="s">
        <v>328</v>
      </c>
      <c r="D216" s="229" t="s">
        <v>131</v>
      </c>
      <c r="E216" s="230" t="s">
        <v>329</v>
      </c>
      <c r="F216" s="231" t="s">
        <v>330</v>
      </c>
      <c r="G216" s="232" t="s">
        <v>322</v>
      </c>
      <c r="H216" s="233">
        <v>1</v>
      </c>
      <c r="I216" s="234"/>
      <c r="J216" s="235">
        <f>ROUND(I216*H216,2)</f>
        <v>0</v>
      </c>
      <c r="K216" s="231" t="s">
        <v>1</v>
      </c>
      <c r="L216" s="45"/>
      <c r="M216" s="236" t="s">
        <v>1</v>
      </c>
      <c r="N216" s="237" t="s">
        <v>41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214</v>
      </c>
      <c r="AT216" s="240" t="s">
        <v>131</v>
      </c>
      <c r="AU216" s="240" t="s">
        <v>137</v>
      </c>
      <c r="AY216" s="18" t="s">
        <v>128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137</v>
      </c>
      <c r="BK216" s="241">
        <f>ROUND(I216*H216,2)</f>
        <v>0</v>
      </c>
      <c r="BL216" s="18" t="s">
        <v>214</v>
      </c>
      <c r="BM216" s="240" t="s">
        <v>331</v>
      </c>
    </row>
    <row r="217" s="2" customFormat="1" ht="36" customHeight="1">
      <c r="A217" s="39"/>
      <c r="B217" s="40"/>
      <c r="C217" s="229" t="s">
        <v>332</v>
      </c>
      <c r="D217" s="229" t="s">
        <v>131</v>
      </c>
      <c r="E217" s="230" t="s">
        <v>333</v>
      </c>
      <c r="F217" s="231" t="s">
        <v>334</v>
      </c>
      <c r="G217" s="232" t="s">
        <v>322</v>
      </c>
      <c r="H217" s="233">
        <v>1</v>
      </c>
      <c r="I217" s="234"/>
      <c r="J217" s="235">
        <f>ROUND(I217*H217,2)</f>
        <v>0</v>
      </c>
      <c r="K217" s="231" t="s">
        <v>135</v>
      </c>
      <c r="L217" s="45"/>
      <c r="M217" s="236" t="s">
        <v>1</v>
      </c>
      <c r="N217" s="237" t="s">
        <v>41</v>
      </c>
      <c r="O217" s="92"/>
      <c r="P217" s="238">
        <f>O217*H217</f>
        <v>0</v>
      </c>
      <c r="Q217" s="238">
        <v>0.00089999999999999998</v>
      </c>
      <c r="R217" s="238">
        <f>Q217*H217</f>
        <v>0.00089999999999999998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214</v>
      </c>
      <c r="AT217" s="240" t="s">
        <v>131</v>
      </c>
      <c r="AU217" s="240" t="s">
        <v>137</v>
      </c>
      <c r="AY217" s="18" t="s">
        <v>128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137</v>
      </c>
      <c r="BK217" s="241">
        <f>ROUND(I217*H217,2)</f>
        <v>0</v>
      </c>
      <c r="BL217" s="18" t="s">
        <v>214</v>
      </c>
      <c r="BM217" s="240" t="s">
        <v>335</v>
      </c>
    </row>
    <row r="218" s="2" customFormat="1" ht="24" customHeight="1">
      <c r="A218" s="39"/>
      <c r="B218" s="40"/>
      <c r="C218" s="229" t="s">
        <v>336</v>
      </c>
      <c r="D218" s="229" t="s">
        <v>131</v>
      </c>
      <c r="E218" s="230" t="s">
        <v>337</v>
      </c>
      <c r="F218" s="231" t="s">
        <v>338</v>
      </c>
      <c r="G218" s="232" t="s">
        <v>232</v>
      </c>
      <c r="H218" s="233">
        <v>3</v>
      </c>
      <c r="I218" s="234"/>
      <c r="J218" s="235">
        <f>ROUND(I218*H218,2)</f>
        <v>0</v>
      </c>
      <c r="K218" s="231" t="s">
        <v>135</v>
      </c>
      <c r="L218" s="45"/>
      <c r="M218" s="236" t="s">
        <v>1</v>
      </c>
      <c r="N218" s="237" t="s">
        <v>41</v>
      </c>
      <c r="O218" s="92"/>
      <c r="P218" s="238">
        <f>O218*H218</f>
        <v>0</v>
      </c>
      <c r="Q218" s="238">
        <v>0.00044000000000000002</v>
      </c>
      <c r="R218" s="238">
        <f>Q218*H218</f>
        <v>0.00132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214</v>
      </c>
      <c r="AT218" s="240" t="s">
        <v>131</v>
      </c>
      <c r="AU218" s="240" t="s">
        <v>137</v>
      </c>
      <c r="AY218" s="18" t="s">
        <v>128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137</v>
      </c>
      <c r="BK218" s="241">
        <f>ROUND(I218*H218,2)</f>
        <v>0</v>
      </c>
      <c r="BL218" s="18" t="s">
        <v>214</v>
      </c>
      <c r="BM218" s="240" t="s">
        <v>339</v>
      </c>
    </row>
    <row r="219" s="2" customFormat="1" ht="16.5" customHeight="1">
      <c r="A219" s="39"/>
      <c r="B219" s="40"/>
      <c r="C219" s="229" t="s">
        <v>340</v>
      </c>
      <c r="D219" s="229" t="s">
        <v>131</v>
      </c>
      <c r="E219" s="230" t="s">
        <v>341</v>
      </c>
      <c r="F219" s="231" t="s">
        <v>342</v>
      </c>
      <c r="G219" s="232" t="s">
        <v>232</v>
      </c>
      <c r="H219" s="233">
        <v>15</v>
      </c>
      <c r="I219" s="234"/>
      <c r="J219" s="235">
        <f>ROUND(I219*H219,2)</f>
        <v>0</v>
      </c>
      <c r="K219" s="231" t="s">
        <v>1</v>
      </c>
      <c r="L219" s="45"/>
      <c r="M219" s="236" t="s">
        <v>1</v>
      </c>
      <c r="N219" s="237" t="s">
        <v>41</v>
      </c>
      <c r="O219" s="92"/>
      <c r="P219" s="238">
        <f>O219*H219</f>
        <v>0</v>
      </c>
      <c r="Q219" s="238">
        <v>0.00089999999999999998</v>
      </c>
      <c r="R219" s="238">
        <f>Q219*H219</f>
        <v>0.0135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214</v>
      </c>
      <c r="AT219" s="240" t="s">
        <v>131</v>
      </c>
      <c r="AU219" s="240" t="s">
        <v>137</v>
      </c>
      <c r="AY219" s="18" t="s">
        <v>128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137</v>
      </c>
      <c r="BK219" s="241">
        <f>ROUND(I219*H219,2)</f>
        <v>0</v>
      </c>
      <c r="BL219" s="18" t="s">
        <v>214</v>
      </c>
      <c r="BM219" s="240" t="s">
        <v>343</v>
      </c>
    </row>
    <row r="220" s="2" customFormat="1" ht="24" customHeight="1">
      <c r="A220" s="39"/>
      <c r="B220" s="40"/>
      <c r="C220" s="229" t="s">
        <v>344</v>
      </c>
      <c r="D220" s="229" t="s">
        <v>131</v>
      </c>
      <c r="E220" s="230" t="s">
        <v>345</v>
      </c>
      <c r="F220" s="231" t="s">
        <v>346</v>
      </c>
      <c r="G220" s="232" t="s">
        <v>347</v>
      </c>
      <c r="H220" s="286"/>
      <c r="I220" s="234"/>
      <c r="J220" s="235">
        <f>ROUND(I220*H220,2)</f>
        <v>0</v>
      </c>
      <c r="K220" s="231" t="s">
        <v>135</v>
      </c>
      <c r="L220" s="45"/>
      <c r="M220" s="236" t="s">
        <v>1</v>
      </c>
      <c r="N220" s="237" t="s">
        <v>41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214</v>
      </c>
      <c r="AT220" s="240" t="s">
        <v>131</v>
      </c>
      <c r="AU220" s="240" t="s">
        <v>137</v>
      </c>
      <c r="AY220" s="18" t="s">
        <v>128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137</v>
      </c>
      <c r="BK220" s="241">
        <f>ROUND(I220*H220,2)</f>
        <v>0</v>
      </c>
      <c r="BL220" s="18" t="s">
        <v>214</v>
      </c>
      <c r="BM220" s="240" t="s">
        <v>348</v>
      </c>
    </row>
    <row r="221" s="12" customFormat="1" ht="22.8" customHeight="1">
      <c r="A221" s="12"/>
      <c r="B221" s="213"/>
      <c r="C221" s="214"/>
      <c r="D221" s="215" t="s">
        <v>74</v>
      </c>
      <c r="E221" s="227" t="s">
        <v>349</v>
      </c>
      <c r="F221" s="227" t="s">
        <v>350</v>
      </c>
      <c r="G221" s="214"/>
      <c r="H221" s="214"/>
      <c r="I221" s="217"/>
      <c r="J221" s="228">
        <f>BK221</f>
        <v>0</v>
      </c>
      <c r="K221" s="214"/>
      <c r="L221" s="219"/>
      <c r="M221" s="220"/>
      <c r="N221" s="221"/>
      <c r="O221" s="221"/>
      <c r="P221" s="222">
        <f>SUM(P222:P227)</f>
        <v>0</v>
      </c>
      <c r="Q221" s="221"/>
      <c r="R221" s="222">
        <f>SUM(R222:R227)</f>
        <v>0.077899999999999997</v>
      </c>
      <c r="S221" s="221"/>
      <c r="T221" s="223">
        <f>SUM(T222:T227)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4" t="s">
        <v>137</v>
      </c>
      <c r="AT221" s="225" t="s">
        <v>74</v>
      </c>
      <c r="AU221" s="225" t="s">
        <v>80</v>
      </c>
      <c r="AY221" s="224" t="s">
        <v>128</v>
      </c>
      <c r="BK221" s="226">
        <f>SUM(BK222:BK227)</f>
        <v>0</v>
      </c>
    </row>
    <row r="222" s="2" customFormat="1" ht="24" customHeight="1">
      <c r="A222" s="39"/>
      <c r="B222" s="40"/>
      <c r="C222" s="229" t="s">
        <v>351</v>
      </c>
      <c r="D222" s="229" t="s">
        <v>131</v>
      </c>
      <c r="E222" s="230" t="s">
        <v>352</v>
      </c>
      <c r="F222" s="231" t="s">
        <v>353</v>
      </c>
      <c r="G222" s="232" t="s">
        <v>232</v>
      </c>
      <c r="H222" s="233">
        <v>32</v>
      </c>
      <c r="I222" s="234"/>
      <c r="J222" s="235">
        <f>ROUND(I222*H222,2)</f>
        <v>0</v>
      </c>
      <c r="K222" s="231" t="s">
        <v>135</v>
      </c>
      <c r="L222" s="45"/>
      <c r="M222" s="236" t="s">
        <v>1</v>
      </c>
      <c r="N222" s="237" t="s">
        <v>41</v>
      </c>
      <c r="O222" s="92"/>
      <c r="P222" s="238">
        <f>O222*H222</f>
        <v>0</v>
      </c>
      <c r="Q222" s="238">
        <v>0.00046999999999999999</v>
      </c>
      <c r="R222" s="238">
        <f>Q222*H222</f>
        <v>0.01504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214</v>
      </c>
      <c r="AT222" s="240" t="s">
        <v>131</v>
      </c>
      <c r="AU222" s="240" t="s">
        <v>137</v>
      </c>
      <c r="AY222" s="18" t="s">
        <v>128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137</v>
      </c>
      <c r="BK222" s="241">
        <f>ROUND(I222*H222,2)</f>
        <v>0</v>
      </c>
      <c r="BL222" s="18" t="s">
        <v>214</v>
      </c>
      <c r="BM222" s="240" t="s">
        <v>354</v>
      </c>
    </row>
    <row r="223" s="2" customFormat="1" ht="24" customHeight="1">
      <c r="A223" s="39"/>
      <c r="B223" s="40"/>
      <c r="C223" s="229" t="s">
        <v>355</v>
      </c>
      <c r="D223" s="229" t="s">
        <v>131</v>
      </c>
      <c r="E223" s="230" t="s">
        <v>356</v>
      </c>
      <c r="F223" s="231" t="s">
        <v>357</v>
      </c>
      <c r="G223" s="232" t="s">
        <v>232</v>
      </c>
      <c r="H223" s="233">
        <v>46</v>
      </c>
      <c r="I223" s="234"/>
      <c r="J223" s="235">
        <f>ROUND(I223*H223,2)</f>
        <v>0</v>
      </c>
      <c r="K223" s="231" t="s">
        <v>135</v>
      </c>
      <c r="L223" s="45"/>
      <c r="M223" s="236" t="s">
        <v>1</v>
      </c>
      <c r="N223" s="237" t="s">
        <v>41</v>
      </c>
      <c r="O223" s="92"/>
      <c r="P223" s="238">
        <f>O223*H223</f>
        <v>0</v>
      </c>
      <c r="Q223" s="238">
        <v>0.00072000000000000005</v>
      </c>
      <c r="R223" s="238">
        <f>Q223*H223</f>
        <v>0.033120000000000004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214</v>
      </c>
      <c r="AT223" s="240" t="s">
        <v>131</v>
      </c>
      <c r="AU223" s="240" t="s">
        <v>137</v>
      </c>
      <c r="AY223" s="18" t="s">
        <v>128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137</v>
      </c>
      <c r="BK223" s="241">
        <f>ROUND(I223*H223,2)</f>
        <v>0</v>
      </c>
      <c r="BL223" s="18" t="s">
        <v>214</v>
      </c>
      <c r="BM223" s="240" t="s">
        <v>358</v>
      </c>
    </row>
    <row r="224" s="2" customFormat="1" ht="24" customHeight="1">
      <c r="A224" s="39"/>
      <c r="B224" s="40"/>
      <c r="C224" s="229" t="s">
        <v>359</v>
      </c>
      <c r="D224" s="229" t="s">
        <v>131</v>
      </c>
      <c r="E224" s="230" t="s">
        <v>360</v>
      </c>
      <c r="F224" s="231" t="s">
        <v>361</v>
      </c>
      <c r="G224" s="232" t="s">
        <v>232</v>
      </c>
      <c r="H224" s="233">
        <v>34</v>
      </c>
      <c r="I224" s="234"/>
      <c r="J224" s="235">
        <f>ROUND(I224*H224,2)</f>
        <v>0</v>
      </c>
      <c r="K224" s="231" t="s">
        <v>135</v>
      </c>
      <c r="L224" s="45"/>
      <c r="M224" s="236" t="s">
        <v>1</v>
      </c>
      <c r="N224" s="237" t="s">
        <v>41</v>
      </c>
      <c r="O224" s="92"/>
      <c r="P224" s="238">
        <f>O224*H224</f>
        <v>0</v>
      </c>
      <c r="Q224" s="238">
        <v>0.00071000000000000002</v>
      </c>
      <c r="R224" s="238">
        <f>Q224*H224</f>
        <v>0.024140000000000002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214</v>
      </c>
      <c r="AT224" s="240" t="s">
        <v>131</v>
      </c>
      <c r="AU224" s="240" t="s">
        <v>137</v>
      </c>
      <c r="AY224" s="18" t="s">
        <v>128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137</v>
      </c>
      <c r="BK224" s="241">
        <f>ROUND(I224*H224,2)</f>
        <v>0</v>
      </c>
      <c r="BL224" s="18" t="s">
        <v>214</v>
      </c>
      <c r="BM224" s="240" t="s">
        <v>362</v>
      </c>
    </row>
    <row r="225" s="2" customFormat="1" ht="16.5" customHeight="1">
      <c r="A225" s="39"/>
      <c r="B225" s="40"/>
      <c r="C225" s="229" t="s">
        <v>363</v>
      </c>
      <c r="D225" s="229" t="s">
        <v>131</v>
      </c>
      <c r="E225" s="230" t="s">
        <v>364</v>
      </c>
      <c r="F225" s="231" t="s">
        <v>365</v>
      </c>
      <c r="G225" s="232" t="s">
        <v>232</v>
      </c>
      <c r="H225" s="233">
        <v>112</v>
      </c>
      <c r="I225" s="234"/>
      <c r="J225" s="235">
        <f>ROUND(I225*H225,2)</f>
        <v>0</v>
      </c>
      <c r="K225" s="231" t="s">
        <v>135</v>
      </c>
      <c r="L225" s="45"/>
      <c r="M225" s="236" t="s">
        <v>1</v>
      </c>
      <c r="N225" s="237" t="s">
        <v>41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214</v>
      </c>
      <c r="AT225" s="240" t="s">
        <v>131</v>
      </c>
      <c r="AU225" s="240" t="s">
        <v>137</v>
      </c>
      <c r="AY225" s="18" t="s">
        <v>128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137</v>
      </c>
      <c r="BK225" s="241">
        <f>ROUND(I225*H225,2)</f>
        <v>0</v>
      </c>
      <c r="BL225" s="18" t="s">
        <v>214</v>
      </c>
      <c r="BM225" s="240" t="s">
        <v>366</v>
      </c>
    </row>
    <row r="226" s="2" customFormat="1" ht="24" customHeight="1">
      <c r="A226" s="39"/>
      <c r="B226" s="40"/>
      <c r="C226" s="229" t="s">
        <v>367</v>
      </c>
      <c r="D226" s="229" t="s">
        <v>131</v>
      </c>
      <c r="E226" s="230" t="s">
        <v>368</v>
      </c>
      <c r="F226" s="231" t="s">
        <v>369</v>
      </c>
      <c r="G226" s="232" t="s">
        <v>232</v>
      </c>
      <c r="H226" s="233">
        <v>112</v>
      </c>
      <c r="I226" s="234"/>
      <c r="J226" s="235">
        <f>ROUND(I226*H226,2)</f>
        <v>0</v>
      </c>
      <c r="K226" s="231" t="s">
        <v>135</v>
      </c>
      <c r="L226" s="45"/>
      <c r="M226" s="236" t="s">
        <v>1</v>
      </c>
      <c r="N226" s="237" t="s">
        <v>41</v>
      </c>
      <c r="O226" s="92"/>
      <c r="P226" s="238">
        <f>O226*H226</f>
        <v>0</v>
      </c>
      <c r="Q226" s="238">
        <v>5.0000000000000002E-05</v>
      </c>
      <c r="R226" s="238">
        <f>Q226*H226</f>
        <v>0.0055999999999999999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214</v>
      </c>
      <c r="AT226" s="240" t="s">
        <v>131</v>
      </c>
      <c r="AU226" s="240" t="s">
        <v>137</v>
      </c>
      <c r="AY226" s="18" t="s">
        <v>128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137</v>
      </c>
      <c r="BK226" s="241">
        <f>ROUND(I226*H226,2)</f>
        <v>0</v>
      </c>
      <c r="BL226" s="18" t="s">
        <v>214</v>
      </c>
      <c r="BM226" s="240" t="s">
        <v>370</v>
      </c>
    </row>
    <row r="227" s="2" customFormat="1" ht="24" customHeight="1">
      <c r="A227" s="39"/>
      <c r="B227" s="40"/>
      <c r="C227" s="229" t="s">
        <v>371</v>
      </c>
      <c r="D227" s="229" t="s">
        <v>131</v>
      </c>
      <c r="E227" s="230" t="s">
        <v>372</v>
      </c>
      <c r="F227" s="231" t="s">
        <v>373</v>
      </c>
      <c r="G227" s="232" t="s">
        <v>347</v>
      </c>
      <c r="H227" s="286"/>
      <c r="I227" s="234"/>
      <c r="J227" s="235">
        <f>ROUND(I227*H227,2)</f>
        <v>0</v>
      </c>
      <c r="K227" s="231" t="s">
        <v>135</v>
      </c>
      <c r="L227" s="45"/>
      <c r="M227" s="236" t="s">
        <v>1</v>
      </c>
      <c r="N227" s="237" t="s">
        <v>41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214</v>
      </c>
      <c r="AT227" s="240" t="s">
        <v>131</v>
      </c>
      <c r="AU227" s="240" t="s">
        <v>137</v>
      </c>
      <c r="AY227" s="18" t="s">
        <v>128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137</v>
      </c>
      <c r="BK227" s="241">
        <f>ROUND(I227*H227,2)</f>
        <v>0</v>
      </c>
      <c r="BL227" s="18" t="s">
        <v>214</v>
      </c>
      <c r="BM227" s="240" t="s">
        <v>374</v>
      </c>
    </row>
    <row r="228" s="12" customFormat="1" ht="22.8" customHeight="1">
      <c r="A228" s="12"/>
      <c r="B228" s="213"/>
      <c r="C228" s="214"/>
      <c r="D228" s="215" t="s">
        <v>74</v>
      </c>
      <c r="E228" s="227" t="s">
        <v>375</v>
      </c>
      <c r="F228" s="227" t="s">
        <v>376</v>
      </c>
      <c r="G228" s="214"/>
      <c r="H228" s="214"/>
      <c r="I228" s="217"/>
      <c r="J228" s="228">
        <f>BK228</f>
        <v>0</v>
      </c>
      <c r="K228" s="214"/>
      <c r="L228" s="219"/>
      <c r="M228" s="220"/>
      <c r="N228" s="221"/>
      <c r="O228" s="221"/>
      <c r="P228" s="222">
        <f>SUM(P229:P231)</f>
        <v>0</v>
      </c>
      <c r="Q228" s="221"/>
      <c r="R228" s="222">
        <f>SUM(R229:R231)</f>
        <v>0.0075599999999999999</v>
      </c>
      <c r="S228" s="221"/>
      <c r="T228" s="223">
        <f>SUM(T229:T231)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4" t="s">
        <v>137</v>
      </c>
      <c r="AT228" s="225" t="s">
        <v>74</v>
      </c>
      <c r="AU228" s="225" t="s">
        <v>80</v>
      </c>
      <c r="AY228" s="224" t="s">
        <v>128</v>
      </c>
      <c r="BK228" s="226">
        <f>SUM(BK229:BK231)</f>
        <v>0</v>
      </c>
    </row>
    <row r="229" s="2" customFormat="1" ht="24" customHeight="1">
      <c r="A229" s="39"/>
      <c r="B229" s="40"/>
      <c r="C229" s="229" t="s">
        <v>377</v>
      </c>
      <c r="D229" s="229" t="s">
        <v>131</v>
      </c>
      <c r="E229" s="230" t="s">
        <v>378</v>
      </c>
      <c r="F229" s="231" t="s">
        <v>379</v>
      </c>
      <c r="G229" s="232" t="s">
        <v>134</v>
      </c>
      <c r="H229" s="233">
        <v>9</v>
      </c>
      <c r="I229" s="234"/>
      <c r="J229" s="235">
        <f>ROUND(I229*H229,2)</f>
        <v>0</v>
      </c>
      <c r="K229" s="231" t="s">
        <v>135</v>
      </c>
      <c r="L229" s="45"/>
      <c r="M229" s="236" t="s">
        <v>1</v>
      </c>
      <c r="N229" s="237" t="s">
        <v>41</v>
      </c>
      <c r="O229" s="92"/>
      <c r="P229" s="238">
        <f>O229*H229</f>
        <v>0</v>
      </c>
      <c r="Q229" s="238">
        <v>0.00013999999999999999</v>
      </c>
      <c r="R229" s="238">
        <f>Q229*H229</f>
        <v>0.0012599999999999998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214</v>
      </c>
      <c r="AT229" s="240" t="s">
        <v>131</v>
      </c>
      <c r="AU229" s="240" t="s">
        <v>137</v>
      </c>
      <c r="AY229" s="18" t="s">
        <v>128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137</v>
      </c>
      <c r="BK229" s="241">
        <f>ROUND(I229*H229,2)</f>
        <v>0</v>
      </c>
      <c r="BL229" s="18" t="s">
        <v>214</v>
      </c>
      <c r="BM229" s="240" t="s">
        <v>380</v>
      </c>
    </row>
    <row r="230" s="2" customFormat="1" ht="24" customHeight="1">
      <c r="A230" s="39"/>
      <c r="B230" s="40"/>
      <c r="C230" s="229" t="s">
        <v>381</v>
      </c>
      <c r="D230" s="229" t="s">
        <v>131</v>
      </c>
      <c r="E230" s="230" t="s">
        <v>382</v>
      </c>
      <c r="F230" s="231" t="s">
        <v>383</v>
      </c>
      <c r="G230" s="232" t="s">
        <v>134</v>
      </c>
      <c r="H230" s="233">
        <v>9</v>
      </c>
      <c r="I230" s="234"/>
      <c r="J230" s="235">
        <f>ROUND(I230*H230,2)</f>
        <v>0</v>
      </c>
      <c r="K230" s="231" t="s">
        <v>135</v>
      </c>
      <c r="L230" s="45"/>
      <c r="M230" s="236" t="s">
        <v>1</v>
      </c>
      <c r="N230" s="237" t="s">
        <v>41</v>
      </c>
      <c r="O230" s="92"/>
      <c r="P230" s="238">
        <f>O230*H230</f>
        <v>0</v>
      </c>
      <c r="Q230" s="238">
        <v>0.00069999999999999999</v>
      </c>
      <c r="R230" s="238">
        <f>Q230*H230</f>
        <v>0.0063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214</v>
      </c>
      <c r="AT230" s="240" t="s">
        <v>131</v>
      </c>
      <c r="AU230" s="240" t="s">
        <v>137</v>
      </c>
      <c r="AY230" s="18" t="s">
        <v>128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137</v>
      </c>
      <c r="BK230" s="241">
        <f>ROUND(I230*H230,2)</f>
        <v>0</v>
      </c>
      <c r="BL230" s="18" t="s">
        <v>214</v>
      </c>
      <c r="BM230" s="240" t="s">
        <v>384</v>
      </c>
    </row>
    <row r="231" s="2" customFormat="1" ht="24" customHeight="1">
      <c r="A231" s="39"/>
      <c r="B231" s="40"/>
      <c r="C231" s="229" t="s">
        <v>385</v>
      </c>
      <c r="D231" s="229" t="s">
        <v>131</v>
      </c>
      <c r="E231" s="230" t="s">
        <v>386</v>
      </c>
      <c r="F231" s="231" t="s">
        <v>387</v>
      </c>
      <c r="G231" s="232" t="s">
        <v>347</v>
      </c>
      <c r="H231" s="286"/>
      <c r="I231" s="234"/>
      <c r="J231" s="235">
        <f>ROUND(I231*H231,2)</f>
        <v>0</v>
      </c>
      <c r="K231" s="231" t="s">
        <v>135</v>
      </c>
      <c r="L231" s="45"/>
      <c r="M231" s="236" t="s">
        <v>1</v>
      </c>
      <c r="N231" s="237" t="s">
        <v>41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214</v>
      </c>
      <c r="AT231" s="240" t="s">
        <v>131</v>
      </c>
      <c r="AU231" s="240" t="s">
        <v>137</v>
      </c>
      <c r="AY231" s="18" t="s">
        <v>128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137</v>
      </c>
      <c r="BK231" s="241">
        <f>ROUND(I231*H231,2)</f>
        <v>0</v>
      </c>
      <c r="BL231" s="18" t="s">
        <v>214</v>
      </c>
      <c r="BM231" s="240" t="s">
        <v>388</v>
      </c>
    </row>
    <row r="232" s="12" customFormat="1" ht="22.8" customHeight="1">
      <c r="A232" s="12"/>
      <c r="B232" s="213"/>
      <c r="C232" s="214"/>
      <c r="D232" s="215" t="s">
        <v>74</v>
      </c>
      <c r="E232" s="227" t="s">
        <v>389</v>
      </c>
      <c r="F232" s="227" t="s">
        <v>390</v>
      </c>
      <c r="G232" s="214"/>
      <c r="H232" s="214"/>
      <c r="I232" s="217"/>
      <c r="J232" s="228">
        <f>BK232</f>
        <v>0</v>
      </c>
      <c r="K232" s="214"/>
      <c r="L232" s="219"/>
      <c r="M232" s="220"/>
      <c r="N232" s="221"/>
      <c r="O232" s="221"/>
      <c r="P232" s="222">
        <f>SUM(P233:P242)</f>
        <v>0</v>
      </c>
      <c r="Q232" s="221"/>
      <c r="R232" s="222">
        <f>SUM(R233:R242)</f>
        <v>0.37853999999999999</v>
      </c>
      <c r="S232" s="221"/>
      <c r="T232" s="223">
        <f>SUM(T233:T242)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4" t="s">
        <v>137</v>
      </c>
      <c r="AT232" s="225" t="s">
        <v>74</v>
      </c>
      <c r="AU232" s="225" t="s">
        <v>80</v>
      </c>
      <c r="AY232" s="224" t="s">
        <v>128</v>
      </c>
      <c r="BK232" s="226">
        <f>SUM(BK233:BK242)</f>
        <v>0</v>
      </c>
    </row>
    <row r="233" s="2" customFormat="1" ht="36" customHeight="1">
      <c r="A233" s="39"/>
      <c r="B233" s="40"/>
      <c r="C233" s="229" t="s">
        <v>391</v>
      </c>
      <c r="D233" s="229" t="s">
        <v>131</v>
      </c>
      <c r="E233" s="230" t="s">
        <v>392</v>
      </c>
      <c r="F233" s="231" t="s">
        <v>393</v>
      </c>
      <c r="G233" s="232" t="s">
        <v>134</v>
      </c>
      <c r="H233" s="233">
        <v>1</v>
      </c>
      <c r="I233" s="234"/>
      <c r="J233" s="235">
        <f>ROUND(I233*H233,2)</f>
        <v>0</v>
      </c>
      <c r="K233" s="231" t="s">
        <v>135</v>
      </c>
      <c r="L233" s="45"/>
      <c r="M233" s="236" t="s">
        <v>1</v>
      </c>
      <c r="N233" s="237" t="s">
        <v>41</v>
      </c>
      <c r="O233" s="92"/>
      <c r="P233" s="238">
        <f>O233*H233</f>
        <v>0</v>
      </c>
      <c r="Q233" s="238">
        <v>0.042380000000000001</v>
      </c>
      <c r="R233" s="238">
        <f>Q233*H233</f>
        <v>0.042380000000000001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214</v>
      </c>
      <c r="AT233" s="240" t="s">
        <v>131</v>
      </c>
      <c r="AU233" s="240" t="s">
        <v>137</v>
      </c>
      <c r="AY233" s="18" t="s">
        <v>128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137</v>
      </c>
      <c r="BK233" s="241">
        <f>ROUND(I233*H233,2)</f>
        <v>0</v>
      </c>
      <c r="BL233" s="18" t="s">
        <v>214</v>
      </c>
      <c r="BM233" s="240" t="s">
        <v>394</v>
      </c>
    </row>
    <row r="234" s="2" customFormat="1" ht="36" customHeight="1">
      <c r="A234" s="39"/>
      <c r="B234" s="40"/>
      <c r="C234" s="229" t="s">
        <v>395</v>
      </c>
      <c r="D234" s="229" t="s">
        <v>131</v>
      </c>
      <c r="E234" s="230" t="s">
        <v>396</v>
      </c>
      <c r="F234" s="231" t="s">
        <v>397</v>
      </c>
      <c r="G234" s="232" t="s">
        <v>134</v>
      </c>
      <c r="H234" s="233">
        <v>1</v>
      </c>
      <c r="I234" s="234"/>
      <c r="J234" s="235">
        <f>ROUND(I234*H234,2)</f>
        <v>0</v>
      </c>
      <c r="K234" s="231" t="s">
        <v>135</v>
      </c>
      <c r="L234" s="45"/>
      <c r="M234" s="236" t="s">
        <v>1</v>
      </c>
      <c r="N234" s="237" t="s">
        <v>41</v>
      </c>
      <c r="O234" s="92"/>
      <c r="P234" s="238">
        <f>O234*H234</f>
        <v>0</v>
      </c>
      <c r="Q234" s="238">
        <v>0.02828</v>
      </c>
      <c r="R234" s="238">
        <f>Q234*H234</f>
        <v>0.02828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214</v>
      </c>
      <c r="AT234" s="240" t="s">
        <v>131</v>
      </c>
      <c r="AU234" s="240" t="s">
        <v>137</v>
      </c>
      <c r="AY234" s="18" t="s">
        <v>128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137</v>
      </c>
      <c r="BK234" s="241">
        <f>ROUND(I234*H234,2)</f>
        <v>0</v>
      </c>
      <c r="BL234" s="18" t="s">
        <v>214</v>
      </c>
      <c r="BM234" s="240" t="s">
        <v>398</v>
      </c>
    </row>
    <row r="235" s="2" customFormat="1" ht="36" customHeight="1">
      <c r="A235" s="39"/>
      <c r="B235" s="40"/>
      <c r="C235" s="229" t="s">
        <v>399</v>
      </c>
      <c r="D235" s="229" t="s">
        <v>131</v>
      </c>
      <c r="E235" s="230" t="s">
        <v>400</v>
      </c>
      <c r="F235" s="231" t="s">
        <v>401</v>
      </c>
      <c r="G235" s="232" t="s">
        <v>134</v>
      </c>
      <c r="H235" s="233">
        <v>4</v>
      </c>
      <c r="I235" s="234"/>
      <c r="J235" s="235">
        <f>ROUND(I235*H235,2)</f>
        <v>0</v>
      </c>
      <c r="K235" s="231" t="s">
        <v>135</v>
      </c>
      <c r="L235" s="45"/>
      <c r="M235" s="236" t="s">
        <v>1</v>
      </c>
      <c r="N235" s="237" t="s">
        <v>41</v>
      </c>
      <c r="O235" s="92"/>
      <c r="P235" s="238">
        <f>O235*H235</f>
        <v>0</v>
      </c>
      <c r="Q235" s="238">
        <v>0.041320000000000003</v>
      </c>
      <c r="R235" s="238">
        <f>Q235*H235</f>
        <v>0.16528000000000001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214</v>
      </c>
      <c r="AT235" s="240" t="s">
        <v>131</v>
      </c>
      <c r="AU235" s="240" t="s">
        <v>137</v>
      </c>
      <c r="AY235" s="18" t="s">
        <v>128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137</v>
      </c>
      <c r="BK235" s="241">
        <f>ROUND(I235*H235,2)</f>
        <v>0</v>
      </c>
      <c r="BL235" s="18" t="s">
        <v>214</v>
      </c>
      <c r="BM235" s="240" t="s">
        <v>402</v>
      </c>
    </row>
    <row r="236" s="2" customFormat="1" ht="36" customHeight="1">
      <c r="A236" s="39"/>
      <c r="B236" s="40"/>
      <c r="C236" s="229" t="s">
        <v>403</v>
      </c>
      <c r="D236" s="229" t="s">
        <v>131</v>
      </c>
      <c r="E236" s="230" t="s">
        <v>404</v>
      </c>
      <c r="F236" s="231" t="s">
        <v>405</v>
      </c>
      <c r="G236" s="232" t="s">
        <v>134</v>
      </c>
      <c r="H236" s="233">
        <v>1</v>
      </c>
      <c r="I236" s="234"/>
      <c r="J236" s="235">
        <f>ROUND(I236*H236,2)</f>
        <v>0</v>
      </c>
      <c r="K236" s="231" t="s">
        <v>135</v>
      </c>
      <c r="L236" s="45"/>
      <c r="M236" s="236" t="s">
        <v>1</v>
      </c>
      <c r="N236" s="237" t="s">
        <v>41</v>
      </c>
      <c r="O236" s="92"/>
      <c r="P236" s="238">
        <f>O236*H236</f>
        <v>0</v>
      </c>
      <c r="Q236" s="238">
        <v>0.054359999999999999</v>
      </c>
      <c r="R236" s="238">
        <f>Q236*H236</f>
        <v>0.054359999999999999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214</v>
      </c>
      <c r="AT236" s="240" t="s">
        <v>131</v>
      </c>
      <c r="AU236" s="240" t="s">
        <v>137</v>
      </c>
      <c r="AY236" s="18" t="s">
        <v>128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137</v>
      </c>
      <c r="BK236" s="241">
        <f>ROUND(I236*H236,2)</f>
        <v>0</v>
      </c>
      <c r="BL236" s="18" t="s">
        <v>214</v>
      </c>
      <c r="BM236" s="240" t="s">
        <v>406</v>
      </c>
    </row>
    <row r="237" s="2" customFormat="1" ht="36" customHeight="1">
      <c r="A237" s="39"/>
      <c r="B237" s="40"/>
      <c r="C237" s="229" t="s">
        <v>407</v>
      </c>
      <c r="D237" s="229" t="s">
        <v>131</v>
      </c>
      <c r="E237" s="230" t="s">
        <v>408</v>
      </c>
      <c r="F237" s="231" t="s">
        <v>409</v>
      </c>
      <c r="G237" s="232" t="s">
        <v>134</v>
      </c>
      <c r="H237" s="233">
        <v>1</v>
      </c>
      <c r="I237" s="234"/>
      <c r="J237" s="235">
        <f>ROUND(I237*H237,2)</f>
        <v>0</v>
      </c>
      <c r="K237" s="231" t="s">
        <v>135</v>
      </c>
      <c r="L237" s="45"/>
      <c r="M237" s="236" t="s">
        <v>1</v>
      </c>
      <c r="N237" s="237" t="s">
        <v>41</v>
      </c>
      <c r="O237" s="92"/>
      <c r="P237" s="238">
        <f>O237*H237</f>
        <v>0</v>
      </c>
      <c r="Q237" s="238">
        <v>0.04684</v>
      </c>
      <c r="R237" s="238">
        <f>Q237*H237</f>
        <v>0.04684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214</v>
      </c>
      <c r="AT237" s="240" t="s">
        <v>131</v>
      </c>
      <c r="AU237" s="240" t="s">
        <v>137</v>
      </c>
      <c r="AY237" s="18" t="s">
        <v>128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137</v>
      </c>
      <c r="BK237" s="241">
        <f>ROUND(I237*H237,2)</f>
        <v>0</v>
      </c>
      <c r="BL237" s="18" t="s">
        <v>214</v>
      </c>
      <c r="BM237" s="240" t="s">
        <v>410</v>
      </c>
    </row>
    <row r="238" s="2" customFormat="1" ht="24" customHeight="1">
      <c r="A238" s="39"/>
      <c r="B238" s="40"/>
      <c r="C238" s="229" t="s">
        <v>411</v>
      </c>
      <c r="D238" s="229" t="s">
        <v>131</v>
      </c>
      <c r="E238" s="230" t="s">
        <v>412</v>
      </c>
      <c r="F238" s="231" t="s">
        <v>413</v>
      </c>
      <c r="G238" s="232" t="s">
        <v>134</v>
      </c>
      <c r="H238" s="233">
        <v>1</v>
      </c>
      <c r="I238" s="234"/>
      <c r="J238" s="235">
        <f>ROUND(I238*H238,2)</f>
        <v>0</v>
      </c>
      <c r="K238" s="231" t="s">
        <v>135</v>
      </c>
      <c r="L238" s="45"/>
      <c r="M238" s="236" t="s">
        <v>1</v>
      </c>
      <c r="N238" s="237" t="s">
        <v>41</v>
      </c>
      <c r="O238" s="92"/>
      <c r="P238" s="238">
        <f>O238*H238</f>
        <v>0</v>
      </c>
      <c r="Q238" s="238">
        <v>0.020400000000000001</v>
      </c>
      <c r="R238" s="238">
        <f>Q238*H238</f>
        <v>0.020400000000000001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214</v>
      </c>
      <c r="AT238" s="240" t="s">
        <v>131</v>
      </c>
      <c r="AU238" s="240" t="s">
        <v>137</v>
      </c>
      <c r="AY238" s="18" t="s">
        <v>128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137</v>
      </c>
      <c r="BK238" s="241">
        <f>ROUND(I238*H238,2)</f>
        <v>0</v>
      </c>
      <c r="BL238" s="18" t="s">
        <v>214</v>
      </c>
      <c r="BM238" s="240" t="s">
        <v>414</v>
      </c>
    </row>
    <row r="239" s="2" customFormat="1" ht="24" customHeight="1">
      <c r="A239" s="39"/>
      <c r="B239" s="40"/>
      <c r="C239" s="229" t="s">
        <v>415</v>
      </c>
      <c r="D239" s="229" t="s">
        <v>131</v>
      </c>
      <c r="E239" s="230" t="s">
        <v>416</v>
      </c>
      <c r="F239" s="231" t="s">
        <v>417</v>
      </c>
      <c r="G239" s="232" t="s">
        <v>134</v>
      </c>
      <c r="H239" s="233">
        <v>1</v>
      </c>
      <c r="I239" s="234"/>
      <c r="J239" s="235">
        <f>ROUND(I239*H239,2)</f>
        <v>0</v>
      </c>
      <c r="K239" s="231" t="s">
        <v>135</v>
      </c>
      <c r="L239" s="45"/>
      <c r="M239" s="236" t="s">
        <v>1</v>
      </c>
      <c r="N239" s="237" t="s">
        <v>41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214</v>
      </c>
      <c r="AT239" s="240" t="s">
        <v>131</v>
      </c>
      <c r="AU239" s="240" t="s">
        <v>137</v>
      </c>
      <c r="AY239" s="18" t="s">
        <v>128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137</v>
      </c>
      <c r="BK239" s="241">
        <f>ROUND(I239*H239,2)</f>
        <v>0</v>
      </c>
      <c r="BL239" s="18" t="s">
        <v>214</v>
      </c>
      <c r="BM239" s="240" t="s">
        <v>418</v>
      </c>
    </row>
    <row r="240" s="2" customFormat="1" ht="16.5" customHeight="1">
      <c r="A240" s="39"/>
      <c r="B240" s="40"/>
      <c r="C240" s="276" t="s">
        <v>419</v>
      </c>
      <c r="D240" s="276" t="s">
        <v>196</v>
      </c>
      <c r="E240" s="277" t="s">
        <v>420</v>
      </c>
      <c r="F240" s="278" t="s">
        <v>421</v>
      </c>
      <c r="G240" s="279" t="s">
        <v>134</v>
      </c>
      <c r="H240" s="280">
        <v>1</v>
      </c>
      <c r="I240" s="281"/>
      <c r="J240" s="282">
        <f>ROUND(I240*H240,2)</f>
        <v>0</v>
      </c>
      <c r="K240" s="278" t="s">
        <v>1</v>
      </c>
      <c r="L240" s="283"/>
      <c r="M240" s="284" t="s">
        <v>1</v>
      </c>
      <c r="N240" s="285" t="s">
        <v>41</v>
      </c>
      <c r="O240" s="92"/>
      <c r="P240" s="238">
        <f>O240*H240</f>
        <v>0</v>
      </c>
      <c r="Q240" s="238">
        <v>0.021000000000000001</v>
      </c>
      <c r="R240" s="238">
        <f>Q240*H240</f>
        <v>0.021000000000000001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290</v>
      </c>
      <c r="AT240" s="240" t="s">
        <v>196</v>
      </c>
      <c r="AU240" s="240" t="s">
        <v>137</v>
      </c>
      <c r="AY240" s="18" t="s">
        <v>128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137</v>
      </c>
      <c r="BK240" s="241">
        <f>ROUND(I240*H240,2)</f>
        <v>0</v>
      </c>
      <c r="BL240" s="18" t="s">
        <v>214</v>
      </c>
      <c r="BM240" s="240" t="s">
        <v>422</v>
      </c>
    </row>
    <row r="241" s="2" customFormat="1" ht="16.5" customHeight="1">
      <c r="A241" s="39"/>
      <c r="B241" s="40"/>
      <c r="C241" s="229" t="s">
        <v>423</v>
      </c>
      <c r="D241" s="229" t="s">
        <v>131</v>
      </c>
      <c r="E241" s="230" t="s">
        <v>424</v>
      </c>
      <c r="F241" s="231" t="s">
        <v>425</v>
      </c>
      <c r="G241" s="232" t="s">
        <v>150</v>
      </c>
      <c r="H241" s="233">
        <v>50</v>
      </c>
      <c r="I241" s="234"/>
      <c r="J241" s="235">
        <f>ROUND(I241*H241,2)</f>
        <v>0</v>
      </c>
      <c r="K241" s="231" t="s">
        <v>135</v>
      </c>
      <c r="L241" s="45"/>
      <c r="M241" s="236" t="s">
        <v>1</v>
      </c>
      <c r="N241" s="237" t="s">
        <v>41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214</v>
      </c>
      <c r="AT241" s="240" t="s">
        <v>131</v>
      </c>
      <c r="AU241" s="240" t="s">
        <v>137</v>
      </c>
      <c r="AY241" s="18" t="s">
        <v>128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137</v>
      </c>
      <c r="BK241" s="241">
        <f>ROUND(I241*H241,2)</f>
        <v>0</v>
      </c>
      <c r="BL241" s="18" t="s">
        <v>214</v>
      </c>
      <c r="BM241" s="240" t="s">
        <v>426</v>
      </c>
    </row>
    <row r="242" s="2" customFormat="1" ht="24" customHeight="1">
      <c r="A242" s="39"/>
      <c r="B242" s="40"/>
      <c r="C242" s="229" t="s">
        <v>427</v>
      </c>
      <c r="D242" s="229" t="s">
        <v>131</v>
      </c>
      <c r="E242" s="230" t="s">
        <v>428</v>
      </c>
      <c r="F242" s="231" t="s">
        <v>429</v>
      </c>
      <c r="G242" s="232" t="s">
        <v>347</v>
      </c>
      <c r="H242" s="286"/>
      <c r="I242" s="234"/>
      <c r="J242" s="235">
        <f>ROUND(I242*H242,2)</f>
        <v>0</v>
      </c>
      <c r="K242" s="231" t="s">
        <v>135</v>
      </c>
      <c r="L242" s="45"/>
      <c r="M242" s="236" t="s">
        <v>1</v>
      </c>
      <c r="N242" s="237" t="s">
        <v>41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214</v>
      </c>
      <c r="AT242" s="240" t="s">
        <v>131</v>
      </c>
      <c r="AU242" s="240" t="s">
        <v>137</v>
      </c>
      <c r="AY242" s="18" t="s">
        <v>128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137</v>
      </c>
      <c r="BK242" s="241">
        <f>ROUND(I242*H242,2)</f>
        <v>0</v>
      </c>
      <c r="BL242" s="18" t="s">
        <v>214</v>
      </c>
      <c r="BM242" s="240" t="s">
        <v>430</v>
      </c>
    </row>
    <row r="243" s="12" customFormat="1" ht="22.8" customHeight="1">
      <c r="A243" s="12"/>
      <c r="B243" s="213"/>
      <c r="C243" s="214"/>
      <c r="D243" s="215" t="s">
        <v>74</v>
      </c>
      <c r="E243" s="227" t="s">
        <v>431</v>
      </c>
      <c r="F243" s="227" t="s">
        <v>432</v>
      </c>
      <c r="G243" s="214"/>
      <c r="H243" s="214"/>
      <c r="I243" s="217"/>
      <c r="J243" s="228">
        <f>BK243</f>
        <v>0</v>
      </c>
      <c r="K243" s="214"/>
      <c r="L243" s="219"/>
      <c r="M243" s="220"/>
      <c r="N243" s="221"/>
      <c r="O243" s="221"/>
      <c r="P243" s="222">
        <f>P244</f>
        <v>0</v>
      </c>
      <c r="Q243" s="221"/>
      <c r="R243" s="222">
        <f>R244</f>
        <v>0</v>
      </c>
      <c r="S243" s="221"/>
      <c r="T243" s="223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24" t="s">
        <v>137</v>
      </c>
      <c r="AT243" s="225" t="s">
        <v>74</v>
      </c>
      <c r="AU243" s="225" t="s">
        <v>80</v>
      </c>
      <c r="AY243" s="224" t="s">
        <v>128</v>
      </c>
      <c r="BK243" s="226">
        <f>BK244</f>
        <v>0</v>
      </c>
    </row>
    <row r="244" s="2" customFormat="1" ht="16.5" customHeight="1">
      <c r="A244" s="39"/>
      <c r="B244" s="40"/>
      <c r="C244" s="229" t="s">
        <v>433</v>
      </c>
      <c r="D244" s="229" t="s">
        <v>131</v>
      </c>
      <c r="E244" s="230" t="s">
        <v>434</v>
      </c>
      <c r="F244" s="231" t="s">
        <v>435</v>
      </c>
      <c r="G244" s="232" t="s">
        <v>144</v>
      </c>
      <c r="H244" s="233">
        <v>1</v>
      </c>
      <c r="I244" s="234"/>
      <c r="J244" s="235">
        <f>ROUND(I244*H244,2)</f>
        <v>0</v>
      </c>
      <c r="K244" s="231" t="s">
        <v>1</v>
      </c>
      <c r="L244" s="45"/>
      <c r="M244" s="236" t="s">
        <v>1</v>
      </c>
      <c r="N244" s="237" t="s">
        <v>41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214</v>
      </c>
      <c r="AT244" s="240" t="s">
        <v>131</v>
      </c>
      <c r="AU244" s="240" t="s">
        <v>137</v>
      </c>
      <c r="AY244" s="18" t="s">
        <v>128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137</v>
      </c>
      <c r="BK244" s="241">
        <f>ROUND(I244*H244,2)</f>
        <v>0</v>
      </c>
      <c r="BL244" s="18" t="s">
        <v>214</v>
      </c>
      <c r="BM244" s="240" t="s">
        <v>436</v>
      </c>
    </row>
    <row r="245" s="12" customFormat="1" ht="22.8" customHeight="1">
      <c r="A245" s="12"/>
      <c r="B245" s="213"/>
      <c r="C245" s="214"/>
      <c r="D245" s="215" t="s">
        <v>74</v>
      </c>
      <c r="E245" s="227" t="s">
        <v>437</v>
      </c>
      <c r="F245" s="227" t="s">
        <v>438</v>
      </c>
      <c r="G245" s="214"/>
      <c r="H245" s="214"/>
      <c r="I245" s="217"/>
      <c r="J245" s="228">
        <f>BK245</f>
        <v>0</v>
      </c>
      <c r="K245" s="214"/>
      <c r="L245" s="219"/>
      <c r="M245" s="220"/>
      <c r="N245" s="221"/>
      <c r="O245" s="221"/>
      <c r="P245" s="222">
        <f>SUM(P246:P264)</f>
        <v>0</v>
      </c>
      <c r="Q245" s="221"/>
      <c r="R245" s="222">
        <f>SUM(R246:R264)</f>
        <v>0.59642144000000008</v>
      </c>
      <c r="S245" s="221"/>
      <c r="T245" s="223">
        <f>SUM(T246:T264)</f>
        <v>0.26331300000000002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4" t="s">
        <v>137</v>
      </c>
      <c r="AT245" s="225" t="s">
        <v>74</v>
      </c>
      <c r="AU245" s="225" t="s">
        <v>80</v>
      </c>
      <c r="AY245" s="224" t="s">
        <v>128</v>
      </c>
      <c r="BK245" s="226">
        <f>SUM(BK246:BK264)</f>
        <v>0</v>
      </c>
    </row>
    <row r="246" s="2" customFormat="1" ht="24" customHeight="1">
      <c r="A246" s="39"/>
      <c r="B246" s="40"/>
      <c r="C246" s="229" t="s">
        <v>439</v>
      </c>
      <c r="D246" s="229" t="s">
        <v>131</v>
      </c>
      <c r="E246" s="230" t="s">
        <v>440</v>
      </c>
      <c r="F246" s="231" t="s">
        <v>441</v>
      </c>
      <c r="G246" s="232" t="s">
        <v>150</v>
      </c>
      <c r="H246" s="233">
        <v>12.938000000000001</v>
      </c>
      <c r="I246" s="234"/>
      <c r="J246" s="235">
        <f>ROUND(I246*H246,2)</f>
        <v>0</v>
      </c>
      <c r="K246" s="231" t="s">
        <v>135</v>
      </c>
      <c r="L246" s="45"/>
      <c r="M246" s="236" t="s">
        <v>1</v>
      </c>
      <c r="N246" s="237" t="s">
        <v>41</v>
      </c>
      <c r="O246" s="92"/>
      <c r="P246" s="238">
        <f>O246*H246</f>
        <v>0</v>
      </c>
      <c r="Q246" s="238">
        <v>0.02818</v>
      </c>
      <c r="R246" s="238">
        <f>Q246*H246</f>
        <v>0.36459284000000003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214</v>
      </c>
      <c r="AT246" s="240" t="s">
        <v>131</v>
      </c>
      <c r="AU246" s="240" t="s">
        <v>137</v>
      </c>
      <c r="AY246" s="18" t="s">
        <v>128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137</v>
      </c>
      <c r="BK246" s="241">
        <f>ROUND(I246*H246,2)</f>
        <v>0</v>
      </c>
      <c r="BL246" s="18" t="s">
        <v>214</v>
      </c>
      <c r="BM246" s="240" t="s">
        <v>442</v>
      </c>
    </row>
    <row r="247" s="13" customFormat="1">
      <c r="A247" s="13"/>
      <c r="B247" s="242"/>
      <c r="C247" s="243"/>
      <c r="D247" s="244" t="s">
        <v>153</v>
      </c>
      <c r="E247" s="245" t="s">
        <v>1</v>
      </c>
      <c r="F247" s="246" t="s">
        <v>443</v>
      </c>
      <c r="G247" s="243"/>
      <c r="H247" s="247">
        <v>12.938000000000001</v>
      </c>
      <c r="I247" s="248"/>
      <c r="J247" s="243"/>
      <c r="K247" s="243"/>
      <c r="L247" s="249"/>
      <c r="M247" s="250"/>
      <c r="N247" s="251"/>
      <c r="O247" s="251"/>
      <c r="P247" s="251"/>
      <c r="Q247" s="251"/>
      <c r="R247" s="251"/>
      <c r="S247" s="251"/>
      <c r="T247" s="25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3" t="s">
        <v>153</v>
      </c>
      <c r="AU247" s="253" t="s">
        <v>137</v>
      </c>
      <c r="AV247" s="13" t="s">
        <v>137</v>
      </c>
      <c r="AW247" s="13" t="s">
        <v>32</v>
      </c>
      <c r="AX247" s="13" t="s">
        <v>80</v>
      </c>
      <c r="AY247" s="253" t="s">
        <v>128</v>
      </c>
    </row>
    <row r="248" s="2" customFormat="1" ht="16.5" customHeight="1">
      <c r="A248" s="39"/>
      <c r="B248" s="40"/>
      <c r="C248" s="229" t="s">
        <v>444</v>
      </c>
      <c r="D248" s="229" t="s">
        <v>131</v>
      </c>
      <c r="E248" s="230" t="s">
        <v>445</v>
      </c>
      <c r="F248" s="231" t="s">
        <v>446</v>
      </c>
      <c r="G248" s="232" t="s">
        <v>150</v>
      </c>
      <c r="H248" s="233">
        <v>32.125999999999998</v>
      </c>
      <c r="I248" s="234"/>
      <c r="J248" s="235">
        <f>ROUND(I248*H248,2)</f>
        <v>0</v>
      </c>
      <c r="K248" s="231" t="s">
        <v>135</v>
      </c>
      <c r="L248" s="45"/>
      <c r="M248" s="236" t="s">
        <v>1</v>
      </c>
      <c r="N248" s="237" t="s">
        <v>41</v>
      </c>
      <c r="O248" s="92"/>
      <c r="P248" s="238">
        <f>O248*H248</f>
        <v>0</v>
      </c>
      <c r="Q248" s="238">
        <v>0.00020000000000000001</v>
      </c>
      <c r="R248" s="238">
        <f>Q248*H248</f>
        <v>0.0064251999999999998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214</v>
      </c>
      <c r="AT248" s="240" t="s">
        <v>131</v>
      </c>
      <c r="AU248" s="240" t="s">
        <v>137</v>
      </c>
      <c r="AY248" s="18" t="s">
        <v>128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137</v>
      </c>
      <c r="BK248" s="241">
        <f>ROUND(I248*H248,2)</f>
        <v>0</v>
      </c>
      <c r="BL248" s="18" t="s">
        <v>214</v>
      </c>
      <c r="BM248" s="240" t="s">
        <v>447</v>
      </c>
    </row>
    <row r="249" s="13" customFormat="1">
      <c r="A249" s="13"/>
      <c r="B249" s="242"/>
      <c r="C249" s="243"/>
      <c r="D249" s="244" t="s">
        <v>153</v>
      </c>
      <c r="E249" s="245" t="s">
        <v>1</v>
      </c>
      <c r="F249" s="246" t="s">
        <v>448</v>
      </c>
      <c r="G249" s="243"/>
      <c r="H249" s="247">
        <v>32.125999999999998</v>
      </c>
      <c r="I249" s="248"/>
      <c r="J249" s="243"/>
      <c r="K249" s="243"/>
      <c r="L249" s="249"/>
      <c r="M249" s="250"/>
      <c r="N249" s="251"/>
      <c r="O249" s="251"/>
      <c r="P249" s="251"/>
      <c r="Q249" s="251"/>
      <c r="R249" s="251"/>
      <c r="S249" s="251"/>
      <c r="T249" s="25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3" t="s">
        <v>153</v>
      </c>
      <c r="AU249" s="253" t="s">
        <v>137</v>
      </c>
      <c r="AV249" s="13" t="s">
        <v>137</v>
      </c>
      <c r="AW249" s="13" t="s">
        <v>32</v>
      </c>
      <c r="AX249" s="13" t="s">
        <v>80</v>
      </c>
      <c r="AY249" s="253" t="s">
        <v>128</v>
      </c>
    </row>
    <row r="250" s="2" customFormat="1" ht="24" customHeight="1">
      <c r="A250" s="39"/>
      <c r="B250" s="40"/>
      <c r="C250" s="229" t="s">
        <v>449</v>
      </c>
      <c r="D250" s="229" t="s">
        <v>131</v>
      </c>
      <c r="E250" s="230" t="s">
        <v>450</v>
      </c>
      <c r="F250" s="231" t="s">
        <v>451</v>
      </c>
      <c r="G250" s="232" t="s">
        <v>232</v>
      </c>
      <c r="H250" s="233">
        <v>3.75</v>
      </c>
      <c r="I250" s="234"/>
      <c r="J250" s="235">
        <f>ROUND(I250*H250,2)</f>
        <v>0</v>
      </c>
      <c r="K250" s="231" t="s">
        <v>135</v>
      </c>
      <c r="L250" s="45"/>
      <c r="M250" s="236" t="s">
        <v>1</v>
      </c>
      <c r="N250" s="237" t="s">
        <v>41</v>
      </c>
      <c r="O250" s="92"/>
      <c r="P250" s="238">
        <f>O250*H250</f>
        <v>0</v>
      </c>
      <c r="Q250" s="238">
        <v>4.0000000000000003E-05</v>
      </c>
      <c r="R250" s="238">
        <f>Q250*H250</f>
        <v>0.00015000000000000001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214</v>
      </c>
      <c r="AT250" s="240" t="s">
        <v>131</v>
      </c>
      <c r="AU250" s="240" t="s">
        <v>137</v>
      </c>
      <c r="AY250" s="18" t="s">
        <v>128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137</v>
      </c>
      <c r="BK250" s="241">
        <f>ROUND(I250*H250,2)</f>
        <v>0</v>
      </c>
      <c r="BL250" s="18" t="s">
        <v>214</v>
      </c>
      <c r="BM250" s="240" t="s">
        <v>452</v>
      </c>
    </row>
    <row r="251" s="13" customFormat="1">
      <c r="A251" s="13"/>
      <c r="B251" s="242"/>
      <c r="C251" s="243"/>
      <c r="D251" s="244" t="s">
        <v>153</v>
      </c>
      <c r="E251" s="245" t="s">
        <v>1</v>
      </c>
      <c r="F251" s="246" t="s">
        <v>453</v>
      </c>
      <c r="G251" s="243"/>
      <c r="H251" s="247">
        <v>3.75</v>
      </c>
      <c r="I251" s="248"/>
      <c r="J251" s="243"/>
      <c r="K251" s="243"/>
      <c r="L251" s="249"/>
      <c r="M251" s="250"/>
      <c r="N251" s="251"/>
      <c r="O251" s="251"/>
      <c r="P251" s="251"/>
      <c r="Q251" s="251"/>
      <c r="R251" s="251"/>
      <c r="S251" s="251"/>
      <c r="T251" s="25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3" t="s">
        <v>153</v>
      </c>
      <c r="AU251" s="253" t="s">
        <v>137</v>
      </c>
      <c r="AV251" s="13" t="s">
        <v>137</v>
      </c>
      <c r="AW251" s="13" t="s">
        <v>32</v>
      </c>
      <c r="AX251" s="13" t="s">
        <v>80</v>
      </c>
      <c r="AY251" s="253" t="s">
        <v>128</v>
      </c>
    </row>
    <row r="252" s="2" customFormat="1" ht="16.5" customHeight="1">
      <c r="A252" s="39"/>
      <c r="B252" s="40"/>
      <c r="C252" s="229" t="s">
        <v>454</v>
      </c>
      <c r="D252" s="229" t="s">
        <v>131</v>
      </c>
      <c r="E252" s="230" t="s">
        <v>455</v>
      </c>
      <c r="F252" s="231" t="s">
        <v>456</v>
      </c>
      <c r="G252" s="232" t="s">
        <v>232</v>
      </c>
      <c r="H252" s="233">
        <v>3.4500000000000002</v>
      </c>
      <c r="I252" s="234"/>
      <c r="J252" s="235">
        <f>ROUND(I252*H252,2)</f>
        <v>0</v>
      </c>
      <c r="K252" s="231" t="s">
        <v>135</v>
      </c>
      <c r="L252" s="45"/>
      <c r="M252" s="236" t="s">
        <v>1</v>
      </c>
      <c r="N252" s="237" t="s">
        <v>41</v>
      </c>
      <c r="O252" s="92"/>
      <c r="P252" s="238">
        <f>O252*H252</f>
        <v>0</v>
      </c>
      <c r="Q252" s="238">
        <v>0.00017000000000000001</v>
      </c>
      <c r="R252" s="238">
        <f>Q252*H252</f>
        <v>0.00058650000000000011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214</v>
      </c>
      <c r="AT252" s="240" t="s">
        <v>131</v>
      </c>
      <c r="AU252" s="240" t="s">
        <v>137</v>
      </c>
      <c r="AY252" s="18" t="s">
        <v>128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137</v>
      </c>
      <c r="BK252" s="241">
        <f>ROUND(I252*H252,2)</f>
        <v>0</v>
      </c>
      <c r="BL252" s="18" t="s">
        <v>214</v>
      </c>
      <c r="BM252" s="240" t="s">
        <v>457</v>
      </c>
    </row>
    <row r="253" s="2" customFormat="1" ht="24" customHeight="1">
      <c r="A253" s="39"/>
      <c r="B253" s="40"/>
      <c r="C253" s="229" t="s">
        <v>458</v>
      </c>
      <c r="D253" s="229" t="s">
        <v>131</v>
      </c>
      <c r="E253" s="230" t="s">
        <v>459</v>
      </c>
      <c r="F253" s="231" t="s">
        <v>460</v>
      </c>
      <c r="G253" s="232" t="s">
        <v>150</v>
      </c>
      <c r="H253" s="233">
        <v>12.050000000000001</v>
      </c>
      <c r="I253" s="234"/>
      <c r="J253" s="235">
        <f>ROUND(I253*H253,2)</f>
        <v>0</v>
      </c>
      <c r="K253" s="231" t="s">
        <v>135</v>
      </c>
      <c r="L253" s="45"/>
      <c r="M253" s="236" t="s">
        <v>1</v>
      </c>
      <c r="N253" s="237" t="s">
        <v>41</v>
      </c>
      <c r="O253" s="92"/>
      <c r="P253" s="238">
        <f>O253*H253</f>
        <v>0</v>
      </c>
      <c r="Q253" s="238">
        <v>0.01223</v>
      </c>
      <c r="R253" s="238">
        <f>Q253*H253</f>
        <v>0.14737150000000002</v>
      </c>
      <c r="S253" s="238">
        <v>0</v>
      </c>
      <c r="T253" s="23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0" t="s">
        <v>214</v>
      </c>
      <c r="AT253" s="240" t="s">
        <v>131</v>
      </c>
      <c r="AU253" s="240" t="s">
        <v>137</v>
      </c>
      <c r="AY253" s="18" t="s">
        <v>128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8" t="s">
        <v>137</v>
      </c>
      <c r="BK253" s="241">
        <f>ROUND(I253*H253,2)</f>
        <v>0</v>
      </c>
      <c r="BL253" s="18" t="s">
        <v>214</v>
      </c>
      <c r="BM253" s="240" t="s">
        <v>461</v>
      </c>
    </row>
    <row r="254" s="13" customFormat="1">
      <c r="A254" s="13"/>
      <c r="B254" s="242"/>
      <c r="C254" s="243"/>
      <c r="D254" s="244" t="s">
        <v>153</v>
      </c>
      <c r="E254" s="245" t="s">
        <v>1</v>
      </c>
      <c r="F254" s="246" t="s">
        <v>462</v>
      </c>
      <c r="G254" s="243"/>
      <c r="H254" s="247">
        <v>12.050000000000001</v>
      </c>
      <c r="I254" s="248"/>
      <c r="J254" s="243"/>
      <c r="K254" s="243"/>
      <c r="L254" s="249"/>
      <c r="M254" s="250"/>
      <c r="N254" s="251"/>
      <c r="O254" s="251"/>
      <c r="P254" s="251"/>
      <c r="Q254" s="251"/>
      <c r="R254" s="251"/>
      <c r="S254" s="251"/>
      <c r="T254" s="25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3" t="s">
        <v>153</v>
      </c>
      <c r="AU254" s="253" t="s">
        <v>137</v>
      </c>
      <c r="AV254" s="13" t="s">
        <v>137</v>
      </c>
      <c r="AW254" s="13" t="s">
        <v>32</v>
      </c>
      <c r="AX254" s="13" t="s">
        <v>80</v>
      </c>
      <c r="AY254" s="253" t="s">
        <v>128</v>
      </c>
    </row>
    <row r="255" s="2" customFormat="1" ht="24" customHeight="1">
      <c r="A255" s="39"/>
      <c r="B255" s="40"/>
      <c r="C255" s="229" t="s">
        <v>463</v>
      </c>
      <c r="D255" s="229" t="s">
        <v>131</v>
      </c>
      <c r="E255" s="230" t="s">
        <v>464</v>
      </c>
      <c r="F255" s="231" t="s">
        <v>465</v>
      </c>
      <c r="G255" s="232" t="s">
        <v>150</v>
      </c>
      <c r="H255" s="233">
        <v>3.2999999999999998</v>
      </c>
      <c r="I255" s="234"/>
      <c r="J255" s="235">
        <f>ROUND(I255*H255,2)</f>
        <v>0</v>
      </c>
      <c r="K255" s="231" t="s">
        <v>135</v>
      </c>
      <c r="L255" s="45"/>
      <c r="M255" s="236" t="s">
        <v>1</v>
      </c>
      <c r="N255" s="237" t="s">
        <v>41</v>
      </c>
      <c r="O255" s="92"/>
      <c r="P255" s="238">
        <f>O255*H255</f>
        <v>0</v>
      </c>
      <c r="Q255" s="238">
        <v>0.012540000000000001</v>
      </c>
      <c r="R255" s="238">
        <f>Q255*H255</f>
        <v>0.041382000000000002</v>
      </c>
      <c r="S255" s="238">
        <v>0</v>
      </c>
      <c r="T255" s="23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0" t="s">
        <v>214</v>
      </c>
      <c r="AT255" s="240" t="s">
        <v>131</v>
      </c>
      <c r="AU255" s="240" t="s">
        <v>137</v>
      </c>
      <c r="AY255" s="18" t="s">
        <v>128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8" t="s">
        <v>137</v>
      </c>
      <c r="BK255" s="241">
        <f>ROUND(I255*H255,2)</f>
        <v>0</v>
      </c>
      <c r="BL255" s="18" t="s">
        <v>214</v>
      </c>
      <c r="BM255" s="240" t="s">
        <v>466</v>
      </c>
    </row>
    <row r="256" s="2" customFormat="1" ht="24" customHeight="1">
      <c r="A256" s="39"/>
      <c r="B256" s="40"/>
      <c r="C256" s="229" t="s">
        <v>467</v>
      </c>
      <c r="D256" s="229" t="s">
        <v>131</v>
      </c>
      <c r="E256" s="230" t="s">
        <v>468</v>
      </c>
      <c r="F256" s="231" t="s">
        <v>469</v>
      </c>
      <c r="G256" s="232" t="s">
        <v>232</v>
      </c>
      <c r="H256" s="233">
        <v>23.84</v>
      </c>
      <c r="I256" s="234"/>
      <c r="J256" s="235">
        <f>ROUND(I256*H256,2)</f>
        <v>0</v>
      </c>
      <c r="K256" s="231" t="s">
        <v>135</v>
      </c>
      <c r="L256" s="45"/>
      <c r="M256" s="236" t="s">
        <v>1</v>
      </c>
      <c r="N256" s="237" t="s">
        <v>41</v>
      </c>
      <c r="O256" s="92"/>
      <c r="P256" s="238">
        <f>O256*H256</f>
        <v>0</v>
      </c>
      <c r="Q256" s="238">
        <v>0.00025999999999999998</v>
      </c>
      <c r="R256" s="238">
        <f>Q256*H256</f>
        <v>0.0061983999999999997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214</v>
      </c>
      <c r="AT256" s="240" t="s">
        <v>131</v>
      </c>
      <c r="AU256" s="240" t="s">
        <v>137</v>
      </c>
      <c r="AY256" s="18" t="s">
        <v>128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137</v>
      </c>
      <c r="BK256" s="241">
        <f>ROUND(I256*H256,2)</f>
        <v>0</v>
      </c>
      <c r="BL256" s="18" t="s">
        <v>214</v>
      </c>
      <c r="BM256" s="240" t="s">
        <v>470</v>
      </c>
    </row>
    <row r="257" s="13" customFormat="1">
      <c r="A257" s="13"/>
      <c r="B257" s="242"/>
      <c r="C257" s="243"/>
      <c r="D257" s="244" t="s">
        <v>153</v>
      </c>
      <c r="E257" s="245" t="s">
        <v>1</v>
      </c>
      <c r="F257" s="246" t="s">
        <v>471</v>
      </c>
      <c r="G257" s="243"/>
      <c r="H257" s="247">
        <v>23.84</v>
      </c>
      <c r="I257" s="248"/>
      <c r="J257" s="243"/>
      <c r="K257" s="243"/>
      <c r="L257" s="249"/>
      <c r="M257" s="250"/>
      <c r="N257" s="251"/>
      <c r="O257" s="251"/>
      <c r="P257" s="251"/>
      <c r="Q257" s="251"/>
      <c r="R257" s="251"/>
      <c r="S257" s="251"/>
      <c r="T257" s="25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3" t="s">
        <v>153</v>
      </c>
      <c r="AU257" s="253" t="s">
        <v>137</v>
      </c>
      <c r="AV257" s="13" t="s">
        <v>137</v>
      </c>
      <c r="AW257" s="13" t="s">
        <v>32</v>
      </c>
      <c r="AX257" s="13" t="s">
        <v>80</v>
      </c>
      <c r="AY257" s="253" t="s">
        <v>128</v>
      </c>
    </row>
    <row r="258" s="2" customFormat="1" ht="16.5" customHeight="1">
      <c r="A258" s="39"/>
      <c r="B258" s="40"/>
      <c r="C258" s="229" t="s">
        <v>472</v>
      </c>
      <c r="D258" s="229" t="s">
        <v>131</v>
      </c>
      <c r="E258" s="230" t="s">
        <v>473</v>
      </c>
      <c r="F258" s="231" t="s">
        <v>474</v>
      </c>
      <c r="G258" s="232" t="s">
        <v>150</v>
      </c>
      <c r="H258" s="233">
        <v>15.35</v>
      </c>
      <c r="I258" s="234"/>
      <c r="J258" s="235">
        <f>ROUND(I258*H258,2)</f>
        <v>0</v>
      </c>
      <c r="K258" s="231" t="s">
        <v>135</v>
      </c>
      <c r="L258" s="45"/>
      <c r="M258" s="236" t="s">
        <v>1</v>
      </c>
      <c r="N258" s="237" t="s">
        <v>41</v>
      </c>
      <c r="O258" s="92"/>
      <c r="P258" s="238">
        <f>O258*H258</f>
        <v>0</v>
      </c>
      <c r="Q258" s="238">
        <v>0.00010000000000000001</v>
      </c>
      <c r="R258" s="238">
        <f>Q258*H258</f>
        <v>0.0015350000000000001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214</v>
      </c>
      <c r="AT258" s="240" t="s">
        <v>131</v>
      </c>
      <c r="AU258" s="240" t="s">
        <v>137</v>
      </c>
      <c r="AY258" s="18" t="s">
        <v>128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137</v>
      </c>
      <c r="BK258" s="241">
        <f>ROUND(I258*H258,2)</f>
        <v>0</v>
      </c>
      <c r="BL258" s="18" t="s">
        <v>214</v>
      </c>
      <c r="BM258" s="240" t="s">
        <v>475</v>
      </c>
    </row>
    <row r="259" s="13" customFormat="1">
      <c r="A259" s="13"/>
      <c r="B259" s="242"/>
      <c r="C259" s="243"/>
      <c r="D259" s="244" t="s">
        <v>153</v>
      </c>
      <c r="E259" s="245" t="s">
        <v>1</v>
      </c>
      <c r="F259" s="246" t="s">
        <v>476</v>
      </c>
      <c r="G259" s="243"/>
      <c r="H259" s="247">
        <v>15.35</v>
      </c>
      <c r="I259" s="248"/>
      <c r="J259" s="243"/>
      <c r="K259" s="243"/>
      <c r="L259" s="249"/>
      <c r="M259" s="250"/>
      <c r="N259" s="251"/>
      <c r="O259" s="251"/>
      <c r="P259" s="251"/>
      <c r="Q259" s="251"/>
      <c r="R259" s="251"/>
      <c r="S259" s="251"/>
      <c r="T259" s="25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3" t="s">
        <v>153</v>
      </c>
      <c r="AU259" s="253" t="s">
        <v>137</v>
      </c>
      <c r="AV259" s="13" t="s">
        <v>137</v>
      </c>
      <c r="AW259" s="13" t="s">
        <v>32</v>
      </c>
      <c r="AX259" s="13" t="s">
        <v>80</v>
      </c>
      <c r="AY259" s="253" t="s">
        <v>128</v>
      </c>
    </row>
    <row r="260" s="2" customFormat="1" ht="24" customHeight="1">
      <c r="A260" s="39"/>
      <c r="B260" s="40"/>
      <c r="C260" s="229" t="s">
        <v>477</v>
      </c>
      <c r="D260" s="229" t="s">
        <v>131</v>
      </c>
      <c r="E260" s="230" t="s">
        <v>478</v>
      </c>
      <c r="F260" s="231" t="s">
        <v>479</v>
      </c>
      <c r="G260" s="232" t="s">
        <v>150</v>
      </c>
      <c r="H260" s="233">
        <v>15.300000000000001</v>
      </c>
      <c r="I260" s="234"/>
      <c r="J260" s="235">
        <f>ROUND(I260*H260,2)</f>
        <v>0</v>
      </c>
      <c r="K260" s="231" t="s">
        <v>135</v>
      </c>
      <c r="L260" s="45"/>
      <c r="M260" s="236" t="s">
        <v>1</v>
      </c>
      <c r="N260" s="237" t="s">
        <v>41</v>
      </c>
      <c r="O260" s="92"/>
      <c r="P260" s="238">
        <f>O260*H260</f>
        <v>0</v>
      </c>
      <c r="Q260" s="238">
        <v>0</v>
      </c>
      <c r="R260" s="238">
        <f>Q260*H260</f>
        <v>0</v>
      </c>
      <c r="S260" s="238">
        <v>0.01721</v>
      </c>
      <c r="T260" s="239">
        <f>S260*H260</f>
        <v>0.26331300000000002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214</v>
      </c>
      <c r="AT260" s="240" t="s">
        <v>131</v>
      </c>
      <c r="AU260" s="240" t="s">
        <v>137</v>
      </c>
      <c r="AY260" s="18" t="s">
        <v>128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137</v>
      </c>
      <c r="BK260" s="241">
        <f>ROUND(I260*H260,2)</f>
        <v>0</v>
      </c>
      <c r="BL260" s="18" t="s">
        <v>214</v>
      </c>
      <c r="BM260" s="240" t="s">
        <v>480</v>
      </c>
    </row>
    <row r="261" s="13" customFormat="1">
      <c r="A261" s="13"/>
      <c r="B261" s="242"/>
      <c r="C261" s="243"/>
      <c r="D261" s="244" t="s">
        <v>153</v>
      </c>
      <c r="E261" s="245" t="s">
        <v>1</v>
      </c>
      <c r="F261" s="246" t="s">
        <v>481</v>
      </c>
      <c r="G261" s="243"/>
      <c r="H261" s="247">
        <v>15.300000000000001</v>
      </c>
      <c r="I261" s="248"/>
      <c r="J261" s="243"/>
      <c r="K261" s="243"/>
      <c r="L261" s="249"/>
      <c r="M261" s="250"/>
      <c r="N261" s="251"/>
      <c r="O261" s="251"/>
      <c r="P261" s="251"/>
      <c r="Q261" s="251"/>
      <c r="R261" s="251"/>
      <c r="S261" s="251"/>
      <c r="T261" s="25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3" t="s">
        <v>153</v>
      </c>
      <c r="AU261" s="253" t="s">
        <v>137</v>
      </c>
      <c r="AV261" s="13" t="s">
        <v>137</v>
      </c>
      <c r="AW261" s="13" t="s">
        <v>32</v>
      </c>
      <c r="AX261" s="13" t="s">
        <v>80</v>
      </c>
      <c r="AY261" s="253" t="s">
        <v>128</v>
      </c>
    </row>
    <row r="262" s="2" customFormat="1" ht="36" customHeight="1">
      <c r="A262" s="39"/>
      <c r="B262" s="40"/>
      <c r="C262" s="229" t="s">
        <v>482</v>
      </c>
      <c r="D262" s="229" t="s">
        <v>131</v>
      </c>
      <c r="E262" s="230" t="s">
        <v>483</v>
      </c>
      <c r="F262" s="231" t="s">
        <v>484</v>
      </c>
      <c r="G262" s="232" t="s">
        <v>144</v>
      </c>
      <c r="H262" s="233">
        <v>1</v>
      </c>
      <c r="I262" s="234"/>
      <c r="J262" s="235">
        <f>ROUND(I262*H262,2)</f>
        <v>0</v>
      </c>
      <c r="K262" s="231" t="s">
        <v>1</v>
      </c>
      <c r="L262" s="45"/>
      <c r="M262" s="236" t="s">
        <v>1</v>
      </c>
      <c r="N262" s="237" t="s">
        <v>41</v>
      </c>
      <c r="O262" s="92"/>
      <c r="P262" s="238">
        <f>O262*H262</f>
        <v>0</v>
      </c>
      <c r="Q262" s="238">
        <v>0.02818</v>
      </c>
      <c r="R262" s="238">
        <f>Q262*H262</f>
        <v>0.02818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214</v>
      </c>
      <c r="AT262" s="240" t="s">
        <v>131</v>
      </c>
      <c r="AU262" s="240" t="s">
        <v>137</v>
      </c>
      <c r="AY262" s="18" t="s">
        <v>128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137</v>
      </c>
      <c r="BK262" s="241">
        <f>ROUND(I262*H262,2)</f>
        <v>0</v>
      </c>
      <c r="BL262" s="18" t="s">
        <v>214</v>
      </c>
      <c r="BM262" s="240" t="s">
        <v>485</v>
      </c>
    </row>
    <row r="263" s="13" customFormat="1">
      <c r="A263" s="13"/>
      <c r="B263" s="242"/>
      <c r="C263" s="243"/>
      <c r="D263" s="244" t="s">
        <v>153</v>
      </c>
      <c r="E263" s="245" t="s">
        <v>1</v>
      </c>
      <c r="F263" s="246" t="s">
        <v>80</v>
      </c>
      <c r="G263" s="243"/>
      <c r="H263" s="247">
        <v>1</v>
      </c>
      <c r="I263" s="248"/>
      <c r="J263" s="243"/>
      <c r="K263" s="243"/>
      <c r="L263" s="249"/>
      <c r="M263" s="250"/>
      <c r="N263" s="251"/>
      <c r="O263" s="251"/>
      <c r="P263" s="251"/>
      <c r="Q263" s="251"/>
      <c r="R263" s="251"/>
      <c r="S263" s="251"/>
      <c r="T263" s="25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3" t="s">
        <v>153</v>
      </c>
      <c r="AU263" s="253" t="s">
        <v>137</v>
      </c>
      <c r="AV263" s="13" t="s">
        <v>137</v>
      </c>
      <c r="AW263" s="13" t="s">
        <v>32</v>
      </c>
      <c r="AX263" s="13" t="s">
        <v>80</v>
      </c>
      <c r="AY263" s="253" t="s">
        <v>128</v>
      </c>
    </row>
    <row r="264" s="2" customFormat="1" ht="24" customHeight="1">
      <c r="A264" s="39"/>
      <c r="B264" s="40"/>
      <c r="C264" s="229" t="s">
        <v>486</v>
      </c>
      <c r="D264" s="229" t="s">
        <v>131</v>
      </c>
      <c r="E264" s="230" t="s">
        <v>487</v>
      </c>
      <c r="F264" s="231" t="s">
        <v>488</v>
      </c>
      <c r="G264" s="232" t="s">
        <v>347</v>
      </c>
      <c r="H264" s="286"/>
      <c r="I264" s="234"/>
      <c r="J264" s="235">
        <f>ROUND(I264*H264,2)</f>
        <v>0</v>
      </c>
      <c r="K264" s="231" t="s">
        <v>135</v>
      </c>
      <c r="L264" s="45"/>
      <c r="M264" s="236" t="s">
        <v>1</v>
      </c>
      <c r="N264" s="237" t="s">
        <v>41</v>
      </c>
      <c r="O264" s="92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214</v>
      </c>
      <c r="AT264" s="240" t="s">
        <v>131</v>
      </c>
      <c r="AU264" s="240" t="s">
        <v>137</v>
      </c>
      <c r="AY264" s="18" t="s">
        <v>128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137</v>
      </c>
      <c r="BK264" s="241">
        <f>ROUND(I264*H264,2)</f>
        <v>0</v>
      </c>
      <c r="BL264" s="18" t="s">
        <v>214</v>
      </c>
      <c r="BM264" s="240" t="s">
        <v>489</v>
      </c>
    </row>
    <row r="265" s="12" customFormat="1" ht="22.8" customHeight="1">
      <c r="A265" s="12"/>
      <c r="B265" s="213"/>
      <c r="C265" s="214"/>
      <c r="D265" s="215" t="s">
        <v>74</v>
      </c>
      <c r="E265" s="227" t="s">
        <v>490</v>
      </c>
      <c r="F265" s="227" t="s">
        <v>491</v>
      </c>
      <c r="G265" s="214"/>
      <c r="H265" s="214"/>
      <c r="I265" s="217"/>
      <c r="J265" s="228">
        <f>BK265</f>
        <v>0</v>
      </c>
      <c r="K265" s="214"/>
      <c r="L265" s="219"/>
      <c r="M265" s="220"/>
      <c r="N265" s="221"/>
      <c r="O265" s="221"/>
      <c r="P265" s="222">
        <f>SUM(P266:P289)</f>
        <v>0</v>
      </c>
      <c r="Q265" s="221"/>
      <c r="R265" s="222">
        <f>SUM(R266:R289)</f>
        <v>0</v>
      </c>
      <c r="S265" s="221"/>
      <c r="T265" s="223">
        <f>SUM(T266:T289)</f>
        <v>0.16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4" t="s">
        <v>137</v>
      </c>
      <c r="AT265" s="225" t="s">
        <v>74</v>
      </c>
      <c r="AU265" s="225" t="s">
        <v>80</v>
      </c>
      <c r="AY265" s="224" t="s">
        <v>128</v>
      </c>
      <c r="BK265" s="226">
        <f>SUM(BK266:BK289)</f>
        <v>0</v>
      </c>
    </row>
    <row r="266" s="2" customFormat="1" ht="24" customHeight="1">
      <c r="A266" s="39"/>
      <c r="B266" s="40"/>
      <c r="C266" s="229" t="s">
        <v>492</v>
      </c>
      <c r="D266" s="229" t="s">
        <v>131</v>
      </c>
      <c r="E266" s="230" t="s">
        <v>493</v>
      </c>
      <c r="F266" s="231" t="s">
        <v>494</v>
      </c>
      <c r="G266" s="232" t="s">
        <v>134</v>
      </c>
      <c r="H266" s="233">
        <v>4</v>
      </c>
      <c r="I266" s="234"/>
      <c r="J266" s="235">
        <f>ROUND(I266*H266,2)</f>
        <v>0</v>
      </c>
      <c r="K266" s="231" t="s">
        <v>135</v>
      </c>
      <c r="L266" s="45"/>
      <c r="M266" s="236" t="s">
        <v>1</v>
      </c>
      <c r="N266" s="237" t="s">
        <v>41</v>
      </c>
      <c r="O266" s="92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0" t="s">
        <v>214</v>
      </c>
      <c r="AT266" s="240" t="s">
        <v>131</v>
      </c>
      <c r="AU266" s="240" t="s">
        <v>137</v>
      </c>
      <c r="AY266" s="18" t="s">
        <v>128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137</v>
      </c>
      <c r="BK266" s="241">
        <f>ROUND(I266*H266,2)</f>
        <v>0</v>
      </c>
      <c r="BL266" s="18" t="s">
        <v>214</v>
      </c>
      <c r="BM266" s="240" t="s">
        <v>495</v>
      </c>
    </row>
    <row r="267" s="2" customFormat="1" ht="16.5" customHeight="1">
      <c r="A267" s="39"/>
      <c r="B267" s="40"/>
      <c r="C267" s="229" t="s">
        <v>496</v>
      </c>
      <c r="D267" s="229" t="s">
        <v>131</v>
      </c>
      <c r="E267" s="230" t="s">
        <v>497</v>
      </c>
      <c r="F267" s="231" t="s">
        <v>498</v>
      </c>
      <c r="G267" s="232" t="s">
        <v>134</v>
      </c>
      <c r="H267" s="233">
        <v>4</v>
      </c>
      <c r="I267" s="234"/>
      <c r="J267" s="235">
        <f>ROUND(I267*H267,2)</f>
        <v>0</v>
      </c>
      <c r="K267" s="231" t="s">
        <v>1</v>
      </c>
      <c r="L267" s="45"/>
      <c r="M267" s="236" t="s">
        <v>1</v>
      </c>
      <c r="N267" s="237" t="s">
        <v>41</v>
      </c>
      <c r="O267" s="92"/>
      <c r="P267" s="238">
        <f>O267*H267</f>
        <v>0</v>
      </c>
      <c r="Q267" s="238">
        <v>0</v>
      </c>
      <c r="R267" s="238">
        <f>Q267*H267</f>
        <v>0</v>
      </c>
      <c r="S267" s="238">
        <v>0.040000000000000001</v>
      </c>
      <c r="T267" s="239">
        <f>S267*H267</f>
        <v>0.16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0" t="s">
        <v>214</v>
      </c>
      <c r="AT267" s="240" t="s">
        <v>131</v>
      </c>
      <c r="AU267" s="240" t="s">
        <v>137</v>
      </c>
      <c r="AY267" s="18" t="s">
        <v>128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8" t="s">
        <v>137</v>
      </c>
      <c r="BK267" s="241">
        <f>ROUND(I267*H267,2)</f>
        <v>0</v>
      </c>
      <c r="BL267" s="18" t="s">
        <v>214</v>
      </c>
      <c r="BM267" s="240" t="s">
        <v>499</v>
      </c>
    </row>
    <row r="268" s="2" customFormat="1" ht="36" customHeight="1">
      <c r="A268" s="39"/>
      <c r="B268" s="40"/>
      <c r="C268" s="229" t="s">
        <v>500</v>
      </c>
      <c r="D268" s="229" t="s">
        <v>131</v>
      </c>
      <c r="E268" s="230" t="s">
        <v>501</v>
      </c>
      <c r="F268" s="231" t="s">
        <v>502</v>
      </c>
      <c r="G268" s="232" t="s">
        <v>134</v>
      </c>
      <c r="H268" s="233">
        <v>1</v>
      </c>
      <c r="I268" s="234"/>
      <c r="J268" s="235">
        <f>ROUND(I268*H268,2)</f>
        <v>0</v>
      </c>
      <c r="K268" s="231" t="s">
        <v>1</v>
      </c>
      <c r="L268" s="45"/>
      <c r="M268" s="236" t="s">
        <v>1</v>
      </c>
      <c r="N268" s="237" t="s">
        <v>41</v>
      </c>
      <c r="O268" s="92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214</v>
      </c>
      <c r="AT268" s="240" t="s">
        <v>131</v>
      </c>
      <c r="AU268" s="240" t="s">
        <v>137</v>
      </c>
      <c r="AY268" s="18" t="s">
        <v>128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137</v>
      </c>
      <c r="BK268" s="241">
        <f>ROUND(I268*H268,2)</f>
        <v>0</v>
      </c>
      <c r="BL268" s="18" t="s">
        <v>214</v>
      </c>
      <c r="BM268" s="240" t="s">
        <v>503</v>
      </c>
    </row>
    <row r="269" s="13" customFormat="1">
      <c r="A269" s="13"/>
      <c r="B269" s="242"/>
      <c r="C269" s="243"/>
      <c r="D269" s="244" t="s">
        <v>153</v>
      </c>
      <c r="E269" s="245" t="s">
        <v>1</v>
      </c>
      <c r="F269" s="246" t="s">
        <v>80</v>
      </c>
      <c r="G269" s="243"/>
      <c r="H269" s="247">
        <v>1</v>
      </c>
      <c r="I269" s="248"/>
      <c r="J269" s="243"/>
      <c r="K269" s="243"/>
      <c r="L269" s="249"/>
      <c r="M269" s="250"/>
      <c r="N269" s="251"/>
      <c r="O269" s="251"/>
      <c r="P269" s="251"/>
      <c r="Q269" s="251"/>
      <c r="R269" s="251"/>
      <c r="S269" s="251"/>
      <c r="T269" s="25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3" t="s">
        <v>153</v>
      </c>
      <c r="AU269" s="253" t="s">
        <v>137</v>
      </c>
      <c r="AV269" s="13" t="s">
        <v>137</v>
      </c>
      <c r="AW269" s="13" t="s">
        <v>32</v>
      </c>
      <c r="AX269" s="13" t="s">
        <v>80</v>
      </c>
      <c r="AY269" s="253" t="s">
        <v>128</v>
      </c>
    </row>
    <row r="270" s="2" customFormat="1" ht="24" customHeight="1">
      <c r="A270" s="39"/>
      <c r="B270" s="40"/>
      <c r="C270" s="229" t="s">
        <v>504</v>
      </c>
      <c r="D270" s="229" t="s">
        <v>131</v>
      </c>
      <c r="E270" s="230" t="s">
        <v>505</v>
      </c>
      <c r="F270" s="231" t="s">
        <v>506</v>
      </c>
      <c r="G270" s="232" t="s">
        <v>134</v>
      </c>
      <c r="H270" s="233">
        <v>1</v>
      </c>
      <c r="I270" s="234"/>
      <c r="J270" s="235">
        <f>ROUND(I270*H270,2)</f>
        <v>0</v>
      </c>
      <c r="K270" s="231" t="s">
        <v>1</v>
      </c>
      <c r="L270" s="45"/>
      <c r="M270" s="236" t="s">
        <v>1</v>
      </c>
      <c r="N270" s="237" t="s">
        <v>41</v>
      </c>
      <c r="O270" s="92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214</v>
      </c>
      <c r="AT270" s="240" t="s">
        <v>131</v>
      </c>
      <c r="AU270" s="240" t="s">
        <v>137</v>
      </c>
      <c r="AY270" s="18" t="s">
        <v>128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137</v>
      </c>
      <c r="BK270" s="241">
        <f>ROUND(I270*H270,2)</f>
        <v>0</v>
      </c>
      <c r="BL270" s="18" t="s">
        <v>214</v>
      </c>
      <c r="BM270" s="240" t="s">
        <v>507</v>
      </c>
    </row>
    <row r="271" s="13" customFormat="1">
      <c r="A271" s="13"/>
      <c r="B271" s="242"/>
      <c r="C271" s="243"/>
      <c r="D271" s="244" t="s">
        <v>153</v>
      </c>
      <c r="E271" s="245" t="s">
        <v>1</v>
      </c>
      <c r="F271" s="246" t="s">
        <v>80</v>
      </c>
      <c r="G271" s="243"/>
      <c r="H271" s="247">
        <v>1</v>
      </c>
      <c r="I271" s="248"/>
      <c r="J271" s="243"/>
      <c r="K271" s="243"/>
      <c r="L271" s="249"/>
      <c r="M271" s="250"/>
      <c r="N271" s="251"/>
      <c r="O271" s="251"/>
      <c r="P271" s="251"/>
      <c r="Q271" s="251"/>
      <c r="R271" s="251"/>
      <c r="S271" s="251"/>
      <c r="T271" s="25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3" t="s">
        <v>153</v>
      </c>
      <c r="AU271" s="253" t="s">
        <v>137</v>
      </c>
      <c r="AV271" s="13" t="s">
        <v>137</v>
      </c>
      <c r="AW271" s="13" t="s">
        <v>32</v>
      </c>
      <c r="AX271" s="13" t="s">
        <v>80</v>
      </c>
      <c r="AY271" s="253" t="s">
        <v>128</v>
      </c>
    </row>
    <row r="272" s="2" customFormat="1" ht="24" customHeight="1">
      <c r="A272" s="39"/>
      <c r="B272" s="40"/>
      <c r="C272" s="229" t="s">
        <v>508</v>
      </c>
      <c r="D272" s="229" t="s">
        <v>131</v>
      </c>
      <c r="E272" s="230" t="s">
        <v>509</v>
      </c>
      <c r="F272" s="231" t="s">
        <v>510</v>
      </c>
      <c r="G272" s="232" t="s">
        <v>134</v>
      </c>
      <c r="H272" s="233">
        <v>1</v>
      </c>
      <c r="I272" s="234"/>
      <c r="J272" s="235">
        <f>ROUND(I272*H272,2)</f>
        <v>0</v>
      </c>
      <c r="K272" s="231" t="s">
        <v>1</v>
      </c>
      <c r="L272" s="45"/>
      <c r="M272" s="236" t="s">
        <v>1</v>
      </c>
      <c r="N272" s="237" t="s">
        <v>41</v>
      </c>
      <c r="O272" s="92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214</v>
      </c>
      <c r="AT272" s="240" t="s">
        <v>131</v>
      </c>
      <c r="AU272" s="240" t="s">
        <v>137</v>
      </c>
      <c r="AY272" s="18" t="s">
        <v>128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137</v>
      </c>
      <c r="BK272" s="241">
        <f>ROUND(I272*H272,2)</f>
        <v>0</v>
      </c>
      <c r="BL272" s="18" t="s">
        <v>214</v>
      </c>
      <c r="BM272" s="240" t="s">
        <v>511</v>
      </c>
    </row>
    <row r="273" s="13" customFormat="1">
      <c r="A273" s="13"/>
      <c r="B273" s="242"/>
      <c r="C273" s="243"/>
      <c r="D273" s="244" t="s">
        <v>153</v>
      </c>
      <c r="E273" s="245" t="s">
        <v>1</v>
      </c>
      <c r="F273" s="246" t="s">
        <v>80</v>
      </c>
      <c r="G273" s="243"/>
      <c r="H273" s="247">
        <v>1</v>
      </c>
      <c r="I273" s="248"/>
      <c r="J273" s="243"/>
      <c r="K273" s="243"/>
      <c r="L273" s="249"/>
      <c r="M273" s="250"/>
      <c r="N273" s="251"/>
      <c r="O273" s="251"/>
      <c r="P273" s="251"/>
      <c r="Q273" s="251"/>
      <c r="R273" s="251"/>
      <c r="S273" s="251"/>
      <c r="T273" s="25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3" t="s">
        <v>153</v>
      </c>
      <c r="AU273" s="253" t="s">
        <v>137</v>
      </c>
      <c r="AV273" s="13" t="s">
        <v>137</v>
      </c>
      <c r="AW273" s="13" t="s">
        <v>32</v>
      </c>
      <c r="AX273" s="13" t="s">
        <v>80</v>
      </c>
      <c r="AY273" s="253" t="s">
        <v>128</v>
      </c>
    </row>
    <row r="274" s="2" customFormat="1" ht="24" customHeight="1">
      <c r="A274" s="39"/>
      <c r="B274" s="40"/>
      <c r="C274" s="229" t="s">
        <v>512</v>
      </c>
      <c r="D274" s="229" t="s">
        <v>131</v>
      </c>
      <c r="E274" s="230" t="s">
        <v>513</v>
      </c>
      <c r="F274" s="231" t="s">
        <v>514</v>
      </c>
      <c r="G274" s="232" t="s">
        <v>134</v>
      </c>
      <c r="H274" s="233">
        <v>1</v>
      </c>
      <c r="I274" s="234"/>
      <c r="J274" s="235">
        <f>ROUND(I274*H274,2)</f>
        <v>0</v>
      </c>
      <c r="K274" s="231" t="s">
        <v>1</v>
      </c>
      <c r="L274" s="45"/>
      <c r="M274" s="236" t="s">
        <v>1</v>
      </c>
      <c r="N274" s="237" t="s">
        <v>41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214</v>
      </c>
      <c r="AT274" s="240" t="s">
        <v>131</v>
      </c>
      <c r="AU274" s="240" t="s">
        <v>137</v>
      </c>
      <c r="AY274" s="18" t="s">
        <v>128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137</v>
      </c>
      <c r="BK274" s="241">
        <f>ROUND(I274*H274,2)</f>
        <v>0</v>
      </c>
      <c r="BL274" s="18" t="s">
        <v>214</v>
      </c>
      <c r="BM274" s="240" t="s">
        <v>515</v>
      </c>
    </row>
    <row r="275" s="13" customFormat="1">
      <c r="A275" s="13"/>
      <c r="B275" s="242"/>
      <c r="C275" s="243"/>
      <c r="D275" s="244" t="s">
        <v>153</v>
      </c>
      <c r="E275" s="245" t="s">
        <v>1</v>
      </c>
      <c r="F275" s="246" t="s">
        <v>80</v>
      </c>
      <c r="G275" s="243"/>
      <c r="H275" s="247">
        <v>1</v>
      </c>
      <c r="I275" s="248"/>
      <c r="J275" s="243"/>
      <c r="K275" s="243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153</v>
      </c>
      <c r="AU275" s="253" t="s">
        <v>137</v>
      </c>
      <c r="AV275" s="13" t="s">
        <v>137</v>
      </c>
      <c r="AW275" s="13" t="s">
        <v>32</v>
      </c>
      <c r="AX275" s="13" t="s">
        <v>80</v>
      </c>
      <c r="AY275" s="253" t="s">
        <v>128</v>
      </c>
    </row>
    <row r="276" s="2" customFormat="1" ht="24" customHeight="1">
      <c r="A276" s="39"/>
      <c r="B276" s="40"/>
      <c r="C276" s="229" t="s">
        <v>516</v>
      </c>
      <c r="D276" s="229" t="s">
        <v>131</v>
      </c>
      <c r="E276" s="230" t="s">
        <v>517</v>
      </c>
      <c r="F276" s="231" t="s">
        <v>518</v>
      </c>
      <c r="G276" s="232" t="s">
        <v>134</v>
      </c>
      <c r="H276" s="233">
        <v>1</v>
      </c>
      <c r="I276" s="234"/>
      <c r="J276" s="235">
        <f>ROUND(I276*H276,2)</f>
        <v>0</v>
      </c>
      <c r="K276" s="231" t="s">
        <v>1</v>
      </c>
      <c r="L276" s="45"/>
      <c r="M276" s="236" t="s">
        <v>1</v>
      </c>
      <c r="N276" s="237" t="s">
        <v>41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214</v>
      </c>
      <c r="AT276" s="240" t="s">
        <v>131</v>
      </c>
      <c r="AU276" s="240" t="s">
        <v>137</v>
      </c>
      <c r="AY276" s="18" t="s">
        <v>128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137</v>
      </c>
      <c r="BK276" s="241">
        <f>ROUND(I276*H276,2)</f>
        <v>0</v>
      </c>
      <c r="BL276" s="18" t="s">
        <v>214</v>
      </c>
      <c r="BM276" s="240" t="s">
        <v>519</v>
      </c>
    </row>
    <row r="277" s="2" customFormat="1" ht="24" customHeight="1">
      <c r="A277" s="39"/>
      <c r="B277" s="40"/>
      <c r="C277" s="229" t="s">
        <v>520</v>
      </c>
      <c r="D277" s="229" t="s">
        <v>131</v>
      </c>
      <c r="E277" s="230" t="s">
        <v>521</v>
      </c>
      <c r="F277" s="231" t="s">
        <v>522</v>
      </c>
      <c r="G277" s="232" t="s">
        <v>134</v>
      </c>
      <c r="H277" s="233">
        <v>1</v>
      </c>
      <c r="I277" s="234"/>
      <c r="J277" s="235">
        <f>ROUND(I277*H277,2)</f>
        <v>0</v>
      </c>
      <c r="K277" s="231" t="s">
        <v>1</v>
      </c>
      <c r="L277" s="45"/>
      <c r="M277" s="236" t="s">
        <v>1</v>
      </c>
      <c r="N277" s="237" t="s">
        <v>41</v>
      </c>
      <c r="O277" s="92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214</v>
      </c>
      <c r="AT277" s="240" t="s">
        <v>131</v>
      </c>
      <c r="AU277" s="240" t="s">
        <v>137</v>
      </c>
      <c r="AY277" s="18" t="s">
        <v>128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137</v>
      </c>
      <c r="BK277" s="241">
        <f>ROUND(I277*H277,2)</f>
        <v>0</v>
      </c>
      <c r="BL277" s="18" t="s">
        <v>214</v>
      </c>
      <c r="BM277" s="240" t="s">
        <v>523</v>
      </c>
    </row>
    <row r="278" s="2" customFormat="1" ht="24" customHeight="1">
      <c r="A278" s="39"/>
      <c r="B278" s="40"/>
      <c r="C278" s="229" t="s">
        <v>524</v>
      </c>
      <c r="D278" s="229" t="s">
        <v>131</v>
      </c>
      <c r="E278" s="230" t="s">
        <v>525</v>
      </c>
      <c r="F278" s="231" t="s">
        <v>526</v>
      </c>
      <c r="G278" s="232" t="s">
        <v>134</v>
      </c>
      <c r="H278" s="233">
        <v>2</v>
      </c>
      <c r="I278" s="234"/>
      <c r="J278" s="235">
        <f>ROUND(I278*H278,2)</f>
        <v>0</v>
      </c>
      <c r="K278" s="231" t="s">
        <v>1</v>
      </c>
      <c r="L278" s="45"/>
      <c r="M278" s="236" t="s">
        <v>1</v>
      </c>
      <c r="N278" s="237" t="s">
        <v>41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214</v>
      </c>
      <c r="AT278" s="240" t="s">
        <v>131</v>
      </c>
      <c r="AU278" s="240" t="s">
        <v>137</v>
      </c>
      <c r="AY278" s="18" t="s">
        <v>128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137</v>
      </c>
      <c r="BK278" s="241">
        <f>ROUND(I278*H278,2)</f>
        <v>0</v>
      </c>
      <c r="BL278" s="18" t="s">
        <v>214</v>
      </c>
      <c r="BM278" s="240" t="s">
        <v>527</v>
      </c>
    </row>
    <row r="279" s="2" customFormat="1" ht="36" customHeight="1">
      <c r="A279" s="39"/>
      <c r="B279" s="40"/>
      <c r="C279" s="229" t="s">
        <v>528</v>
      </c>
      <c r="D279" s="229" t="s">
        <v>131</v>
      </c>
      <c r="E279" s="230" t="s">
        <v>529</v>
      </c>
      <c r="F279" s="231" t="s">
        <v>530</v>
      </c>
      <c r="G279" s="232" t="s">
        <v>134</v>
      </c>
      <c r="H279" s="233">
        <v>1</v>
      </c>
      <c r="I279" s="234"/>
      <c r="J279" s="235">
        <f>ROUND(I279*H279,2)</f>
        <v>0</v>
      </c>
      <c r="K279" s="231" t="s">
        <v>1</v>
      </c>
      <c r="L279" s="45"/>
      <c r="M279" s="236" t="s">
        <v>1</v>
      </c>
      <c r="N279" s="237" t="s">
        <v>41</v>
      </c>
      <c r="O279" s="92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214</v>
      </c>
      <c r="AT279" s="240" t="s">
        <v>131</v>
      </c>
      <c r="AU279" s="240" t="s">
        <v>137</v>
      </c>
      <c r="AY279" s="18" t="s">
        <v>128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137</v>
      </c>
      <c r="BK279" s="241">
        <f>ROUND(I279*H279,2)</f>
        <v>0</v>
      </c>
      <c r="BL279" s="18" t="s">
        <v>214</v>
      </c>
      <c r="BM279" s="240" t="s">
        <v>531</v>
      </c>
    </row>
    <row r="280" s="2" customFormat="1" ht="24" customHeight="1">
      <c r="A280" s="39"/>
      <c r="B280" s="40"/>
      <c r="C280" s="229" t="s">
        <v>532</v>
      </c>
      <c r="D280" s="229" t="s">
        <v>131</v>
      </c>
      <c r="E280" s="230" t="s">
        <v>533</v>
      </c>
      <c r="F280" s="231" t="s">
        <v>534</v>
      </c>
      <c r="G280" s="232" t="s">
        <v>134</v>
      </c>
      <c r="H280" s="233">
        <v>2</v>
      </c>
      <c r="I280" s="234"/>
      <c r="J280" s="235">
        <f>ROUND(I280*H280,2)</f>
        <v>0</v>
      </c>
      <c r="K280" s="231" t="s">
        <v>1</v>
      </c>
      <c r="L280" s="45"/>
      <c r="M280" s="236" t="s">
        <v>1</v>
      </c>
      <c r="N280" s="237" t="s">
        <v>41</v>
      </c>
      <c r="O280" s="92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214</v>
      </c>
      <c r="AT280" s="240" t="s">
        <v>131</v>
      </c>
      <c r="AU280" s="240" t="s">
        <v>137</v>
      </c>
      <c r="AY280" s="18" t="s">
        <v>128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137</v>
      </c>
      <c r="BK280" s="241">
        <f>ROUND(I280*H280,2)</f>
        <v>0</v>
      </c>
      <c r="BL280" s="18" t="s">
        <v>214</v>
      </c>
      <c r="BM280" s="240" t="s">
        <v>535</v>
      </c>
    </row>
    <row r="281" s="2" customFormat="1" ht="24" customHeight="1">
      <c r="A281" s="39"/>
      <c r="B281" s="40"/>
      <c r="C281" s="229" t="s">
        <v>536</v>
      </c>
      <c r="D281" s="229" t="s">
        <v>131</v>
      </c>
      <c r="E281" s="230" t="s">
        <v>537</v>
      </c>
      <c r="F281" s="231" t="s">
        <v>538</v>
      </c>
      <c r="G281" s="232" t="s">
        <v>134</v>
      </c>
      <c r="H281" s="233">
        <v>1</v>
      </c>
      <c r="I281" s="234"/>
      <c r="J281" s="235">
        <f>ROUND(I281*H281,2)</f>
        <v>0</v>
      </c>
      <c r="K281" s="231" t="s">
        <v>1</v>
      </c>
      <c r="L281" s="45"/>
      <c r="M281" s="236" t="s">
        <v>1</v>
      </c>
      <c r="N281" s="237" t="s">
        <v>41</v>
      </c>
      <c r="O281" s="92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214</v>
      </c>
      <c r="AT281" s="240" t="s">
        <v>131</v>
      </c>
      <c r="AU281" s="240" t="s">
        <v>137</v>
      </c>
      <c r="AY281" s="18" t="s">
        <v>128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137</v>
      </c>
      <c r="BK281" s="241">
        <f>ROUND(I281*H281,2)</f>
        <v>0</v>
      </c>
      <c r="BL281" s="18" t="s">
        <v>214</v>
      </c>
      <c r="BM281" s="240" t="s">
        <v>539</v>
      </c>
    </row>
    <row r="282" s="2" customFormat="1" ht="24" customHeight="1">
      <c r="A282" s="39"/>
      <c r="B282" s="40"/>
      <c r="C282" s="229" t="s">
        <v>540</v>
      </c>
      <c r="D282" s="229" t="s">
        <v>131</v>
      </c>
      <c r="E282" s="230" t="s">
        <v>541</v>
      </c>
      <c r="F282" s="231" t="s">
        <v>542</v>
      </c>
      <c r="G282" s="232" t="s">
        <v>134</v>
      </c>
      <c r="H282" s="233">
        <v>1</v>
      </c>
      <c r="I282" s="234"/>
      <c r="J282" s="235">
        <f>ROUND(I282*H282,2)</f>
        <v>0</v>
      </c>
      <c r="K282" s="231" t="s">
        <v>1</v>
      </c>
      <c r="L282" s="45"/>
      <c r="M282" s="236" t="s">
        <v>1</v>
      </c>
      <c r="N282" s="237" t="s">
        <v>41</v>
      </c>
      <c r="O282" s="92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214</v>
      </c>
      <c r="AT282" s="240" t="s">
        <v>131</v>
      </c>
      <c r="AU282" s="240" t="s">
        <v>137</v>
      </c>
      <c r="AY282" s="18" t="s">
        <v>128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137</v>
      </c>
      <c r="BK282" s="241">
        <f>ROUND(I282*H282,2)</f>
        <v>0</v>
      </c>
      <c r="BL282" s="18" t="s">
        <v>214</v>
      </c>
      <c r="BM282" s="240" t="s">
        <v>543</v>
      </c>
    </row>
    <row r="283" s="2" customFormat="1" ht="36" customHeight="1">
      <c r="A283" s="39"/>
      <c r="B283" s="40"/>
      <c r="C283" s="229" t="s">
        <v>544</v>
      </c>
      <c r="D283" s="229" t="s">
        <v>131</v>
      </c>
      <c r="E283" s="230" t="s">
        <v>545</v>
      </c>
      <c r="F283" s="231" t="s">
        <v>546</v>
      </c>
      <c r="G283" s="232" t="s">
        <v>134</v>
      </c>
      <c r="H283" s="233">
        <v>1</v>
      </c>
      <c r="I283" s="234"/>
      <c r="J283" s="235">
        <f>ROUND(I283*H283,2)</f>
        <v>0</v>
      </c>
      <c r="K283" s="231" t="s">
        <v>1</v>
      </c>
      <c r="L283" s="45"/>
      <c r="M283" s="236" t="s">
        <v>1</v>
      </c>
      <c r="N283" s="237" t="s">
        <v>41</v>
      </c>
      <c r="O283" s="92"/>
      <c r="P283" s="238">
        <f>O283*H283</f>
        <v>0</v>
      </c>
      <c r="Q283" s="238">
        <v>0</v>
      </c>
      <c r="R283" s="238">
        <f>Q283*H283</f>
        <v>0</v>
      </c>
      <c r="S283" s="238">
        <v>0</v>
      </c>
      <c r="T283" s="23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0" t="s">
        <v>214</v>
      </c>
      <c r="AT283" s="240" t="s">
        <v>131</v>
      </c>
      <c r="AU283" s="240" t="s">
        <v>137</v>
      </c>
      <c r="AY283" s="18" t="s">
        <v>128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18" t="s">
        <v>137</v>
      </c>
      <c r="BK283" s="241">
        <f>ROUND(I283*H283,2)</f>
        <v>0</v>
      </c>
      <c r="BL283" s="18" t="s">
        <v>214</v>
      </c>
      <c r="BM283" s="240" t="s">
        <v>547</v>
      </c>
    </row>
    <row r="284" s="2" customFormat="1" ht="36" customHeight="1">
      <c r="A284" s="39"/>
      <c r="B284" s="40"/>
      <c r="C284" s="229" t="s">
        <v>548</v>
      </c>
      <c r="D284" s="229" t="s">
        <v>131</v>
      </c>
      <c r="E284" s="230" t="s">
        <v>549</v>
      </c>
      <c r="F284" s="231" t="s">
        <v>550</v>
      </c>
      <c r="G284" s="232" t="s">
        <v>144</v>
      </c>
      <c r="H284" s="233">
        <v>1</v>
      </c>
      <c r="I284" s="234"/>
      <c r="J284" s="235">
        <f>ROUND(I284*H284,2)</f>
        <v>0</v>
      </c>
      <c r="K284" s="231" t="s">
        <v>1</v>
      </c>
      <c r="L284" s="45"/>
      <c r="M284" s="236" t="s">
        <v>1</v>
      </c>
      <c r="N284" s="237" t="s">
        <v>41</v>
      </c>
      <c r="O284" s="92"/>
      <c r="P284" s="238">
        <f>O284*H284</f>
        <v>0</v>
      </c>
      <c r="Q284" s="238">
        <v>0</v>
      </c>
      <c r="R284" s="238">
        <f>Q284*H284</f>
        <v>0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214</v>
      </c>
      <c r="AT284" s="240" t="s">
        <v>131</v>
      </c>
      <c r="AU284" s="240" t="s">
        <v>137</v>
      </c>
      <c r="AY284" s="18" t="s">
        <v>128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137</v>
      </c>
      <c r="BK284" s="241">
        <f>ROUND(I284*H284,2)</f>
        <v>0</v>
      </c>
      <c r="BL284" s="18" t="s">
        <v>214</v>
      </c>
      <c r="BM284" s="240" t="s">
        <v>551</v>
      </c>
    </row>
    <row r="285" s="2" customFormat="1" ht="24" customHeight="1">
      <c r="A285" s="39"/>
      <c r="B285" s="40"/>
      <c r="C285" s="229" t="s">
        <v>552</v>
      </c>
      <c r="D285" s="229" t="s">
        <v>131</v>
      </c>
      <c r="E285" s="230" t="s">
        <v>553</v>
      </c>
      <c r="F285" s="231" t="s">
        <v>554</v>
      </c>
      <c r="G285" s="232" t="s">
        <v>144</v>
      </c>
      <c r="H285" s="233">
        <v>1</v>
      </c>
      <c r="I285" s="234"/>
      <c r="J285" s="235">
        <f>ROUND(I285*H285,2)</f>
        <v>0</v>
      </c>
      <c r="K285" s="231" t="s">
        <v>1</v>
      </c>
      <c r="L285" s="45"/>
      <c r="M285" s="236" t="s">
        <v>1</v>
      </c>
      <c r="N285" s="237" t="s">
        <v>41</v>
      </c>
      <c r="O285" s="92"/>
      <c r="P285" s="238">
        <f>O285*H285</f>
        <v>0</v>
      </c>
      <c r="Q285" s="238">
        <v>0</v>
      </c>
      <c r="R285" s="238">
        <f>Q285*H285</f>
        <v>0</v>
      </c>
      <c r="S285" s="238">
        <v>0</v>
      </c>
      <c r="T285" s="23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0" t="s">
        <v>214</v>
      </c>
      <c r="AT285" s="240" t="s">
        <v>131</v>
      </c>
      <c r="AU285" s="240" t="s">
        <v>137</v>
      </c>
      <c r="AY285" s="18" t="s">
        <v>128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8" t="s">
        <v>137</v>
      </c>
      <c r="BK285" s="241">
        <f>ROUND(I285*H285,2)</f>
        <v>0</v>
      </c>
      <c r="BL285" s="18" t="s">
        <v>214</v>
      </c>
      <c r="BM285" s="240" t="s">
        <v>555</v>
      </c>
    </row>
    <row r="286" s="2" customFormat="1" ht="24" customHeight="1">
      <c r="A286" s="39"/>
      <c r="B286" s="40"/>
      <c r="C286" s="229" t="s">
        <v>556</v>
      </c>
      <c r="D286" s="229" t="s">
        <v>131</v>
      </c>
      <c r="E286" s="230" t="s">
        <v>557</v>
      </c>
      <c r="F286" s="231" t="s">
        <v>558</v>
      </c>
      <c r="G286" s="232" t="s">
        <v>144</v>
      </c>
      <c r="H286" s="233">
        <v>1</v>
      </c>
      <c r="I286" s="234"/>
      <c r="J286" s="235">
        <f>ROUND(I286*H286,2)</f>
        <v>0</v>
      </c>
      <c r="K286" s="231" t="s">
        <v>1</v>
      </c>
      <c r="L286" s="45"/>
      <c r="M286" s="236" t="s">
        <v>1</v>
      </c>
      <c r="N286" s="237" t="s">
        <v>41</v>
      </c>
      <c r="O286" s="92"/>
      <c r="P286" s="238">
        <f>O286*H286</f>
        <v>0</v>
      </c>
      <c r="Q286" s="238">
        <v>0</v>
      </c>
      <c r="R286" s="238">
        <f>Q286*H286</f>
        <v>0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214</v>
      </c>
      <c r="AT286" s="240" t="s">
        <v>131</v>
      </c>
      <c r="AU286" s="240" t="s">
        <v>137</v>
      </c>
      <c r="AY286" s="18" t="s">
        <v>128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137</v>
      </c>
      <c r="BK286" s="241">
        <f>ROUND(I286*H286,2)</f>
        <v>0</v>
      </c>
      <c r="BL286" s="18" t="s">
        <v>214</v>
      </c>
      <c r="BM286" s="240" t="s">
        <v>559</v>
      </c>
    </row>
    <row r="287" s="2" customFormat="1" ht="24" customHeight="1">
      <c r="A287" s="39"/>
      <c r="B287" s="40"/>
      <c r="C287" s="229" t="s">
        <v>560</v>
      </c>
      <c r="D287" s="229" t="s">
        <v>131</v>
      </c>
      <c r="E287" s="230" t="s">
        <v>200</v>
      </c>
      <c r="F287" s="231" t="s">
        <v>561</v>
      </c>
      <c r="G287" s="232" t="s">
        <v>144</v>
      </c>
      <c r="H287" s="233">
        <v>1</v>
      </c>
      <c r="I287" s="234"/>
      <c r="J287" s="235">
        <f>ROUND(I287*H287,2)</f>
        <v>0</v>
      </c>
      <c r="K287" s="231" t="s">
        <v>1</v>
      </c>
      <c r="L287" s="45"/>
      <c r="M287" s="236" t="s">
        <v>1</v>
      </c>
      <c r="N287" s="237" t="s">
        <v>41</v>
      </c>
      <c r="O287" s="92"/>
      <c r="P287" s="238">
        <f>O287*H287</f>
        <v>0</v>
      </c>
      <c r="Q287" s="238">
        <v>0</v>
      </c>
      <c r="R287" s="238">
        <f>Q287*H287</f>
        <v>0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214</v>
      </c>
      <c r="AT287" s="240" t="s">
        <v>131</v>
      </c>
      <c r="AU287" s="240" t="s">
        <v>137</v>
      </c>
      <c r="AY287" s="18" t="s">
        <v>128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137</v>
      </c>
      <c r="BK287" s="241">
        <f>ROUND(I287*H287,2)</f>
        <v>0</v>
      </c>
      <c r="BL287" s="18" t="s">
        <v>214</v>
      </c>
      <c r="BM287" s="240" t="s">
        <v>562</v>
      </c>
    </row>
    <row r="288" s="2" customFormat="1" ht="24" customHeight="1">
      <c r="A288" s="39"/>
      <c r="B288" s="40"/>
      <c r="C288" s="229" t="s">
        <v>563</v>
      </c>
      <c r="D288" s="229" t="s">
        <v>131</v>
      </c>
      <c r="E288" s="230" t="s">
        <v>564</v>
      </c>
      <c r="F288" s="231" t="s">
        <v>565</v>
      </c>
      <c r="G288" s="232" t="s">
        <v>144</v>
      </c>
      <c r="H288" s="233">
        <v>1</v>
      </c>
      <c r="I288" s="234"/>
      <c r="J288" s="235">
        <f>ROUND(I288*H288,2)</f>
        <v>0</v>
      </c>
      <c r="K288" s="231" t="s">
        <v>1</v>
      </c>
      <c r="L288" s="45"/>
      <c r="M288" s="236" t="s">
        <v>1</v>
      </c>
      <c r="N288" s="237" t="s">
        <v>41</v>
      </c>
      <c r="O288" s="92"/>
      <c r="P288" s="238">
        <f>O288*H288</f>
        <v>0</v>
      </c>
      <c r="Q288" s="238">
        <v>0</v>
      </c>
      <c r="R288" s="238">
        <f>Q288*H288</f>
        <v>0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214</v>
      </c>
      <c r="AT288" s="240" t="s">
        <v>131</v>
      </c>
      <c r="AU288" s="240" t="s">
        <v>137</v>
      </c>
      <c r="AY288" s="18" t="s">
        <v>128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137</v>
      </c>
      <c r="BK288" s="241">
        <f>ROUND(I288*H288,2)</f>
        <v>0</v>
      </c>
      <c r="BL288" s="18" t="s">
        <v>214</v>
      </c>
      <c r="BM288" s="240" t="s">
        <v>566</v>
      </c>
    </row>
    <row r="289" s="2" customFormat="1" ht="24" customHeight="1">
      <c r="A289" s="39"/>
      <c r="B289" s="40"/>
      <c r="C289" s="229" t="s">
        <v>567</v>
      </c>
      <c r="D289" s="229" t="s">
        <v>131</v>
      </c>
      <c r="E289" s="230" t="s">
        <v>568</v>
      </c>
      <c r="F289" s="231" t="s">
        <v>569</v>
      </c>
      <c r="G289" s="232" t="s">
        <v>347</v>
      </c>
      <c r="H289" s="286"/>
      <c r="I289" s="234"/>
      <c r="J289" s="235">
        <f>ROUND(I289*H289,2)</f>
        <v>0</v>
      </c>
      <c r="K289" s="231" t="s">
        <v>135</v>
      </c>
      <c r="L289" s="45"/>
      <c r="M289" s="236" t="s">
        <v>1</v>
      </c>
      <c r="N289" s="237" t="s">
        <v>41</v>
      </c>
      <c r="O289" s="92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0" t="s">
        <v>214</v>
      </c>
      <c r="AT289" s="240" t="s">
        <v>131</v>
      </c>
      <c r="AU289" s="240" t="s">
        <v>137</v>
      </c>
      <c r="AY289" s="18" t="s">
        <v>128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8" t="s">
        <v>137</v>
      </c>
      <c r="BK289" s="241">
        <f>ROUND(I289*H289,2)</f>
        <v>0</v>
      </c>
      <c r="BL289" s="18" t="s">
        <v>214</v>
      </c>
      <c r="BM289" s="240" t="s">
        <v>570</v>
      </c>
    </row>
    <row r="290" s="12" customFormat="1" ht="22.8" customHeight="1">
      <c r="A290" s="12"/>
      <c r="B290" s="213"/>
      <c r="C290" s="214"/>
      <c r="D290" s="215" t="s">
        <v>74</v>
      </c>
      <c r="E290" s="227" t="s">
        <v>571</v>
      </c>
      <c r="F290" s="227" t="s">
        <v>572</v>
      </c>
      <c r="G290" s="214"/>
      <c r="H290" s="214"/>
      <c r="I290" s="217"/>
      <c r="J290" s="228">
        <f>BK290</f>
        <v>0</v>
      </c>
      <c r="K290" s="214"/>
      <c r="L290" s="219"/>
      <c r="M290" s="220"/>
      <c r="N290" s="221"/>
      <c r="O290" s="221"/>
      <c r="P290" s="222">
        <f>SUM(P291:P310)</f>
        <v>0</v>
      </c>
      <c r="Q290" s="221"/>
      <c r="R290" s="222">
        <f>SUM(R291:R310)</f>
        <v>0.86061500000000002</v>
      </c>
      <c r="S290" s="221"/>
      <c r="T290" s="223">
        <f>SUM(T291:T310)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24" t="s">
        <v>137</v>
      </c>
      <c r="AT290" s="225" t="s">
        <v>74</v>
      </c>
      <c r="AU290" s="225" t="s">
        <v>80</v>
      </c>
      <c r="AY290" s="224" t="s">
        <v>128</v>
      </c>
      <c r="BK290" s="226">
        <f>SUM(BK291:BK310)</f>
        <v>0</v>
      </c>
    </row>
    <row r="291" s="2" customFormat="1" ht="16.5" customHeight="1">
      <c r="A291" s="39"/>
      <c r="B291" s="40"/>
      <c r="C291" s="229" t="s">
        <v>573</v>
      </c>
      <c r="D291" s="229" t="s">
        <v>131</v>
      </c>
      <c r="E291" s="230" t="s">
        <v>574</v>
      </c>
      <c r="F291" s="231" t="s">
        <v>575</v>
      </c>
      <c r="G291" s="232" t="s">
        <v>150</v>
      </c>
      <c r="H291" s="233">
        <v>22.5</v>
      </c>
      <c r="I291" s="234"/>
      <c r="J291" s="235">
        <f>ROUND(I291*H291,2)</f>
        <v>0</v>
      </c>
      <c r="K291" s="231" t="s">
        <v>135</v>
      </c>
      <c r="L291" s="45"/>
      <c r="M291" s="236" t="s">
        <v>1</v>
      </c>
      <c r="N291" s="237" t="s">
        <v>41</v>
      </c>
      <c r="O291" s="92"/>
      <c r="P291" s="238">
        <f>O291*H291</f>
        <v>0</v>
      </c>
      <c r="Q291" s="238">
        <v>0.00029999999999999997</v>
      </c>
      <c r="R291" s="238">
        <f>Q291*H291</f>
        <v>0.0067499999999999991</v>
      </c>
      <c r="S291" s="238">
        <v>0</v>
      </c>
      <c r="T291" s="23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0" t="s">
        <v>214</v>
      </c>
      <c r="AT291" s="240" t="s">
        <v>131</v>
      </c>
      <c r="AU291" s="240" t="s">
        <v>137</v>
      </c>
      <c r="AY291" s="18" t="s">
        <v>128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8" t="s">
        <v>137</v>
      </c>
      <c r="BK291" s="241">
        <f>ROUND(I291*H291,2)</f>
        <v>0</v>
      </c>
      <c r="BL291" s="18" t="s">
        <v>214</v>
      </c>
      <c r="BM291" s="240" t="s">
        <v>576</v>
      </c>
    </row>
    <row r="292" s="13" customFormat="1">
      <c r="A292" s="13"/>
      <c r="B292" s="242"/>
      <c r="C292" s="243"/>
      <c r="D292" s="244" t="s">
        <v>153</v>
      </c>
      <c r="E292" s="245" t="s">
        <v>1</v>
      </c>
      <c r="F292" s="246" t="s">
        <v>577</v>
      </c>
      <c r="G292" s="243"/>
      <c r="H292" s="247">
        <v>22.5</v>
      </c>
      <c r="I292" s="248"/>
      <c r="J292" s="243"/>
      <c r="K292" s="243"/>
      <c r="L292" s="249"/>
      <c r="M292" s="250"/>
      <c r="N292" s="251"/>
      <c r="O292" s="251"/>
      <c r="P292" s="251"/>
      <c r="Q292" s="251"/>
      <c r="R292" s="251"/>
      <c r="S292" s="251"/>
      <c r="T292" s="25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3" t="s">
        <v>153</v>
      </c>
      <c r="AU292" s="253" t="s">
        <v>137</v>
      </c>
      <c r="AV292" s="13" t="s">
        <v>137</v>
      </c>
      <c r="AW292" s="13" t="s">
        <v>32</v>
      </c>
      <c r="AX292" s="13" t="s">
        <v>80</v>
      </c>
      <c r="AY292" s="253" t="s">
        <v>128</v>
      </c>
    </row>
    <row r="293" s="2" customFormat="1" ht="16.5" customHeight="1">
      <c r="A293" s="39"/>
      <c r="B293" s="40"/>
      <c r="C293" s="229" t="s">
        <v>578</v>
      </c>
      <c r="D293" s="229" t="s">
        <v>131</v>
      </c>
      <c r="E293" s="230" t="s">
        <v>579</v>
      </c>
      <c r="F293" s="231" t="s">
        <v>580</v>
      </c>
      <c r="G293" s="232" t="s">
        <v>150</v>
      </c>
      <c r="H293" s="233">
        <v>22.5</v>
      </c>
      <c r="I293" s="234"/>
      <c r="J293" s="235">
        <f>ROUND(I293*H293,2)</f>
        <v>0</v>
      </c>
      <c r="K293" s="231" t="s">
        <v>135</v>
      </c>
      <c r="L293" s="45"/>
      <c r="M293" s="236" t="s">
        <v>1</v>
      </c>
      <c r="N293" s="237" t="s">
        <v>41</v>
      </c>
      <c r="O293" s="92"/>
      <c r="P293" s="238">
        <f>O293*H293</f>
        <v>0</v>
      </c>
      <c r="Q293" s="238">
        <v>0.0075799999999999999</v>
      </c>
      <c r="R293" s="238">
        <f>Q293*H293</f>
        <v>0.17055000000000001</v>
      </c>
      <c r="S293" s="238">
        <v>0</v>
      </c>
      <c r="T293" s="23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0" t="s">
        <v>214</v>
      </c>
      <c r="AT293" s="240" t="s">
        <v>131</v>
      </c>
      <c r="AU293" s="240" t="s">
        <v>137</v>
      </c>
      <c r="AY293" s="18" t="s">
        <v>128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8" t="s">
        <v>137</v>
      </c>
      <c r="BK293" s="241">
        <f>ROUND(I293*H293,2)</f>
        <v>0</v>
      </c>
      <c r="BL293" s="18" t="s">
        <v>214</v>
      </c>
      <c r="BM293" s="240" t="s">
        <v>581</v>
      </c>
    </row>
    <row r="294" s="2" customFormat="1" ht="24" customHeight="1">
      <c r="A294" s="39"/>
      <c r="B294" s="40"/>
      <c r="C294" s="229" t="s">
        <v>582</v>
      </c>
      <c r="D294" s="229" t="s">
        <v>131</v>
      </c>
      <c r="E294" s="230" t="s">
        <v>583</v>
      </c>
      <c r="F294" s="231" t="s">
        <v>584</v>
      </c>
      <c r="G294" s="232" t="s">
        <v>232</v>
      </c>
      <c r="H294" s="233">
        <v>20.449999999999999</v>
      </c>
      <c r="I294" s="234"/>
      <c r="J294" s="235">
        <f>ROUND(I294*H294,2)</f>
        <v>0</v>
      </c>
      <c r="K294" s="231" t="s">
        <v>135</v>
      </c>
      <c r="L294" s="45"/>
      <c r="M294" s="236" t="s">
        <v>1</v>
      </c>
      <c r="N294" s="237" t="s">
        <v>41</v>
      </c>
      <c r="O294" s="92"/>
      <c r="P294" s="238">
        <f>O294*H294</f>
        <v>0</v>
      </c>
      <c r="Q294" s="238">
        <v>0.00058</v>
      </c>
      <c r="R294" s="238">
        <f>Q294*H294</f>
        <v>0.011861</v>
      </c>
      <c r="S294" s="238">
        <v>0</v>
      </c>
      <c r="T294" s="23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0" t="s">
        <v>214</v>
      </c>
      <c r="AT294" s="240" t="s">
        <v>131</v>
      </c>
      <c r="AU294" s="240" t="s">
        <v>137</v>
      </c>
      <c r="AY294" s="18" t="s">
        <v>128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8" t="s">
        <v>137</v>
      </c>
      <c r="BK294" s="241">
        <f>ROUND(I294*H294,2)</f>
        <v>0</v>
      </c>
      <c r="BL294" s="18" t="s">
        <v>214</v>
      </c>
      <c r="BM294" s="240" t="s">
        <v>585</v>
      </c>
    </row>
    <row r="295" s="13" customFormat="1">
      <c r="A295" s="13"/>
      <c r="B295" s="242"/>
      <c r="C295" s="243"/>
      <c r="D295" s="244" t="s">
        <v>153</v>
      </c>
      <c r="E295" s="245" t="s">
        <v>1</v>
      </c>
      <c r="F295" s="246" t="s">
        <v>586</v>
      </c>
      <c r="G295" s="243"/>
      <c r="H295" s="247">
        <v>15</v>
      </c>
      <c r="I295" s="248"/>
      <c r="J295" s="243"/>
      <c r="K295" s="243"/>
      <c r="L295" s="249"/>
      <c r="M295" s="250"/>
      <c r="N295" s="251"/>
      <c r="O295" s="251"/>
      <c r="P295" s="251"/>
      <c r="Q295" s="251"/>
      <c r="R295" s="251"/>
      <c r="S295" s="251"/>
      <c r="T295" s="25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3" t="s">
        <v>153</v>
      </c>
      <c r="AU295" s="253" t="s">
        <v>137</v>
      </c>
      <c r="AV295" s="13" t="s">
        <v>137</v>
      </c>
      <c r="AW295" s="13" t="s">
        <v>32</v>
      </c>
      <c r="AX295" s="13" t="s">
        <v>75</v>
      </c>
      <c r="AY295" s="253" t="s">
        <v>128</v>
      </c>
    </row>
    <row r="296" s="16" customFormat="1">
      <c r="A296" s="16"/>
      <c r="B296" s="287"/>
      <c r="C296" s="288"/>
      <c r="D296" s="244" t="s">
        <v>153</v>
      </c>
      <c r="E296" s="289" t="s">
        <v>1</v>
      </c>
      <c r="F296" s="290" t="s">
        <v>587</v>
      </c>
      <c r="G296" s="288"/>
      <c r="H296" s="289" t="s">
        <v>1</v>
      </c>
      <c r="I296" s="291"/>
      <c r="J296" s="288"/>
      <c r="K296" s="288"/>
      <c r="L296" s="292"/>
      <c r="M296" s="293"/>
      <c r="N296" s="294"/>
      <c r="O296" s="294"/>
      <c r="P296" s="294"/>
      <c r="Q296" s="294"/>
      <c r="R296" s="294"/>
      <c r="S296" s="294"/>
      <c r="T296" s="295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T296" s="296" t="s">
        <v>153</v>
      </c>
      <c r="AU296" s="296" t="s">
        <v>137</v>
      </c>
      <c r="AV296" s="16" t="s">
        <v>80</v>
      </c>
      <c r="AW296" s="16" t="s">
        <v>32</v>
      </c>
      <c r="AX296" s="16" t="s">
        <v>75</v>
      </c>
      <c r="AY296" s="296" t="s">
        <v>128</v>
      </c>
    </row>
    <row r="297" s="13" customFormat="1">
      <c r="A297" s="13"/>
      <c r="B297" s="242"/>
      <c r="C297" s="243"/>
      <c r="D297" s="244" t="s">
        <v>153</v>
      </c>
      <c r="E297" s="245" t="s">
        <v>1</v>
      </c>
      <c r="F297" s="246" t="s">
        <v>588</v>
      </c>
      <c r="G297" s="243"/>
      <c r="H297" s="247">
        <v>5.4500000000000002</v>
      </c>
      <c r="I297" s="248"/>
      <c r="J297" s="243"/>
      <c r="K297" s="243"/>
      <c r="L297" s="249"/>
      <c r="M297" s="250"/>
      <c r="N297" s="251"/>
      <c r="O297" s="251"/>
      <c r="P297" s="251"/>
      <c r="Q297" s="251"/>
      <c r="R297" s="251"/>
      <c r="S297" s="251"/>
      <c r="T297" s="25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3" t="s">
        <v>153</v>
      </c>
      <c r="AU297" s="253" t="s">
        <v>137</v>
      </c>
      <c r="AV297" s="13" t="s">
        <v>137</v>
      </c>
      <c r="AW297" s="13" t="s">
        <v>32</v>
      </c>
      <c r="AX297" s="13" t="s">
        <v>75</v>
      </c>
      <c r="AY297" s="253" t="s">
        <v>128</v>
      </c>
    </row>
    <row r="298" s="14" customFormat="1">
      <c r="A298" s="14"/>
      <c r="B298" s="254"/>
      <c r="C298" s="255"/>
      <c r="D298" s="244" t="s">
        <v>153</v>
      </c>
      <c r="E298" s="256" t="s">
        <v>1</v>
      </c>
      <c r="F298" s="257" t="s">
        <v>160</v>
      </c>
      <c r="G298" s="255"/>
      <c r="H298" s="258">
        <v>20.449999999999999</v>
      </c>
      <c r="I298" s="259"/>
      <c r="J298" s="255"/>
      <c r="K298" s="255"/>
      <c r="L298" s="260"/>
      <c r="M298" s="261"/>
      <c r="N298" s="262"/>
      <c r="O298" s="262"/>
      <c r="P298" s="262"/>
      <c r="Q298" s="262"/>
      <c r="R298" s="262"/>
      <c r="S298" s="262"/>
      <c r="T298" s="26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4" t="s">
        <v>153</v>
      </c>
      <c r="AU298" s="264" t="s">
        <v>137</v>
      </c>
      <c r="AV298" s="14" t="s">
        <v>136</v>
      </c>
      <c r="AW298" s="14" t="s">
        <v>32</v>
      </c>
      <c r="AX298" s="14" t="s">
        <v>80</v>
      </c>
      <c r="AY298" s="264" t="s">
        <v>128</v>
      </c>
    </row>
    <row r="299" s="2" customFormat="1" ht="24" customHeight="1">
      <c r="A299" s="39"/>
      <c r="B299" s="40"/>
      <c r="C299" s="229" t="s">
        <v>589</v>
      </c>
      <c r="D299" s="229" t="s">
        <v>131</v>
      </c>
      <c r="E299" s="230" t="s">
        <v>590</v>
      </c>
      <c r="F299" s="231" t="s">
        <v>591</v>
      </c>
      <c r="G299" s="232" t="s">
        <v>150</v>
      </c>
      <c r="H299" s="233">
        <v>22.5</v>
      </c>
      <c r="I299" s="234"/>
      <c r="J299" s="235">
        <f>ROUND(I299*H299,2)</f>
        <v>0</v>
      </c>
      <c r="K299" s="231" t="s">
        <v>135</v>
      </c>
      <c r="L299" s="45"/>
      <c r="M299" s="236" t="s">
        <v>1</v>
      </c>
      <c r="N299" s="237" t="s">
        <v>41</v>
      </c>
      <c r="O299" s="92"/>
      <c r="P299" s="238">
        <f>O299*H299</f>
        <v>0</v>
      </c>
      <c r="Q299" s="238">
        <v>0.0057999999999999996</v>
      </c>
      <c r="R299" s="238">
        <f>Q299*H299</f>
        <v>0.13050000000000001</v>
      </c>
      <c r="S299" s="238">
        <v>0</v>
      </c>
      <c r="T299" s="23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0" t="s">
        <v>214</v>
      </c>
      <c r="AT299" s="240" t="s">
        <v>131</v>
      </c>
      <c r="AU299" s="240" t="s">
        <v>137</v>
      </c>
      <c r="AY299" s="18" t="s">
        <v>128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8" t="s">
        <v>137</v>
      </c>
      <c r="BK299" s="241">
        <f>ROUND(I299*H299,2)</f>
        <v>0</v>
      </c>
      <c r="BL299" s="18" t="s">
        <v>214</v>
      </c>
      <c r="BM299" s="240" t="s">
        <v>592</v>
      </c>
    </row>
    <row r="300" s="2" customFormat="1" ht="36" customHeight="1">
      <c r="A300" s="39"/>
      <c r="B300" s="40"/>
      <c r="C300" s="276" t="s">
        <v>593</v>
      </c>
      <c r="D300" s="276" t="s">
        <v>196</v>
      </c>
      <c r="E300" s="277" t="s">
        <v>594</v>
      </c>
      <c r="F300" s="278" t="s">
        <v>595</v>
      </c>
      <c r="G300" s="279" t="s">
        <v>150</v>
      </c>
      <c r="H300" s="280">
        <v>27.225000000000001</v>
      </c>
      <c r="I300" s="281"/>
      <c r="J300" s="282">
        <f>ROUND(I300*H300,2)</f>
        <v>0</v>
      </c>
      <c r="K300" s="278" t="s">
        <v>135</v>
      </c>
      <c r="L300" s="283"/>
      <c r="M300" s="284" t="s">
        <v>1</v>
      </c>
      <c r="N300" s="285" t="s">
        <v>41</v>
      </c>
      <c r="O300" s="92"/>
      <c r="P300" s="238">
        <f>O300*H300</f>
        <v>0</v>
      </c>
      <c r="Q300" s="238">
        <v>0.019199999999999998</v>
      </c>
      <c r="R300" s="238">
        <f>Q300*H300</f>
        <v>0.52271999999999996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290</v>
      </c>
      <c r="AT300" s="240" t="s">
        <v>196</v>
      </c>
      <c r="AU300" s="240" t="s">
        <v>137</v>
      </c>
      <c r="AY300" s="18" t="s">
        <v>128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137</v>
      </c>
      <c r="BK300" s="241">
        <f>ROUND(I300*H300,2)</f>
        <v>0</v>
      </c>
      <c r="BL300" s="18" t="s">
        <v>214</v>
      </c>
      <c r="BM300" s="240" t="s">
        <v>596</v>
      </c>
    </row>
    <row r="301" s="13" customFormat="1">
      <c r="A301" s="13"/>
      <c r="B301" s="242"/>
      <c r="C301" s="243"/>
      <c r="D301" s="244" t="s">
        <v>153</v>
      </c>
      <c r="E301" s="245" t="s">
        <v>1</v>
      </c>
      <c r="F301" s="246" t="s">
        <v>597</v>
      </c>
      <c r="G301" s="243"/>
      <c r="H301" s="247">
        <v>24.75</v>
      </c>
      <c r="I301" s="248"/>
      <c r="J301" s="243"/>
      <c r="K301" s="243"/>
      <c r="L301" s="249"/>
      <c r="M301" s="250"/>
      <c r="N301" s="251"/>
      <c r="O301" s="251"/>
      <c r="P301" s="251"/>
      <c r="Q301" s="251"/>
      <c r="R301" s="251"/>
      <c r="S301" s="251"/>
      <c r="T301" s="25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3" t="s">
        <v>153</v>
      </c>
      <c r="AU301" s="253" t="s">
        <v>137</v>
      </c>
      <c r="AV301" s="13" t="s">
        <v>137</v>
      </c>
      <c r="AW301" s="13" t="s">
        <v>32</v>
      </c>
      <c r="AX301" s="13" t="s">
        <v>80</v>
      </c>
      <c r="AY301" s="253" t="s">
        <v>128</v>
      </c>
    </row>
    <row r="302" s="13" customFormat="1">
      <c r="A302" s="13"/>
      <c r="B302" s="242"/>
      <c r="C302" s="243"/>
      <c r="D302" s="244" t="s">
        <v>153</v>
      </c>
      <c r="E302" s="243"/>
      <c r="F302" s="246" t="s">
        <v>598</v>
      </c>
      <c r="G302" s="243"/>
      <c r="H302" s="247">
        <v>27.225000000000001</v>
      </c>
      <c r="I302" s="248"/>
      <c r="J302" s="243"/>
      <c r="K302" s="243"/>
      <c r="L302" s="249"/>
      <c r="M302" s="250"/>
      <c r="N302" s="251"/>
      <c r="O302" s="251"/>
      <c r="P302" s="251"/>
      <c r="Q302" s="251"/>
      <c r="R302" s="251"/>
      <c r="S302" s="251"/>
      <c r="T302" s="25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3" t="s">
        <v>153</v>
      </c>
      <c r="AU302" s="253" t="s">
        <v>137</v>
      </c>
      <c r="AV302" s="13" t="s">
        <v>137</v>
      </c>
      <c r="AW302" s="13" t="s">
        <v>4</v>
      </c>
      <c r="AX302" s="13" t="s">
        <v>80</v>
      </c>
      <c r="AY302" s="253" t="s">
        <v>128</v>
      </c>
    </row>
    <row r="303" s="2" customFormat="1" ht="24" customHeight="1">
      <c r="A303" s="39"/>
      <c r="B303" s="40"/>
      <c r="C303" s="229" t="s">
        <v>599</v>
      </c>
      <c r="D303" s="229" t="s">
        <v>131</v>
      </c>
      <c r="E303" s="230" t="s">
        <v>600</v>
      </c>
      <c r="F303" s="231" t="s">
        <v>601</v>
      </c>
      <c r="G303" s="232" t="s">
        <v>150</v>
      </c>
      <c r="H303" s="233">
        <v>3.2999999999999998</v>
      </c>
      <c r="I303" s="234"/>
      <c r="J303" s="235">
        <f>ROUND(I303*H303,2)</f>
        <v>0</v>
      </c>
      <c r="K303" s="231" t="s">
        <v>135</v>
      </c>
      <c r="L303" s="45"/>
      <c r="M303" s="236" t="s">
        <v>1</v>
      </c>
      <c r="N303" s="237" t="s">
        <v>41</v>
      </c>
      <c r="O303" s="92"/>
      <c r="P303" s="238">
        <f>O303*H303</f>
        <v>0</v>
      </c>
      <c r="Q303" s="238">
        <v>0</v>
      </c>
      <c r="R303" s="238">
        <f>Q303*H303</f>
        <v>0</v>
      </c>
      <c r="S303" s="238">
        <v>0</v>
      </c>
      <c r="T303" s="23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0" t="s">
        <v>214</v>
      </c>
      <c r="AT303" s="240" t="s">
        <v>131</v>
      </c>
      <c r="AU303" s="240" t="s">
        <v>137</v>
      </c>
      <c r="AY303" s="18" t="s">
        <v>128</v>
      </c>
      <c r="BE303" s="241">
        <f>IF(N303="základní",J303,0)</f>
        <v>0</v>
      </c>
      <c r="BF303" s="241">
        <f>IF(N303="snížená",J303,0)</f>
        <v>0</v>
      </c>
      <c r="BG303" s="241">
        <f>IF(N303="zákl. přenesená",J303,0)</f>
        <v>0</v>
      </c>
      <c r="BH303" s="241">
        <f>IF(N303="sníž. přenesená",J303,0)</f>
        <v>0</v>
      </c>
      <c r="BI303" s="241">
        <f>IF(N303="nulová",J303,0)</f>
        <v>0</v>
      </c>
      <c r="BJ303" s="18" t="s">
        <v>137</v>
      </c>
      <c r="BK303" s="241">
        <f>ROUND(I303*H303,2)</f>
        <v>0</v>
      </c>
      <c r="BL303" s="18" t="s">
        <v>214</v>
      </c>
      <c r="BM303" s="240" t="s">
        <v>602</v>
      </c>
    </row>
    <row r="304" s="2" customFormat="1" ht="24" customHeight="1">
      <c r="A304" s="39"/>
      <c r="B304" s="40"/>
      <c r="C304" s="229" t="s">
        <v>603</v>
      </c>
      <c r="D304" s="229" t="s">
        <v>131</v>
      </c>
      <c r="E304" s="230" t="s">
        <v>604</v>
      </c>
      <c r="F304" s="231" t="s">
        <v>605</v>
      </c>
      <c r="G304" s="232" t="s">
        <v>150</v>
      </c>
      <c r="H304" s="233">
        <v>22.5</v>
      </c>
      <c r="I304" s="234"/>
      <c r="J304" s="235">
        <f>ROUND(I304*H304,2)</f>
        <v>0</v>
      </c>
      <c r="K304" s="231" t="s">
        <v>135</v>
      </c>
      <c r="L304" s="45"/>
      <c r="M304" s="236" t="s">
        <v>1</v>
      </c>
      <c r="N304" s="237" t="s">
        <v>41</v>
      </c>
      <c r="O304" s="92"/>
      <c r="P304" s="238">
        <f>O304*H304</f>
        <v>0</v>
      </c>
      <c r="Q304" s="238">
        <v>0</v>
      </c>
      <c r="R304" s="238">
        <f>Q304*H304</f>
        <v>0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214</v>
      </c>
      <c r="AT304" s="240" t="s">
        <v>131</v>
      </c>
      <c r="AU304" s="240" t="s">
        <v>137</v>
      </c>
      <c r="AY304" s="18" t="s">
        <v>128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137</v>
      </c>
      <c r="BK304" s="241">
        <f>ROUND(I304*H304,2)</f>
        <v>0</v>
      </c>
      <c r="BL304" s="18" t="s">
        <v>214</v>
      </c>
      <c r="BM304" s="240" t="s">
        <v>606</v>
      </c>
    </row>
    <row r="305" s="2" customFormat="1" ht="24" customHeight="1">
      <c r="A305" s="39"/>
      <c r="B305" s="40"/>
      <c r="C305" s="229" t="s">
        <v>607</v>
      </c>
      <c r="D305" s="229" t="s">
        <v>131</v>
      </c>
      <c r="E305" s="230" t="s">
        <v>608</v>
      </c>
      <c r="F305" s="231" t="s">
        <v>609</v>
      </c>
      <c r="G305" s="232" t="s">
        <v>150</v>
      </c>
      <c r="H305" s="233">
        <v>11.788</v>
      </c>
      <c r="I305" s="234"/>
      <c r="J305" s="235">
        <f>ROUND(I305*H305,2)</f>
        <v>0</v>
      </c>
      <c r="K305" s="231" t="s">
        <v>135</v>
      </c>
      <c r="L305" s="45"/>
      <c r="M305" s="236" t="s">
        <v>1</v>
      </c>
      <c r="N305" s="237" t="s">
        <v>41</v>
      </c>
      <c r="O305" s="92"/>
      <c r="P305" s="238">
        <f>O305*H305</f>
        <v>0</v>
      </c>
      <c r="Q305" s="238">
        <v>0.0015</v>
      </c>
      <c r="R305" s="238">
        <f>Q305*H305</f>
        <v>0.017682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214</v>
      </c>
      <c r="AT305" s="240" t="s">
        <v>131</v>
      </c>
      <c r="AU305" s="240" t="s">
        <v>137</v>
      </c>
      <c r="AY305" s="18" t="s">
        <v>128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137</v>
      </c>
      <c r="BK305" s="241">
        <f>ROUND(I305*H305,2)</f>
        <v>0</v>
      </c>
      <c r="BL305" s="18" t="s">
        <v>214</v>
      </c>
      <c r="BM305" s="240" t="s">
        <v>610</v>
      </c>
    </row>
    <row r="306" s="13" customFormat="1">
      <c r="A306" s="13"/>
      <c r="B306" s="242"/>
      <c r="C306" s="243"/>
      <c r="D306" s="244" t="s">
        <v>153</v>
      </c>
      <c r="E306" s="245" t="s">
        <v>1</v>
      </c>
      <c r="F306" s="246" t="s">
        <v>611</v>
      </c>
      <c r="G306" s="243"/>
      <c r="H306" s="247">
        <v>11.788</v>
      </c>
      <c r="I306" s="248"/>
      <c r="J306" s="243"/>
      <c r="K306" s="243"/>
      <c r="L306" s="249"/>
      <c r="M306" s="250"/>
      <c r="N306" s="251"/>
      <c r="O306" s="251"/>
      <c r="P306" s="251"/>
      <c r="Q306" s="251"/>
      <c r="R306" s="251"/>
      <c r="S306" s="251"/>
      <c r="T306" s="25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3" t="s">
        <v>153</v>
      </c>
      <c r="AU306" s="253" t="s">
        <v>137</v>
      </c>
      <c r="AV306" s="13" t="s">
        <v>137</v>
      </c>
      <c r="AW306" s="13" t="s">
        <v>32</v>
      </c>
      <c r="AX306" s="13" t="s">
        <v>80</v>
      </c>
      <c r="AY306" s="253" t="s">
        <v>128</v>
      </c>
    </row>
    <row r="307" s="2" customFormat="1" ht="16.5" customHeight="1">
      <c r="A307" s="39"/>
      <c r="B307" s="40"/>
      <c r="C307" s="229" t="s">
        <v>612</v>
      </c>
      <c r="D307" s="229" t="s">
        <v>131</v>
      </c>
      <c r="E307" s="230" t="s">
        <v>613</v>
      </c>
      <c r="F307" s="231" t="s">
        <v>614</v>
      </c>
      <c r="G307" s="232" t="s">
        <v>232</v>
      </c>
      <c r="H307" s="233">
        <v>18.399999999999999</v>
      </c>
      <c r="I307" s="234"/>
      <c r="J307" s="235">
        <f>ROUND(I307*H307,2)</f>
        <v>0</v>
      </c>
      <c r="K307" s="231" t="s">
        <v>135</v>
      </c>
      <c r="L307" s="45"/>
      <c r="M307" s="236" t="s">
        <v>1</v>
      </c>
      <c r="N307" s="237" t="s">
        <v>41</v>
      </c>
      <c r="O307" s="92"/>
      <c r="P307" s="238">
        <f>O307*H307</f>
        <v>0</v>
      </c>
      <c r="Q307" s="238">
        <v>3.0000000000000001E-05</v>
      </c>
      <c r="R307" s="238">
        <f>Q307*H307</f>
        <v>0.00055199999999999997</v>
      </c>
      <c r="S307" s="238">
        <v>0</v>
      </c>
      <c r="T307" s="23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0" t="s">
        <v>214</v>
      </c>
      <c r="AT307" s="240" t="s">
        <v>131</v>
      </c>
      <c r="AU307" s="240" t="s">
        <v>137</v>
      </c>
      <c r="AY307" s="18" t="s">
        <v>128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8" t="s">
        <v>137</v>
      </c>
      <c r="BK307" s="241">
        <f>ROUND(I307*H307,2)</f>
        <v>0</v>
      </c>
      <c r="BL307" s="18" t="s">
        <v>214</v>
      </c>
      <c r="BM307" s="240" t="s">
        <v>615</v>
      </c>
    </row>
    <row r="308" s="13" customFormat="1">
      <c r="A308" s="13"/>
      <c r="B308" s="242"/>
      <c r="C308" s="243"/>
      <c r="D308" s="244" t="s">
        <v>153</v>
      </c>
      <c r="E308" s="245" t="s">
        <v>1</v>
      </c>
      <c r="F308" s="246" t="s">
        <v>616</v>
      </c>
      <c r="G308" s="243"/>
      <c r="H308" s="247">
        <v>18.399999999999999</v>
      </c>
      <c r="I308" s="248"/>
      <c r="J308" s="243"/>
      <c r="K308" s="243"/>
      <c r="L308" s="249"/>
      <c r="M308" s="250"/>
      <c r="N308" s="251"/>
      <c r="O308" s="251"/>
      <c r="P308" s="251"/>
      <c r="Q308" s="251"/>
      <c r="R308" s="251"/>
      <c r="S308" s="251"/>
      <c r="T308" s="25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3" t="s">
        <v>153</v>
      </c>
      <c r="AU308" s="253" t="s">
        <v>137</v>
      </c>
      <c r="AV308" s="13" t="s">
        <v>137</v>
      </c>
      <c r="AW308" s="13" t="s">
        <v>32</v>
      </c>
      <c r="AX308" s="13" t="s">
        <v>75</v>
      </c>
      <c r="AY308" s="253" t="s">
        <v>128</v>
      </c>
    </row>
    <row r="309" s="14" customFormat="1">
      <c r="A309" s="14"/>
      <c r="B309" s="254"/>
      <c r="C309" s="255"/>
      <c r="D309" s="244" t="s">
        <v>153</v>
      </c>
      <c r="E309" s="256" t="s">
        <v>1</v>
      </c>
      <c r="F309" s="257" t="s">
        <v>160</v>
      </c>
      <c r="G309" s="255"/>
      <c r="H309" s="258">
        <v>18.399999999999999</v>
      </c>
      <c r="I309" s="259"/>
      <c r="J309" s="255"/>
      <c r="K309" s="255"/>
      <c r="L309" s="260"/>
      <c r="M309" s="261"/>
      <c r="N309" s="262"/>
      <c r="O309" s="262"/>
      <c r="P309" s="262"/>
      <c r="Q309" s="262"/>
      <c r="R309" s="262"/>
      <c r="S309" s="262"/>
      <c r="T309" s="26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4" t="s">
        <v>153</v>
      </c>
      <c r="AU309" s="264" t="s">
        <v>137</v>
      </c>
      <c r="AV309" s="14" t="s">
        <v>136</v>
      </c>
      <c r="AW309" s="14" t="s">
        <v>32</v>
      </c>
      <c r="AX309" s="14" t="s">
        <v>80</v>
      </c>
      <c r="AY309" s="264" t="s">
        <v>128</v>
      </c>
    </row>
    <row r="310" s="2" customFormat="1" ht="24" customHeight="1">
      <c r="A310" s="39"/>
      <c r="B310" s="40"/>
      <c r="C310" s="229" t="s">
        <v>617</v>
      </c>
      <c r="D310" s="229" t="s">
        <v>131</v>
      </c>
      <c r="E310" s="230" t="s">
        <v>618</v>
      </c>
      <c r="F310" s="231" t="s">
        <v>619</v>
      </c>
      <c r="G310" s="232" t="s">
        <v>347</v>
      </c>
      <c r="H310" s="286"/>
      <c r="I310" s="234"/>
      <c r="J310" s="235">
        <f>ROUND(I310*H310,2)</f>
        <v>0</v>
      </c>
      <c r="K310" s="231" t="s">
        <v>135</v>
      </c>
      <c r="L310" s="45"/>
      <c r="M310" s="236" t="s">
        <v>1</v>
      </c>
      <c r="N310" s="237" t="s">
        <v>41</v>
      </c>
      <c r="O310" s="92"/>
      <c r="P310" s="238">
        <f>O310*H310</f>
        <v>0</v>
      </c>
      <c r="Q310" s="238">
        <v>0</v>
      </c>
      <c r="R310" s="238">
        <f>Q310*H310</f>
        <v>0</v>
      </c>
      <c r="S310" s="238">
        <v>0</v>
      </c>
      <c r="T310" s="23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0" t="s">
        <v>214</v>
      </c>
      <c r="AT310" s="240" t="s">
        <v>131</v>
      </c>
      <c r="AU310" s="240" t="s">
        <v>137</v>
      </c>
      <c r="AY310" s="18" t="s">
        <v>128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8" t="s">
        <v>137</v>
      </c>
      <c r="BK310" s="241">
        <f>ROUND(I310*H310,2)</f>
        <v>0</v>
      </c>
      <c r="BL310" s="18" t="s">
        <v>214</v>
      </c>
      <c r="BM310" s="240" t="s">
        <v>620</v>
      </c>
    </row>
    <row r="311" s="12" customFormat="1" ht="22.8" customHeight="1">
      <c r="A311" s="12"/>
      <c r="B311" s="213"/>
      <c r="C311" s="214"/>
      <c r="D311" s="215" t="s">
        <v>74</v>
      </c>
      <c r="E311" s="227" t="s">
        <v>621</v>
      </c>
      <c r="F311" s="227" t="s">
        <v>622</v>
      </c>
      <c r="G311" s="214"/>
      <c r="H311" s="214"/>
      <c r="I311" s="217"/>
      <c r="J311" s="228">
        <f>BK311</f>
        <v>0</v>
      </c>
      <c r="K311" s="214"/>
      <c r="L311" s="219"/>
      <c r="M311" s="220"/>
      <c r="N311" s="221"/>
      <c r="O311" s="221"/>
      <c r="P311" s="222">
        <f>SUM(P312:P329)</f>
        <v>0</v>
      </c>
      <c r="Q311" s="221"/>
      <c r="R311" s="222">
        <f>SUM(R312:R329)</f>
        <v>0.082549000000000011</v>
      </c>
      <c r="S311" s="221"/>
      <c r="T311" s="223">
        <f>SUM(T312:T329)</f>
        <v>0.25590999999999997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24" t="s">
        <v>137</v>
      </c>
      <c r="AT311" s="225" t="s">
        <v>74</v>
      </c>
      <c r="AU311" s="225" t="s">
        <v>80</v>
      </c>
      <c r="AY311" s="224" t="s">
        <v>128</v>
      </c>
      <c r="BK311" s="226">
        <f>SUM(BK312:BK329)</f>
        <v>0</v>
      </c>
    </row>
    <row r="312" s="2" customFormat="1" ht="24" customHeight="1">
      <c r="A312" s="39"/>
      <c r="B312" s="40"/>
      <c r="C312" s="229" t="s">
        <v>623</v>
      </c>
      <c r="D312" s="229" t="s">
        <v>131</v>
      </c>
      <c r="E312" s="230" t="s">
        <v>624</v>
      </c>
      <c r="F312" s="231" t="s">
        <v>625</v>
      </c>
      <c r="G312" s="232" t="s">
        <v>232</v>
      </c>
      <c r="H312" s="233">
        <v>102.09999999999999</v>
      </c>
      <c r="I312" s="234"/>
      <c r="J312" s="235">
        <f>ROUND(I312*H312,2)</f>
        <v>0</v>
      </c>
      <c r="K312" s="231" t="s">
        <v>151</v>
      </c>
      <c r="L312" s="45"/>
      <c r="M312" s="236" t="s">
        <v>1</v>
      </c>
      <c r="N312" s="237" t="s">
        <v>41</v>
      </c>
      <c r="O312" s="92"/>
      <c r="P312" s="238">
        <f>O312*H312</f>
        <v>0</v>
      </c>
      <c r="Q312" s="238">
        <v>0</v>
      </c>
      <c r="R312" s="238">
        <f>Q312*H312</f>
        <v>0</v>
      </c>
      <c r="S312" s="238">
        <v>0.001</v>
      </c>
      <c r="T312" s="239">
        <f>S312*H312</f>
        <v>0.1021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0" t="s">
        <v>214</v>
      </c>
      <c r="AT312" s="240" t="s">
        <v>131</v>
      </c>
      <c r="AU312" s="240" t="s">
        <v>137</v>
      </c>
      <c r="AY312" s="18" t="s">
        <v>128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8" t="s">
        <v>137</v>
      </c>
      <c r="BK312" s="241">
        <f>ROUND(I312*H312,2)</f>
        <v>0</v>
      </c>
      <c r="BL312" s="18" t="s">
        <v>214</v>
      </c>
      <c r="BM312" s="240" t="s">
        <v>626</v>
      </c>
    </row>
    <row r="313" s="13" customFormat="1">
      <c r="A313" s="13"/>
      <c r="B313" s="242"/>
      <c r="C313" s="243"/>
      <c r="D313" s="244" t="s">
        <v>153</v>
      </c>
      <c r="E313" s="245" t="s">
        <v>1</v>
      </c>
      <c r="F313" s="246" t="s">
        <v>627</v>
      </c>
      <c r="G313" s="243"/>
      <c r="H313" s="247">
        <v>102.09999999999999</v>
      </c>
      <c r="I313" s="248"/>
      <c r="J313" s="243"/>
      <c r="K313" s="243"/>
      <c r="L313" s="249"/>
      <c r="M313" s="250"/>
      <c r="N313" s="251"/>
      <c r="O313" s="251"/>
      <c r="P313" s="251"/>
      <c r="Q313" s="251"/>
      <c r="R313" s="251"/>
      <c r="S313" s="251"/>
      <c r="T313" s="25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3" t="s">
        <v>153</v>
      </c>
      <c r="AU313" s="253" t="s">
        <v>137</v>
      </c>
      <c r="AV313" s="13" t="s">
        <v>137</v>
      </c>
      <c r="AW313" s="13" t="s">
        <v>32</v>
      </c>
      <c r="AX313" s="13" t="s">
        <v>80</v>
      </c>
      <c r="AY313" s="253" t="s">
        <v>128</v>
      </c>
    </row>
    <row r="314" s="2" customFormat="1" ht="24" customHeight="1">
      <c r="A314" s="39"/>
      <c r="B314" s="40"/>
      <c r="C314" s="229" t="s">
        <v>628</v>
      </c>
      <c r="D314" s="229" t="s">
        <v>131</v>
      </c>
      <c r="E314" s="230" t="s">
        <v>629</v>
      </c>
      <c r="F314" s="231" t="s">
        <v>630</v>
      </c>
      <c r="G314" s="232" t="s">
        <v>232</v>
      </c>
      <c r="H314" s="233">
        <v>102.09999999999999</v>
      </c>
      <c r="I314" s="234"/>
      <c r="J314" s="235">
        <f>ROUND(I314*H314,2)</f>
        <v>0</v>
      </c>
      <c r="K314" s="231" t="s">
        <v>151</v>
      </c>
      <c r="L314" s="45"/>
      <c r="M314" s="236" t="s">
        <v>1</v>
      </c>
      <c r="N314" s="237" t="s">
        <v>41</v>
      </c>
      <c r="O314" s="92"/>
      <c r="P314" s="238">
        <f>O314*H314</f>
        <v>0</v>
      </c>
      <c r="Q314" s="238">
        <v>5.0000000000000002E-05</v>
      </c>
      <c r="R314" s="238">
        <f>Q314*H314</f>
        <v>0.0051050000000000002</v>
      </c>
      <c r="S314" s="238">
        <v>0</v>
      </c>
      <c r="T314" s="23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0" t="s">
        <v>214</v>
      </c>
      <c r="AT314" s="240" t="s">
        <v>131</v>
      </c>
      <c r="AU314" s="240" t="s">
        <v>137</v>
      </c>
      <c r="AY314" s="18" t="s">
        <v>128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8" t="s">
        <v>137</v>
      </c>
      <c r="BK314" s="241">
        <f>ROUND(I314*H314,2)</f>
        <v>0</v>
      </c>
      <c r="BL314" s="18" t="s">
        <v>214</v>
      </c>
      <c r="BM314" s="240" t="s">
        <v>631</v>
      </c>
    </row>
    <row r="315" s="2" customFormat="1" ht="16.5" customHeight="1">
      <c r="A315" s="39"/>
      <c r="B315" s="40"/>
      <c r="C315" s="276" t="s">
        <v>632</v>
      </c>
      <c r="D315" s="276" t="s">
        <v>196</v>
      </c>
      <c r="E315" s="277" t="s">
        <v>633</v>
      </c>
      <c r="F315" s="278" t="s">
        <v>634</v>
      </c>
      <c r="G315" s="279" t="s">
        <v>232</v>
      </c>
      <c r="H315" s="280">
        <v>112.31</v>
      </c>
      <c r="I315" s="281"/>
      <c r="J315" s="282">
        <f>ROUND(I315*H315,2)</f>
        <v>0</v>
      </c>
      <c r="K315" s="278" t="s">
        <v>151</v>
      </c>
      <c r="L315" s="283"/>
      <c r="M315" s="284" t="s">
        <v>1</v>
      </c>
      <c r="N315" s="285" t="s">
        <v>41</v>
      </c>
      <c r="O315" s="92"/>
      <c r="P315" s="238">
        <f>O315*H315</f>
        <v>0</v>
      </c>
      <c r="Q315" s="238">
        <v>0.00020000000000000001</v>
      </c>
      <c r="R315" s="238">
        <f>Q315*H315</f>
        <v>0.022462000000000003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290</v>
      </c>
      <c r="AT315" s="240" t="s">
        <v>196</v>
      </c>
      <c r="AU315" s="240" t="s">
        <v>137</v>
      </c>
      <c r="AY315" s="18" t="s">
        <v>128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137</v>
      </c>
      <c r="BK315" s="241">
        <f>ROUND(I315*H315,2)</f>
        <v>0</v>
      </c>
      <c r="BL315" s="18" t="s">
        <v>214</v>
      </c>
      <c r="BM315" s="240" t="s">
        <v>635</v>
      </c>
    </row>
    <row r="316" s="13" customFormat="1">
      <c r="A316" s="13"/>
      <c r="B316" s="242"/>
      <c r="C316" s="243"/>
      <c r="D316" s="244" t="s">
        <v>153</v>
      </c>
      <c r="E316" s="243"/>
      <c r="F316" s="246" t="s">
        <v>636</v>
      </c>
      <c r="G316" s="243"/>
      <c r="H316" s="247">
        <v>112.31</v>
      </c>
      <c r="I316" s="248"/>
      <c r="J316" s="243"/>
      <c r="K316" s="243"/>
      <c r="L316" s="249"/>
      <c r="M316" s="250"/>
      <c r="N316" s="251"/>
      <c r="O316" s="251"/>
      <c r="P316" s="251"/>
      <c r="Q316" s="251"/>
      <c r="R316" s="251"/>
      <c r="S316" s="251"/>
      <c r="T316" s="25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3" t="s">
        <v>153</v>
      </c>
      <c r="AU316" s="253" t="s">
        <v>137</v>
      </c>
      <c r="AV316" s="13" t="s">
        <v>137</v>
      </c>
      <c r="AW316" s="13" t="s">
        <v>4</v>
      </c>
      <c r="AX316" s="13" t="s">
        <v>80</v>
      </c>
      <c r="AY316" s="253" t="s">
        <v>128</v>
      </c>
    </row>
    <row r="317" s="2" customFormat="1" ht="24" customHeight="1">
      <c r="A317" s="39"/>
      <c r="B317" s="40"/>
      <c r="C317" s="229" t="s">
        <v>637</v>
      </c>
      <c r="D317" s="229" t="s">
        <v>131</v>
      </c>
      <c r="E317" s="230" t="s">
        <v>638</v>
      </c>
      <c r="F317" s="231" t="s">
        <v>639</v>
      </c>
      <c r="G317" s="232" t="s">
        <v>150</v>
      </c>
      <c r="H317" s="233">
        <v>21.829999999999998</v>
      </c>
      <c r="I317" s="234"/>
      <c r="J317" s="235">
        <f>ROUND(I317*H317,2)</f>
        <v>0</v>
      </c>
      <c r="K317" s="231" t="s">
        <v>135</v>
      </c>
      <c r="L317" s="45"/>
      <c r="M317" s="236" t="s">
        <v>1</v>
      </c>
      <c r="N317" s="237" t="s">
        <v>41</v>
      </c>
      <c r="O317" s="92"/>
      <c r="P317" s="238">
        <f>O317*H317</f>
        <v>0</v>
      </c>
      <c r="Q317" s="238">
        <v>0</v>
      </c>
      <c r="R317" s="238">
        <f>Q317*H317</f>
        <v>0</v>
      </c>
      <c r="S317" s="238">
        <v>0.0070000000000000001</v>
      </c>
      <c r="T317" s="239">
        <f>S317*H317</f>
        <v>0.15281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214</v>
      </c>
      <c r="AT317" s="240" t="s">
        <v>131</v>
      </c>
      <c r="AU317" s="240" t="s">
        <v>137</v>
      </c>
      <c r="AY317" s="18" t="s">
        <v>128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137</v>
      </c>
      <c r="BK317" s="241">
        <f>ROUND(I317*H317,2)</f>
        <v>0</v>
      </c>
      <c r="BL317" s="18" t="s">
        <v>214</v>
      </c>
      <c r="BM317" s="240" t="s">
        <v>640</v>
      </c>
    </row>
    <row r="318" s="13" customFormat="1">
      <c r="A318" s="13"/>
      <c r="B318" s="242"/>
      <c r="C318" s="243"/>
      <c r="D318" s="244" t="s">
        <v>153</v>
      </c>
      <c r="E318" s="245" t="s">
        <v>1</v>
      </c>
      <c r="F318" s="246" t="s">
        <v>641</v>
      </c>
      <c r="G318" s="243"/>
      <c r="H318" s="247">
        <v>18.530000000000001</v>
      </c>
      <c r="I318" s="248"/>
      <c r="J318" s="243"/>
      <c r="K318" s="243"/>
      <c r="L318" s="249"/>
      <c r="M318" s="250"/>
      <c r="N318" s="251"/>
      <c r="O318" s="251"/>
      <c r="P318" s="251"/>
      <c r="Q318" s="251"/>
      <c r="R318" s="251"/>
      <c r="S318" s="251"/>
      <c r="T318" s="25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3" t="s">
        <v>153</v>
      </c>
      <c r="AU318" s="253" t="s">
        <v>137</v>
      </c>
      <c r="AV318" s="13" t="s">
        <v>137</v>
      </c>
      <c r="AW318" s="13" t="s">
        <v>32</v>
      </c>
      <c r="AX318" s="13" t="s">
        <v>75</v>
      </c>
      <c r="AY318" s="253" t="s">
        <v>128</v>
      </c>
    </row>
    <row r="319" s="13" customFormat="1">
      <c r="A319" s="13"/>
      <c r="B319" s="242"/>
      <c r="C319" s="243"/>
      <c r="D319" s="244" t="s">
        <v>153</v>
      </c>
      <c r="E319" s="245" t="s">
        <v>1</v>
      </c>
      <c r="F319" s="246" t="s">
        <v>642</v>
      </c>
      <c r="G319" s="243"/>
      <c r="H319" s="247">
        <v>3.2999999999999998</v>
      </c>
      <c r="I319" s="248"/>
      <c r="J319" s="243"/>
      <c r="K319" s="243"/>
      <c r="L319" s="249"/>
      <c r="M319" s="250"/>
      <c r="N319" s="251"/>
      <c r="O319" s="251"/>
      <c r="P319" s="251"/>
      <c r="Q319" s="251"/>
      <c r="R319" s="251"/>
      <c r="S319" s="251"/>
      <c r="T319" s="25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3" t="s">
        <v>153</v>
      </c>
      <c r="AU319" s="253" t="s">
        <v>137</v>
      </c>
      <c r="AV319" s="13" t="s">
        <v>137</v>
      </c>
      <c r="AW319" s="13" t="s">
        <v>32</v>
      </c>
      <c r="AX319" s="13" t="s">
        <v>75</v>
      </c>
      <c r="AY319" s="253" t="s">
        <v>128</v>
      </c>
    </row>
    <row r="320" s="14" customFormat="1">
      <c r="A320" s="14"/>
      <c r="B320" s="254"/>
      <c r="C320" s="255"/>
      <c r="D320" s="244" t="s">
        <v>153</v>
      </c>
      <c r="E320" s="256" t="s">
        <v>1</v>
      </c>
      <c r="F320" s="257" t="s">
        <v>160</v>
      </c>
      <c r="G320" s="255"/>
      <c r="H320" s="258">
        <v>21.830000000000002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4" t="s">
        <v>153</v>
      </c>
      <c r="AU320" s="264" t="s">
        <v>137</v>
      </c>
      <c r="AV320" s="14" t="s">
        <v>136</v>
      </c>
      <c r="AW320" s="14" t="s">
        <v>32</v>
      </c>
      <c r="AX320" s="14" t="s">
        <v>80</v>
      </c>
      <c r="AY320" s="264" t="s">
        <v>128</v>
      </c>
    </row>
    <row r="321" s="2" customFormat="1" ht="24" customHeight="1">
      <c r="A321" s="39"/>
      <c r="B321" s="40"/>
      <c r="C321" s="229" t="s">
        <v>643</v>
      </c>
      <c r="D321" s="229" t="s">
        <v>131</v>
      </c>
      <c r="E321" s="230" t="s">
        <v>644</v>
      </c>
      <c r="F321" s="231" t="s">
        <v>645</v>
      </c>
      <c r="G321" s="232" t="s">
        <v>150</v>
      </c>
      <c r="H321" s="233">
        <v>74.299999999999997</v>
      </c>
      <c r="I321" s="234"/>
      <c r="J321" s="235">
        <f>ROUND(I321*H321,2)</f>
        <v>0</v>
      </c>
      <c r="K321" s="231" t="s">
        <v>151</v>
      </c>
      <c r="L321" s="45"/>
      <c r="M321" s="236" t="s">
        <v>1</v>
      </c>
      <c r="N321" s="237" t="s">
        <v>41</v>
      </c>
      <c r="O321" s="92"/>
      <c r="P321" s="238">
        <f>O321*H321</f>
        <v>0</v>
      </c>
      <c r="Q321" s="238">
        <v>8.0000000000000007E-05</v>
      </c>
      <c r="R321" s="238">
        <f>Q321*H321</f>
        <v>0.0059440000000000005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214</v>
      </c>
      <c r="AT321" s="240" t="s">
        <v>131</v>
      </c>
      <c r="AU321" s="240" t="s">
        <v>137</v>
      </c>
      <c r="AY321" s="18" t="s">
        <v>128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137</v>
      </c>
      <c r="BK321" s="241">
        <f>ROUND(I321*H321,2)</f>
        <v>0</v>
      </c>
      <c r="BL321" s="18" t="s">
        <v>214</v>
      </c>
      <c r="BM321" s="240" t="s">
        <v>646</v>
      </c>
    </row>
    <row r="322" s="13" customFormat="1">
      <c r="A322" s="13"/>
      <c r="B322" s="242"/>
      <c r="C322" s="243"/>
      <c r="D322" s="244" t="s">
        <v>153</v>
      </c>
      <c r="E322" s="245" t="s">
        <v>1</v>
      </c>
      <c r="F322" s="246" t="s">
        <v>647</v>
      </c>
      <c r="G322" s="243"/>
      <c r="H322" s="247">
        <v>74.299999999999997</v>
      </c>
      <c r="I322" s="248"/>
      <c r="J322" s="243"/>
      <c r="K322" s="243"/>
      <c r="L322" s="249"/>
      <c r="M322" s="250"/>
      <c r="N322" s="251"/>
      <c r="O322" s="251"/>
      <c r="P322" s="251"/>
      <c r="Q322" s="251"/>
      <c r="R322" s="251"/>
      <c r="S322" s="251"/>
      <c r="T322" s="25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3" t="s">
        <v>153</v>
      </c>
      <c r="AU322" s="253" t="s">
        <v>137</v>
      </c>
      <c r="AV322" s="13" t="s">
        <v>137</v>
      </c>
      <c r="AW322" s="13" t="s">
        <v>32</v>
      </c>
      <c r="AX322" s="13" t="s">
        <v>80</v>
      </c>
      <c r="AY322" s="253" t="s">
        <v>128</v>
      </c>
    </row>
    <row r="323" s="2" customFormat="1" ht="24" customHeight="1">
      <c r="A323" s="39"/>
      <c r="B323" s="40"/>
      <c r="C323" s="229" t="s">
        <v>648</v>
      </c>
      <c r="D323" s="229" t="s">
        <v>131</v>
      </c>
      <c r="E323" s="230" t="s">
        <v>649</v>
      </c>
      <c r="F323" s="231" t="s">
        <v>650</v>
      </c>
      <c r="G323" s="232" t="s">
        <v>150</v>
      </c>
      <c r="H323" s="233">
        <v>74.299999999999997</v>
      </c>
      <c r="I323" s="234"/>
      <c r="J323" s="235">
        <f>ROUND(I323*H323,2)</f>
        <v>0</v>
      </c>
      <c r="K323" s="231" t="s">
        <v>151</v>
      </c>
      <c r="L323" s="45"/>
      <c r="M323" s="236" t="s">
        <v>1</v>
      </c>
      <c r="N323" s="237" t="s">
        <v>41</v>
      </c>
      <c r="O323" s="92"/>
      <c r="P323" s="238">
        <f>O323*H323</f>
        <v>0</v>
      </c>
      <c r="Q323" s="238">
        <v>0.00017000000000000001</v>
      </c>
      <c r="R323" s="238">
        <f>Q323*H323</f>
        <v>0.012631</v>
      </c>
      <c r="S323" s="238">
        <v>0</v>
      </c>
      <c r="T323" s="23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0" t="s">
        <v>214</v>
      </c>
      <c r="AT323" s="240" t="s">
        <v>131</v>
      </c>
      <c r="AU323" s="240" t="s">
        <v>137</v>
      </c>
      <c r="AY323" s="18" t="s">
        <v>128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137</v>
      </c>
      <c r="BK323" s="241">
        <f>ROUND(I323*H323,2)</f>
        <v>0</v>
      </c>
      <c r="BL323" s="18" t="s">
        <v>214</v>
      </c>
      <c r="BM323" s="240" t="s">
        <v>651</v>
      </c>
    </row>
    <row r="324" s="2" customFormat="1" ht="16.5" customHeight="1">
      <c r="A324" s="39"/>
      <c r="B324" s="40"/>
      <c r="C324" s="229" t="s">
        <v>652</v>
      </c>
      <c r="D324" s="229" t="s">
        <v>131</v>
      </c>
      <c r="E324" s="230" t="s">
        <v>653</v>
      </c>
      <c r="F324" s="231" t="s">
        <v>654</v>
      </c>
      <c r="G324" s="232" t="s">
        <v>150</v>
      </c>
      <c r="H324" s="233">
        <v>74.299999999999997</v>
      </c>
      <c r="I324" s="234"/>
      <c r="J324" s="235">
        <f>ROUND(I324*H324,2)</f>
        <v>0</v>
      </c>
      <c r="K324" s="231" t="s">
        <v>151</v>
      </c>
      <c r="L324" s="45"/>
      <c r="M324" s="236" t="s">
        <v>1</v>
      </c>
      <c r="N324" s="237" t="s">
        <v>41</v>
      </c>
      <c r="O324" s="92"/>
      <c r="P324" s="238">
        <f>O324*H324</f>
        <v>0</v>
      </c>
      <c r="Q324" s="238">
        <v>0</v>
      </c>
      <c r="R324" s="238">
        <f>Q324*H324</f>
        <v>0</v>
      </c>
      <c r="S324" s="238">
        <v>0</v>
      </c>
      <c r="T324" s="23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0" t="s">
        <v>214</v>
      </c>
      <c r="AT324" s="240" t="s">
        <v>131</v>
      </c>
      <c r="AU324" s="240" t="s">
        <v>137</v>
      </c>
      <c r="AY324" s="18" t="s">
        <v>128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8" t="s">
        <v>137</v>
      </c>
      <c r="BK324" s="241">
        <f>ROUND(I324*H324,2)</f>
        <v>0</v>
      </c>
      <c r="BL324" s="18" t="s">
        <v>214</v>
      </c>
      <c r="BM324" s="240" t="s">
        <v>655</v>
      </c>
    </row>
    <row r="325" s="2" customFormat="1" ht="24" customHeight="1">
      <c r="A325" s="39"/>
      <c r="B325" s="40"/>
      <c r="C325" s="229" t="s">
        <v>656</v>
      </c>
      <c r="D325" s="229" t="s">
        <v>131</v>
      </c>
      <c r="E325" s="230" t="s">
        <v>657</v>
      </c>
      <c r="F325" s="231" t="s">
        <v>658</v>
      </c>
      <c r="G325" s="232" t="s">
        <v>150</v>
      </c>
      <c r="H325" s="233">
        <v>74.299999999999997</v>
      </c>
      <c r="I325" s="234"/>
      <c r="J325" s="235">
        <f>ROUND(I325*H325,2)</f>
        <v>0</v>
      </c>
      <c r="K325" s="231" t="s">
        <v>151</v>
      </c>
      <c r="L325" s="45"/>
      <c r="M325" s="236" t="s">
        <v>1</v>
      </c>
      <c r="N325" s="237" t="s">
        <v>41</v>
      </c>
      <c r="O325" s="92"/>
      <c r="P325" s="238">
        <f>O325*H325</f>
        <v>0</v>
      </c>
      <c r="Q325" s="238">
        <v>1.0000000000000001E-05</v>
      </c>
      <c r="R325" s="238">
        <f>Q325*H325</f>
        <v>0.00074300000000000006</v>
      </c>
      <c r="S325" s="238">
        <v>0</v>
      </c>
      <c r="T325" s="23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0" t="s">
        <v>214</v>
      </c>
      <c r="AT325" s="240" t="s">
        <v>131</v>
      </c>
      <c r="AU325" s="240" t="s">
        <v>137</v>
      </c>
      <c r="AY325" s="18" t="s">
        <v>128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8" t="s">
        <v>137</v>
      </c>
      <c r="BK325" s="241">
        <f>ROUND(I325*H325,2)</f>
        <v>0</v>
      </c>
      <c r="BL325" s="18" t="s">
        <v>214</v>
      </c>
      <c r="BM325" s="240" t="s">
        <v>659</v>
      </c>
    </row>
    <row r="326" s="2" customFormat="1" ht="16.5" customHeight="1">
      <c r="A326" s="39"/>
      <c r="B326" s="40"/>
      <c r="C326" s="229" t="s">
        <v>660</v>
      </c>
      <c r="D326" s="229" t="s">
        <v>131</v>
      </c>
      <c r="E326" s="230" t="s">
        <v>661</v>
      </c>
      <c r="F326" s="231" t="s">
        <v>662</v>
      </c>
      <c r="G326" s="232" t="s">
        <v>150</v>
      </c>
      <c r="H326" s="233">
        <v>74.299999999999997</v>
      </c>
      <c r="I326" s="234"/>
      <c r="J326" s="235">
        <f>ROUND(I326*H326,2)</f>
        <v>0</v>
      </c>
      <c r="K326" s="231" t="s">
        <v>151</v>
      </c>
      <c r="L326" s="45"/>
      <c r="M326" s="236" t="s">
        <v>1</v>
      </c>
      <c r="N326" s="237" t="s">
        <v>41</v>
      </c>
      <c r="O326" s="92"/>
      <c r="P326" s="238">
        <f>O326*H326</f>
        <v>0</v>
      </c>
      <c r="Q326" s="238">
        <v>0.00048000000000000001</v>
      </c>
      <c r="R326" s="238">
        <f>Q326*H326</f>
        <v>0.035664000000000001</v>
      </c>
      <c r="S326" s="238">
        <v>0</v>
      </c>
      <c r="T326" s="23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0" t="s">
        <v>214</v>
      </c>
      <c r="AT326" s="240" t="s">
        <v>131</v>
      </c>
      <c r="AU326" s="240" t="s">
        <v>137</v>
      </c>
      <c r="AY326" s="18" t="s">
        <v>128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8" t="s">
        <v>137</v>
      </c>
      <c r="BK326" s="241">
        <f>ROUND(I326*H326,2)</f>
        <v>0</v>
      </c>
      <c r="BL326" s="18" t="s">
        <v>214</v>
      </c>
      <c r="BM326" s="240" t="s">
        <v>663</v>
      </c>
    </row>
    <row r="327" s="2" customFormat="1" ht="16.5" customHeight="1">
      <c r="A327" s="39"/>
      <c r="B327" s="40"/>
      <c r="C327" s="229" t="s">
        <v>664</v>
      </c>
      <c r="D327" s="229" t="s">
        <v>131</v>
      </c>
      <c r="E327" s="230" t="s">
        <v>665</v>
      </c>
      <c r="F327" s="231" t="s">
        <v>666</v>
      </c>
      <c r="G327" s="232" t="s">
        <v>144</v>
      </c>
      <c r="H327" s="233">
        <v>1</v>
      </c>
      <c r="I327" s="234"/>
      <c r="J327" s="235">
        <f>ROUND(I327*H327,2)</f>
        <v>0</v>
      </c>
      <c r="K327" s="231" t="s">
        <v>1</v>
      </c>
      <c r="L327" s="45"/>
      <c r="M327" s="236" t="s">
        <v>1</v>
      </c>
      <c r="N327" s="237" t="s">
        <v>41</v>
      </c>
      <c r="O327" s="92"/>
      <c r="P327" s="238">
        <f>O327*H327</f>
        <v>0</v>
      </c>
      <c r="Q327" s="238">
        <v>0</v>
      </c>
      <c r="R327" s="238">
        <f>Q327*H327</f>
        <v>0</v>
      </c>
      <c r="S327" s="238">
        <v>0.001</v>
      </c>
      <c r="T327" s="239">
        <f>S327*H327</f>
        <v>0.001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0" t="s">
        <v>214</v>
      </c>
      <c r="AT327" s="240" t="s">
        <v>131</v>
      </c>
      <c r="AU327" s="240" t="s">
        <v>137</v>
      </c>
      <c r="AY327" s="18" t="s">
        <v>128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8" t="s">
        <v>137</v>
      </c>
      <c r="BK327" s="241">
        <f>ROUND(I327*H327,2)</f>
        <v>0</v>
      </c>
      <c r="BL327" s="18" t="s">
        <v>214</v>
      </c>
      <c r="BM327" s="240" t="s">
        <v>667</v>
      </c>
    </row>
    <row r="328" s="13" customFormat="1">
      <c r="A328" s="13"/>
      <c r="B328" s="242"/>
      <c r="C328" s="243"/>
      <c r="D328" s="244" t="s">
        <v>153</v>
      </c>
      <c r="E328" s="245" t="s">
        <v>1</v>
      </c>
      <c r="F328" s="246" t="s">
        <v>80</v>
      </c>
      <c r="G328" s="243"/>
      <c r="H328" s="247">
        <v>1</v>
      </c>
      <c r="I328" s="248"/>
      <c r="J328" s="243"/>
      <c r="K328" s="243"/>
      <c r="L328" s="249"/>
      <c r="M328" s="250"/>
      <c r="N328" s="251"/>
      <c r="O328" s="251"/>
      <c r="P328" s="251"/>
      <c r="Q328" s="251"/>
      <c r="R328" s="251"/>
      <c r="S328" s="251"/>
      <c r="T328" s="25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3" t="s">
        <v>153</v>
      </c>
      <c r="AU328" s="253" t="s">
        <v>137</v>
      </c>
      <c r="AV328" s="13" t="s">
        <v>137</v>
      </c>
      <c r="AW328" s="13" t="s">
        <v>32</v>
      </c>
      <c r="AX328" s="13" t="s">
        <v>80</v>
      </c>
      <c r="AY328" s="253" t="s">
        <v>128</v>
      </c>
    </row>
    <row r="329" s="2" customFormat="1" ht="24" customHeight="1">
      <c r="A329" s="39"/>
      <c r="B329" s="40"/>
      <c r="C329" s="229" t="s">
        <v>668</v>
      </c>
      <c r="D329" s="229" t="s">
        <v>131</v>
      </c>
      <c r="E329" s="230" t="s">
        <v>669</v>
      </c>
      <c r="F329" s="231" t="s">
        <v>670</v>
      </c>
      <c r="G329" s="232" t="s">
        <v>347</v>
      </c>
      <c r="H329" s="286"/>
      <c r="I329" s="234"/>
      <c r="J329" s="235">
        <f>ROUND(I329*H329,2)</f>
        <v>0</v>
      </c>
      <c r="K329" s="231" t="s">
        <v>135</v>
      </c>
      <c r="L329" s="45"/>
      <c r="M329" s="236" t="s">
        <v>1</v>
      </c>
      <c r="N329" s="237" t="s">
        <v>41</v>
      </c>
      <c r="O329" s="92"/>
      <c r="P329" s="238">
        <f>O329*H329</f>
        <v>0</v>
      </c>
      <c r="Q329" s="238">
        <v>0</v>
      </c>
      <c r="R329" s="238">
        <f>Q329*H329</f>
        <v>0</v>
      </c>
      <c r="S329" s="238">
        <v>0</v>
      </c>
      <c r="T329" s="23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0" t="s">
        <v>214</v>
      </c>
      <c r="AT329" s="240" t="s">
        <v>131</v>
      </c>
      <c r="AU329" s="240" t="s">
        <v>137</v>
      </c>
      <c r="AY329" s="18" t="s">
        <v>128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8" t="s">
        <v>137</v>
      </c>
      <c r="BK329" s="241">
        <f>ROUND(I329*H329,2)</f>
        <v>0</v>
      </c>
      <c r="BL329" s="18" t="s">
        <v>214</v>
      </c>
      <c r="BM329" s="240" t="s">
        <v>671</v>
      </c>
    </row>
    <row r="330" s="12" customFormat="1" ht="22.8" customHeight="1">
      <c r="A330" s="12"/>
      <c r="B330" s="213"/>
      <c r="C330" s="214"/>
      <c r="D330" s="215" t="s">
        <v>74</v>
      </c>
      <c r="E330" s="227" t="s">
        <v>672</v>
      </c>
      <c r="F330" s="227" t="s">
        <v>673</v>
      </c>
      <c r="G330" s="214"/>
      <c r="H330" s="214"/>
      <c r="I330" s="217"/>
      <c r="J330" s="228">
        <f>BK330</f>
        <v>0</v>
      </c>
      <c r="K330" s="214"/>
      <c r="L330" s="219"/>
      <c r="M330" s="220"/>
      <c r="N330" s="221"/>
      <c r="O330" s="221"/>
      <c r="P330" s="222">
        <f>SUM(P331:P353)</f>
        <v>0</v>
      </c>
      <c r="Q330" s="221"/>
      <c r="R330" s="222">
        <f>SUM(R331:R353)</f>
        <v>0.68692839000000006</v>
      </c>
      <c r="S330" s="221"/>
      <c r="T330" s="223">
        <f>SUM(T331:T353)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4" t="s">
        <v>137</v>
      </c>
      <c r="AT330" s="225" t="s">
        <v>74</v>
      </c>
      <c r="AU330" s="225" t="s">
        <v>80</v>
      </c>
      <c r="AY330" s="224" t="s">
        <v>128</v>
      </c>
      <c r="BK330" s="226">
        <f>SUM(BK331:BK353)</f>
        <v>0</v>
      </c>
    </row>
    <row r="331" s="2" customFormat="1" ht="24" customHeight="1">
      <c r="A331" s="39"/>
      <c r="B331" s="40"/>
      <c r="C331" s="229" t="s">
        <v>674</v>
      </c>
      <c r="D331" s="229" t="s">
        <v>131</v>
      </c>
      <c r="E331" s="230" t="s">
        <v>675</v>
      </c>
      <c r="F331" s="231" t="s">
        <v>676</v>
      </c>
      <c r="G331" s="232" t="s">
        <v>150</v>
      </c>
      <c r="H331" s="233">
        <v>10</v>
      </c>
      <c r="I331" s="234"/>
      <c r="J331" s="235">
        <f>ROUND(I331*H331,2)</f>
        <v>0</v>
      </c>
      <c r="K331" s="231" t="s">
        <v>135</v>
      </c>
      <c r="L331" s="45"/>
      <c r="M331" s="236" t="s">
        <v>1</v>
      </c>
      <c r="N331" s="237" t="s">
        <v>41</v>
      </c>
      <c r="O331" s="92"/>
      <c r="P331" s="238">
        <f>O331*H331</f>
        <v>0</v>
      </c>
      <c r="Q331" s="238">
        <v>0.0015</v>
      </c>
      <c r="R331" s="238">
        <f>Q331*H331</f>
        <v>0.014999999999999999</v>
      </c>
      <c r="S331" s="238">
        <v>0</v>
      </c>
      <c r="T331" s="23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0" t="s">
        <v>214</v>
      </c>
      <c r="AT331" s="240" t="s">
        <v>131</v>
      </c>
      <c r="AU331" s="240" t="s">
        <v>137</v>
      </c>
      <c r="AY331" s="18" t="s">
        <v>128</v>
      </c>
      <c r="BE331" s="241">
        <f>IF(N331="základní",J331,0)</f>
        <v>0</v>
      </c>
      <c r="BF331" s="241">
        <f>IF(N331="snížená",J331,0)</f>
        <v>0</v>
      </c>
      <c r="BG331" s="241">
        <f>IF(N331="zákl. přenesená",J331,0)</f>
        <v>0</v>
      </c>
      <c r="BH331" s="241">
        <f>IF(N331="sníž. přenesená",J331,0)</f>
        <v>0</v>
      </c>
      <c r="BI331" s="241">
        <f>IF(N331="nulová",J331,0)</f>
        <v>0</v>
      </c>
      <c r="BJ331" s="18" t="s">
        <v>137</v>
      </c>
      <c r="BK331" s="241">
        <f>ROUND(I331*H331,2)</f>
        <v>0</v>
      </c>
      <c r="BL331" s="18" t="s">
        <v>214</v>
      </c>
      <c r="BM331" s="240" t="s">
        <v>677</v>
      </c>
    </row>
    <row r="332" s="13" customFormat="1">
      <c r="A332" s="13"/>
      <c r="B332" s="242"/>
      <c r="C332" s="243"/>
      <c r="D332" s="244" t="s">
        <v>153</v>
      </c>
      <c r="E332" s="245" t="s">
        <v>1</v>
      </c>
      <c r="F332" s="246" t="s">
        <v>678</v>
      </c>
      <c r="G332" s="243"/>
      <c r="H332" s="247">
        <v>4</v>
      </c>
      <c r="I332" s="248"/>
      <c r="J332" s="243"/>
      <c r="K332" s="243"/>
      <c r="L332" s="249"/>
      <c r="M332" s="250"/>
      <c r="N332" s="251"/>
      <c r="O332" s="251"/>
      <c r="P332" s="251"/>
      <c r="Q332" s="251"/>
      <c r="R332" s="251"/>
      <c r="S332" s="251"/>
      <c r="T332" s="25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3" t="s">
        <v>153</v>
      </c>
      <c r="AU332" s="253" t="s">
        <v>137</v>
      </c>
      <c r="AV332" s="13" t="s">
        <v>137</v>
      </c>
      <c r="AW332" s="13" t="s">
        <v>32</v>
      </c>
      <c r="AX332" s="13" t="s">
        <v>75</v>
      </c>
      <c r="AY332" s="253" t="s">
        <v>128</v>
      </c>
    </row>
    <row r="333" s="13" customFormat="1">
      <c r="A333" s="13"/>
      <c r="B333" s="242"/>
      <c r="C333" s="243"/>
      <c r="D333" s="244" t="s">
        <v>153</v>
      </c>
      <c r="E333" s="245" t="s">
        <v>1</v>
      </c>
      <c r="F333" s="246" t="s">
        <v>679</v>
      </c>
      <c r="G333" s="243"/>
      <c r="H333" s="247">
        <v>6</v>
      </c>
      <c r="I333" s="248"/>
      <c r="J333" s="243"/>
      <c r="K333" s="243"/>
      <c r="L333" s="249"/>
      <c r="M333" s="250"/>
      <c r="N333" s="251"/>
      <c r="O333" s="251"/>
      <c r="P333" s="251"/>
      <c r="Q333" s="251"/>
      <c r="R333" s="251"/>
      <c r="S333" s="251"/>
      <c r="T333" s="25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3" t="s">
        <v>153</v>
      </c>
      <c r="AU333" s="253" t="s">
        <v>137</v>
      </c>
      <c r="AV333" s="13" t="s">
        <v>137</v>
      </c>
      <c r="AW333" s="13" t="s">
        <v>32</v>
      </c>
      <c r="AX333" s="13" t="s">
        <v>75</v>
      </c>
      <c r="AY333" s="253" t="s">
        <v>128</v>
      </c>
    </row>
    <row r="334" s="14" customFormat="1">
      <c r="A334" s="14"/>
      <c r="B334" s="254"/>
      <c r="C334" s="255"/>
      <c r="D334" s="244" t="s">
        <v>153</v>
      </c>
      <c r="E334" s="256" t="s">
        <v>1</v>
      </c>
      <c r="F334" s="257" t="s">
        <v>160</v>
      </c>
      <c r="G334" s="255"/>
      <c r="H334" s="258">
        <v>10</v>
      </c>
      <c r="I334" s="259"/>
      <c r="J334" s="255"/>
      <c r="K334" s="255"/>
      <c r="L334" s="260"/>
      <c r="M334" s="261"/>
      <c r="N334" s="262"/>
      <c r="O334" s="262"/>
      <c r="P334" s="262"/>
      <c r="Q334" s="262"/>
      <c r="R334" s="262"/>
      <c r="S334" s="262"/>
      <c r="T334" s="26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4" t="s">
        <v>153</v>
      </c>
      <c r="AU334" s="264" t="s">
        <v>137</v>
      </c>
      <c r="AV334" s="14" t="s">
        <v>136</v>
      </c>
      <c r="AW334" s="14" t="s">
        <v>32</v>
      </c>
      <c r="AX334" s="14" t="s">
        <v>80</v>
      </c>
      <c r="AY334" s="264" t="s">
        <v>128</v>
      </c>
    </row>
    <row r="335" s="2" customFormat="1" ht="24" customHeight="1">
      <c r="A335" s="39"/>
      <c r="B335" s="40"/>
      <c r="C335" s="229" t="s">
        <v>680</v>
      </c>
      <c r="D335" s="229" t="s">
        <v>131</v>
      </c>
      <c r="E335" s="230" t="s">
        <v>681</v>
      </c>
      <c r="F335" s="231" t="s">
        <v>682</v>
      </c>
      <c r="G335" s="232" t="s">
        <v>150</v>
      </c>
      <c r="H335" s="233">
        <v>38.143000000000001</v>
      </c>
      <c r="I335" s="234"/>
      <c r="J335" s="235">
        <f>ROUND(I335*H335,2)</f>
        <v>0</v>
      </c>
      <c r="K335" s="231" t="s">
        <v>151</v>
      </c>
      <c r="L335" s="45"/>
      <c r="M335" s="236" t="s">
        <v>1</v>
      </c>
      <c r="N335" s="237" t="s">
        <v>41</v>
      </c>
      <c r="O335" s="92"/>
      <c r="P335" s="238">
        <f>O335*H335</f>
        <v>0</v>
      </c>
      <c r="Q335" s="238">
        <v>0.0030000000000000001</v>
      </c>
      <c r="R335" s="238">
        <f>Q335*H335</f>
        <v>0.114429</v>
      </c>
      <c r="S335" s="238">
        <v>0</v>
      </c>
      <c r="T335" s="23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0" t="s">
        <v>214</v>
      </c>
      <c r="AT335" s="240" t="s">
        <v>131</v>
      </c>
      <c r="AU335" s="240" t="s">
        <v>137</v>
      </c>
      <c r="AY335" s="18" t="s">
        <v>128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8" t="s">
        <v>137</v>
      </c>
      <c r="BK335" s="241">
        <f>ROUND(I335*H335,2)</f>
        <v>0</v>
      </c>
      <c r="BL335" s="18" t="s">
        <v>214</v>
      </c>
      <c r="BM335" s="240" t="s">
        <v>683</v>
      </c>
    </row>
    <row r="336" s="13" customFormat="1">
      <c r="A336" s="13"/>
      <c r="B336" s="242"/>
      <c r="C336" s="243"/>
      <c r="D336" s="244" t="s">
        <v>153</v>
      </c>
      <c r="E336" s="245" t="s">
        <v>1</v>
      </c>
      <c r="F336" s="246" t="s">
        <v>684</v>
      </c>
      <c r="G336" s="243"/>
      <c r="H336" s="247">
        <v>3.6000000000000001</v>
      </c>
      <c r="I336" s="248"/>
      <c r="J336" s="243"/>
      <c r="K336" s="243"/>
      <c r="L336" s="249"/>
      <c r="M336" s="250"/>
      <c r="N336" s="251"/>
      <c r="O336" s="251"/>
      <c r="P336" s="251"/>
      <c r="Q336" s="251"/>
      <c r="R336" s="251"/>
      <c r="S336" s="251"/>
      <c r="T336" s="25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3" t="s">
        <v>153</v>
      </c>
      <c r="AU336" s="253" t="s">
        <v>137</v>
      </c>
      <c r="AV336" s="13" t="s">
        <v>137</v>
      </c>
      <c r="AW336" s="13" t="s">
        <v>32</v>
      </c>
      <c r="AX336" s="13" t="s">
        <v>75</v>
      </c>
      <c r="AY336" s="253" t="s">
        <v>128</v>
      </c>
    </row>
    <row r="337" s="13" customFormat="1">
      <c r="A337" s="13"/>
      <c r="B337" s="242"/>
      <c r="C337" s="243"/>
      <c r="D337" s="244" t="s">
        <v>153</v>
      </c>
      <c r="E337" s="245" t="s">
        <v>1</v>
      </c>
      <c r="F337" s="246" t="s">
        <v>685</v>
      </c>
      <c r="G337" s="243"/>
      <c r="H337" s="247">
        <v>21.114999999999998</v>
      </c>
      <c r="I337" s="248"/>
      <c r="J337" s="243"/>
      <c r="K337" s="243"/>
      <c r="L337" s="249"/>
      <c r="M337" s="250"/>
      <c r="N337" s="251"/>
      <c r="O337" s="251"/>
      <c r="P337" s="251"/>
      <c r="Q337" s="251"/>
      <c r="R337" s="251"/>
      <c r="S337" s="251"/>
      <c r="T337" s="25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3" t="s">
        <v>153</v>
      </c>
      <c r="AU337" s="253" t="s">
        <v>137</v>
      </c>
      <c r="AV337" s="13" t="s">
        <v>137</v>
      </c>
      <c r="AW337" s="13" t="s">
        <v>32</v>
      </c>
      <c r="AX337" s="13" t="s">
        <v>75</v>
      </c>
      <c r="AY337" s="253" t="s">
        <v>128</v>
      </c>
    </row>
    <row r="338" s="13" customFormat="1">
      <c r="A338" s="13"/>
      <c r="B338" s="242"/>
      <c r="C338" s="243"/>
      <c r="D338" s="244" t="s">
        <v>153</v>
      </c>
      <c r="E338" s="245" t="s">
        <v>1</v>
      </c>
      <c r="F338" s="246" t="s">
        <v>686</v>
      </c>
      <c r="G338" s="243"/>
      <c r="H338" s="247">
        <v>13.428000000000001</v>
      </c>
      <c r="I338" s="248"/>
      <c r="J338" s="243"/>
      <c r="K338" s="243"/>
      <c r="L338" s="249"/>
      <c r="M338" s="250"/>
      <c r="N338" s="251"/>
      <c r="O338" s="251"/>
      <c r="P338" s="251"/>
      <c r="Q338" s="251"/>
      <c r="R338" s="251"/>
      <c r="S338" s="251"/>
      <c r="T338" s="25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3" t="s">
        <v>153</v>
      </c>
      <c r="AU338" s="253" t="s">
        <v>137</v>
      </c>
      <c r="AV338" s="13" t="s">
        <v>137</v>
      </c>
      <c r="AW338" s="13" t="s">
        <v>32</v>
      </c>
      <c r="AX338" s="13" t="s">
        <v>75</v>
      </c>
      <c r="AY338" s="253" t="s">
        <v>128</v>
      </c>
    </row>
    <row r="339" s="14" customFormat="1">
      <c r="A339" s="14"/>
      <c r="B339" s="254"/>
      <c r="C339" s="255"/>
      <c r="D339" s="244" t="s">
        <v>153</v>
      </c>
      <c r="E339" s="256" t="s">
        <v>1</v>
      </c>
      <c r="F339" s="257" t="s">
        <v>160</v>
      </c>
      <c r="G339" s="255"/>
      <c r="H339" s="258">
        <v>38.143000000000001</v>
      </c>
      <c r="I339" s="259"/>
      <c r="J339" s="255"/>
      <c r="K339" s="255"/>
      <c r="L339" s="260"/>
      <c r="M339" s="261"/>
      <c r="N339" s="262"/>
      <c r="O339" s="262"/>
      <c r="P339" s="262"/>
      <c r="Q339" s="262"/>
      <c r="R339" s="262"/>
      <c r="S339" s="262"/>
      <c r="T339" s="26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4" t="s">
        <v>153</v>
      </c>
      <c r="AU339" s="264" t="s">
        <v>137</v>
      </c>
      <c r="AV339" s="14" t="s">
        <v>136</v>
      </c>
      <c r="AW339" s="14" t="s">
        <v>32</v>
      </c>
      <c r="AX339" s="14" t="s">
        <v>80</v>
      </c>
      <c r="AY339" s="264" t="s">
        <v>128</v>
      </c>
    </row>
    <row r="340" s="2" customFormat="1" ht="16.5" customHeight="1">
      <c r="A340" s="39"/>
      <c r="B340" s="40"/>
      <c r="C340" s="276" t="s">
        <v>687</v>
      </c>
      <c r="D340" s="276" t="s">
        <v>196</v>
      </c>
      <c r="E340" s="277" t="s">
        <v>688</v>
      </c>
      <c r="F340" s="278" t="s">
        <v>689</v>
      </c>
      <c r="G340" s="279" t="s">
        <v>150</v>
      </c>
      <c r="H340" s="280">
        <v>41.957000000000001</v>
      </c>
      <c r="I340" s="281"/>
      <c r="J340" s="282">
        <f>ROUND(I340*H340,2)</f>
        <v>0</v>
      </c>
      <c r="K340" s="278" t="s">
        <v>151</v>
      </c>
      <c r="L340" s="283"/>
      <c r="M340" s="284" t="s">
        <v>1</v>
      </c>
      <c r="N340" s="285" t="s">
        <v>41</v>
      </c>
      <c r="O340" s="92"/>
      <c r="P340" s="238">
        <f>O340*H340</f>
        <v>0</v>
      </c>
      <c r="Q340" s="238">
        <v>0.0126</v>
      </c>
      <c r="R340" s="238">
        <f>Q340*H340</f>
        <v>0.52865819999999997</v>
      </c>
      <c r="S340" s="238">
        <v>0</v>
      </c>
      <c r="T340" s="23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0" t="s">
        <v>290</v>
      </c>
      <c r="AT340" s="240" t="s">
        <v>196</v>
      </c>
      <c r="AU340" s="240" t="s">
        <v>137</v>
      </c>
      <c r="AY340" s="18" t="s">
        <v>128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8" t="s">
        <v>137</v>
      </c>
      <c r="BK340" s="241">
        <f>ROUND(I340*H340,2)</f>
        <v>0</v>
      </c>
      <c r="BL340" s="18" t="s">
        <v>214</v>
      </c>
      <c r="BM340" s="240" t="s">
        <v>690</v>
      </c>
    </row>
    <row r="341" s="13" customFormat="1">
      <c r="A341" s="13"/>
      <c r="B341" s="242"/>
      <c r="C341" s="243"/>
      <c r="D341" s="244" t="s">
        <v>153</v>
      </c>
      <c r="E341" s="243"/>
      <c r="F341" s="246" t="s">
        <v>691</v>
      </c>
      <c r="G341" s="243"/>
      <c r="H341" s="247">
        <v>41.957000000000001</v>
      </c>
      <c r="I341" s="248"/>
      <c r="J341" s="243"/>
      <c r="K341" s="243"/>
      <c r="L341" s="249"/>
      <c r="M341" s="250"/>
      <c r="N341" s="251"/>
      <c r="O341" s="251"/>
      <c r="P341" s="251"/>
      <c r="Q341" s="251"/>
      <c r="R341" s="251"/>
      <c r="S341" s="251"/>
      <c r="T341" s="25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3" t="s">
        <v>153</v>
      </c>
      <c r="AU341" s="253" t="s">
        <v>137</v>
      </c>
      <c r="AV341" s="13" t="s">
        <v>137</v>
      </c>
      <c r="AW341" s="13" t="s">
        <v>4</v>
      </c>
      <c r="AX341" s="13" t="s">
        <v>80</v>
      </c>
      <c r="AY341" s="253" t="s">
        <v>128</v>
      </c>
    </row>
    <row r="342" s="2" customFormat="1" ht="24" customHeight="1">
      <c r="A342" s="39"/>
      <c r="B342" s="40"/>
      <c r="C342" s="229" t="s">
        <v>692</v>
      </c>
      <c r="D342" s="229" t="s">
        <v>131</v>
      </c>
      <c r="E342" s="230" t="s">
        <v>693</v>
      </c>
      <c r="F342" s="231" t="s">
        <v>694</v>
      </c>
      <c r="G342" s="232" t="s">
        <v>150</v>
      </c>
      <c r="H342" s="233">
        <v>38.143000000000001</v>
      </c>
      <c r="I342" s="234"/>
      <c r="J342" s="235">
        <f>ROUND(I342*H342,2)</f>
        <v>0</v>
      </c>
      <c r="K342" s="231" t="s">
        <v>151</v>
      </c>
      <c r="L342" s="45"/>
      <c r="M342" s="236" t="s">
        <v>1</v>
      </c>
      <c r="N342" s="237" t="s">
        <v>41</v>
      </c>
      <c r="O342" s="92"/>
      <c r="P342" s="238">
        <f>O342*H342</f>
        <v>0</v>
      </c>
      <c r="Q342" s="238">
        <v>0</v>
      </c>
      <c r="R342" s="238">
        <f>Q342*H342</f>
        <v>0</v>
      </c>
      <c r="S342" s="238">
        <v>0</v>
      </c>
      <c r="T342" s="23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0" t="s">
        <v>214</v>
      </c>
      <c r="AT342" s="240" t="s">
        <v>131</v>
      </c>
      <c r="AU342" s="240" t="s">
        <v>137</v>
      </c>
      <c r="AY342" s="18" t="s">
        <v>128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8" t="s">
        <v>137</v>
      </c>
      <c r="BK342" s="241">
        <f>ROUND(I342*H342,2)</f>
        <v>0</v>
      </c>
      <c r="BL342" s="18" t="s">
        <v>214</v>
      </c>
      <c r="BM342" s="240" t="s">
        <v>695</v>
      </c>
    </row>
    <row r="343" s="2" customFormat="1" ht="24" customHeight="1">
      <c r="A343" s="39"/>
      <c r="B343" s="40"/>
      <c r="C343" s="229" t="s">
        <v>696</v>
      </c>
      <c r="D343" s="229" t="s">
        <v>131</v>
      </c>
      <c r="E343" s="230" t="s">
        <v>697</v>
      </c>
      <c r="F343" s="231" t="s">
        <v>698</v>
      </c>
      <c r="G343" s="232" t="s">
        <v>150</v>
      </c>
      <c r="H343" s="233">
        <v>38.143000000000001</v>
      </c>
      <c r="I343" s="234"/>
      <c r="J343" s="235">
        <f>ROUND(I343*H343,2)</f>
        <v>0</v>
      </c>
      <c r="K343" s="231" t="s">
        <v>151</v>
      </c>
      <c r="L343" s="45"/>
      <c r="M343" s="236" t="s">
        <v>1</v>
      </c>
      <c r="N343" s="237" t="s">
        <v>41</v>
      </c>
      <c r="O343" s="92"/>
      <c r="P343" s="238">
        <f>O343*H343</f>
        <v>0</v>
      </c>
      <c r="Q343" s="238">
        <v>0</v>
      </c>
      <c r="R343" s="238">
        <f>Q343*H343</f>
        <v>0</v>
      </c>
      <c r="S343" s="238">
        <v>0</v>
      </c>
      <c r="T343" s="23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0" t="s">
        <v>214</v>
      </c>
      <c r="AT343" s="240" t="s">
        <v>131</v>
      </c>
      <c r="AU343" s="240" t="s">
        <v>137</v>
      </c>
      <c r="AY343" s="18" t="s">
        <v>128</v>
      </c>
      <c r="BE343" s="241">
        <f>IF(N343="základní",J343,0)</f>
        <v>0</v>
      </c>
      <c r="BF343" s="241">
        <f>IF(N343="snížená",J343,0)</f>
        <v>0</v>
      </c>
      <c r="BG343" s="241">
        <f>IF(N343="zákl. přenesená",J343,0)</f>
        <v>0</v>
      </c>
      <c r="BH343" s="241">
        <f>IF(N343="sníž. přenesená",J343,0)</f>
        <v>0</v>
      </c>
      <c r="BI343" s="241">
        <f>IF(N343="nulová",J343,0)</f>
        <v>0</v>
      </c>
      <c r="BJ343" s="18" t="s">
        <v>137</v>
      </c>
      <c r="BK343" s="241">
        <f>ROUND(I343*H343,2)</f>
        <v>0</v>
      </c>
      <c r="BL343" s="18" t="s">
        <v>214</v>
      </c>
      <c r="BM343" s="240" t="s">
        <v>699</v>
      </c>
    </row>
    <row r="344" s="2" customFormat="1" ht="16.5" customHeight="1">
      <c r="A344" s="39"/>
      <c r="B344" s="40"/>
      <c r="C344" s="229" t="s">
        <v>700</v>
      </c>
      <c r="D344" s="229" t="s">
        <v>131</v>
      </c>
      <c r="E344" s="230" t="s">
        <v>701</v>
      </c>
      <c r="F344" s="231" t="s">
        <v>702</v>
      </c>
      <c r="G344" s="232" t="s">
        <v>232</v>
      </c>
      <c r="H344" s="233">
        <v>37</v>
      </c>
      <c r="I344" s="234"/>
      <c r="J344" s="235">
        <f>ROUND(I344*H344,2)</f>
        <v>0</v>
      </c>
      <c r="K344" s="231" t="s">
        <v>151</v>
      </c>
      <c r="L344" s="45"/>
      <c r="M344" s="236" t="s">
        <v>1</v>
      </c>
      <c r="N344" s="237" t="s">
        <v>41</v>
      </c>
      <c r="O344" s="92"/>
      <c r="P344" s="238">
        <f>O344*H344</f>
        <v>0</v>
      </c>
      <c r="Q344" s="238">
        <v>0.00031</v>
      </c>
      <c r="R344" s="238">
        <f>Q344*H344</f>
        <v>0.011469999999999999</v>
      </c>
      <c r="S344" s="238">
        <v>0</v>
      </c>
      <c r="T344" s="23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0" t="s">
        <v>214</v>
      </c>
      <c r="AT344" s="240" t="s">
        <v>131</v>
      </c>
      <c r="AU344" s="240" t="s">
        <v>137</v>
      </c>
      <c r="AY344" s="18" t="s">
        <v>128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137</v>
      </c>
      <c r="BK344" s="241">
        <f>ROUND(I344*H344,2)</f>
        <v>0</v>
      </c>
      <c r="BL344" s="18" t="s">
        <v>214</v>
      </c>
      <c r="BM344" s="240" t="s">
        <v>703</v>
      </c>
    </row>
    <row r="345" s="13" customFormat="1">
      <c r="A345" s="13"/>
      <c r="B345" s="242"/>
      <c r="C345" s="243"/>
      <c r="D345" s="244" t="s">
        <v>153</v>
      </c>
      <c r="E345" s="245" t="s">
        <v>1</v>
      </c>
      <c r="F345" s="246" t="s">
        <v>704</v>
      </c>
      <c r="G345" s="243"/>
      <c r="H345" s="247">
        <v>4.2000000000000002</v>
      </c>
      <c r="I345" s="248"/>
      <c r="J345" s="243"/>
      <c r="K345" s="243"/>
      <c r="L345" s="249"/>
      <c r="M345" s="250"/>
      <c r="N345" s="251"/>
      <c r="O345" s="251"/>
      <c r="P345" s="251"/>
      <c r="Q345" s="251"/>
      <c r="R345" s="251"/>
      <c r="S345" s="251"/>
      <c r="T345" s="25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3" t="s">
        <v>153</v>
      </c>
      <c r="AU345" s="253" t="s">
        <v>137</v>
      </c>
      <c r="AV345" s="13" t="s">
        <v>137</v>
      </c>
      <c r="AW345" s="13" t="s">
        <v>32</v>
      </c>
      <c r="AX345" s="13" t="s">
        <v>75</v>
      </c>
      <c r="AY345" s="253" t="s">
        <v>128</v>
      </c>
    </row>
    <row r="346" s="13" customFormat="1">
      <c r="A346" s="13"/>
      <c r="B346" s="242"/>
      <c r="C346" s="243"/>
      <c r="D346" s="244" t="s">
        <v>153</v>
      </c>
      <c r="E346" s="245" t="s">
        <v>1</v>
      </c>
      <c r="F346" s="246" t="s">
        <v>705</v>
      </c>
      <c r="G346" s="243"/>
      <c r="H346" s="247">
        <v>20.5</v>
      </c>
      <c r="I346" s="248"/>
      <c r="J346" s="243"/>
      <c r="K346" s="243"/>
      <c r="L346" s="249"/>
      <c r="M346" s="250"/>
      <c r="N346" s="251"/>
      <c r="O346" s="251"/>
      <c r="P346" s="251"/>
      <c r="Q346" s="251"/>
      <c r="R346" s="251"/>
      <c r="S346" s="251"/>
      <c r="T346" s="25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3" t="s">
        <v>153</v>
      </c>
      <c r="AU346" s="253" t="s">
        <v>137</v>
      </c>
      <c r="AV346" s="13" t="s">
        <v>137</v>
      </c>
      <c r="AW346" s="13" t="s">
        <v>32</v>
      </c>
      <c r="AX346" s="13" t="s">
        <v>75</v>
      </c>
      <c r="AY346" s="253" t="s">
        <v>128</v>
      </c>
    </row>
    <row r="347" s="13" customFormat="1">
      <c r="A347" s="13"/>
      <c r="B347" s="242"/>
      <c r="C347" s="243"/>
      <c r="D347" s="244" t="s">
        <v>153</v>
      </c>
      <c r="E347" s="245" t="s">
        <v>1</v>
      </c>
      <c r="F347" s="246" t="s">
        <v>706</v>
      </c>
      <c r="G347" s="243"/>
      <c r="H347" s="247">
        <v>12.300000000000001</v>
      </c>
      <c r="I347" s="248"/>
      <c r="J347" s="243"/>
      <c r="K347" s="243"/>
      <c r="L347" s="249"/>
      <c r="M347" s="250"/>
      <c r="N347" s="251"/>
      <c r="O347" s="251"/>
      <c r="P347" s="251"/>
      <c r="Q347" s="251"/>
      <c r="R347" s="251"/>
      <c r="S347" s="251"/>
      <c r="T347" s="25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3" t="s">
        <v>153</v>
      </c>
      <c r="AU347" s="253" t="s">
        <v>137</v>
      </c>
      <c r="AV347" s="13" t="s">
        <v>137</v>
      </c>
      <c r="AW347" s="13" t="s">
        <v>32</v>
      </c>
      <c r="AX347" s="13" t="s">
        <v>75</v>
      </c>
      <c r="AY347" s="253" t="s">
        <v>128</v>
      </c>
    </row>
    <row r="348" s="14" customFormat="1">
      <c r="A348" s="14"/>
      <c r="B348" s="254"/>
      <c r="C348" s="255"/>
      <c r="D348" s="244" t="s">
        <v>153</v>
      </c>
      <c r="E348" s="256" t="s">
        <v>1</v>
      </c>
      <c r="F348" s="257" t="s">
        <v>160</v>
      </c>
      <c r="G348" s="255"/>
      <c r="H348" s="258">
        <v>37</v>
      </c>
      <c r="I348" s="259"/>
      <c r="J348" s="255"/>
      <c r="K348" s="255"/>
      <c r="L348" s="260"/>
      <c r="M348" s="261"/>
      <c r="N348" s="262"/>
      <c r="O348" s="262"/>
      <c r="P348" s="262"/>
      <c r="Q348" s="262"/>
      <c r="R348" s="262"/>
      <c r="S348" s="262"/>
      <c r="T348" s="26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4" t="s">
        <v>153</v>
      </c>
      <c r="AU348" s="264" t="s">
        <v>137</v>
      </c>
      <c r="AV348" s="14" t="s">
        <v>136</v>
      </c>
      <c r="AW348" s="14" t="s">
        <v>32</v>
      </c>
      <c r="AX348" s="14" t="s">
        <v>80</v>
      </c>
      <c r="AY348" s="264" t="s">
        <v>128</v>
      </c>
    </row>
    <row r="349" s="2" customFormat="1" ht="16.5" customHeight="1">
      <c r="A349" s="39"/>
      <c r="B349" s="40"/>
      <c r="C349" s="229" t="s">
        <v>707</v>
      </c>
      <c r="D349" s="229" t="s">
        <v>131</v>
      </c>
      <c r="E349" s="230" t="s">
        <v>708</v>
      </c>
      <c r="F349" s="231" t="s">
        <v>709</v>
      </c>
      <c r="G349" s="232" t="s">
        <v>232</v>
      </c>
      <c r="H349" s="233">
        <v>18.399999999999999</v>
      </c>
      <c r="I349" s="234"/>
      <c r="J349" s="235">
        <f>ROUND(I349*H349,2)</f>
        <v>0</v>
      </c>
      <c r="K349" s="231" t="s">
        <v>151</v>
      </c>
      <c r="L349" s="45"/>
      <c r="M349" s="236" t="s">
        <v>1</v>
      </c>
      <c r="N349" s="237" t="s">
        <v>41</v>
      </c>
      <c r="O349" s="92"/>
      <c r="P349" s="238">
        <f>O349*H349</f>
        <v>0</v>
      </c>
      <c r="Q349" s="238">
        <v>0.00025999999999999998</v>
      </c>
      <c r="R349" s="238">
        <f>Q349*H349</f>
        <v>0.0047839999999999992</v>
      </c>
      <c r="S349" s="238">
        <v>0</v>
      </c>
      <c r="T349" s="23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0" t="s">
        <v>214</v>
      </c>
      <c r="AT349" s="240" t="s">
        <v>131</v>
      </c>
      <c r="AU349" s="240" t="s">
        <v>137</v>
      </c>
      <c r="AY349" s="18" t="s">
        <v>128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8" t="s">
        <v>137</v>
      </c>
      <c r="BK349" s="241">
        <f>ROUND(I349*H349,2)</f>
        <v>0</v>
      </c>
      <c r="BL349" s="18" t="s">
        <v>214</v>
      </c>
      <c r="BM349" s="240" t="s">
        <v>710</v>
      </c>
    </row>
    <row r="350" s="13" customFormat="1">
      <c r="A350" s="13"/>
      <c r="B350" s="242"/>
      <c r="C350" s="243"/>
      <c r="D350" s="244" t="s">
        <v>153</v>
      </c>
      <c r="E350" s="245" t="s">
        <v>1</v>
      </c>
      <c r="F350" s="246" t="s">
        <v>711</v>
      </c>
      <c r="G350" s="243"/>
      <c r="H350" s="247">
        <v>18.399999999999999</v>
      </c>
      <c r="I350" s="248"/>
      <c r="J350" s="243"/>
      <c r="K350" s="243"/>
      <c r="L350" s="249"/>
      <c r="M350" s="250"/>
      <c r="N350" s="251"/>
      <c r="O350" s="251"/>
      <c r="P350" s="251"/>
      <c r="Q350" s="251"/>
      <c r="R350" s="251"/>
      <c r="S350" s="251"/>
      <c r="T350" s="25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3" t="s">
        <v>153</v>
      </c>
      <c r="AU350" s="253" t="s">
        <v>137</v>
      </c>
      <c r="AV350" s="13" t="s">
        <v>137</v>
      </c>
      <c r="AW350" s="13" t="s">
        <v>32</v>
      </c>
      <c r="AX350" s="13" t="s">
        <v>80</v>
      </c>
      <c r="AY350" s="253" t="s">
        <v>128</v>
      </c>
    </row>
    <row r="351" s="2" customFormat="1" ht="16.5" customHeight="1">
      <c r="A351" s="39"/>
      <c r="B351" s="40"/>
      <c r="C351" s="229" t="s">
        <v>712</v>
      </c>
      <c r="D351" s="229" t="s">
        <v>131</v>
      </c>
      <c r="E351" s="230" t="s">
        <v>713</v>
      </c>
      <c r="F351" s="231" t="s">
        <v>714</v>
      </c>
      <c r="G351" s="232" t="s">
        <v>150</v>
      </c>
      <c r="H351" s="233">
        <v>38.143000000000001</v>
      </c>
      <c r="I351" s="234"/>
      <c r="J351" s="235">
        <f>ROUND(I351*H351,2)</f>
        <v>0</v>
      </c>
      <c r="K351" s="231" t="s">
        <v>151</v>
      </c>
      <c r="L351" s="45"/>
      <c r="M351" s="236" t="s">
        <v>1</v>
      </c>
      <c r="N351" s="237" t="s">
        <v>41</v>
      </c>
      <c r="O351" s="92"/>
      <c r="P351" s="238">
        <f>O351*H351</f>
        <v>0</v>
      </c>
      <c r="Q351" s="238">
        <v>0.00029999999999999997</v>
      </c>
      <c r="R351" s="238">
        <f>Q351*H351</f>
        <v>0.011442899999999999</v>
      </c>
      <c r="S351" s="238">
        <v>0</v>
      </c>
      <c r="T351" s="23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0" t="s">
        <v>214</v>
      </c>
      <c r="AT351" s="240" t="s">
        <v>131</v>
      </c>
      <c r="AU351" s="240" t="s">
        <v>137</v>
      </c>
      <c r="AY351" s="18" t="s">
        <v>128</v>
      </c>
      <c r="BE351" s="241">
        <f>IF(N351="základní",J351,0)</f>
        <v>0</v>
      </c>
      <c r="BF351" s="241">
        <f>IF(N351="snížená",J351,0)</f>
        <v>0</v>
      </c>
      <c r="BG351" s="241">
        <f>IF(N351="zákl. přenesená",J351,0)</f>
        <v>0</v>
      </c>
      <c r="BH351" s="241">
        <f>IF(N351="sníž. přenesená",J351,0)</f>
        <v>0</v>
      </c>
      <c r="BI351" s="241">
        <f>IF(N351="nulová",J351,0)</f>
        <v>0</v>
      </c>
      <c r="BJ351" s="18" t="s">
        <v>137</v>
      </c>
      <c r="BK351" s="241">
        <f>ROUND(I351*H351,2)</f>
        <v>0</v>
      </c>
      <c r="BL351" s="18" t="s">
        <v>214</v>
      </c>
      <c r="BM351" s="240" t="s">
        <v>715</v>
      </c>
    </row>
    <row r="352" s="2" customFormat="1" ht="16.5" customHeight="1">
      <c r="A352" s="39"/>
      <c r="B352" s="40"/>
      <c r="C352" s="229" t="s">
        <v>716</v>
      </c>
      <c r="D352" s="229" t="s">
        <v>131</v>
      </c>
      <c r="E352" s="230" t="s">
        <v>717</v>
      </c>
      <c r="F352" s="231" t="s">
        <v>718</v>
      </c>
      <c r="G352" s="232" t="s">
        <v>232</v>
      </c>
      <c r="H352" s="233">
        <v>38.143000000000001</v>
      </c>
      <c r="I352" s="234"/>
      <c r="J352" s="235">
        <f>ROUND(I352*H352,2)</f>
        <v>0</v>
      </c>
      <c r="K352" s="231" t="s">
        <v>151</v>
      </c>
      <c r="L352" s="45"/>
      <c r="M352" s="236" t="s">
        <v>1</v>
      </c>
      <c r="N352" s="237" t="s">
        <v>41</v>
      </c>
      <c r="O352" s="92"/>
      <c r="P352" s="238">
        <f>O352*H352</f>
        <v>0</v>
      </c>
      <c r="Q352" s="238">
        <v>3.0000000000000001E-05</v>
      </c>
      <c r="R352" s="238">
        <f>Q352*H352</f>
        <v>0.0011442900000000001</v>
      </c>
      <c r="S352" s="238">
        <v>0</v>
      </c>
      <c r="T352" s="23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0" t="s">
        <v>214</v>
      </c>
      <c r="AT352" s="240" t="s">
        <v>131</v>
      </c>
      <c r="AU352" s="240" t="s">
        <v>137</v>
      </c>
      <c r="AY352" s="18" t="s">
        <v>128</v>
      </c>
      <c r="BE352" s="241">
        <f>IF(N352="základní",J352,0)</f>
        <v>0</v>
      </c>
      <c r="BF352" s="241">
        <f>IF(N352="snížená",J352,0)</f>
        <v>0</v>
      </c>
      <c r="BG352" s="241">
        <f>IF(N352="zákl. přenesená",J352,0)</f>
        <v>0</v>
      </c>
      <c r="BH352" s="241">
        <f>IF(N352="sníž. přenesená",J352,0)</f>
        <v>0</v>
      </c>
      <c r="BI352" s="241">
        <f>IF(N352="nulová",J352,0)</f>
        <v>0</v>
      </c>
      <c r="BJ352" s="18" t="s">
        <v>137</v>
      </c>
      <c r="BK352" s="241">
        <f>ROUND(I352*H352,2)</f>
        <v>0</v>
      </c>
      <c r="BL352" s="18" t="s">
        <v>214</v>
      </c>
      <c r="BM352" s="240" t="s">
        <v>719</v>
      </c>
    </row>
    <row r="353" s="2" customFormat="1" ht="24" customHeight="1">
      <c r="A353" s="39"/>
      <c r="B353" s="40"/>
      <c r="C353" s="229" t="s">
        <v>720</v>
      </c>
      <c r="D353" s="229" t="s">
        <v>131</v>
      </c>
      <c r="E353" s="230" t="s">
        <v>721</v>
      </c>
      <c r="F353" s="231" t="s">
        <v>722</v>
      </c>
      <c r="G353" s="232" t="s">
        <v>347</v>
      </c>
      <c r="H353" s="286"/>
      <c r="I353" s="234"/>
      <c r="J353" s="235">
        <f>ROUND(I353*H353,2)</f>
        <v>0</v>
      </c>
      <c r="K353" s="231" t="s">
        <v>135</v>
      </c>
      <c r="L353" s="45"/>
      <c r="M353" s="236" t="s">
        <v>1</v>
      </c>
      <c r="N353" s="237" t="s">
        <v>41</v>
      </c>
      <c r="O353" s="92"/>
      <c r="P353" s="238">
        <f>O353*H353</f>
        <v>0</v>
      </c>
      <c r="Q353" s="238">
        <v>0</v>
      </c>
      <c r="R353" s="238">
        <f>Q353*H353</f>
        <v>0</v>
      </c>
      <c r="S353" s="238">
        <v>0</v>
      </c>
      <c r="T353" s="23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0" t="s">
        <v>214</v>
      </c>
      <c r="AT353" s="240" t="s">
        <v>131</v>
      </c>
      <c r="AU353" s="240" t="s">
        <v>137</v>
      </c>
      <c r="AY353" s="18" t="s">
        <v>128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8" t="s">
        <v>137</v>
      </c>
      <c r="BK353" s="241">
        <f>ROUND(I353*H353,2)</f>
        <v>0</v>
      </c>
      <c r="BL353" s="18" t="s">
        <v>214</v>
      </c>
      <c r="BM353" s="240" t="s">
        <v>723</v>
      </c>
    </row>
    <row r="354" s="12" customFormat="1" ht="22.8" customHeight="1">
      <c r="A354" s="12"/>
      <c r="B354" s="213"/>
      <c r="C354" s="214"/>
      <c r="D354" s="215" t="s">
        <v>74</v>
      </c>
      <c r="E354" s="227" t="s">
        <v>724</v>
      </c>
      <c r="F354" s="227" t="s">
        <v>725</v>
      </c>
      <c r="G354" s="214"/>
      <c r="H354" s="214"/>
      <c r="I354" s="217"/>
      <c r="J354" s="228">
        <f>BK354</f>
        <v>0</v>
      </c>
      <c r="K354" s="214"/>
      <c r="L354" s="219"/>
      <c r="M354" s="220"/>
      <c r="N354" s="221"/>
      <c r="O354" s="221"/>
      <c r="P354" s="222">
        <f>SUM(P355:P365)</f>
        <v>0</v>
      </c>
      <c r="Q354" s="221"/>
      <c r="R354" s="222">
        <f>SUM(R355:R365)</f>
        <v>0.040370549999999998</v>
      </c>
      <c r="S354" s="221"/>
      <c r="T354" s="223">
        <f>SUM(T355:T365)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24" t="s">
        <v>137</v>
      </c>
      <c r="AT354" s="225" t="s">
        <v>74</v>
      </c>
      <c r="AU354" s="225" t="s">
        <v>80</v>
      </c>
      <c r="AY354" s="224" t="s">
        <v>128</v>
      </c>
      <c r="BK354" s="226">
        <f>SUM(BK355:BK365)</f>
        <v>0</v>
      </c>
    </row>
    <row r="355" s="2" customFormat="1" ht="24" customHeight="1">
      <c r="A355" s="39"/>
      <c r="B355" s="40"/>
      <c r="C355" s="229" t="s">
        <v>726</v>
      </c>
      <c r="D355" s="229" t="s">
        <v>131</v>
      </c>
      <c r="E355" s="230" t="s">
        <v>727</v>
      </c>
      <c r="F355" s="231" t="s">
        <v>728</v>
      </c>
      <c r="G355" s="232" t="s">
        <v>150</v>
      </c>
      <c r="H355" s="233">
        <v>70.614999999999995</v>
      </c>
      <c r="I355" s="234"/>
      <c r="J355" s="235">
        <f>ROUND(I355*H355,2)</f>
        <v>0</v>
      </c>
      <c r="K355" s="231" t="s">
        <v>151</v>
      </c>
      <c r="L355" s="45"/>
      <c r="M355" s="236" t="s">
        <v>1</v>
      </c>
      <c r="N355" s="237" t="s">
        <v>41</v>
      </c>
      <c r="O355" s="92"/>
      <c r="P355" s="238">
        <f>O355*H355</f>
        <v>0</v>
      </c>
      <c r="Q355" s="238">
        <v>0</v>
      </c>
      <c r="R355" s="238">
        <f>Q355*H355</f>
        <v>0</v>
      </c>
      <c r="S355" s="238">
        <v>0</v>
      </c>
      <c r="T355" s="23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0" t="s">
        <v>214</v>
      </c>
      <c r="AT355" s="240" t="s">
        <v>131</v>
      </c>
      <c r="AU355" s="240" t="s">
        <v>137</v>
      </c>
      <c r="AY355" s="18" t="s">
        <v>128</v>
      </c>
      <c r="BE355" s="241">
        <f>IF(N355="základní",J355,0)</f>
        <v>0</v>
      </c>
      <c r="BF355" s="241">
        <f>IF(N355="snížená",J355,0)</f>
        <v>0</v>
      </c>
      <c r="BG355" s="241">
        <f>IF(N355="zákl. přenesená",J355,0)</f>
        <v>0</v>
      </c>
      <c r="BH355" s="241">
        <f>IF(N355="sníž. přenesená",J355,0)</f>
        <v>0</v>
      </c>
      <c r="BI355" s="241">
        <f>IF(N355="nulová",J355,0)</f>
        <v>0</v>
      </c>
      <c r="BJ355" s="18" t="s">
        <v>137</v>
      </c>
      <c r="BK355" s="241">
        <f>ROUND(I355*H355,2)</f>
        <v>0</v>
      </c>
      <c r="BL355" s="18" t="s">
        <v>214</v>
      </c>
      <c r="BM355" s="240" t="s">
        <v>729</v>
      </c>
    </row>
    <row r="356" s="13" customFormat="1">
      <c r="A356" s="13"/>
      <c r="B356" s="242"/>
      <c r="C356" s="243"/>
      <c r="D356" s="244" t="s">
        <v>153</v>
      </c>
      <c r="E356" s="245" t="s">
        <v>1</v>
      </c>
      <c r="F356" s="246" t="s">
        <v>730</v>
      </c>
      <c r="G356" s="243"/>
      <c r="H356" s="247">
        <v>14.85</v>
      </c>
      <c r="I356" s="248"/>
      <c r="J356" s="243"/>
      <c r="K356" s="243"/>
      <c r="L356" s="249"/>
      <c r="M356" s="250"/>
      <c r="N356" s="251"/>
      <c r="O356" s="251"/>
      <c r="P356" s="251"/>
      <c r="Q356" s="251"/>
      <c r="R356" s="251"/>
      <c r="S356" s="251"/>
      <c r="T356" s="25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3" t="s">
        <v>153</v>
      </c>
      <c r="AU356" s="253" t="s">
        <v>137</v>
      </c>
      <c r="AV356" s="13" t="s">
        <v>137</v>
      </c>
      <c r="AW356" s="13" t="s">
        <v>32</v>
      </c>
      <c r="AX356" s="13" t="s">
        <v>75</v>
      </c>
      <c r="AY356" s="253" t="s">
        <v>128</v>
      </c>
    </row>
    <row r="357" s="13" customFormat="1">
      <c r="A357" s="13"/>
      <c r="B357" s="242"/>
      <c r="C357" s="243"/>
      <c r="D357" s="244" t="s">
        <v>153</v>
      </c>
      <c r="E357" s="245" t="s">
        <v>1</v>
      </c>
      <c r="F357" s="246" t="s">
        <v>731</v>
      </c>
      <c r="G357" s="243"/>
      <c r="H357" s="247">
        <v>6.2999999999999998</v>
      </c>
      <c r="I357" s="248"/>
      <c r="J357" s="243"/>
      <c r="K357" s="243"/>
      <c r="L357" s="249"/>
      <c r="M357" s="250"/>
      <c r="N357" s="251"/>
      <c r="O357" s="251"/>
      <c r="P357" s="251"/>
      <c r="Q357" s="251"/>
      <c r="R357" s="251"/>
      <c r="S357" s="251"/>
      <c r="T357" s="25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3" t="s">
        <v>153</v>
      </c>
      <c r="AU357" s="253" t="s">
        <v>137</v>
      </c>
      <c r="AV357" s="13" t="s">
        <v>137</v>
      </c>
      <c r="AW357" s="13" t="s">
        <v>32</v>
      </c>
      <c r="AX357" s="13" t="s">
        <v>75</v>
      </c>
      <c r="AY357" s="253" t="s">
        <v>128</v>
      </c>
    </row>
    <row r="358" s="13" customFormat="1">
      <c r="A358" s="13"/>
      <c r="B358" s="242"/>
      <c r="C358" s="243"/>
      <c r="D358" s="244" t="s">
        <v>153</v>
      </c>
      <c r="E358" s="245" t="s">
        <v>1</v>
      </c>
      <c r="F358" s="246" t="s">
        <v>732</v>
      </c>
      <c r="G358" s="243"/>
      <c r="H358" s="247">
        <v>9.4600000000000009</v>
      </c>
      <c r="I358" s="248"/>
      <c r="J358" s="243"/>
      <c r="K358" s="243"/>
      <c r="L358" s="249"/>
      <c r="M358" s="250"/>
      <c r="N358" s="251"/>
      <c r="O358" s="251"/>
      <c r="P358" s="251"/>
      <c r="Q358" s="251"/>
      <c r="R358" s="251"/>
      <c r="S358" s="251"/>
      <c r="T358" s="25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3" t="s">
        <v>153</v>
      </c>
      <c r="AU358" s="253" t="s">
        <v>137</v>
      </c>
      <c r="AV358" s="13" t="s">
        <v>137</v>
      </c>
      <c r="AW358" s="13" t="s">
        <v>32</v>
      </c>
      <c r="AX358" s="13" t="s">
        <v>75</v>
      </c>
      <c r="AY358" s="253" t="s">
        <v>128</v>
      </c>
    </row>
    <row r="359" s="13" customFormat="1">
      <c r="A359" s="13"/>
      <c r="B359" s="242"/>
      <c r="C359" s="243"/>
      <c r="D359" s="244" t="s">
        <v>153</v>
      </c>
      <c r="E359" s="245" t="s">
        <v>1</v>
      </c>
      <c r="F359" s="246" t="s">
        <v>733</v>
      </c>
      <c r="G359" s="243"/>
      <c r="H359" s="247">
        <v>28.605</v>
      </c>
      <c r="I359" s="248"/>
      <c r="J359" s="243"/>
      <c r="K359" s="243"/>
      <c r="L359" s="249"/>
      <c r="M359" s="250"/>
      <c r="N359" s="251"/>
      <c r="O359" s="251"/>
      <c r="P359" s="251"/>
      <c r="Q359" s="251"/>
      <c r="R359" s="251"/>
      <c r="S359" s="251"/>
      <c r="T359" s="25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3" t="s">
        <v>153</v>
      </c>
      <c r="AU359" s="253" t="s">
        <v>137</v>
      </c>
      <c r="AV359" s="13" t="s">
        <v>137</v>
      </c>
      <c r="AW359" s="13" t="s">
        <v>32</v>
      </c>
      <c r="AX359" s="13" t="s">
        <v>75</v>
      </c>
      <c r="AY359" s="253" t="s">
        <v>128</v>
      </c>
    </row>
    <row r="360" s="13" customFormat="1">
      <c r="A360" s="13"/>
      <c r="B360" s="242"/>
      <c r="C360" s="243"/>
      <c r="D360" s="244" t="s">
        <v>153</v>
      </c>
      <c r="E360" s="245" t="s">
        <v>1</v>
      </c>
      <c r="F360" s="246" t="s">
        <v>734</v>
      </c>
      <c r="G360" s="243"/>
      <c r="H360" s="247">
        <v>11.4</v>
      </c>
      <c r="I360" s="248"/>
      <c r="J360" s="243"/>
      <c r="K360" s="243"/>
      <c r="L360" s="249"/>
      <c r="M360" s="250"/>
      <c r="N360" s="251"/>
      <c r="O360" s="251"/>
      <c r="P360" s="251"/>
      <c r="Q360" s="251"/>
      <c r="R360" s="251"/>
      <c r="S360" s="251"/>
      <c r="T360" s="25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3" t="s">
        <v>153</v>
      </c>
      <c r="AU360" s="253" t="s">
        <v>137</v>
      </c>
      <c r="AV360" s="13" t="s">
        <v>137</v>
      </c>
      <c r="AW360" s="13" t="s">
        <v>32</v>
      </c>
      <c r="AX360" s="13" t="s">
        <v>75</v>
      </c>
      <c r="AY360" s="253" t="s">
        <v>128</v>
      </c>
    </row>
    <row r="361" s="14" customFormat="1">
      <c r="A361" s="14"/>
      <c r="B361" s="254"/>
      <c r="C361" s="255"/>
      <c r="D361" s="244" t="s">
        <v>153</v>
      </c>
      <c r="E361" s="256" t="s">
        <v>1</v>
      </c>
      <c r="F361" s="257" t="s">
        <v>160</v>
      </c>
      <c r="G361" s="255"/>
      <c r="H361" s="258">
        <v>70.615000000000009</v>
      </c>
      <c r="I361" s="259"/>
      <c r="J361" s="255"/>
      <c r="K361" s="255"/>
      <c r="L361" s="260"/>
      <c r="M361" s="261"/>
      <c r="N361" s="262"/>
      <c r="O361" s="262"/>
      <c r="P361" s="262"/>
      <c r="Q361" s="262"/>
      <c r="R361" s="262"/>
      <c r="S361" s="262"/>
      <c r="T361" s="26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4" t="s">
        <v>153</v>
      </c>
      <c r="AU361" s="264" t="s">
        <v>137</v>
      </c>
      <c r="AV361" s="14" t="s">
        <v>136</v>
      </c>
      <c r="AW361" s="14" t="s">
        <v>32</v>
      </c>
      <c r="AX361" s="14" t="s">
        <v>80</v>
      </c>
      <c r="AY361" s="264" t="s">
        <v>128</v>
      </c>
    </row>
    <row r="362" s="2" customFormat="1" ht="24" customHeight="1">
      <c r="A362" s="39"/>
      <c r="B362" s="40"/>
      <c r="C362" s="229" t="s">
        <v>735</v>
      </c>
      <c r="D362" s="229" t="s">
        <v>131</v>
      </c>
      <c r="E362" s="230" t="s">
        <v>736</v>
      </c>
      <c r="F362" s="231" t="s">
        <v>737</v>
      </c>
      <c r="G362" s="232" t="s">
        <v>150</v>
      </c>
      <c r="H362" s="233">
        <v>70.614999999999995</v>
      </c>
      <c r="I362" s="234"/>
      <c r="J362" s="235">
        <f>ROUND(I362*H362,2)</f>
        <v>0</v>
      </c>
      <c r="K362" s="231" t="s">
        <v>151</v>
      </c>
      <c r="L362" s="45"/>
      <c r="M362" s="236" t="s">
        <v>1</v>
      </c>
      <c r="N362" s="237" t="s">
        <v>41</v>
      </c>
      <c r="O362" s="92"/>
      <c r="P362" s="238">
        <f>O362*H362</f>
        <v>0</v>
      </c>
      <c r="Q362" s="238">
        <v>0.00012999999999999999</v>
      </c>
      <c r="R362" s="238">
        <f>Q362*H362</f>
        <v>0.0091799499999999992</v>
      </c>
      <c r="S362" s="238">
        <v>0</v>
      </c>
      <c r="T362" s="23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40" t="s">
        <v>214</v>
      </c>
      <c r="AT362" s="240" t="s">
        <v>131</v>
      </c>
      <c r="AU362" s="240" t="s">
        <v>137</v>
      </c>
      <c r="AY362" s="18" t="s">
        <v>128</v>
      </c>
      <c r="BE362" s="241">
        <f>IF(N362="základní",J362,0)</f>
        <v>0</v>
      </c>
      <c r="BF362" s="241">
        <f>IF(N362="snížená",J362,0)</f>
        <v>0</v>
      </c>
      <c r="BG362" s="241">
        <f>IF(N362="zákl. přenesená",J362,0)</f>
        <v>0</v>
      </c>
      <c r="BH362" s="241">
        <f>IF(N362="sníž. přenesená",J362,0)</f>
        <v>0</v>
      </c>
      <c r="BI362" s="241">
        <f>IF(N362="nulová",J362,0)</f>
        <v>0</v>
      </c>
      <c r="BJ362" s="18" t="s">
        <v>137</v>
      </c>
      <c r="BK362" s="241">
        <f>ROUND(I362*H362,2)</f>
        <v>0</v>
      </c>
      <c r="BL362" s="18" t="s">
        <v>214</v>
      </c>
      <c r="BM362" s="240" t="s">
        <v>738</v>
      </c>
    </row>
    <row r="363" s="2" customFormat="1" ht="24" customHeight="1">
      <c r="A363" s="39"/>
      <c r="B363" s="40"/>
      <c r="C363" s="229" t="s">
        <v>739</v>
      </c>
      <c r="D363" s="229" t="s">
        <v>131</v>
      </c>
      <c r="E363" s="230" t="s">
        <v>740</v>
      </c>
      <c r="F363" s="231" t="s">
        <v>741</v>
      </c>
      <c r="G363" s="232" t="s">
        <v>150</v>
      </c>
      <c r="H363" s="233">
        <v>70.614999999999995</v>
      </c>
      <c r="I363" s="234"/>
      <c r="J363" s="235">
        <f>ROUND(I363*H363,2)</f>
        <v>0</v>
      </c>
      <c r="K363" s="231" t="s">
        <v>151</v>
      </c>
      <c r="L363" s="45"/>
      <c r="M363" s="236" t="s">
        <v>1</v>
      </c>
      <c r="N363" s="237" t="s">
        <v>41</v>
      </c>
      <c r="O363" s="92"/>
      <c r="P363" s="238">
        <f>O363*H363</f>
        <v>0</v>
      </c>
      <c r="Q363" s="238">
        <v>0.00012</v>
      </c>
      <c r="R363" s="238">
        <f>Q363*H363</f>
        <v>0.0084738000000000001</v>
      </c>
      <c r="S363" s="238">
        <v>0</v>
      </c>
      <c r="T363" s="23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40" t="s">
        <v>214</v>
      </c>
      <c r="AT363" s="240" t="s">
        <v>131</v>
      </c>
      <c r="AU363" s="240" t="s">
        <v>137</v>
      </c>
      <c r="AY363" s="18" t="s">
        <v>128</v>
      </c>
      <c r="BE363" s="241">
        <f>IF(N363="základní",J363,0)</f>
        <v>0</v>
      </c>
      <c r="BF363" s="241">
        <f>IF(N363="snížená",J363,0)</f>
        <v>0</v>
      </c>
      <c r="BG363" s="241">
        <f>IF(N363="zákl. přenesená",J363,0)</f>
        <v>0</v>
      </c>
      <c r="BH363" s="241">
        <f>IF(N363="sníž. přenesená",J363,0)</f>
        <v>0</v>
      </c>
      <c r="BI363" s="241">
        <f>IF(N363="nulová",J363,0)</f>
        <v>0</v>
      </c>
      <c r="BJ363" s="18" t="s">
        <v>137</v>
      </c>
      <c r="BK363" s="241">
        <f>ROUND(I363*H363,2)</f>
        <v>0</v>
      </c>
      <c r="BL363" s="18" t="s">
        <v>214</v>
      </c>
      <c r="BM363" s="240" t="s">
        <v>742</v>
      </c>
    </row>
    <row r="364" s="2" customFormat="1" ht="24" customHeight="1">
      <c r="A364" s="39"/>
      <c r="B364" s="40"/>
      <c r="C364" s="229" t="s">
        <v>743</v>
      </c>
      <c r="D364" s="229" t="s">
        <v>131</v>
      </c>
      <c r="E364" s="230" t="s">
        <v>744</v>
      </c>
      <c r="F364" s="231" t="s">
        <v>745</v>
      </c>
      <c r="G364" s="232" t="s">
        <v>150</v>
      </c>
      <c r="H364" s="233">
        <v>70.614999999999995</v>
      </c>
      <c r="I364" s="234"/>
      <c r="J364" s="235">
        <f>ROUND(I364*H364,2)</f>
        <v>0</v>
      </c>
      <c r="K364" s="231" t="s">
        <v>151</v>
      </c>
      <c r="L364" s="45"/>
      <c r="M364" s="236" t="s">
        <v>1</v>
      </c>
      <c r="N364" s="237" t="s">
        <v>41</v>
      </c>
      <c r="O364" s="92"/>
      <c r="P364" s="238">
        <f>O364*H364</f>
        <v>0</v>
      </c>
      <c r="Q364" s="238">
        <v>0.00032000000000000003</v>
      </c>
      <c r="R364" s="238">
        <f>Q364*H364</f>
        <v>0.0225968</v>
      </c>
      <c r="S364" s="238">
        <v>0</v>
      </c>
      <c r="T364" s="23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0" t="s">
        <v>214</v>
      </c>
      <c r="AT364" s="240" t="s">
        <v>131</v>
      </c>
      <c r="AU364" s="240" t="s">
        <v>137</v>
      </c>
      <c r="AY364" s="18" t="s">
        <v>128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8" t="s">
        <v>137</v>
      </c>
      <c r="BK364" s="241">
        <f>ROUND(I364*H364,2)</f>
        <v>0</v>
      </c>
      <c r="BL364" s="18" t="s">
        <v>214</v>
      </c>
      <c r="BM364" s="240" t="s">
        <v>746</v>
      </c>
    </row>
    <row r="365" s="2" customFormat="1" ht="16.5" customHeight="1">
      <c r="A365" s="39"/>
      <c r="B365" s="40"/>
      <c r="C365" s="229" t="s">
        <v>747</v>
      </c>
      <c r="D365" s="229" t="s">
        <v>131</v>
      </c>
      <c r="E365" s="230" t="s">
        <v>748</v>
      </c>
      <c r="F365" s="231" t="s">
        <v>749</v>
      </c>
      <c r="G365" s="232" t="s">
        <v>144</v>
      </c>
      <c r="H365" s="233">
        <v>1</v>
      </c>
      <c r="I365" s="234"/>
      <c r="J365" s="235">
        <f>ROUND(I365*H365,2)</f>
        <v>0</v>
      </c>
      <c r="K365" s="231" t="s">
        <v>1</v>
      </c>
      <c r="L365" s="45"/>
      <c r="M365" s="236" t="s">
        <v>1</v>
      </c>
      <c r="N365" s="237" t="s">
        <v>41</v>
      </c>
      <c r="O365" s="92"/>
      <c r="P365" s="238">
        <f>O365*H365</f>
        <v>0</v>
      </c>
      <c r="Q365" s="238">
        <v>0.00012</v>
      </c>
      <c r="R365" s="238">
        <f>Q365*H365</f>
        <v>0.00012</v>
      </c>
      <c r="S365" s="238">
        <v>0</v>
      </c>
      <c r="T365" s="23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40" t="s">
        <v>214</v>
      </c>
      <c r="AT365" s="240" t="s">
        <v>131</v>
      </c>
      <c r="AU365" s="240" t="s">
        <v>137</v>
      </c>
      <c r="AY365" s="18" t="s">
        <v>128</v>
      </c>
      <c r="BE365" s="241">
        <f>IF(N365="základní",J365,0)</f>
        <v>0</v>
      </c>
      <c r="BF365" s="241">
        <f>IF(N365="snížená",J365,0)</f>
        <v>0</v>
      </c>
      <c r="BG365" s="241">
        <f>IF(N365="zákl. přenesená",J365,0)</f>
        <v>0</v>
      </c>
      <c r="BH365" s="241">
        <f>IF(N365="sníž. přenesená",J365,0)</f>
        <v>0</v>
      </c>
      <c r="BI365" s="241">
        <f>IF(N365="nulová",J365,0)</f>
        <v>0</v>
      </c>
      <c r="BJ365" s="18" t="s">
        <v>137</v>
      </c>
      <c r="BK365" s="241">
        <f>ROUND(I365*H365,2)</f>
        <v>0</v>
      </c>
      <c r="BL365" s="18" t="s">
        <v>214</v>
      </c>
      <c r="BM365" s="240" t="s">
        <v>750</v>
      </c>
    </row>
    <row r="366" s="12" customFormat="1" ht="22.8" customHeight="1">
      <c r="A366" s="12"/>
      <c r="B366" s="213"/>
      <c r="C366" s="214"/>
      <c r="D366" s="215" t="s">
        <v>74</v>
      </c>
      <c r="E366" s="227" t="s">
        <v>751</v>
      </c>
      <c r="F366" s="227" t="s">
        <v>752</v>
      </c>
      <c r="G366" s="214"/>
      <c r="H366" s="214"/>
      <c r="I366" s="217"/>
      <c r="J366" s="228">
        <f>BK366</f>
        <v>0</v>
      </c>
      <c r="K366" s="214"/>
      <c r="L366" s="219"/>
      <c r="M366" s="220"/>
      <c r="N366" s="221"/>
      <c r="O366" s="221"/>
      <c r="P366" s="222">
        <f>SUM(P367:P376)</f>
        <v>0</v>
      </c>
      <c r="Q366" s="221"/>
      <c r="R366" s="222">
        <f>SUM(R367:R376)</f>
        <v>0.76766405999999998</v>
      </c>
      <c r="S366" s="221"/>
      <c r="T366" s="223">
        <f>SUM(T367:T376)</f>
        <v>0.18926834000000001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24" t="s">
        <v>137</v>
      </c>
      <c r="AT366" s="225" t="s">
        <v>74</v>
      </c>
      <c r="AU366" s="225" t="s">
        <v>80</v>
      </c>
      <c r="AY366" s="224" t="s">
        <v>128</v>
      </c>
      <c r="BK366" s="226">
        <f>SUM(BK367:BK376)</f>
        <v>0</v>
      </c>
    </row>
    <row r="367" s="2" customFormat="1" ht="16.5" customHeight="1">
      <c r="A367" s="39"/>
      <c r="B367" s="40"/>
      <c r="C367" s="229" t="s">
        <v>753</v>
      </c>
      <c r="D367" s="229" t="s">
        <v>131</v>
      </c>
      <c r="E367" s="230" t="s">
        <v>754</v>
      </c>
      <c r="F367" s="231" t="s">
        <v>755</v>
      </c>
      <c r="G367" s="232" t="s">
        <v>150</v>
      </c>
      <c r="H367" s="233">
        <v>594.41399999999999</v>
      </c>
      <c r="I367" s="234"/>
      <c r="J367" s="235">
        <f>ROUND(I367*H367,2)</f>
        <v>0</v>
      </c>
      <c r="K367" s="231" t="s">
        <v>188</v>
      </c>
      <c r="L367" s="45"/>
      <c r="M367" s="236" t="s">
        <v>1</v>
      </c>
      <c r="N367" s="237" t="s">
        <v>41</v>
      </c>
      <c r="O367" s="92"/>
      <c r="P367" s="238">
        <f>O367*H367</f>
        <v>0</v>
      </c>
      <c r="Q367" s="238">
        <v>0.001</v>
      </c>
      <c r="R367" s="238">
        <f>Q367*H367</f>
        <v>0.594414</v>
      </c>
      <c r="S367" s="238">
        <v>0.00031</v>
      </c>
      <c r="T367" s="239">
        <f>S367*H367</f>
        <v>0.18426834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40" t="s">
        <v>214</v>
      </c>
      <c r="AT367" s="240" t="s">
        <v>131</v>
      </c>
      <c r="AU367" s="240" t="s">
        <v>137</v>
      </c>
      <c r="AY367" s="18" t="s">
        <v>128</v>
      </c>
      <c r="BE367" s="241">
        <f>IF(N367="základní",J367,0)</f>
        <v>0</v>
      </c>
      <c r="BF367" s="241">
        <f>IF(N367="snížená",J367,0)</f>
        <v>0</v>
      </c>
      <c r="BG367" s="241">
        <f>IF(N367="zákl. přenesená",J367,0)</f>
        <v>0</v>
      </c>
      <c r="BH367" s="241">
        <f>IF(N367="sníž. přenesená",J367,0)</f>
        <v>0</v>
      </c>
      <c r="BI367" s="241">
        <f>IF(N367="nulová",J367,0)</f>
        <v>0</v>
      </c>
      <c r="BJ367" s="18" t="s">
        <v>137</v>
      </c>
      <c r="BK367" s="241">
        <f>ROUND(I367*H367,2)</f>
        <v>0</v>
      </c>
      <c r="BL367" s="18" t="s">
        <v>214</v>
      </c>
      <c r="BM367" s="240" t="s">
        <v>756</v>
      </c>
    </row>
    <row r="368" s="13" customFormat="1">
      <c r="A368" s="13"/>
      <c r="B368" s="242"/>
      <c r="C368" s="243"/>
      <c r="D368" s="244" t="s">
        <v>153</v>
      </c>
      <c r="E368" s="245" t="s">
        <v>1</v>
      </c>
      <c r="F368" s="246" t="s">
        <v>757</v>
      </c>
      <c r="G368" s="243"/>
      <c r="H368" s="247">
        <v>483.41399999999999</v>
      </c>
      <c r="I368" s="248"/>
      <c r="J368" s="243"/>
      <c r="K368" s="243"/>
      <c r="L368" s="249"/>
      <c r="M368" s="250"/>
      <c r="N368" s="251"/>
      <c r="O368" s="251"/>
      <c r="P368" s="251"/>
      <c r="Q368" s="251"/>
      <c r="R368" s="251"/>
      <c r="S368" s="251"/>
      <c r="T368" s="25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3" t="s">
        <v>153</v>
      </c>
      <c r="AU368" s="253" t="s">
        <v>137</v>
      </c>
      <c r="AV368" s="13" t="s">
        <v>137</v>
      </c>
      <c r="AW368" s="13" t="s">
        <v>32</v>
      </c>
      <c r="AX368" s="13" t="s">
        <v>75</v>
      </c>
      <c r="AY368" s="253" t="s">
        <v>128</v>
      </c>
    </row>
    <row r="369" s="13" customFormat="1">
      <c r="A369" s="13"/>
      <c r="B369" s="242"/>
      <c r="C369" s="243"/>
      <c r="D369" s="244" t="s">
        <v>153</v>
      </c>
      <c r="E369" s="245" t="s">
        <v>1</v>
      </c>
      <c r="F369" s="246" t="s">
        <v>758</v>
      </c>
      <c r="G369" s="243"/>
      <c r="H369" s="247">
        <v>111</v>
      </c>
      <c r="I369" s="248"/>
      <c r="J369" s="243"/>
      <c r="K369" s="243"/>
      <c r="L369" s="249"/>
      <c r="M369" s="250"/>
      <c r="N369" s="251"/>
      <c r="O369" s="251"/>
      <c r="P369" s="251"/>
      <c r="Q369" s="251"/>
      <c r="R369" s="251"/>
      <c r="S369" s="251"/>
      <c r="T369" s="25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3" t="s">
        <v>153</v>
      </c>
      <c r="AU369" s="253" t="s">
        <v>137</v>
      </c>
      <c r="AV369" s="13" t="s">
        <v>137</v>
      </c>
      <c r="AW369" s="13" t="s">
        <v>32</v>
      </c>
      <c r="AX369" s="13" t="s">
        <v>75</v>
      </c>
      <c r="AY369" s="253" t="s">
        <v>128</v>
      </c>
    </row>
    <row r="370" s="14" customFormat="1">
      <c r="A370" s="14"/>
      <c r="B370" s="254"/>
      <c r="C370" s="255"/>
      <c r="D370" s="244" t="s">
        <v>153</v>
      </c>
      <c r="E370" s="256" t="s">
        <v>1</v>
      </c>
      <c r="F370" s="257" t="s">
        <v>160</v>
      </c>
      <c r="G370" s="255"/>
      <c r="H370" s="258">
        <v>594.41399999999999</v>
      </c>
      <c r="I370" s="259"/>
      <c r="J370" s="255"/>
      <c r="K370" s="255"/>
      <c r="L370" s="260"/>
      <c r="M370" s="261"/>
      <c r="N370" s="262"/>
      <c r="O370" s="262"/>
      <c r="P370" s="262"/>
      <c r="Q370" s="262"/>
      <c r="R370" s="262"/>
      <c r="S370" s="262"/>
      <c r="T370" s="26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4" t="s">
        <v>153</v>
      </c>
      <c r="AU370" s="264" t="s">
        <v>137</v>
      </c>
      <c r="AV370" s="14" t="s">
        <v>136</v>
      </c>
      <c r="AW370" s="14" t="s">
        <v>32</v>
      </c>
      <c r="AX370" s="14" t="s">
        <v>80</v>
      </c>
      <c r="AY370" s="264" t="s">
        <v>128</v>
      </c>
    </row>
    <row r="371" s="2" customFormat="1" ht="24" customHeight="1">
      <c r="A371" s="39"/>
      <c r="B371" s="40"/>
      <c r="C371" s="229" t="s">
        <v>759</v>
      </c>
      <c r="D371" s="229" t="s">
        <v>131</v>
      </c>
      <c r="E371" s="230" t="s">
        <v>760</v>
      </c>
      <c r="F371" s="231" t="s">
        <v>761</v>
      </c>
      <c r="G371" s="232" t="s">
        <v>150</v>
      </c>
      <c r="H371" s="233">
        <v>594.41399999999999</v>
      </c>
      <c r="I371" s="234"/>
      <c r="J371" s="235">
        <f>ROUND(I371*H371,2)</f>
        <v>0</v>
      </c>
      <c r="K371" s="231" t="s">
        <v>188</v>
      </c>
      <c r="L371" s="45"/>
      <c r="M371" s="236" t="s">
        <v>1</v>
      </c>
      <c r="N371" s="237" t="s">
        <v>41</v>
      </c>
      <c r="O371" s="92"/>
      <c r="P371" s="238">
        <f>O371*H371</f>
        <v>0</v>
      </c>
      <c r="Q371" s="238">
        <v>0</v>
      </c>
      <c r="R371" s="238">
        <f>Q371*H371</f>
        <v>0</v>
      </c>
      <c r="S371" s="238">
        <v>0</v>
      </c>
      <c r="T371" s="23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0" t="s">
        <v>214</v>
      </c>
      <c r="AT371" s="240" t="s">
        <v>131</v>
      </c>
      <c r="AU371" s="240" t="s">
        <v>137</v>
      </c>
      <c r="AY371" s="18" t="s">
        <v>128</v>
      </c>
      <c r="BE371" s="241">
        <f>IF(N371="základní",J371,0)</f>
        <v>0</v>
      </c>
      <c r="BF371" s="241">
        <f>IF(N371="snížená",J371,0)</f>
        <v>0</v>
      </c>
      <c r="BG371" s="241">
        <f>IF(N371="zákl. přenesená",J371,0)</f>
        <v>0</v>
      </c>
      <c r="BH371" s="241">
        <f>IF(N371="sníž. přenesená",J371,0)</f>
        <v>0</v>
      </c>
      <c r="BI371" s="241">
        <f>IF(N371="nulová",J371,0)</f>
        <v>0</v>
      </c>
      <c r="BJ371" s="18" t="s">
        <v>137</v>
      </c>
      <c r="BK371" s="241">
        <f>ROUND(I371*H371,2)</f>
        <v>0</v>
      </c>
      <c r="BL371" s="18" t="s">
        <v>214</v>
      </c>
      <c r="BM371" s="240" t="s">
        <v>762</v>
      </c>
    </row>
    <row r="372" s="2" customFormat="1" ht="16.5" customHeight="1">
      <c r="A372" s="39"/>
      <c r="B372" s="40"/>
      <c r="C372" s="229" t="s">
        <v>763</v>
      </c>
      <c r="D372" s="229" t="s">
        <v>131</v>
      </c>
      <c r="E372" s="230" t="s">
        <v>764</v>
      </c>
      <c r="F372" s="231" t="s">
        <v>765</v>
      </c>
      <c r="G372" s="232" t="s">
        <v>150</v>
      </c>
      <c r="H372" s="233">
        <v>20</v>
      </c>
      <c r="I372" s="234"/>
      <c r="J372" s="235">
        <f>ROUND(I372*H372,2)</f>
        <v>0</v>
      </c>
      <c r="K372" s="231" t="s">
        <v>151</v>
      </c>
      <c r="L372" s="45"/>
      <c r="M372" s="236" t="s">
        <v>1</v>
      </c>
      <c r="N372" s="237" t="s">
        <v>41</v>
      </c>
      <c r="O372" s="92"/>
      <c r="P372" s="238">
        <f>O372*H372</f>
        <v>0</v>
      </c>
      <c r="Q372" s="238">
        <v>0</v>
      </c>
      <c r="R372" s="238">
        <f>Q372*H372</f>
        <v>0</v>
      </c>
      <c r="S372" s="238">
        <v>0.00025000000000000001</v>
      </c>
      <c r="T372" s="239">
        <f>S372*H372</f>
        <v>0.0050000000000000001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0" t="s">
        <v>214</v>
      </c>
      <c r="AT372" s="240" t="s">
        <v>131</v>
      </c>
      <c r="AU372" s="240" t="s">
        <v>137</v>
      </c>
      <c r="AY372" s="18" t="s">
        <v>128</v>
      </c>
      <c r="BE372" s="241">
        <f>IF(N372="základní",J372,0)</f>
        <v>0</v>
      </c>
      <c r="BF372" s="241">
        <f>IF(N372="snížená",J372,0)</f>
        <v>0</v>
      </c>
      <c r="BG372" s="241">
        <f>IF(N372="zákl. přenesená",J372,0)</f>
        <v>0</v>
      </c>
      <c r="BH372" s="241">
        <f>IF(N372="sníž. přenesená",J372,0)</f>
        <v>0</v>
      </c>
      <c r="BI372" s="241">
        <f>IF(N372="nulová",J372,0)</f>
        <v>0</v>
      </c>
      <c r="BJ372" s="18" t="s">
        <v>137</v>
      </c>
      <c r="BK372" s="241">
        <f>ROUND(I372*H372,2)</f>
        <v>0</v>
      </c>
      <c r="BL372" s="18" t="s">
        <v>214</v>
      </c>
      <c r="BM372" s="240" t="s">
        <v>766</v>
      </c>
    </row>
    <row r="373" s="13" customFormat="1">
      <c r="A373" s="13"/>
      <c r="B373" s="242"/>
      <c r="C373" s="243"/>
      <c r="D373" s="244" t="s">
        <v>153</v>
      </c>
      <c r="E373" s="245" t="s">
        <v>1</v>
      </c>
      <c r="F373" s="246" t="s">
        <v>235</v>
      </c>
      <c r="G373" s="243"/>
      <c r="H373" s="247">
        <v>20</v>
      </c>
      <c r="I373" s="248"/>
      <c r="J373" s="243"/>
      <c r="K373" s="243"/>
      <c r="L373" s="249"/>
      <c r="M373" s="250"/>
      <c r="N373" s="251"/>
      <c r="O373" s="251"/>
      <c r="P373" s="251"/>
      <c r="Q373" s="251"/>
      <c r="R373" s="251"/>
      <c r="S373" s="251"/>
      <c r="T373" s="25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3" t="s">
        <v>153</v>
      </c>
      <c r="AU373" s="253" t="s">
        <v>137</v>
      </c>
      <c r="AV373" s="13" t="s">
        <v>137</v>
      </c>
      <c r="AW373" s="13" t="s">
        <v>32</v>
      </c>
      <c r="AX373" s="13" t="s">
        <v>80</v>
      </c>
      <c r="AY373" s="253" t="s">
        <v>128</v>
      </c>
    </row>
    <row r="374" s="2" customFormat="1" ht="24" customHeight="1">
      <c r="A374" s="39"/>
      <c r="B374" s="40"/>
      <c r="C374" s="229" t="s">
        <v>767</v>
      </c>
      <c r="D374" s="229" t="s">
        <v>131</v>
      </c>
      <c r="E374" s="230" t="s">
        <v>768</v>
      </c>
      <c r="F374" s="231" t="s">
        <v>769</v>
      </c>
      <c r="G374" s="232" t="s">
        <v>150</v>
      </c>
      <c r="H374" s="233">
        <v>3</v>
      </c>
      <c r="I374" s="234"/>
      <c r="J374" s="235">
        <f>ROUND(I374*H374,2)</f>
        <v>0</v>
      </c>
      <c r="K374" s="231" t="s">
        <v>188</v>
      </c>
      <c r="L374" s="45"/>
      <c r="M374" s="236" t="s">
        <v>1</v>
      </c>
      <c r="N374" s="237" t="s">
        <v>41</v>
      </c>
      <c r="O374" s="92"/>
      <c r="P374" s="238">
        <f>O374*H374</f>
        <v>0</v>
      </c>
      <c r="Q374" s="238">
        <v>0.00029</v>
      </c>
      <c r="R374" s="238">
        <f>Q374*H374</f>
        <v>0.00087000000000000001</v>
      </c>
      <c r="S374" s="238">
        <v>0</v>
      </c>
      <c r="T374" s="23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0" t="s">
        <v>214</v>
      </c>
      <c r="AT374" s="240" t="s">
        <v>131</v>
      </c>
      <c r="AU374" s="240" t="s">
        <v>137</v>
      </c>
      <c r="AY374" s="18" t="s">
        <v>128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8" t="s">
        <v>137</v>
      </c>
      <c r="BK374" s="241">
        <f>ROUND(I374*H374,2)</f>
        <v>0</v>
      </c>
      <c r="BL374" s="18" t="s">
        <v>214</v>
      </c>
      <c r="BM374" s="240" t="s">
        <v>770</v>
      </c>
    </row>
    <row r="375" s="2" customFormat="1" ht="24" customHeight="1">
      <c r="A375" s="39"/>
      <c r="B375" s="40"/>
      <c r="C375" s="229" t="s">
        <v>771</v>
      </c>
      <c r="D375" s="229" t="s">
        <v>131</v>
      </c>
      <c r="E375" s="230" t="s">
        <v>772</v>
      </c>
      <c r="F375" s="231" t="s">
        <v>773</v>
      </c>
      <c r="G375" s="232" t="s">
        <v>150</v>
      </c>
      <c r="H375" s="233">
        <v>594.41399999999999</v>
      </c>
      <c r="I375" s="234"/>
      <c r="J375" s="235">
        <f>ROUND(I375*H375,2)</f>
        <v>0</v>
      </c>
      <c r="K375" s="231" t="s">
        <v>188</v>
      </c>
      <c r="L375" s="45"/>
      <c r="M375" s="236" t="s">
        <v>1</v>
      </c>
      <c r="N375" s="237" t="s">
        <v>41</v>
      </c>
      <c r="O375" s="92"/>
      <c r="P375" s="238">
        <f>O375*H375</f>
        <v>0</v>
      </c>
      <c r="Q375" s="238">
        <v>0.00029</v>
      </c>
      <c r="R375" s="238">
        <f>Q375*H375</f>
        <v>0.17238006</v>
      </c>
      <c r="S375" s="238">
        <v>0</v>
      </c>
      <c r="T375" s="23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0" t="s">
        <v>214</v>
      </c>
      <c r="AT375" s="240" t="s">
        <v>131</v>
      </c>
      <c r="AU375" s="240" t="s">
        <v>137</v>
      </c>
      <c r="AY375" s="18" t="s">
        <v>128</v>
      </c>
      <c r="BE375" s="241">
        <f>IF(N375="základní",J375,0)</f>
        <v>0</v>
      </c>
      <c r="BF375" s="241">
        <f>IF(N375="snížená",J375,0)</f>
        <v>0</v>
      </c>
      <c r="BG375" s="241">
        <f>IF(N375="zákl. přenesená",J375,0)</f>
        <v>0</v>
      </c>
      <c r="BH375" s="241">
        <f>IF(N375="sníž. přenesená",J375,0)</f>
        <v>0</v>
      </c>
      <c r="BI375" s="241">
        <f>IF(N375="nulová",J375,0)</f>
        <v>0</v>
      </c>
      <c r="BJ375" s="18" t="s">
        <v>137</v>
      </c>
      <c r="BK375" s="241">
        <f>ROUND(I375*H375,2)</f>
        <v>0</v>
      </c>
      <c r="BL375" s="18" t="s">
        <v>214</v>
      </c>
      <c r="BM375" s="240" t="s">
        <v>774</v>
      </c>
    </row>
    <row r="376" s="13" customFormat="1">
      <c r="A376" s="13"/>
      <c r="B376" s="242"/>
      <c r="C376" s="243"/>
      <c r="D376" s="244" t="s">
        <v>153</v>
      </c>
      <c r="E376" s="245" t="s">
        <v>1</v>
      </c>
      <c r="F376" s="246" t="s">
        <v>775</v>
      </c>
      <c r="G376" s="243"/>
      <c r="H376" s="247">
        <v>594.41399999999999</v>
      </c>
      <c r="I376" s="248"/>
      <c r="J376" s="243"/>
      <c r="K376" s="243"/>
      <c r="L376" s="249"/>
      <c r="M376" s="250"/>
      <c r="N376" s="251"/>
      <c r="O376" s="251"/>
      <c r="P376" s="251"/>
      <c r="Q376" s="251"/>
      <c r="R376" s="251"/>
      <c r="S376" s="251"/>
      <c r="T376" s="25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3" t="s">
        <v>153</v>
      </c>
      <c r="AU376" s="253" t="s">
        <v>137</v>
      </c>
      <c r="AV376" s="13" t="s">
        <v>137</v>
      </c>
      <c r="AW376" s="13" t="s">
        <v>32</v>
      </c>
      <c r="AX376" s="13" t="s">
        <v>80</v>
      </c>
      <c r="AY376" s="253" t="s">
        <v>128</v>
      </c>
    </row>
    <row r="377" s="12" customFormat="1" ht="25.92" customHeight="1">
      <c r="A377" s="12"/>
      <c r="B377" s="213"/>
      <c r="C377" s="214"/>
      <c r="D377" s="215" t="s">
        <v>74</v>
      </c>
      <c r="E377" s="216" t="s">
        <v>776</v>
      </c>
      <c r="F377" s="216" t="s">
        <v>777</v>
      </c>
      <c r="G377" s="214"/>
      <c r="H377" s="214"/>
      <c r="I377" s="217"/>
      <c r="J377" s="218">
        <f>BK377</f>
        <v>0</v>
      </c>
      <c r="K377" s="214"/>
      <c r="L377" s="219"/>
      <c r="M377" s="220"/>
      <c r="N377" s="221"/>
      <c r="O377" s="221"/>
      <c r="P377" s="222">
        <f>P378</f>
        <v>0</v>
      </c>
      <c r="Q377" s="221"/>
      <c r="R377" s="222">
        <f>R378</f>
        <v>0</v>
      </c>
      <c r="S377" s="221"/>
      <c r="T377" s="223">
        <f>T378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24" t="s">
        <v>136</v>
      </c>
      <c r="AT377" s="225" t="s">
        <v>74</v>
      </c>
      <c r="AU377" s="225" t="s">
        <v>75</v>
      </c>
      <c r="AY377" s="224" t="s">
        <v>128</v>
      </c>
      <c r="BK377" s="226">
        <f>BK378</f>
        <v>0</v>
      </c>
    </row>
    <row r="378" s="2" customFormat="1" ht="24" customHeight="1">
      <c r="A378" s="39"/>
      <c r="B378" s="40"/>
      <c r="C378" s="229" t="s">
        <v>778</v>
      </c>
      <c r="D378" s="229" t="s">
        <v>131</v>
      </c>
      <c r="E378" s="230" t="s">
        <v>779</v>
      </c>
      <c r="F378" s="231" t="s">
        <v>780</v>
      </c>
      <c r="G378" s="232" t="s">
        <v>781</v>
      </c>
      <c r="H378" s="233">
        <v>8</v>
      </c>
      <c r="I378" s="234"/>
      <c r="J378" s="235">
        <f>ROUND(I378*H378,2)</f>
        <v>0</v>
      </c>
      <c r="K378" s="231" t="s">
        <v>135</v>
      </c>
      <c r="L378" s="45"/>
      <c r="M378" s="236" t="s">
        <v>1</v>
      </c>
      <c r="N378" s="237" t="s">
        <v>41</v>
      </c>
      <c r="O378" s="92"/>
      <c r="P378" s="238">
        <f>O378*H378</f>
        <v>0</v>
      </c>
      <c r="Q378" s="238">
        <v>0</v>
      </c>
      <c r="R378" s="238">
        <f>Q378*H378</f>
        <v>0</v>
      </c>
      <c r="S378" s="238">
        <v>0</v>
      </c>
      <c r="T378" s="23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0" t="s">
        <v>782</v>
      </c>
      <c r="AT378" s="240" t="s">
        <v>131</v>
      </c>
      <c r="AU378" s="240" t="s">
        <v>80</v>
      </c>
      <c r="AY378" s="18" t="s">
        <v>128</v>
      </c>
      <c r="BE378" s="241">
        <f>IF(N378="základní",J378,0)</f>
        <v>0</v>
      </c>
      <c r="BF378" s="241">
        <f>IF(N378="snížená",J378,0)</f>
        <v>0</v>
      </c>
      <c r="BG378" s="241">
        <f>IF(N378="zákl. přenesená",J378,0)</f>
        <v>0</v>
      </c>
      <c r="BH378" s="241">
        <f>IF(N378="sníž. přenesená",J378,0)</f>
        <v>0</v>
      </c>
      <c r="BI378" s="241">
        <f>IF(N378="nulová",J378,0)</f>
        <v>0</v>
      </c>
      <c r="BJ378" s="18" t="s">
        <v>137</v>
      </c>
      <c r="BK378" s="241">
        <f>ROUND(I378*H378,2)</f>
        <v>0</v>
      </c>
      <c r="BL378" s="18" t="s">
        <v>782</v>
      </c>
      <c r="BM378" s="240" t="s">
        <v>783</v>
      </c>
    </row>
    <row r="379" s="12" customFormat="1" ht="25.92" customHeight="1">
      <c r="A379" s="12"/>
      <c r="B379" s="213"/>
      <c r="C379" s="214"/>
      <c r="D379" s="215" t="s">
        <v>74</v>
      </c>
      <c r="E379" s="216" t="s">
        <v>784</v>
      </c>
      <c r="F379" s="216" t="s">
        <v>785</v>
      </c>
      <c r="G379" s="214"/>
      <c r="H379" s="214"/>
      <c r="I379" s="217"/>
      <c r="J379" s="218">
        <f>BK379</f>
        <v>0</v>
      </c>
      <c r="K379" s="214"/>
      <c r="L379" s="219"/>
      <c r="M379" s="220"/>
      <c r="N379" s="221"/>
      <c r="O379" s="221"/>
      <c r="P379" s="222">
        <f>P380+P381+P383</f>
        <v>0</v>
      </c>
      <c r="Q379" s="221"/>
      <c r="R379" s="222">
        <f>R380+R381+R383</f>
        <v>0</v>
      </c>
      <c r="S379" s="221"/>
      <c r="T379" s="223">
        <f>T380+T381+T383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4" t="s">
        <v>155</v>
      </c>
      <c r="AT379" s="225" t="s">
        <v>74</v>
      </c>
      <c r="AU379" s="225" t="s">
        <v>75</v>
      </c>
      <c r="AY379" s="224" t="s">
        <v>128</v>
      </c>
      <c r="BK379" s="226">
        <f>BK380+BK381+BK383</f>
        <v>0</v>
      </c>
    </row>
    <row r="380" s="2" customFormat="1" ht="16.5" customHeight="1">
      <c r="A380" s="39"/>
      <c r="B380" s="40"/>
      <c r="C380" s="229" t="s">
        <v>786</v>
      </c>
      <c r="D380" s="229" t="s">
        <v>131</v>
      </c>
      <c r="E380" s="230" t="s">
        <v>787</v>
      </c>
      <c r="F380" s="231" t="s">
        <v>788</v>
      </c>
      <c r="G380" s="232" t="s">
        <v>144</v>
      </c>
      <c r="H380" s="233">
        <v>1</v>
      </c>
      <c r="I380" s="234"/>
      <c r="J380" s="235">
        <f>ROUND(I380*H380,2)</f>
        <v>0</v>
      </c>
      <c r="K380" s="231" t="s">
        <v>789</v>
      </c>
      <c r="L380" s="45"/>
      <c r="M380" s="236" t="s">
        <v>1</v>
      </c>
      <c r="N380" s="237" t="s">
        <v>41</v>
      </c>
      <c r="O380" s="92"/>
      <c r="P380" s="238">
        <f>O380*H380</f>
        <v>0</v>
      </c>
      <c r="Q380" s="238">
        <v>0</v>
      </c>
      <c r="R380" s="238">
        <f>Q380*H380</f>
        <v>0</v>
      </c>
      <c r="S380" s="238">
        <v>0</v>
      </c>
      <c r="T380" s="23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0" t="s">
        <v>790</v>
      </c>
      <c r="AT380" s="240" t="s">
        <v>131</v>
      </c>
      <c r="AU380" s="240" t="s">
        <v>80</v>
      </c>
      <c r="AY380" s="18" t="s">
        <v>128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8" t="s">
        <v>137</v>
      </c>
      <c r="BK380" s="241">
        <f>ROUND(I380*H380,2)</f>
        <v>0</v>
      </c>
      <c r="BL380" s="18" t="s">
        <v>790</v>
      </c>
      <c r="BM380" s="240" t="s">
        <v>791</v>
      </c>
    </row>
    <row r="381" s="12" customFormat="1" ht="22.8" customHeight="1">
      <c r="A381" s="12"/>
      <c r="B381" s="213"/>
      <c r="C381" s="214"/>
      <c r="D381" s="215" t="s">
        <v>74</v>
      </c>
      <c r="E381" s="227" t="s">
        <v>792</v>
      </c>
      <c r="F381" s="227" t="s">
        <v>793</v>
      </c>
      <c r="G381" s="214"/>
      <c r="H381" s="214"/>
      <c r="I381" s="217"/>
      <c r="J381" s="228">
        <f>BK381</f>
        <v>0</v>
      </c>
      <c r="K381" s="214"/>
      <c r="L381" s="219"/>
      <c r="M381" s="220"/>
      <c r="N381" s="221"/>
      <c r="O381" s="221"/>
      <c r="P381" s="222">
        <f>P382</f>
        <v>0</v>
      </c>
      <c r="Q381" s="221"/>
      <c r="R381" s="222">
        <f>R382</f>
        <v>0</v>
      </c>
      <c r="S381" s="221"/>
      <c r="T381" s="223">
        <f>T382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24" t="s">
        <v>155</v>
      </c>
      <c r="AT381" s="225" t="s">
        <v>74</v>
      </c>
      <c r="AU381" s="225" t="s">
        <v>80</v>
      </c>
      <c r="AY381" s="224" t="s">
        <v>128</v>
      </c>
      <c r="BK381" s="226">
        <f>BK382</f>
        <v>0</v>
      </c>
    </row>
    <row r="382" s="2" customFormat="1" ht="16.5" customHeight="1">
      <c r="A382" s="39"/>
      <c r="B382" s="40"/>
      <c r="C382" s="229" t="s">
        <v>794</v>
      </c>
      <c r="D382" s="229" t="s">
        <v>131</v>
      </c>
      <c r="E382" s="230" t="s">
        <v>795</v>
      </c>
      <c r="F382" s="231" t="s">
        <v>793</v>
      </c>
      <c r="G382" s="232" t="s">
        <v>144</v>
      </c>
      <c r="H382" s="233">
        <v>1</v>
      </c>
      <c r="I382" s="234"/>
      <c r="J382" s="235">
        <f>ROUND(I382*H382,2)</f>
        <v>0</v>
      </c>
      <c r="K382" s="231" t="s">
        <v>789</v>
      </c>
      <c r="L382" s="45"/>
      <c r="M382" s="236" t="s">
        <v>1</v>
      </c>
      <c r="N382" s="237" t="s">
        <v>41</v>
      </c>
      <c r="O382" s="92"/>
      <c r="P382" s="238">
        <f>O382*H382</f>
        <v>0</v>
      </c>
      <c r="Q382" s="238">
        <v>0</v>
      </c>
      <c r="R382" s="238">
        <f>Q382*H382</f>
        <v>0</v>
      </c>
      <c r="S382" s="238">
        <v>0</v>
      </c>
      <c r="T382" s="23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0" t="s">
        <v>790</v>
      </c>
      <c r="AT382" s="240" t="s">
        <v>131</v>
      </c>
      <c r="AU382" s="240" t="s">
        <v>137</v>
      </c>
      <c r="AY382" s="18" t="s">
        <v>128</v>
      </c>
      <c r="BE382" s="241">
        <f>IF(N382="základní",J382,0)</f>
        <v>0</v>
      </c>
      <c r="BF382" s="241">
        <f>IF(N382="snížená",J382,0)</f>
        <v>0</v>
      </c>
      <c r="BG382" s="241">
        <f>IF(N382="zákl. přenesená",J382,0)</f>
        <v>0</v>
      </c>
      <c r="BH382" s="241">
        <f>IF(N382="sníž. přenesená",J382,0)</f>
        <v>0</v>
      </c>
      <c r="BI382" s="241">
        <f>IF(N382="nulová",J382,0)</f>
        <v>0</v>
      </c>
      <c r="BJ382" s="18" t="s">
        <v>137</v>
      </c>
      <c r="BK382" s="241">
        <f>ROUND(I382*H382,2)</f>
        <v>0</v>
      </c>
      <c r="BL382" s="18" t="s">
        <v>790</v>
      </c>
      <c r="BM382" s="240" t="s">
        <v>796</v>
      </c>
    </row>
    <row r="383" s="12" customFormat="1" ht="22.8" customHeight="1">
      <c r="A383" s="12"/>
      <c r="B383" s="213"/>
      <c r="C383" s="214"/>
      <c r="D383" s="215" t="s">
        <v>74</v>
      </c>
      <c r="E383" s="227" t="s">
        <v>797</v>
      </c>
      <c r="F383" s="227" t="s">
        <v>798</v>
      </c>
      <c r="G383" s="214"/>
      <c r="H383" s="214"/>
      <c r="I383" s="217"/>
      <c r="J383" s="228">
        <f>BK383</f>
        <v>0</v>
      </c>
      <c r="K383" s="214"/>
      <c r="L383" s="219"/>
      <c r="M383" s="220"/>
      <c r="N383" s="221"/>
      <c r="O383" s="221"/>
      <c r="P383" s="222">
        <f>P384</f>
        <v>0</v>
      </c>
      <c r="Q383" s="221"/>
      <c r="R383" s="222">
        <f>R384</f>
        <v>0</v>
      </c>
      <c r="S383" s="221"/>
      <c r="T383" s="223">
        <f>T384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4" t="s">
        <v>155</v>
      </c>
      <c r="AT383" s="225" t="s">
        <v>74</v>
      </c>
      <c r="AU383" s="225" t="s">
        <v>80</v>
      </c>
      <c r="AY383" s="224" t="s">
        <v>128</v>
      </c>
      <c r="BK383" s="226">
        <f>BK384</f>
        <v>0</v>
      </c>
    </row>
    <row r="384" s="2" customFormat="1" ht="16.5" customHeight="1">
      <c r="A384" s="39"/>
      <c r="B384" s="40"/>
      <c r="C384" s="229" t="s">
        <v>799</v>
      </c>
      <c r="D384" s="229" t="s">
        <v>131</v>
      </c>
      <c r="E384" s="230" t="s">
        <v>800</v>
      </c>
      <c r="F384" s="231" t="s">
        <v>798</v>
      </c>
      <c r="G384" s="232" t="s">
        <v>144</v>
      </c>
      <c r="H384" s="233">
        <v>1</v>
      </c>
      <c r="I384" s="234"/>
      <c r="J384" s="235">
        <f>ROUND(I384*H384,2)</f>
        <v>0</v>
      </c>
      <c r="K384" s="231" t="s">
        <v>789</v>
      </c>
      <c r="L384" s="45"/>
      <c r="M384" s="297" t="s">
        <v>1</v>
      </c>
      <c r="N384" s="298" t="s">
        <v>41</v>
      </c>
      <c r="O384" s="299"/>
      <c r="P384" s="300">
        <f>O384*H384</f>
        <v>0</v>
      </c>
      <c r="Q384" s="300">
        <v>0</v>
      </c>
      <c r="R384" s="300">
        <f>Q384*H384</f>
        <v>0</v>
      </c>
      <c r="S384" s="300">
        <v>0</v>
      </c>
      <c r="T384" s="301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0" t="s">
        <v>790</v>
      </c>
      <c r="AT384" s="240" t="s">
        <v>131</v>
      </c>
      <c r="AU384" s="240" t="s">
        <v>137</v>
      </c>
      <c r="AY384" s="18" t="s">
        <v>128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18" t="s">
        <v>137</v>
      </c>
      <c r="BK384" s="241">
        <f>ROUND(I384*H384,2)</f>
        <v>0</v>
      </c>
      <c r="BL384" s="18" t="s">
        <v>790</v>
      </c>
      <c r="BM384" s="240" t="s">
        <v>801</v>
      </c>
    </row>
    <row r="385" s="2" customFormat="1" ht="6.96" customHeight="1">
      <c r="A385" s="39"/>
      <c r="B385" s="67"/>
      <c r="C385" s="68"/>
      <c r="D385" s="68"/>
      <c r="E385" s="68"/>
      <c r="F385" s="68"/>
      <c r="G385" s="68"/>
      <c r="H385" s="68"/>
      <c r="I385" s="178"/>
      <c r="J385" s="68"/>
      <c r="K385" s="68"/>
      <c r="L385" s="45"/>
      <c r="M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</row>
  </sheetData>
  <sheetProtection sheet="1" autoFilter="0" formatColumns="0" formatRows="0" objects="1" scenarios="1" spinCount="100000" saltValue="S2Jn2wXvwo9nsd1sP9TQe7Z2QG6kAVK49T1rH+1u4+rVx9DF+ohQ6A7QoKJQCIbojvNjWflhbc9ExQyKQRTahQ==" hashValue="ffXiyXk+XJ3NRBfY4tEjfTzk8Gw99i6Lr266cxXBCSogKhjqljnssHWo4jKYuI4NR/8YikTrnWkx0NG6mOQrdw==" algorithmName="SHA-512" password="CC35"/>
  <autoFilter ref="C136:K384"/>
  <mergeCells count="6">
    <mergeCell ref="E7:H7"/>
    <mergeCell ref="E16:H16"/>
    <mergeCell ref="E25:H25"/>
    <mergeCell ref="E85:H85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Eva-TOSH\Eva</dc:creator>
  <cp:lastModifiedBy>Eva-TOSH\Eva</cp:lastModifiedBy>
  <dcterms:created xsi:type="dcterms:W3CDTF">2019-10-30T17:27:40Z</dcterms:created>
  <dcterms:modified xsi:type="dcterms:W3CDTF">2019-10-30T17:27:44Z</dcterms:modified>
</cp:coreProperties>
</file>