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360" yWindow="360" windowWidth="18795" windowHeight="12015"/>
  </bookViews>
  <sheets>
    <sheet name="Krycí list" sheetId="5" r:id="rId1"/>
    <sheet name="Rekapitulace" sheetId="6" r:id="rId2"/>
    <sheet name="Položky" sheetId="3" r:id="rId3"/>
  </sheets>
  <externalReferences>
    <externalReference r:id="rId4"/>
  </externalReferences>
  <definedNames>
    <definedName name="cisloobjektu" localSheetId="0">'Krycí list'!$A$4</definedName>
    <definedName name="cisloobjektu" localSheetId="1">'[1]Krycí list'!$A$4</definedName>
    <definedName name="cisloobjektu">#REF!</definedName>
    <definedName name="cislostavby" localSheetId="0">'Krycí list'!$A$6</definedName>
    <definedName name="cislostavby" localSheetId="1">'[1]Krycí list'!$A$6</definedName>
    <definedName name="cislostavby">#REF!</definedName>
    <definedName name="Datum" localSheetId="0">'Krycí list'!$B$26</definedName>
    <definedName name="Datum">#REF!</definedName>
    <definedName name="Dil" localSheetId="1">Rekapitulace!$A$6</definedName>
    <definedName name="Dil">#REF!</definedName>
    <definedName name="Dodavka" localSheetId="0">[1]Rekapitulace!$G$13</definedName>
    <definedName name="Dodavka" localSheetId="1">Rekapitulace!$G$10</definedName>
    <definedName name="Dodavka">#REF!</definedName>
    <definedName name="Dodavka0" localSheetId="0">[1]Položky!#REF!</definedName>
    <definedName name="Dodavka0" localSheetId="1">[1]Položky!#REF!</definedName>
    <definedName name="Dodavka0">Položky!#REF!</definedName>
    <definedName name="HSV" localSheetId="0">[1]Rekapitulace!$E$13</definedName>
    <definedName name="HSV" localSheetId="1">Rekapitulace!$E$10</definedName>
    <definedName name="HSV">#REF!</definedName>
    <definedName name="HSV0" localSheetId="0">[1]Položky!#REF!</definedName>
    <definedName name="HSV0" localSheetId="1">[1]Položky!#REF!</definedName>
    <definedName name="HSV0">Položky!#REF!</definedName>
    <definedName name="HZS" localSheetId="0">[1]Rekapitulace!$I$13</definedName>
    <definedName name="HZS" localSheetId="1">Rekapitulace!$I$10</definedName>
    <definedName name="HZS">#REF!</definedName>
    <definedName name="HZS0" localSheetId="0">[1]Položky!#REF!</definedName>
    <definedName name="HZS0" localSheetId="1">[1]Položky!#REF!</definedName>
    <definedName name="HZS0">Položky!#REF!</definedName>
    <definedName name="JKSO" localSheetId="0">'Krycí list'!$F$4</definedName>
    <definedName name="JKSO">#REF!</definedName>
    <definedName name="MJ" localSheetId="0">'Krycí list'!$G$4</definedName>
    <definedName name="MJ">#REF!</definedName>
    <definedName name="Mont" localSheetId="0">[1]Rekapitulace!$H$13</definedName>
    <definedName name="Mont" localSheetId="1">Rekapitulace!$H$10</definedName>
    <definedName name="Mont">#REF!</definedName>
    <definedName name="Montaz0" localSheetId="0">[1]Položky!#REF!</definedName>
    <definedName name="Montaz0" localSheetId="1">[1]Položky!#REF!</definedName>
    <definedName name="Montaz0">Položky!#REF!</definedName>
    <definedName name="NazevDilu" localSheetId="1">Rekapitulace!$B$6</definedName>
    <definedName name="NazevDilu">#REF!</definedName>
    <definedName name="nazevobjektu" localSheetId="0">'Krycí list'!$C$4</definedName>
    <definedName name="nazevobjektu" localSheetId="1">'[1]Krycí list'!$C$4</definedName>
    <definedName name="nazevobjektu">#REF!</definedName>
    <definedName name="nazevstavby" localSheetId="0">'Krycí list'!$C$6</definedName>
    <definedName name="nazevstavby" localSheetId="1">'[1]Krycí list'!$C$6</definedName>
    <definedName name="nazevstavby">#REF!</definedName>
    <definedName name="_xlnm.Print_Titles" localSheetId="2">Položky!$1:$6</definedName>
    <definedName name="_xlnm.Print_Titles" localSheetId="1">Rekapitulace!$1:$6</definedName>
    <definedName name="Objednatel" localSheetId="0">'Krycí list'!$C$8</definedName>
    <definedName name="Objednatel">#REF!</definedName>
    <definedName name="_xlnm.Print_Area" localSheetId="0">'Krycí list'!$A$1:$G$44</definedName>
    <definedName name="_xlnm.Print_Area" localSheetId="2">Položky!$A$1:$G$32</definedName>
    <definedName name="_xlnm.Print_Area" localSheetId="1">Rekapitulace!$A$1:$I$16</definedName>
    <definedName name="PocetMJ" localSheetId="0">'Krycí list'!$G$7</definedName>
    <definedName name="PocetMJ" localSheetId="1">'[1]Krycí list'!$G$7</definedName>
    <definedName name="PocetMJ">#REF!</definedName>
    <definedName name="Poznamka" localSheetId="0">'Krycí list'!$B$36</definedName>
    <definedName name="Poznamka">#REF!</definedName>
    <definedName name="Projektant" localSheetId="0">'Krycí list'!$C$7</definedName>
    <definedName name="Projektant">#REF!</definedName>
    <definedName name="PSV" localSheetId="0">[1]Rekapitulace!$F$13</definedName>
    <definedName name="PSV" localSheetId="1">Rekapitulace!$F$10</definedName>
    <definedName name="PSV">#REF!</definedName>
    <definedName name="PSV0" localSheetId="0">[1]Položky!#REF!</definedName>
    <definedName name="PSV0" localSheetId="1">[1]Položky!#REF!</definedName>
    <definedName name="PSV0">Položky!#REF!</definedName>
    <definedName name="SloupecCC">Položky!$G$6</definedName>
    <definedName name="SloupecCisloPol">Položky!$B$6</definedName>
    <definedName name="SloupecJC">Položky!$F$6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 localSheetId="0">[1]Položky!#REF!</definedName>
    <definedName name="Typ" localSheetId="1">[1]Položky!#REF!</definedName>
    <definedName name="Typ">Položky!#REF!</definedName>
    <definedName name="VRN" localSheetId="0">[1]Rekapitulace!$H$19</definedName>
    <definedName name="VRN" localSheetId="1">Rekapitulace!$H$16</definedName>
    <definedName name="VRN">#REF!</definedName>
    <definedName name="VRNKc" localSheetId="1">Rekapitulace!$E$15</definedName>
    <definedName name="VRNKc">#REF!</definedName>
    <definedName name="VRNnazev" localSheetId="1">Rekapitulace!$A$15</definedName>
    <definedName name="VRNnazev">#REF!</definedName>
    <definedName name="VRNproc" localSheetId="1">Rekapitulace!$F$15</definedName>
    <definedName name="VRNproc">#REF!</definedName>
    <definedName name="VRNzakl" localSheetId="1">Rekapitulace!$G$15</definedName>
    <definedName name="VRNzakl">#REF!</definedName>
    <definedName name="Zakazka" localSheetId="0">'Krycí list'!$G$9</definedName>
    <definedName name="Zakazka">#REF!</definedName>
    <definedName name="Zaklad22" localSheetId="0">'Krycí list'!$F$31</definedName>
    <definedName name="Zaklad22">#REF!</definedName>
    <definedName name="Zaklad5" localSheetId="0">'Krycí list'!$F$29</definedName>
    <definedName name="Zaklad5">#REF!</definedName>
    <definedName name="Zhotovitel" localSheetId="0">'Krycí list'!$E$11</definedName>
    <definedName name="Zhotovitel">#REF!</definedName>
  </definedNames>
  <calcPr calcId="124519"/>
</workbook>
</file>

<file path=xl/calcChain.xml><?xml version="1.0" encoding="utf-8"?>
<calcChain xmlns="http://schemas.openxmlformats.org/spreadsheetml/2006/main">
  <c r="G28" i="3"/>
  <c r="G10" i="6"/>
  <c r="H10"/>
  <c r="I10"/>
  <c r="G21" i="3"/>
  <c r="G26"/>
  <c r="G27"/>
  <c r="G25"/>
  <c r="G24"/>
  <c r="G8"/>
  <c r="B9" i="6" l="1"/>
  <c r="B8" l="1"/>
  <c r="B7"/>
  <c r="C29" i="3" l="1"/>
  <c r="G23"/>
  <c r="G22"/>
  <c r="G20"/>
  <c r="C19"/>
  <c r="G18"/>
  <c r="G17"/>
  <c r="C16"/>
  <c r="G15"/>
  <c r="G14"/>
  <c r="AZ13"/>
  <c r="AY13"/>
  <c r="AX13"/>
  <c r="AW13"/>
  <c r="G13"/>
  <c r="AV13" s="1"/>
  <c r="G12"/>
  <c r="G11"/>
  <c r="G9"/>
  <c r="G10"/>
  <c r="G7"/>
  <c r="G29" l="1"/>
  <c r="F9" i="6" s="1"/>
  <c r="F10" s="1"/>
  <c r="G16" i="3"/>
  <c r="E7" i="6" s="1"/>
  <c r="E10" s="1"/>
  <c r="G19" i="3"/>
  <c r="E8" i="6" s="1"/>
  <c r="C4" i="3" l="1"/>
  <c r="C2" i="6"/>
  <c r="C3" i="3"/>
  <c r="C1" i="6"/>
  <c r="H16" l="1"/>
  <c r="G15"/>
  <c r="I15" s="1"/>
  <c r="C16" i="5" l="1"/>
  <c r="F30"/>
  <c r="G22"/>
  <c r="G21" s="1"/>
  <c r="C20"/>
  <c r="C15"/>
  <c r="C14"/>
  <c r="G8"/>
  <c r="C17" l="1"/>
  <c r="C18" s="1"/>
  <c r="C21" s="1"/>
  <c r="C22" s="1"/>
  <c r="F31" s="1"/>
  <c r="F32" s="1"/>
  <c r="F33" s="1"/>
</calcChain>
</file>

<file path=xl/sharedStrings.xml><?xml version="1.0" encoding="utf-8"?>
<sst xmlns="http://schemas.openxmlformats.org/spreadsheetml/2006/main" count="141" uniqueCount="98">
  <si>
    <t>Objekt :</t>
  </si>
  <si>
    <t>Stavba 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</si>
  <si>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</si>
  <si>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</si>
  <si>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</si>
  <si>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</si>
  <si>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</si>
  <si>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</si>
  <si>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</si>
  <si>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</si>
  <si>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Celkem za</t>
  </si>
  <si>
    <t>m</t>
  </si>
  <si>
    <t>kus</t>
  </si>
  <si>
    <t>Zdravotně technické instalace</t>
  </si>
  <si>
    <t>KRYCÍ LIST ROZPOČTU</t>
  </si>
  <si>
    <t>Název objektu :</t>
  </si>
  <si>
    <t>JKSO :</t>
  </si>
  <si>
    <t>Název stavby :</t>
  </si>
  <si>
    <t>SKP :</t>
  </si>
  <si>
    <t>Projektant :</t>
  </si>
  <si>
    <t>Počet měrných jednotek :</t>
  </si>
  <si>
    <t>Objednatel :</t>
  </si>
  <si>
    <t>Náklady na MJ :</t>
  </si>
  <si>
    <t>Počet listů :</t>
  </si>
  <si>
    <t>Zakázkové číslo :</t>
  </si>
  <si>
    <t>Zpracovatel projektu :</t>
  </si>
  <si>
    <t>Zhotovitel :</t>
  </si>
  <si>
    <t>Ing.Jaroslav Prokeš</t>
  </si>
  <si>
    <t>ROZPOČTOVÉ NÁKLADY</t>
  </si>
  <si>
    <t>Rozpočtové náklady II. a III. hlavy</t>
  </si>
  <si>
    <t>Vedlejší rozpočtové náklady</t>
  </si>
  <si>
    <t>Dodávka celkem</t>
  </si>
  <si>
    <t>Z</t>
  </si>
  <si>
    <t>Montáž celkem</t>
  </si>
  <si>
    <t>R</t>
  </si>
  <si>
    <t>HSV celkem</t>
  </si>
  <si>
    <t>N</t>
  </si>
  <si>
    <t>PSV celkem</t>
  </si>
  <si>
    <t>ZRN celkem</t>
  </si>
  <si>
    <t>HZS</t>
  </si>
  <si>
    <t>RN II.a III.hlavy</t>
  </si>
  <si>
    <t>Ostatní VRN</t>
  </si>
  <si>
    <t>ZRN+VRN+HZS</t>
  </si>
  <si>
    <t>VRN celkem</t>
  </si>
  <si>
    <t>Vypracoval</t>
  </si>
  <si>
    <t>Za zhotovitele</t>
  </si>
  <si>
    <t>Za objednatele</t>
  </si>
  <si>
    <t>Jméno :</t>
  </si>
  <si>
    <t>Datum :</t>
  </si>
  <si>
    <t>Podpis:</t>
  </si>
  <si>
    <t>Podpis :</t>
  </si>
  <si>
    <t>Základ pro DPH</t>
  </si>
  <si>
    <t>%  činí :</t>
  </si>
  <si>
    <t>DPH</t>
  </si>
  <si>
    <t>CENA ZA OBJEKT CELKEM</t>
  </si>
  <si>
    <t>Poznámka :</t>
  </si>
  <si>
    <t xml:space="preserve"> 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</si>
  <si>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</si>
  <si>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</si>
  <si>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</si>
  <si>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</si>
  <si>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</si>
  <si>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</si>
  <si>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</si>
  <si>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</si>
  <si>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</si>
  <si>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</si>
  <si>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</si>
  <si>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</si>
  <si>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</si>
  <si>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>t</t>
  </si>
  <si>
    <t>1</t>
  </si>
  <si>
    <t>Zemní práce</t>
  </si>
  <si>
    <t>m3</t>
  </si>
  <si>
    <t>Příplatek za lepivost - hloubení rýh 200cm v hor.3</t>
  </si>
  <si>
    <t>Ruční výkop v hornině 3, svislé přemístění, odvoz kolečkem do 20 m</t>
  </si>
  <si>
    <t>Svislé přemístění výkopku z hor.1-4 do 4,0 m</t>
  </si>
  <si>
    <t>Vodorovné přemístění výkopku z hor.1-4 do 500 m</t>
  </si>
  <si>
    <t>Obsyp potrubí bez prohození sypaniny, s dodáním štěrkopísku frakce 0 - 22 mm</t>
  </si>
  <si>
    <t>Zásyp jam, rýh, šachet se zhutněním</t>
  </si>
  <si>
    <t>4</t>
  </si>
  <si>
    <t>Vodorovné konstrukce</t>
  </si>
  <si>
    <t>Lože pod potrubí ze štěrkopísku do 63 mm</t>
  </si>
  <si>
    <t>8</t>
  </si>
  <si>
    <t>Trubní vedení</t>
  </si>
  <si>
    <t>Potrubí KG svodné (ležaté) v zemi D 125 x 3,2 mm</t>
  </si>
  <si>
    <t>Naložení výkopku,odvoz 10 km, uložení na skládku</t>
  </si>
  <si>
    <t>Položkový rozpočet</t>
  </si>
  <si>
    <t>Beethovenova 2, 602 00 Brno</t>
  </si>
  <si>
    <t>Úprava terénu, parkovací stání</t>
  </si>
  <si>
    <t>Hloubení rýh š.do 200 cm hor.3 do 1000 m3,STROJNĚ</t>
  </si>
  <si>
    <t>Potrubí KG svodné (ležaté) v zemi D 160 x 4,0 mm</t>
  </si>
  <si>
    <t>Fólie výstražná z PVC, šířka 22 cm</t>
  </si>
  <si>
    <t>Zkouška těsnosti kanalizace vodou DN 200</t>
  </si>
  <si>
    <t>Lapač střešních splavenin s flexibilním a kulovým kloubem, materiál PP, průtok max. 11 l/s, DN125, dešťové odpadní potrubí průměr 80, 100, 120mm, mrazuvzdorná mechanická zápachová uzávěrka se zabudovaným těsněním, koš na splaveniny s přepadovou funkcí</t>
  </si>
  <si>
    <t>Velkokapacitní vtok s litinovým rámem a litinovou mříží, s mechanickou zápachovou uzávěrkou - klaapkou, průtok 4,30 l/s, DN110, materiál PP, rám a mříž litina, odtok svislý, třída zatížení B - max 12,5 tuny, hmotnost 12,4kg</t>
  </si>
  <si>
    <t>Demontáž kanalizačního potrubí vláknocementové DN200</t>
  </si>
  <si>
    <t xml:space="preserve">Odvoz suti a vybour. hmot na skládku do 1km </t>
  </si>
</sst>
</file>

<file path=xl/styles.xml><?xml version="1.0" encoding="utf-8"?>
<styleSheet xmlns="http://schemas.openxmlformats.org/spreadsheetml/2006/main">
  <numFmts count="3">
    <numFmt numFmtId="164" formatCode="dd/mm/yy"/>
    <numFmt numFmtId="165" formatCode="#,##0\ &quot;Kč&quot;"/>
    <numFmt numFmtId="166" formatCode="0.0"/>
  </numFmts>
  <fonts count="22">
    <font>
      <sz val="10"/>
      <name val="Arial CE"/>
      <charset val="238"/>
    </font>
    <font>
      <b/>
      <i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sz val="9"/>
      <name val="Arial CE"/>
      <family val="2"/>
      <charset val="238"/>
    </font>
    <font>
      <b/>
      <u/>
      <sz val="12"/>
      <name val="Arial CE"/>
      <family val="2"/>
      <charset val="238"/>
    </font>
    <font>
      <b/>
      <u/>
      <sz val="10"/>
      <name val="Arial CE"/>
      <family val="2"/>
      <charset val="238"/>
    </font>
    <font>
      <u/>
      <sz val="10"/>
      <name val="Arial CE"/>
      <family val="2"/>
      <charset val="238"/>
    </font>
    <font>
      <sz val="10"/>
      <color indexed="9"/>
      <name val="Arial CE"/>
      <family val="2"/>
      <charset val="238"/>
    </font>
    <font>
      <sz val="8"/>
      <name val="Arial CE"/>
    </font>
    <font>
      <sz val="8"/>
      <name val="Arial CE"/>
      <charset val="238"/>
    </font>
    <font>
      <b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</font>
    <font>
      <sz val="14"/>
      <name val="Arial CE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4" fillId="0" borderId="0"/>
  </cellStyleXfs>
  <cellXfs count="210">
    <xf numFmtId="0" fontId="0" fillId="0" borderId="0" xfId="0"/>
    <xf numFmtId="0" fontId="6" fillId="0" borderId="0" xfId="1"/>
    <xf numFmtId="0" fontId="6" fillId="0" borderId="0" xfId="1" applyFill="1"/>
    <xf numFmtId="0" fontId="9" fillId="0" borderId="0" xfId="1" applyFont="1" applyFill="1" applyAlignment="1">
      <alignment horizontal="centerContinuous"/>
    </xf>
    <xf numFmtId="0" fontId="10" fillId="0" borderId="0" xfId="1" applyFont="1" applyFill="1" applyAlignment="1">
      <alignment horizontal="centerContinuous"/>
    </xf>
    <xf numFmtId="0" fontId="10" fillId="0" borderId="0" xfId="1" applyFont="1" applyFill="1" applyAlignment="1">
      <alignment horizontal="right"/>
    </xf>
    <xf numFmtId="0" fontId="6" fillId="0" borderId="4" xfId="1" applyFill="1" applyBorder="1"/>
    <xf numFmtId="0" fontId="7" fillId="0" borderId="4" xfId="1" applyFont="1" applyFill="1" applyBorder="1" applyAlignment="1">
      <alignment horizontal="right"/>
    </xf>
    <xf numFmtId="0" fontId="6" fillId="0" borderId="5" xfId="1" applyFill="1" applyBorder="1"/>
    <xf numFmtId="0" fontId="6" fillId="0" borderId="8" xfId="1" applyFill="1" applyBorder="1"/>
    <xf numFmtId="0" fontId="7" fillId="0" borderId="0" xfId="1" applyFont="1" applyFill="1"/>
    <xf numFmtId="0" fontId="6" fillId="0" borderId="0" xfId="1" applyFont="1" applyFill="1"/>
    <xf numFmtId="0" fontId="6" fillId="0" borderId="0" xfId="1" applyFill="1" applyAlignment="1">
      <alignment horizontal="right"/>
    </xf>
    <xf numFmtId="0" fontId="6" fillId="0" borderId="0" xfId="1" applyFill="1" applyAlignment="1"/>
    <xf numFmtId="49" fontId="2" fillId="0" borderId="11" xfId="1" applyNumberFormat="1" applyFont="1" applyFill="1" applyBorder="1"/>
    <xf numFmtId="0" fontId="2" fillId="0" borderId="1" xfId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0" fontId="2" fillId="0" borderId="11" xfId="1" applyFont="1" applyFill="1" applyBorder="1" applyAlignment="1">
      <alignment horizontal="center"/>
    </xf>
    <xf numFmtId="0" fontId="6" fillId="0" borderId="0" xfId="1" applyAlignment="1">
      <alignment horizontal="right"/>
    </xf>
    <xf numFmtId="49" fontId="1" fillId="2" borderId="12" xfId="1" applyNumberFormat="1" applyFont="1" applyFill="1" applyBorder="1" applyAlignment="1">
      <alignment horizontal="left"/>
    </xf>
    <xf numFmtId="0" fontId="1" fillId="2" borderId="12" xfId="1" applyFont="1" applyFill="1" applyBorder="1"/>
    <xf numFmtId="0" fontId="1" fillId="0" borderId="4" xfId="1" applyFont="1" applyFill="1" applyBorder="1"/>
    <xf numFmtId="0" fontId="1" fillId="0" borderId="8" xfId="1" applyFont="1" applyFill="1" applyBorder="1"/>
    <xf numFmtId="0" fontId="13" fillId="0" borderId="0" xfId="0" applyFont="1"/>
    <xf numFmtId="0" fontId="11" fillId="0" borderId="0" xfId="1" applyFont="1"/>
    <xf numFmtId="0" fontId="14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49" fontId="15" fillId="2" borderId="19" xfId="0" applyNumberFormat="1" applyFont="1" applyFill="1" applyBorder="1"/>
    <xf numFmtId="49" fontId="0" fillId="2" borderId="14" xfId="0" applyNumberFormat="1" applyFill="1" applyBorder="1"/>
    <xf numFmtId="0" fontId="1" fillId="2" borderId="0" xfId="0" applyFont="1" applyFill="1" applyBorder="1"/>
    <xf numFmtId="0" fontId="0" fillId="2" borderId="0" xfId="0" applyFill="1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49" fontId="0" fillId="0" borderId="13" xfId="0" applyNumberFormat="1" applyBorder="1" applyAlignment="1">
      <alignment horizontal="left"/>
    </xf>
    <xf numFmtId="0" fontId="0" fillId="0" borderId="24" xfId="0" applyNumberFormat="1" applyBorder="1"/>
    <xf numFmtId="0" fontId="0" fillId="0" borderId="23" xfId="0" applyNumberFormat="1" applyBorder="1"/>
    <xf numFmtId="0" fontId="0" fillId="0" borderId="25" xfId="0" applyNumberFormat="1" applyBorder="1"/>
    <xf numFmtId="0" fontId="0" fillId="0" borderId="0" xfId="0" applyNumberFormat="1"/>
    <xf numFmtId="3" fontId="0" fillId="0" borderId="25" xfId="0" applyNumberFormat="1" applyBorder="1"/>
    <xf numFmtId="0" fontId="0" fillId="0" borderId="27" xfId="0" applyBorder="1"/>
    <xf numFmtId="0" fontId="0" fillId="0" borderId="26" xfId="0" applyBorder="1"/>
    <xf numFmtId="0" fontId="0" fillId="0" borderId="28" xfId="0" applyBorder="1"/>
    <xf numFmtId="0" fontId="0" fillId="0" borderId="29" xfId="0" applyBorder="1"/>
    <xf numFmtId="0" fontId="0" fillId="0" borderId="19" xfId="0" applyBorder="1"/>
    <xf numFmtId="0" fontId="0" fillId="0" borderId="13" xfId="0" applyBorder="1"/>
    <xf numFmtId="3" fontId="0" fillId="0" borderId="0" xfId="0" applyNumberFormat="1"/>
    <xf numFmtId="0" fontId="14" fillId="0" borderId="33" xfId="0" applyFont="1" applyBorder="1" applyAlignment="1">
      <alignment horizontal="centerContinuous" vertical="center"/>
    </xf>
    <xf numFmtId="0" fontId="16" fillId="0" borderId="34" xfId="0" applyFont="1" applyBorder="1" applyAlignment="1">
      <alignment horizontal="centerContinuous" vertical="center"/>
    </xf>
    <xf numFmtId="0" fontId="0" fillId="0" borderId="34" xfId="0" applyBorder="1" applyAlignment="1">
      <alignment horizontal="centerContinuous" vertical="center"/>
    </xf>
    <xf numFmtId="0" fontId="0" fillId="0" borderId="35" xfId="0" applyBorder="1" applyAlignment="1">
      <alignment horizontal="centerContinuous" vertical="center"/>
    </xf>
    <xf numFmtId="0" fontId="3" fillId="0" borderId="36" xfId="0" applyFont="1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centerContinuous"/>
    </xf>
    <xf numFmtId="0" fontId="3" fillId="0" borderId="37" xfId="0" applyFont="1" applyBorder="1" applyAlignment="1">
      <alignment horizontal="centerContinuous"/>
    </xf>
    <xf numFmtId="0" fontId="0" fillId="0" borderId="37" xfId="0" applyBorder="1" applyAlignment="1">
      <alignment horizontal="centerContinuous"/>
    </xf>
    <xf numFmtId="0" fontId="0" fillId="0" borderId="39" xfId="0" applyBorder="1"/>
    <xf numFmtId="0" fontId="0" fillId="0" borderId="31" xfId="0" applyBorder="1"/>
    <xf numFmtId="3" fontId="0" fillId="0" borderId="40" xfId="0" applyNumberFormat="1" applyBorder="1"/>
    <xf numFmtId="0" fontId="0" fillId="0" borderId="41" xfId="0" applyBorder="1"/>
    <xf numFmtId="3" fontId="0" fillId="0" borderId="42" xfId="0" applyNumberFormat="1" applyBorder="1"/>
    <xf numFmtId="0" fontId="0" fillId="0" borderId="43" xfId="0" applyBorder="1"/>
    <xf numFmtId="3" fontId="0" fillId="0" borderId="26" xfId="0" applyNumberFormat="1" applyBorder="1"/>
    <xf numFmtId="0" fontId="0" fillId="0" borderId="1" xfId="0" applyBorder="1"/>
    <xf numFmtId="0" fontId="0" fillId="0" borderId="44" xfId="0" applyBorder="1"/>
    <xf numFmtId="0" fontId="0" fillId="0" borderId="45" xfId="0" applyBorder="1"/>
    <xf numFmtId="0" fontId="4" fillId="0" borderId="27" xfId="0" applyFont="1" applyBorder="1"/>
    <xf numFmtId="3" fontId="0" fillId="0" borderId="46" xfId="0" applyNumberFormat="1" applyBorder="1"/>
    <xf numFmtId="0" fontId="0" fillId="0" borderId="47" xfId="0" applyBorder="1"/>
    <xf numFmtId="3" fontId="0" fillId="0" borderId="48" xfId="0" applyNumberFormat="1" applyBorder="1"/>
    <xf numFmtId="0" fontId="0" fillId="0" borderId="49" xfId="0" applyBorder="1"/>
    <xf numFmtId="0" fontId="0" fillId="0" borderId="50" xfId="0" applyBorder="1"/>
    <xf numFmtId="0" fontId="0" fillId="0" borderId="0" xfId="0" applyBorder="1" applyAlignment="1">
      <alignment horizontal="right"/>
    </xf>
    <xf numFmtId="164" fontId="0" fillId="0" borderId="0" xfId="0" applyNumberFormat="1" applyBorder="1"/>
    <xf numFmtId="0" fontId="0" fillId="0" borderId="24" xfId="0" applyNumberFormat="1" applyBorder="1" applyAlignment="1">
      <alignment horizontal="right"/>
    </xf>
    <xf numFmtId="165" fontId="0" fillId="0" borderId="26" xfId="0" applyNumberFormat="1" applyBorder="1"/>
    <xf numFmtId="165" fontId="0" fillId="0" borderId="0" xfId="0" applyNumberFormat="1" applyBorder="1"/>
    <xf numFmtId="0" fontId="16" fillId="0" borderId="47" xfId="0" applyFont="1" applyFill="1" applyBorder="1"/>
    <xf numFmtId="0" fontId="16" fillId="0" borderId="48" xfId="0" applyFont="1" applyFill="1" applyBorder="1"/>
    <xf numFmtId="0" fontId="16" fillId="0" borderId="51" xfId="0" applyFont="1" applyFill="1" applyBorder="1"/>
    <xf numFmtId="165" fontId="16" fillId="0" borderId="48" xfId="0" applyNumberFormat="1" applyFont="1" applyFill="1" applyBorder="1"/>
    <xf numFmtId="0" fontId="16" fillId="0" borderId="52" xfId="0" applyFont="1" applyFill="1" applyBorder="1"/>
    <xf numFmtId="0" fontId="16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0" fontId="6" fillId="0" borderId="4" xfId="1" applyBorder="1"/>
    <xf numFmtId="0" fontId="6" fillId="0" borderId="4" xfId="1" applyBorder="1" applyAlignment="1">
      <alignment horizontal="right"/>
    </xf>
    <xf numFmtId="0" fontId="6" fillId="0" borderId="4" xfId="1" applyFont="1" applyBorder="1"/>
    <xf numFmtId="0" fontId="0" fillId="0" borderId="4" xfId="0" applyNumberFormat="1" applyBorder="1" applyAlignment="1">
      <alignment horizontal="left"/>
    </xf>
    <xf numFmtId="0" fontId="0" fillId="0" borderId="5" xfId="0" applyNumberFormat="1" applyBorder="1"/>
    <xf numFmtId="0" fontId="6" fillId="0" borderId="8" xfId="1" applyBorder="1"/>
    <xf numFmtId="0" fontId="6" fillId="0" borderId="8" xfId="1" applyBorder="1" applyAlignment="1">
      <alignment horizontal="right"/>
    </xf>
    <xf numFmtId="49" fontId="14" fillId="0" borderId="0" xfId="0" applyNumberFormat="1" applyFont="1" applyAlignment="1">
      <alignment horizontal="centerContinuous"/>
    </xf>
    <xf numFmtId="0" fontId="14" fillId="0" borderId="0" xfId="0" applyFont="1" applyBorder="1" applyAlignment="1">
      <alignment horizontal="centerContinuous"/>
    </xf>
    <xf numFmtId="49" fontId="3" fillId="0" borderId="36" xfId="0" applyNumberFormat="1" applyFont="1" applyFill="1" applyBorder="1"/>
    <xf numFmtId="0" fontId="3" fillId="0" borderId="37" xfId="0" applyFont="1" applyFill="1" applyBorder="1"/>
    <xf numFmtId="0" fontId="3" fillId="0" borderId="38" xfId="0" applyFont="1" applyFill="1" applyBorder="1"/>
    <xf numFmtId="0" fontId="3" fillId="0" borderId="53" xfId="0" applyFont="1" applyFill="1" applyBorder="1"/>
    <xf numFmtId="0" fontId="3" fillId="0" borderId="54" xfId="0" applyFont="1" applyFill="1" applyBorder="1"/>
    <xf numFmtId="0" fontId="3" fillId="0" borderId="55" xfId="0" applyFont="1" applyFill="1" applyBorder="1"/>
    <xf numFmtId="0" fontId="7" fillId="0" borderId="0" xfId="0" applyFont="1" applyFill="1" applyBorder="1"/>
    <xf numFmtId="0" fontId="0" fillId="0" borderId="0" xfId="0" applyFill="1" applyBorder="1"/>
    <xf numFmtId="3" fontId="4" fillId="0" borderId="14" xfId="0" applyNumberFormat="1" applyFont="1" applyFill="1" applyBorder="1"/>
    <xf numFmtId="3" fontId="4" fillId="0" borderId="10" xfId="0" applyNumberFormat="1" applyFont="1" applyFill="1" applyBorder="1"/>
    <xf numFmtId="3" fontId="4" fillId="0" borderId="56" xfId="0" applyNumberFormat="1" applyFont="1" applyFill="1" applyBorder="1"/>
    <xf numFmtId="0" fontId="3" fillId="0" borderId="36" xfId="0" applyFont="1" applyFill="1" applyBorder="1"/>
    <xf numFmtId="3" fontId="3" fillId="0" borderId="38" xfId="0" applyNumberFormat="1" applyFont="1" applyFill="1" applyBorder="1"/>
    <xf numFmtId="3" fontId="3" fillId="0" borderId="53" xfId="0" applyNumberFormat="1" applyFont="1" applyFill="1" applyBorder="1"/>
    <xf numFmtId="0" fontId="3" fillId="0" borderId="0" xfId="0" applyFont="1"/>
    <xf numFmtId="0" fontId="14" fillId="0" borderId="0" xfId="0" applyFont="1" applyFill="1" applyAlignment="1">
      <alignment horizontal="centerContinuous"/>
    </xf>
    <xf numFmtId="3" fontId="14" fillId="0" borderId="0" xfId="0" applyNumberFormat="1" applyFont="1" applyFill="1" applyAlignment="1">
      <alignment horizontal="centerContinuous"/>
    </xf>
    <xf numFmtId="0" fontId="0" fillId="0" borderId="0" xfId="0" applyFill="1"/>
    <xf numFmtId="0" fontId="17" fillId="0" borderId="41" xfId="0" applyFont="1" applyFill="1" applyBorder="1"/>
    <xf numFmtId="0" fontId="17" fillId="0" borderId="42" xfId="0" applyFont="1" applyFill="1" applyBorder="1"/>
    <xf numFmtId="0" fontId="0" fillId="0" borderId="57" xfId="0" applyFill="1" applyBorder="1"/>
    <xf numFmtId="0" fontId="17" fillId="0" borderId="58" xfId="0" applyFont="1" applyFill="1" applyBorder="1" applyAlignment="1">
      <alignment horizontal="right"/>
    </xf>
    <xf numFmtId="0" fontId="17" fillId="0" borderId="42" xfId="0" applyFont="1" applyFill="1" applyBorder="1" applyAlignment="1">
      <alignment horizontal="right"/>
    </xf>
    <xf numFmtId="0" fontId="17" fillId="0" borderId="43" xfId="0" applyFont="1" applyFill="1" applyBorder="1" applyAlignment="1">
      <alignment horizontal="center"/>
    </xf>
    <xf numFmtId="4" fontId="18" fillId="0" borderId="42" xfId="0" applyNumberFormat="1" applyFont="1" applyFill="1" applyBorder="1" applyAlignment="1">
      <alignment horizontal="right"/>
    </xf>
    <xf numFmtId="4" fontId="18" fillId="0" borderId="57" xfId="0" applyNumberFormat="1" applyFont="1" applyFill="1" applyBorder="1" applyAlignment="1">
      <alignment horizontal="right"/>
    </xf>
    <xf numFmtId="0" fontId="4" fillId="0" borderId="45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3" fontId="4" fillId="0" borderId="44" xfId="0" applyNumberFormat="1" applyFont="1" applyFill="1" applyBorder="1" applyAlignment="1">
      <alignment horizontal="right"/>
    </xf>
    <xf numFmtId="166" fontId="4" fillId="0" borderId="11" xfId="0" applyNumberFormat="1" applyFont="1" applyFill="1" applyBorder="1" applyAlignment="1">
      <alignment horizontal="right"/>
    </xf>
    <xf numFmtId="3" fontId="4" fillId="0" borderId="59" xfId="0" applyNumberFormat="1" applyFont="1" applyFill="1" applyBorder="1" applyAlignment="1">
      <alignment horizontal="right"/>
    </xf>
    <xf numFmtId="4" fontId="4" fillId="0" borderId="31" xfId="0" applyNumberFormat="1" applyFont="1" applyFill="1" applyBorder="1" applyAlignment="1">
      <alignment horizontal="right"/>
    </xf>
    <xf numFmtId="3" fontId="4" fillId="0" borderId="32" xfId="0" applyNumberFormat="1" applyFont="1" applyFill="1" applyBorder="1" applyAlignment="1">
      <alignment horizontal="right"/>
    </xf>
    <xf numFmtId="0" fontId="0" fillId="0" borderId="47" xfId="0" applyFill="1" applyBorder="1"/>
    <xf numFmtId="0" fontId="3" fillId="0" borderId="48" xfId="0" applyFont="1" applyFill="1" applyBorder="1"/>
    <xf numFmtId="0" fontId="0" fillId="0" borderId="48" xfId="0" applyFill="1" applyBorder="1"/>
    <xf numFmtId="4" fontId="0" fillId="0" borderId="60" xfId="0" applyNumberFormat="1" applyFill="1" applyBorder="1"/>
    <xf numFmtId="4" fontId="0" fillId="0" borderId="47" xfId="0" applyNumberFormat="1" applyFill="1" applyBorder="1"/>
    <xf numFmtId="4" fontId="0" fillId="0" borderId="48" xfId="0" applyNumberFormat="1" applyFill="1" applyBorder="1"/>
    <xf numFmtId="3" fontId="7" fillId="0" borderId="0" xfId="0" applyNumberFormat="1" applyFont="1"/>
    <xf numFmtId="4" fontId="7" fillId="0" borderId="0" xfId="0" applyNumberFormat="1" applyFont="1"/>
    <xf numFmtId="4" fontId="0" fillId="0" borderId="0" xfId="0" applyNumberFormat="1"/>
    <xf numFmtId="4" fontId="17" fillId="2" borderId="12" xfId="1" applyNumberFormat="1" applyFont="1" applyFill="1" applyBorder="1" applyAlignment="1">
      <alignment horizontal="right"/>
    </xf>
    <xf numFmtId="0" fontId="13" fillId="0" borderId="13" xfId="0" applyFont="1" applyFill="1" applyBorder="1" applyAlignment="1">
      <alignment vertical="top"/>
    </xf>
    <xf numFmtId="0" fontId="13" fillId="0" borderId="13" xfId="0" applyNumberFormat="1" applyFont="1" applyFill="1" applyBorder="1" applyAlignment="1">
      <alignment vertical="top"/>
    </xf>
    <xf numFmtId="0" fontId="13" fillId="0" borderId="10" xfId="0" applyNumberFormat="1" applyFont="1" applyFill="1" applyBorder="1" applyAlignment="1">
      <alignment horizontal="left" vertical="top" wrapText="1"/>
    </xf>
    <xf numFmtId="4" fontId="12" fillId="0" borderId="10" xfId="1" applyNumberFormat="1" applyFont="1" applyFill="1" applyBorder="1" applyAlignment="1">
      <alignment horizontal="right"/>
    </xf>
    <xf numFmtId="0" fontId="19" fillId="0" borderId="4" xfId="1" applyFont="1" applyFill="1" applyBorder="1" applyAlignment="1">
      <alignment horizontal="left"/>
    </xf>
    <xf numFmtId="0" fontId="13" fillId="0" borderId="14" xfId="0" applyFont="1" applyFill="1" applyBorder="1" applyAlignment="1">
      <alignment horizontal="center" shrinkToFit="1"/>
    </xf>
    <xf numFmtId="0" fontId="20" fillId="0" borderId="0" xfId="1" applyFont="1" applyFill="1" applyAlignment="1">
      <alignment horizontal="center"/>
    </xf>
    <xf numFmtId="2" fontId="13" fillId="0" borderId="10" xfId="0" applyNumberFormat="1" applyFont="1" applyFill="1" applyBorder="1" applyAlignment="1">
      <alignment shrinkToFit="1"/>
    </xf>
    <xf numFmtId="0" fontId="3" fillId="0" borderId="10" xfId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left"/>
    </xf>
    <xf numFmtId="0" fontId="3" fillId="0" borderId="10" xfId="1" applyFont="1" applyFill="1" applyBorder="1"/>
    <xf numFmtId="0" fontId="6" fillId="0" borderId="10" xfId="1" applyFont="1" applyFill="1" applyBorder="1" applyAlignment="1">
      <alignment horizontal="center"/>
    </xf>
    <xf numFmtId="0" fontId="12" fillId="0" borderId="10" xfId="1" applyNumberFormat="1" applyFont="1" applyFill="1" applyBorder="1" applyAlignment="1">
      <alignment horizontal="right"/>
    </xf>
    <xf numFmtId="0" fontId="6" fillId="0" borderId="10" xfId="1" applyNumberFormat="1" applyFont="1" applyFill="1" applyBorder="1" applyAlignment="1">
      <alignment horizontal="right"/>
    </xf>
    <xf numFmtId="4" fontId="13" fillId="0" borderId="10" xfId="0" applyNumberFormat="1" applyFont="1" applyBorder="1" applyAlignment="1">
      <alignment vertical="top" shrinkToFit="1"/>
    </xf>
    <xf numFmtId="0" fontId="6" fillId="0" borderId="0" xfId="1" applyNumberFormat="1" applyFont="1"/>
    <xf numFmtId="0" fontId="6" fillId="0" borderId="0" xfId="1" applyFont="1"/>
    <xf numFmtId="4" fontId="13" fillId="0" borderId="10" xfId="0" applyNumberFormat="1" applyFont="1" applyFill="1" applyBorder="1" applyAlignment="1">
      <alignment shrinkToFit="1"/>
    </xf>
    <xf numFmtId="0" fontId="13" fillId="0" borderId="0" xfId="0" applyFont="1" applyFill="1"/>
    <xf numFmtId="0" fontId="21" fillId="0" borderId="0" xfId="0" applyFont="1" applyFill="1"/>
    <xf numFmtId="0" fontId="11" fillId="0" borderId="0" xfId="1" applyFont="1" applyFill="1"/>
    <xf numFmtId="49" fontId="13" fillId="0" borderId="10" xfId="1" applyNumberFormat="1" applyFont="1" applyFill="1" applyBorder="1" applyAlignment="1">
      <alignment horizontal="left"/>
    </xf>
    <xf numFmtId="0" fontId="13" fillId="0" borderId="10" xfId="1" applyFont="1" applyFill="1" applyBorder="1" applyAlignment="1">
      <alignment wrapText="1"/>
    </xf>
    <xf numFmtId="49" fontId="13" fillId="0" borderId="10" xfId="1" applyNumberFormat="1" applyFont="1" applyFill="1" applyBorder="1" applyAlignment="1">
      <alignment horizontal="center" shrinkToFit="1"/>
    </xf>
    <xf numFmtId="3" fontId="6" fillId="0" borderId="0" xfId="1" applyNumberFormat="1" applyFont="1" applyFill="1"/>
    <xf numFmtId="0" fontId="6" fillId="2" borderId="12" xfId="1" applyFont="1" applyFill="1" applyBorder="1" applyAlignment="1">
      <alignment horizontal="center"/>
    </xf>
    <xf numFmtId="4" fontId="6" fillId="2" borderId="12" xfId="1" applyNumberFormat="1" applyFont="1" applyFill="1" applyBorder="1" applyAlignment="1">
      <alignment horizontal="right"/>
    </xf>
    <xf numFmtId="2" fontId="6" fillId="0" borderId="0" xfId="1" applyNumberFormat="1" applyFont="1"/>
    <xf numFmtId="2" fontId="6" fillId="0" borderId="10" xfId="1" applyNumberFormat="1" applyFont="1" applyFill="1" applyBorder="1" applyAlignment="1">
      <alignment horizontal="right"/>
    </xf>
    <xf numFmtId="2" fontId="13" fillId="0" borderId="10" xfId="0" applyNumberFormat="1" applyFont="1" applyFill="1" applyBorder="1" applyAlignment="1">
      <alignment vertical="top" shrinkToFit="1"/>
    </xf>
    <xf numFmtId="0" fontId="21" fillId="0" borderId="0" xfId="0" applyFont="1"/>
    <xf numFmtId="4" fontId="13" fillId="0" borderId="0" xfId="0" applyNumberFormat="1" applyFont="1" applyFill="1"/>
    <xf numFmtId="4" fontId="6" fillId="0" borderId="0" xfId="1" applyNumberFormat="1" applyFont="1" applyFill="1"/>
    <xf numFmtId="4" fontId="13" fillId="0" borderId="10" xfId="0" applyNumberFormat="1" applyFont="1" applyBorder="1" applyAlignment="1">
      <alignment shrinkToFit="1"/>
    </xf>
    <xf numFmtId="0" fontId="6" fillId="0" borderId="8" xfId="1" applyFill="1" applyBorder="1" applyAlignment="1">
      <alignment shrinkToFit="1"/>
    </xf>
    <xf numFmtId="0" fontId="6" fillId="0" borderId="9" xfId="1" applyFill="1" applyBorder="1" applyAlignment="1">
      <alignment shrinkToFit="1"/>
    </xf>
    <xf numFmtId="0" fontId="3" fillId="0" borderId="0" xfId="0" applyFont="1" applyFill="1" applyBorder="1"/>
    <xf numFmtId="0" fontId="3" fillId="0" borderId="20" xfId="0" applyFont="1" applyFill="1" applyBorder="1"/>
    <xf numFmtId="3" fontId="4" fillId="0" borderId="13" xfId="0" applyNumberFormat="1" applyFont="1" applyFill="1" applyBorder="1"/>
    <xf numFmtId="0" fontId="7" fillId="0" borderId="15" xfId="0" applyFont="1" applyFill="1" applyBorder="1"/>
    <xf numFmtId="0" fontId="7" fillId="0" borderId="19" xfId="0" applyFont="1" applyFill="1" applyBorder="1"/>
    <xf numFmtId="0" fontId="7" fillId="0" borderId="17" xfId="0" applyFont="1" applyFill="1" applyBorder="1"/>
    <xf numFmtId="3" fontId="4" fillId="0" borderId="61" xfId="0" applyNumberFormat="1" applyFont="1" applyFill="1" applyBorder="1"/>
    <xf numFmtId="49" fontId="3" fillId="0" borderId="13" xfId="1" applyNumberFormat="1" applyFont="1" applyFill="1" applyBorder="1" applyAlignment="1">
      <alignment horizontal="left"/>
    </xf>
    <xf numFmtId="0" fontId="0" fillId="0" borderId="0" xfId="0" applyAlignment="1">
      <alignment horizontal="left" wrapText="1"/>
    </xf>
    <xf numFmtId="0" fontId="2" fillId="0" borderId="2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5" fillId="0" borderId="0" xfId="0" applyFont="1" applyAlignment="1">
      <alignment horizontal="left" vertical="top" wrapText="1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left"/>
    </xf>
    <xf numFmtId="0" fontId="6" fillId="0" borderId="9" xfId="1" applyFont="1" applyBorder="1" applyAlignment="1">
      <alignment horizontal="left"/>
    </xf>
    <xf numFmtId="3" fontId="3" fillId="0" borderId="48" xfId="0" applyNumberFormat="1" applyFont="1" applyFill="1" applyBorder="1" applyAlignment="1">
      <alignment horizontal="right"/>
    </xf>
    <xf numFmtId="3" fontId="3" fillId="0" borderId="60" xfId="0" applyNumberFormat="1" applyFont="1" applyFill="1" applyBorder="1" applyAlignment="1">
      <alignment horizontal="right"/>
    </xf>
    <xf numFmtId="0" fontId="8" fillId="0" borderId="0" xfId="1" applyFont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49" fontId="6" fillId="0" borderId="6" xfId="1" applyNumberFormat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</cellXfs>
  <cellStyles count="3">
    <cellStyle name="normální" xfId="0" builtinId="0"/>
    <cellStyle name="normální 2" xfId="2"/>
    <cellStyle name="normální_POL.XLS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ym&#283;tal/Brno-Avia%20Karoseria/J-Brno-Karoseria-Rozpocet-150112-ZT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 refreshError="1">
        <row r="4">
          <cell r="A4">
            <v>0</v>
          </cell>
          <cell r="C4" t="str">
            <v>Změna stavby před dokončením</v>
          </cell>
        </row>
        <row r="6">
          <cell r="A6">
            <v>0</v>
          </cell>
          <cell r="C6" t="str">
            <v>Budova - R- areál podniku Karoseria a.s.</v>
          </cell>
        </row>
        <row r="7">
          <cell r="G7">
            <v>0</v>
          </cell>
        </row>
      </sheetData>
      <sheetData sheetId="1" refreshError="1">
        <row r="13">
          <cell r="E13">
            <v>143706.36499999999</v>
          </cell>
          <cell r="F13">
            <v>612289.73</v>
          </cell>
          <cell r="G13">
            <v>0</v>
          </cell>
          <cell r="H13">
            <v>0</v>
          </cell>
          <cell r="I13">
            <v>0</v>
          </cell>
        </row>
        <row r="19">
          <cell r="H19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54"/>
  <sheetViews>
    <sheetView tabSelected="1" workbookViewId="0">
      <selection activeCell="M13" sqref="M13"/>
    </sheetView>
  </sheetViews>
  <sheetFormatPr defaultRowHeight="12.75"/>
  <cols>
    <col min="1" max="1" width="2" customWidth="1"/>
    <col min="2" max="2" width="15" customWidth="1"/>
    <col min="3" max="3" width="15.85546875" customWidth="1"/>
    <col min="4" max="4" width="14.5703125" customWidth="1"/>
    <col min="5" max="5" width="13.5703125" customWidth="1"/>
    <col min="6" max="6" width="16.5703125" customWidth="1"/>
    <col min="7" max="7" width="15.28515625" customWidth="1"/>
  </cols>
  <sheetData>
    <row r="1" spans="1:57" ht="21.75" customHeight="1">
      <c r="A1" s="25" t="s">
        <v>14</v>
      </c>
      <c r="B1" s="26"/>
      <c r="C1" s="26"/>
      <c r="D1" s="26"/>
      <c r="E1" s="26"/>
      <c r="F1" s="26"/>
      <c r="G1" s="26"/>
    </row>
    <row r="2" spans="1:57" ht="15" customHeight="1" thickBot="1"/>
    <row r="3" spans="1:57" ht="12.95" customHeight="1">
      <c r="A3" s="27" t="s">
        <v>0</v>
      </c>
      <c r="B3" s="28"/>
      <c r="C3" s="29" t="s">
        <v>15</v>
      </c>
      <c r="D3" s="29"/>
      <c r="E3" s="29"/>
      <c r="F3" s="29" t="s">
        <v>16</v>
      </c>
      <c r="G3" s="30"/>
    </row>
    <row r="4" spans="1:57" ht="12.95" customHeight="1">
      <c r="A4" s="31"/>
      <c r="B4" s="32"/>
      <c r="C4" s="33" t="s">
        <v>89</v>
      </c>
      <c r="D4" s="34"/>
      <c r="E4" s="34"/>
      <c r="F4" s="35"/>
      <c r="G4" s="36"/>
    </row>
    <row r="5" spans="1:57" ht="12.95" customHeight="1">
      <c r="A5" s="37" t="s">
        <v>1</v>
      </c>
      <c r="B5" s="38"/>
      <c r="C5" s="39" t="s">
        <v>17</v>
      </c>
      <c r="D5" s="39"/>
      <c r="E5" s="39"/>
      <c r="F5" s="40" t="s">
        <v>18</v>
      </c>
      <c r="G5" s="41"/>
    </row>
    <row r="6" spans="1:57" ht="12.95" customHeight="1">
      <c r="A6" s="31"/>
      <c r="B6" s="32"/>
      <c r="C6" s="33" t="s">
        <v>88</v>
      </c>
      <c r="D6" s="34"/>
      <c r="E6" s="34"/>
      <c r="F6" s="42"/>
      <c r="G6" s="36"/>
    </row>
    <row r="7" spans="1:57">
      <c r="A7" s="37" t="s">
        <v>19</v>
      </c>
      <c r="B7" s="39"/>
      <c r="C7" s="191"/>
      <c r="D7" s="192"/>
      <c r="E7" s="43" t="s">
        <v>20</v>
      </c>
      <c r="F7" s="44"/>
      <c r="G7" s="45">
        <v>0</v>
      </c>
      <c r="H7" s="46"/>
      <c r="I7" s="46"/>
    </row>
    <row r="8" spans="1:57">
      <c r="A8" s="37" t="s">
        <v>21</v>
      </c>
      <c r="B8" s="39"/>
      <c r="C8" s="191"/>
      <c r="D8" s="192"/>
      <c r="E8" s="40" t="s">
        <v>22</v>
      </c>
      <c r="F8" s="39"/>
      <c r="G8" s="47">
        <f>IF(PocetMJ=0,,ROUND((F29+F31)/PocetMJ,1))</f>
        <v>0</v>
      </c>
    </row>
    <row r="9" spans="1:57">
      <c r="A9" s="48" t="s">
        <v>23</v>
      </c>
      <c r="B9" s="49"/>
      <c r="C9" s="49"/>
      <c r="D9" s="49"/>
      <c r="E9" s="50" t="s">
        <v>24</v>
      </c>
      <c r="F9" s="49"/>
      <c r="G9" s="51"/>
    </row>
    <row r="10" spans="1:57">
      <c r="A10" s="52" t="s">
        <v>25</v>
      </c>
      <c r="B10" s="35"/>
      <c r="C10" s="35"/>
      <c r="D10" s="35"/>
      <c r="E10" s="53" t="s">
        <v>26</v>
      </c>
      <c r="F10" s="35"/>
      <c r="G10" s="36"/>
      <c r="BA10" s="54"/>
      <c r="BB10" s="54"/>
      <c r="BC10" s="54"/>
      <c r="BD10" s="54"/>
      <c r="BE10" s="54"/>
    </row>
    <row r="11" spans="1:57">
      <c r="A11" s="52"/>
      <c r="B11" s="35"/>
      <c r="C11" s="35"/>
      <c r="D11" s="35"/>
      <c r="E11" s="193" t="s">
        <v>27</v>
      </c>
      <c r="F11" s="194"/>
      <c r="G11" s="195"/>
    </row>
    <row r="12" spans="1:57" ht="28.5" customHeight="1" thickBot="1">
      <c r="A12" s="55" t="s">
        <v>28</v>
      </c>
      <c r="B12" s="56"/>
      <c r="C12" s="56"/>
      <c r="D12" s="56"/>
      <c r="E12" s="57"/>
      <c r="F12" s="57"/>
      <c r="G12" s="58"/>
    </row>
    <row r="13" spans="1:57" ht="17.25" customHeight="1" thickBot="1">
      <c r="A13" s="59" t="s">
        <v>29</v>
      </c>
      <c r="B13" s="60"/>
      <c r="C13" s="61"/>
      <c r="D13" s="62" t="s">
        <v>30</v>
      </c>
      <c r="E13" s="63"/>
      <c r="F13" s="63"/>
      <c r="G13" s="61"/>
    </row>
    <row r="14" spans="1:57" ht="15.95" customHeight="1">
      <c r="A14" s="64"/>
      <c r="B14" s="65" t="s">
        <v>31</v>
      </c>
      <c r="C14" s="66">
        <f>Dodavka</f>
        <v>0</v>
      </c>
      <c r="D14" s="67"/>
      <c r="E14" s="68"/>
      <c r="F14" s="69"/>
      <c r="G14" s="66"/>
    </row>
    <row r="15" spans="1:57" ht="15.95" customHeight="1">
      <c r="A15" s="64" t="s">
        <v>32</v>
      </c>
      <c r="B15" s="65" t="s">
        <v>33</v>
      </c>
      <c r="C15" s="66">
        <f>Mont</f>
        <v>0</v>
      </c>
      <c r="D15" s="48"/>
      <c r="E15" s="70"/>
      <c r="F15" s="71"/>
      <c r="G15" s="66"/>
    </row>
    <row r="16" spans="1:57" ht="15.95" customHeight="1">
      <c r="A16" s="64" t="s">
        <v>34</v>
      </c>
      <c r="B16" s="65" t="s">
        <v>35</v>
      </c>
      <c r="C16" s="66">
        <f>Rekapitulace!HSV</f>
        <v>0</v>
      </c>
      <c r="D16" s="48"/>
      <c r="E16" s="70"/>
      <c r="F16" s="71"/>
      <c r="G16" s="66"/>
    </row>
    <row r="17" spans="1:7" ht="15.95" customHeight="1">
      <c r="A17" s="72" t="s">
        <v>36</v>
      </c>
      <c r="B17" s="65" t="s">
        <v>37</v>
      </c>
      <c r="C17" s="66">
        <f>Rekapitulace!PSV</f>
        <v>0</v>
      </c>
      <c r="D17" s="48"/>
      <c r="E17" s="70"/>
      <c r="F17" s="71"/>
      <c r="G17" s="66"/>
    </row>
    <row r="18" spans="1:7" ht="15.95" customHeight="1">
      <c r="A18" s="73" t="s">
        <v>38</v>
      </c>
      <c r="B18" s="65"/>
      <c r="C18" s="66">
        <f>SUM(C14:C17)</f>
        <v>0</v>
      </c>
      <c r="D18" s="74"/>
      <c r="E18" s="70"/>
      <c r="F18" s="71"/>
      <c r="G18" s="66"/>
    </row>
    <row r="19" spans="1:7" ht="15.95" customHeight="1">
      <c r="A19" s="73"/>
      <c r="B19" s="65"/>
      <c r="C19" s="66"/>
      <c r="D19" s="48"/>
      <c r="E19" s="70"/>
      <c r="F19" s="71"/>
      <c r="G19" s="66"/>
    </row>
    <row r="20" spans="1:7" ht="15.95" customHeight="1">
      <c r="A20" s="73" t="s">
        <v>39</v>
      </c>
      <c r="B20" s="65"/>
      <c r="C20" s="66">
        <f>HZS</f>
        <v>0</v>
      </c>
      <c r="D20" s="48"/>
      <c r="E20" s="70"/>
      <c r="F20" s="71"/>
      <c r="G20" s="66"/>
    </row>
    <row r="21" spans="1:7" ht="15.95" customHeight="1">
      <c r="A21" s="52" t="s">
        <v>40</v>
      </c>
      <c r="B21" s="35"/>
      <c r="C21" s="66">
        <f>C18+C20</f>
        <v>0</v>
      </c>
      <c r="D21" s="48" t="s">
        <v>41</v>
      </c>
      <c r="E21" s="70"/>
      <c r="F21" s="71"/>
      <c r="G21" s="66">
        <f>G22-SUM(G14:G20)</f>
        <v>0</v>
      </c>
    </row>
    <row r="22" spans="1:7" ht="15.95" customHeight="1" thickBot="1">
      <c r="A22" s="48" t="s">
        <v>42</v>
      </c>
      <c r="B22" s="49"/>
      <c r="C22" s="75">
        <f>C21+G22</f>
        <v>0</v>
      </c>
      <c r="D22" s="76" t="s">
        <v>43</v>
      </c>
      <c r="E22" s="77"/>
      <c r="F22" s="78"/>
      <c r="G22" s="66">
        <f>VRN</f>
        <v>0</v>
      </c>
    </row>
    <row r="23" spans="1:7">
      <c r="A23" s="27" t="s">
        <v>44</v>
      </c>
      <c r="B23" s="29"/>
      <c r="C23" s="79" t="s">
        <v>45</v>
      </c>
      <c r="D23" s="29"/>
      <c r="E23" s="79" t="s">
        <v>46</v>
      </c>
      <c r="F23" s="29"/>
      <c r="G23" s="30"/>
    </row>
    <row r="24" spans="1:7">
      <c r="A24" s="37"/>
      <c r="B24" s="39"/>
      <c r="C24" s="40" t="s">
        <v>47</v>
      </c>
      <c r="D24" s="39"/>
      <c r="E24" s="40" t="s">
        <v>47</v>
      </c>
      <c r="F24" s="39"/>
      <c r="G24" s="41"/>
    </row>
    <row r="25" spans="1:7">
      <c r="A25" s="52" t="s">
        <v>48</v>
      </c>
      <c r="B25" s="80"/>
      <c r="C25" s="53" t="s">
        <v>48</v>
      </c>
      <c r="D25" s="35"/>
      <c r="E25" s="53" t="s">
        <v>48</v>
      </c>
      <c r="F25" s="35"/>
      <c r="G25" s="36"/>
    </row>
    <row r="26" spans="1:7">
      <c r="A26" s="52"/>
      <c r="B26" s="81"/>
      <c r="C26" s="53" t="s">
        <v>49</v>
      </c>
      <c r="D26" s="35"/>
      <c r="E26" s="53" t="s">
        <v>50</v>
      </c>
      <c r="F26" s="35"/>
      <c r="G26" s="36"/>
    </row>
    <row r="27" spans="1:7">
      <c r="A27" s="52"/>
      <c r="B27" s="35"/>
      <c r="C27" s="53"/>
      <c r="D27" s="35"/>
      <c r="E27" s="53"/>
      <c r="F27" s="35"/>
      <c r="G27" s="36"/>
    </row>
    <row r="28" spans="1:7" ht="97.5" customHeight="1">
      <c r="A28" s="52"/>
      <c r="B28" s="35"/>
      <c r="C28" s="53"/>
      <c r="D28" s="35"/>
      <c r="E28" s="53"/>
      <c r="F28" s="35"/>
      <c r="G28" s="36"/>
    </row>
    <row r="29" spans="1:7">
      <c r="A29" s="37" t="s">
        <v>51</v>
      </c>
      <c r="B29" s="39"/>
      <c r="C29" s="82">
        <v>15</v>
      </c>
      <c r="D29" s="39" t="s">
        <v>52</v>
      </c>
      <c r="E29" s="40"/>
      <c r="F29" s="83">
        <v>0</v>
      </c>
      <c r="G29" s="41"/>
    </row>
    <row r="30" spans="1:7">
      <c r="A30" s="37" t="s">
        <v>53</v>
      </c>
      <c r="B30" s="39"/>
      <c r="C30" s="82">
        <v>15</v>
      </c>
      <c r="D30" s="39" t="s">
        <v>52</v>
      </c>
      <c r="E30" s="40"/>
      <c r="F30" s="84">
        <f>ROUND(PRODUCT(F29,C30/100),1)</f>
        <v>0</v>
      </c>
      <c r="G30" s="51"/>
    </row>
    <row r="31" spans="1:7">
      <c r="A31" s="37" t="s">
        <v>51</v>
      </c>
      <c r="B31" s="39"/>
      <c r="C31" s="82">
        <v>21</v>
      </c>
      <c r="D31" s="39" t="s">
        <v>52</v>
      </c>
      <c r="E31" s="40"/>
      <c r="F31" s="83">
        <f>C22</f>
        <v>0</v>
      </c>
      <c r="G31" s="41"/>
    </row>
    <row r="32" spans="1:7">
      <c r="A32" s="37" t="s">
        <v>53</v>
      </c>
      <c r="B32" s="39"/>
      <c r="C32" s="82">
        <v>21</v>
      </c>
      <c r="D32" s="39" t="s">
        <v>52</v>
      </c>
      <c r="E32" s="40"/>
      <c r="F32" s="84">
        <f>ROUND(PRODUCT(F31,C32/100),1)</f>
        <v>0</v>
      </c>
      <c r="G32" s="51"/>
    </row>
    <row r="33" spans="1:8" s="90" customFormat="1" ht="19.5" customHeight="1" thickBot="1">
      <c r="A33" s="85" t="s">
        <v>54</v>
      </c>
      <c r="B33" s="86"/>
      <c r="C33" s="86"/>
      <c r="D33" s="86"/>
      <c r="E33" s="87"/>
      <c r="F33" s="88">
        <f>CEILING(SUM(F29:F32),IF(SUM(F29:F32)&gt;=0,1,-1))</f>
        <v>0</v>
      </c>
      <c r="G33" s="89"/>
    </row>
    <row r="35" spans="1:8">
      <c r="A35" s="91" t="s">
        <v>55</v>
      </c>
      <c r="B35" s="91"/>
      <c r="C35" s="91"/>
      <c r="D35" s="91"/>
      <c r="E35" s="91"/>
      <c r="F35" s="91"/>
      <c r="G35" s="91"/>
      <c r="H35" t="s">
        <v>56</v>
      </c>
    </row>
    <row r="36" spans="1:8" ht="14.25" customHeight="1">
      <c r="A36" s="91"/>
      <c r="B36" s="196"/>
      <c r="C36" s="196"/>
      <c r="D36" s="196"/>
      <c r="E36" s="196"/>
      <c r="F36" s="196"/>
      <c r="G36" s="196"/>
      <c r="H36" t="s">
        <v>56</v>
      </c>
    </row>
    <row r="37" spans="1:8" ht="12.75" customHeight="1">
      <c r="A37" s="92"/>
      <c r="B37" s="196"/>
      <c r="C37" s="196"/>
      <c r="D37" s="196"/>
      <c r="E37" s="196"/>
      <c r="F37" s="196"/>
      <c r="G37" s="196"/>
      <c r="H37" t="s">
        <v>56</v>
      </c>
    </row>
    <row r="38" spans="1:8">
      <c r="A38" s="92"/>
      <c r="B38" s="196"/>
      <c r="C38" s="196"/>
      <c r="D38" s="196"/>
      <c r="E38" s="196"/>
      <c r="F38" s="196"/>
      <c r="G38" s="196"/>
      <c r="H38" t="s">
        <v>56</v>
      </c>
    </row>
    <row r="39" spans="1:8">
      <c r="A39" s="92"/>
      <c r="B39" s="196"/>
      <c r="C39" s="196"/>
      <c r="D39" s="196"/>
      <c r="E39" s="196"/>
      <c r="F39" s="196"/>
      <c r="G39" s="196"/>
      <c r="H39" t="s">
        <v>56</v>
      </c>
    </row>
    <row r="40" spans="1:8">
      <c r="A40" s="92"/>
      <c r="B40" s="196"/>
      <c r="C40" s="196"/>
      <c r="D40" s="196"/>
      <c r="E40" s="196"/>
      <c r="F40" s="196"/>
      <c r="G40" s="196"/>
      <c r="H40" t="s">
        <v>56</v>
      </c>
    </row>
    <row r="41" spans="1:8">
      <c r="A41" s="92"/>
      <c r="B41" s="196"/>
      <c r="C41" s="196"/>
      <c r="D41" s="196"/>
      <c r="E41" s="196"/>
      <c r="F41" s="196"/>
      <c r="G41" s="196"/>
      <c r="H41" t="s">
        <v>56</v>
      </c>
    </row>
    <row r="42" spans="1:8">
      <c r="A42" s="92"/>
      <c r="B42" s="196"/>
      <c r="C42" s="196"/>
      <c r="D42" s="196"/>
      <c r="E42" s="196"/>
      <c r="F42" s="196"/>
      <c r="G42" s="196"/>
      <c r="H42" t="s">
        <v>56</v>
      </c>
    </row>
    <row r="43" spans="1:8">
      <c r="A43" s="92"/>
      <c r="B43" s="196"/>
      <c r="C43" s="196"/>
      <c r="D43" s="196"/>
      <c r="E43" s="196"/>
      <c r="F43" s="196"/>
      <c r="G43" s="196"/>
      <c r="H43" t="s">
        <v>56</v>
      </c>
    </row>
    <row r="44" spans="1:8" ht="3" customHeight="1">
      <c r="A44" s="92"/>
      <c r="B44" s="196"/>
      <c r="C44" s="196"/>
      <c r="D44" s="196"/>
      <c r="E44" s="196"/>
      <c r="F44" s="196"/>
      <c r="G44" s="196"/>
      <c r="H44" t="s">
        <v>56</v>
      </c>
    </row>
    <row r="45" spans="1:8">
      <c r="B45" s="190"/>
      <c r="C45" s="190"/>
      <c r="D45" s="190"/>
      <c r="E45" s="190"/>
      <c r="F45" s="190"/>
      <c r="G45" s="190"/>
    </row>
    <row r="46" spans="1:8">
      <c r="B46" s="190"/>
      <c r="C46" s="190"/>
      <c r="D46" s="190"/>
      <c r="E46" s="190"/>
      <c r="F46" s="190"/>
      <c r="G46" s="190"/>
    </row>
    <row r="47" spans="1:8">
      <c r="B47" s="190"/>
      <c r="C47" s="190"/>
      <c r="D47" s="190"/>
      <c r="E47" s="190"/>
      <c r="F47" s="190"/>
      <c r="G47" s="190"/>
    </row>
    <row r="48" spans="1:8">
      <c r="B48" s="190"/>
      <c r="C48" s="190"/>
      <c r="D48" s="190"/>
      <c r="E48" s="190"/>
      <c r="F48" s="190"/>
      <c r="G48" s="190"/>
    </row>
    <row r="49" spans="2:7">
      <c r="B49" s="190"/>
      <c r="C49" s="190"/>
      <c r="D49" s="190"/>
      <c r="E49" s="190"/>
      <c r="F49" s="190"/>
      <c r="G49" s="190"/>
    </row>
    <row r="50" spans="2:7">
      <c r="B50" s="190"/>
      <c r="C50" s="190"/>
      <c r="D50" s="190"/>
      <c r="E50" s="190"/>
      <c r="F50" s="190"/>
      <c r="G50" s="190"/>
    </row>
    <row r="51" spans="2:7">
      <c r="B51" s="190"/>
      <c r="C51" s="190"/>
      <c r="D51" s="190"/>
      <c r="E51" s="190"/>
      <c r="F51" s="190"/>
      <c r="G51" s="190"/>
    </row>
    <row r="52" spans="2:7">
      <c r="B52" s="190"/>
      <c r="C52" s="190"/>
      <c r="D52" s="190"/>
      <c r="E52" s="190"/>
      <c r="F52" s="190"/>
      <c r="G52" s="190"/>
    </row>
    <row r="53" spans="2:7">
      <c r="B53" s="190"/>
      <c r="C53" s="190"/>
      <c r="D53" s="190"/>
      <c r="E53" s="190"/>
      <c r="F53" s="190"/>
      <c r="G53" s="190"/>
    </row>
    <row r="54" spans="2:7">
      <c r="B54" s="190"/>
      <c r="C54" s="190"/>
      <c r="D54" s="190"/>
      <c r="E54" s="190"/>
      <c r="F54" s="190"/>
      <c r="G54" s="190"/>
    </row>
  </sheetData>
  <mergeCells count="14">
    <mergeCell ref="B53:G53"/>
    <mergeCell ref="B54:G54"/>
    <mergeCell ref="B47:G47"/>
    <mergeCell ref="B48:G48"/>
    <mergeCell ref="B49:G49"/>
    <mergeCell ref="B50:G50"/>
    <mergeCell ref="B51:G51"/>
    <mergeCell ref="B52:G52"/>
    <mergeCell ref="B46:G46"/>
    <mergeCell ref="C7:D7"/>
    <mergeCell ref="C8:D8"/>
    <mergeCell ref="E11:G11"/>
    <mergeCell ref="B36:G44"/>
    <mergeCell ref="B45:G45"/>
  </mergeCells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>
    <oddFooter>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E67"/>
  <sheetViews>
    <sheetView workbookViewId="0">
      <selection activeCell="J24" sqref="J24"/>
    </sheetView>
  </sheetViews>
  <sheetFormatPr defaultRowHeight="12.75"/>
  <cols>
    <col min="1" max="1" width="5.85546875" customWidth="1"/>
    <col min="2" max="2" width="6.140625" customWidth="1"/>
    <col min="3" max="3" width="11.42578125" customWidth="1"/>
    <col min="4" max="4" width="15.85546875" customWidth="1"/>
    <col min="5" max="5" width="11.28515625" customWidth="1"/>
    <col min="6" max="6" width="10.85546875" customWidth="1"/>
    <col min="7" max="7" width="11" customWidth="1"/>
    <col min="8" max="8" width="11.140625" customWidth="1"/>
    <col min="9" max="9" width="10.7109375" customWidth="1"/>
  </cols>
  <sheetData>
    <row r="1" spans="1:57" ht="13.5" thickTop="1">
      <c r="A1" s="197" t="s">
        <v>1</v>
      </c>
      <c r="B1" s="198"/>
      <c r="C1" s="21" t="str">
        <f>'Krycí list'!nazevstavby</f>
        <v>Beethovenova 2, 602 00 Brno</v>
      </c>
      <c r="D1" s="93"/>
      <c r="E1" s="94"/>
      <c r="F1" s="93"/>
      <c r="G1" s="95"/>
      <c r="H1" s="96"/>
      <c r="I1" s="97"/>
    </row>
    <row r="2" spans="1:57" ht="13.5" thickBot="1">
      <c r="A2" s="199" t="s">
        <v>0</v>
      </c>
      <c r="B2" s="200"/>
      <c r="C2" s="22" t="str">
        <f>'Krycí list'!nazevobjektu</f>
        <v>Úprava terénu, parkovací stání</v>
      </c>
      <c r="D2" s="98"/>
      <c r="E2" s="99"/>
      <c r="F2" s="98"/>
      <c r="G2" s="201"/>
      <c r="H2" s="201"/>
      <c r="I2" s="202"/>
    </row>
    <row r="3" spans="1:57" ht="13.5" thickTop="1">
      <c r="F3" s="35"/>
    </row>
    <row r="4" spans="1:57" ht="19.5" customHeight="1">
      <c r="A4" s="100" t="s">
        <v>57</v>
      </c>
      <c r="B4" s="25"/>
      <c r="C4" s="25"/>
      <c r="D4" s="25"/>
      <c r="E4" s="101"/>
      <c r="F4" s="25"/>
      <c r="G4" s="25"/>
      <c r="H4" s="25"/>
      <c r="I4" s="25"/>
    </row>
    <row r="5" spans="1:57" ht="13.5" thickBot="1"/>
    <row r="6" spans="1:57" s="35" customFormat="1" ht="13.5" thickBot="1">
      <c r="A6" s="102"/>
      <c r="B6" s="103" t="s">
        <v>58</v>
      </c>
      <c r="C6" s="103"/>
      <c r="D6" s="104"/>
      <c r="E6" s="105" t="s">
        <v>59</v>
      </c>
      <c r="F6" s="106" t="s">
        <v>60</v>
      </c>
      <c r="G6" s="106" t="s">
        <v>61</v>
      </c>
      <c r="H6" s="106" t="s">
        <v>62</v>
      </c>
      <c r="I6" s="107" t="s">
        <v>39</v>
      </c>
    </row>
    <row r="7" spans="1:57" s="35" customFormat="1">
      <c r="A7" s="185" t="s">
        <v>71</v>
      </c>
      <c r="B7" s="187" t="str">
        <f>Položky!C7</f>
        <v>Zemní práce</v>
      </c>
      <c r="C7" s="182"/>
      <c r="D7" s="183"/>
      <c r="E7" s="110">
        <f>Položky!G16</f>
        <v>0</v>
      </c>
      <c r="F7" s="111">
        <v>0</v>
      </c>
      <c r="G7" s="111">
        <v>0</v>
      </c>
      <c r="H7" s="184">
        <v>0</v>
      </c>
      <c r="I7" s="188">
        <v>0</v>
      </c>
    </row>
    <row r="8" spans="1:57" s="35" customFormat="1">
      <c r="A8" s="186" t="s">
        <v>80</v>
      </c>
      <c r="B8" s="108" t="str">
        <f>Položky!C17</f>
        <v>Vodorovné konstrukce</v>
      </c>
      <c r="C8" s="182"/>
      <c r="D8" s="183"/>
      <c r="E8" s="110">
        <f>Položky!G19</f>
        <v>0</v>
      </c>
      <c r="F8" s="111">
        <v>0</v>
      </c>
      <c r="G8" s="111">
        <v>0</v>
      </c>
      <c r="H8" s="184">
        <v>0</v>
      </c>
      <c r="I8" s="112">
        <v>0</v>
      </c>
    </row>
    <row r="9" spans="1:57" s="35" customFormat="1" ht="13.5" thickBot="1">
      <c r="A9" s="186" t="s">
        <v>83</v>
      </c>
      <c r="B9" s="108" t="str">
        <f>Položky!C20</f>
        <v>Trubní vedení</v>
      </c>
      <c r="C9" s="182"/>
      <c r="D9" s="183"/>
      <c r="E9" s="110">
        <v>0</v>
      </c>
      <c r="F9" s="110">
        <f>Položky!G29</f>
        <v>0</v>
      </c>
      <c r="G9" s="111">
        <v>0</v>
      </c>
      <c r="H9" s="184">
        <v>0</v>
      </c>
      <c r="I9" s="112">
        <v>0</v>
      </c>
    </row>
    <row r="10" spans="1:57" s="116" customFormat="1" ht="13.5" thickBot="1">
      <c r="A10" s="113"/>
      <c r="B10" s="103" t="s">
        <v>63</v>
      </c>
      <c r="C10" s="103"/>
      <c r="D10" s="114"/>
      <c r="E10" s="115">
        <f>SUM(E7:E9)</f>
        <v>0</v>
      </c>
      <c r="F10" s="115">
        <f t="shared" ref="F10:I10" si="0">SUM(F7:F9)</f>
        <v>0</v>
      </c>
      <c r="G10" s="115">
        <f t="shared" si="0"/>
        <v>0</v>
      </c>
      <c r="H10" s="115">
        <f t="shared" si="0"/>
        <v>0</v>
      </c>
      <c r="I10" s="115">
        <f t="shared" si="0"/>
        <v>0</v>
      </c>
    </row>
    <row r="11" spans="1:57">
      <c r="A11" s="109"/>
      <c r="B11" s="109"/>
      <c r="C11" s="109"/>
      <c r="D11" s="109"/>
      <c r="E11" s="109"/>
      <c r="F11" s="109"/>
      <c r="G11" s="109"/>
      <c r="H11" s="109"/>
      <c r="I11" s="109"/>
    </row>
    <row r="12" spans="1:57" ht="19.5" customHeight="1">
      <c r="A12" s="117" t="s">
        <v>64</v>
      </c>
      <c r="B12" s="117"/>
      <c r="C12" s="117"/>
      <c r="D12" s="117"/>
      <c r="E12" s="117"/>
      <c r="F12" s="117"/>
      <c r="G12" s="118"/>
      <c r="H12" s="117"/>
      <c r="I12" s="117"/>
      <c r="BA12" s="54"/>
      <c r="BB12" s="54"/>
      <c r="BC12" s="54"/>
      <c r="BD12" s="54"/>
      <c r="BE12" s="54"/>
    </row>
    <row r="13" spans="1:57" ht="13.5" thickBot="1">
      <c r="A13" s="119"/>
      <c r="B13" s="119"/>
      <c r="C13" s="119"/>
      <c r="D13" s="119"/>
      <c r="E13" s="119"/>
      <c r="F13" s="119"/>
      <c r="G13" s="119"/>
      <c r="H13" s="119"/>
      <c r="I13" s="119"/>
    </row>
    <row r="14" spans="1:57">
      <c r="A14" s="120" t="s">
        <v>65</v>
      </c>
      <c r="B14" s="121"/>
      <c r="C14" s="121"/>
      <c r="D14" s="122"/>
      <c r="E14" s="123" t="s">
        <v>66</v>
      </c>
      <c r="F14" s="124" t="s">
        <v>67</v>
      </c>
      <c r="G14" s="125" t="s">
        <v>68</v>
      </c>
      <c r="H14" s="126"/>
      <c r="I14" s="127" t="s">
        <v>66</v>
      </c>
    </row>
    <row r="15" spans="1:57">
      <c r="A15" s="128"/>
      <c r="B15" s="129"/>
      <c r="C15" s="129"/>
      <c r="D15" s="130"/>
      <c r="E15" s="131"/>
      <c r="F15" s="132"/>
      <c r="G15" s="133">
        <f>CHOOSE(BA15+1,HSV+PSV,HSV+PSV+Mont,HSV+PSV+Dodavka+Mont,HSV,PSV,Mont,Dodavka,Mont+Dodavka,0)</f>
        <v>0</v>
      </c>
      <c r="H15" s="134"/>
      <c r="I15" s="135">
        <f>E15+F15*G15/100</f>
        <v>0</v>
      </c>
      <c r="BA15">
        <v>8</v>
      </c>
    </row>
    <row r="16" spans="1:57" ht="13.5" thickBot="1">
      <c r="A16" s="136"/>
      <c r="B16" s="137" t="s">
        <v>69</v>
      </c>
      <c r="C16" s="138"/>
      <c r="D16" s="139"/>
      <c r="E16" s="140"/>
      <c r="F16" s="141"/>
      <c r="G16" s="141"/>
      <c r="H16" s="203">
        <f>SUM(H15:H15)</f>
        <v>0</v>
      </c>
      <c r="I16" s="204"/>
    </row>
    <row r="17" spans="1:9">
      <c r="A17" s="119"/>
      <c r="B17" s="119"/>
      <c r="C17" s="119"/>
      <c r="D17" s="119"/>
      <c r="E17" s="119"/>
      <c r="F17" s="119"/>
      <c r="G17" s="119"/>
      <c r="H17" s="119"/>
      <c r="I17" s="119"/>
    </row>
    <row r="18" spans="1:9">
      <c r="B18" s="116"/>
      <c r="F18" s="142"/>
      <c r="G18" s="143"/>
      <c r="H18" s="143"/>
      <c r="I18" s="144"/>
    </row>
    <row r="19" spans="1:9">
      <c r="F19" s="142"/>
      <c r="G19" s="143"/>
      <c r="H19" s="143"/>
      <c r="I19" s="144"/>
    </row>
    <row r="20" spans="1:9">
      <c r="F20" s="142"/>
      <c r="G20" s="143"/>
      <c r="H20" s="143"/>
      <c r="I20" s="144"/>
    </row>
    <row r="21" spans="1:9">
      <c r="F21" s="142"/>
      <c r="G21" s="143"/>
      <c r="H21" s="143"/>
      <c r="I21" s="144"/>
    </row>
    <row r="22" spans="1:9">
      <c r="F22" s="142"/>
      <c r="G22" s="143"/>
      <c r="H22" s="143"/>
      <c r="I22" s="144"/>
    </row>
    <row r="23" spans="1:9">
      <c r="F23" s="142"/>
      <c r="G23" s="143"/>
      <c r="H23" s="143"/>
      <c r="I23" s="144"/>
    </row>
    <row r="24" spans="1:9">
      <c r="F24" s="142"/>
      <c r="G24" s="143"/>
      <c r="H24" s="143"/>
      <c r="I24" s="144"/>
    </row>
    <row r="25" spans="1:9">
      <c r="F25" s="142"/>
      <c r="G25" s="143"/>
      <c r="H25" s="143"/>
      <c r="I25" s="144"/>
    </row>
    <row r="26" spans="1:9">
      <c r="F26" s="142"/>
      <c r="G26" s="143"/>
      <c r="H26" s="143"/>
      <c r="I26" s="144"/>
    </row>
    <row r="27" spans="1:9">
      <c r="F27" s="142"/>
      <c r="G27" s="143"/>
      <c r="H27" s="143"/>
      <c r="I27" s="144"/>
    </row>
    <row r="28" spans="1:9">
      <c r="F28" s="142"/>
      <c r="G28" s="143"/>
      <c r="H28" s="143"/>
      <c r="I28" s="144"/>
    </row>
    <row r="29" spans="1:9">
      <c r="F29" s="142"/>
      <c r="G29" s="143"/>
      <c r="H29" s="143"/>
      <c r="I29" s="144"/>
    </row>
    <row r="30" spans="1:9">
      <c r="F30" s="142"/>
      <c r="G30" s="143"/>
      <c r="H30" s="143"/>
      <c r="I30" s="144"/>
    </row>
    <row r="31" spans="1:9">
      <c r="F31" s="142"/>
      <c r="G31" s="143"/>
      <c r="H31" s="143"/>
      <c r="I31" s="144"/>
    </row>
    <row r="32" spans="1:9">
      <c r="F32" s="142"/>
      <c r="G32" s="143"/>
      <c r="H32" s="143"/>
      <c r="I32" s="144"/>
    </row>
    <row r="33" spans="6:9">
      <c r="F33" s="142"/>
      <c r="G33" s="143"/>
      <c r="H33" s="143"/>
      <c r="I33" s="144"/>
    </row>
    <row r="34" spans="6:9">
      <c r="F34" s="142"/>
      <c r="G34" s="143"/>
      <c r="H34" s="143"/>
      <c r="I34" s="144"/>
    </row>
    <row r="35" spans="6:9">
      <c r="F35" s="142"/>
      <c r="G35" s="143"/>
      <c r="H35" s="143"/>
      <c r="I35" s="144"/>
    </row>
    <row r="36" spans="6:9">
      <c r="F36" s="142"/>
      <c r="G36" s="143"/>
      <c r="H36" s="143"/>
      <c r="I36" s="144"/>
    </row>
    <row r="37" spans="6:9">
      <c r="F37" s="142"/>
      <c r="G37" s="143"/>
      <c r="H37" s="143"/>
      <c r="I37" s="144"/>
    </row>
    <row r="38" spans="6:9">
      <c r="F38" s="142"/>
      <c r="G38" s="143"/>
      <c r="H38" s="143"/>
      <c r="I38" s="144"/>
    </row>
    <row r="39" spans="6:9">
      <c r="F39" s="142"/>
      <c r="G39" s="143"/>
      <c r="H39" s="143"/>
      <c r="I39" s="144"/>
    </row>
    <row r="40" spans="6:9">
      <c r="F40" s="142"/>
      <c r="G40" s="143"/>
      <c r="H40" s="143"/>
      <c r="I40" s="144"/>
    </row>
    <row r="41" spans="6:9">
      <c r="F41" s="142"/>
      <c r="G41" s="143"/>
      <c r="H41" s="143"/>
      <c r="I41" s="144"/>
    </row>
    <row r="42" spans="6:9">
      <c r="F42" s="142"/>
      <c r="G42" s="143"/>
      <c r="H42" s="143"/>
      <c r="I42" s="144"/>
    </row>
    <row r="43" spans="6:9">
      <c r="F43" s="142"/>
      <c r="G43" s="143"/>
      <c r="H43" s="143"/>
      <c r="I43" s="144"/>
    </row>
    <row r="44" spans="6:9">
      <c r="F44" s="142"/>
      <c r="G44" s="143"/>
      <c r="H44" s="143"/>
      <c r="I44" s="144"/>
    </row>
    <row r="45" spans="6:9">
      <c r="F45" s="142"/>
      <c r="G45" s="143"/>
      <c r="H45" s="143"/>
      <c r="I45" s="144"/>
    </row>
    <row r="46" spans="6:9">
      <c r="F46" s="142"/>
      <c r="G46" s="143"/>
      <c r="H46" s="143"/>
      <c r="I46" s="144"/>
    </row>
    <row r="47" spans="6:9">
      <c r="F47" s="142"/>
      <c r="G47" s="143"/>
      <c r="H47" s="143"/>
      <c r="I47" s="144"/>
    </row>
    <row r="48" spans="6:9">
      <c r="F48" s="142"/>
      <c r="G48" s="143"/>
      <c r="H48" s="143"/>
      <c r="I48" s="144"/>
    </row>
    <row r="49" spans="6:9">
      <c r="F49" s="142"/>
      <c r="G49" s="143"/>
      <c r="H49" s="143"/>
      <c r="I49" s="144"/>
    </row>
    <row r="50" spans="6:9">
      <c r="F50" s="142"/>
      <c r="G50" s="143"/>
      <c r="H50" s="143"/>
      <c r="I50" s="144"/>
    </row>
    <row r="51" spans="6:9">
      <c r="F51" s="142"/>
      <c r="G51" s="143"/>
      <c r="H51" s="143"/>
      <c r="I51" s="144"/>
    </row>
    <row r="52" spans="6:9">
      <c r="F52" s="142"/>
      <c r="G52" s="143"/>
      <c r="H52" s="143"/>
      <c r="I52" s="144"/>
    </row>
    <row r="53" spans="6:9">
      <c r="F53" s="142"/>
      <c r="G53" s="143"/>
      <c r="H53" s="143"/>
      <c r="I53" s="144"/>
    </row>
    <row r="54" spans="6:9">
      <c r="F54" s="142"/>
      <c r="G54" s="143"/>
      <c r="H54" s="143"/>
      <c r="I54" s="144"/>
    </row>
    <row r="55" spans="6:9">
      <c r="F55" s="142"/>
      <c r="G55" s="143"/>
      <c r="H55" s="143"/>
      <c r="I55" s="144"/>
    </row>
    <row r="56" spans="6:9">
      <c r="F56" s="142"/>
      <c r="G56" s="143"/>
      <c r="H56" s="143"/>
      <c r="I56" s="144"/>
    </row>
    <row r="57" spans="6:9">
      <c r="F57" s="142"/>
      <c r="G57" s="143"/>
      <c r="H57" s="143"/>
      <c r="I57" s="144"/>
    </row>
    <row r="58" spans="6:9">
      <c r="F58" s="142"/>
      <c r="G58" s="143"/>
      <c r="H58" s="143"/>
      <c r="I58" s="144"/>
    </row>
    <row r="59" spans="6:9">
      <c r="F59" s="142"/>
      <c r="G59" s="143"/>
      <c r="H59" s="143"/>
      <c r="I59" s="144"/>
    </row>
    <row r="60" spans="6:9">
      <c r="F60" s="142"/>
      <c r="G60" s="143"/>
      <c r="H60" s="143"/>
      <c r="I60" s="144"/>
    </row>
    <row r="61" spans="6:9">
      <c r="F61" s="142"/>
      <c r="G61" s="143"/>
      <c r="H61" s="143"/>
      <c r="I61" s="144"/>
    </row>
    <row r="62" spans="6:9">
      <c r="F62" s="142"/>
      <c r="G62" s="143"/>
      <c r="H62" s="143"/>
      <c r="I62" s="144"/>
    </row>
    <row r="63" spans="6:9">
      <c r="F63" s="142"/>
      <c r="G63" s="143"/>
      <c r="H63" s="143"/>
      <c r="I63" s="144"/>
    </row>
    <row r="64" spans="6:9">
      <c r="F64" s="142"/>
      <c r="G64" s="143"/>
      <c r="H64" s="143"/>
      <c r="I64" s="144"/>
    </row>
    <row r="65" spans="6:9">
      <c r="F65" s="142"/>
      <c r="G65" s="143"/>
      <c r="H65" s="143"/>
      <c r="I65" s="144"/>
    </row>
    <row r="66" spans="6:9">
      <c r="F66" s="142"/>
      <c r="G66" s="143"/>
      <c r="H66" s="143"/>
      <c r="I66" s="144"/>
    </row>
    <row r="67" spans="6:9">
      <c r="F67" s="142"/>
      <c r="G67" s="143"/>
      <c r="H67" s="143"/>
      <c r="I67" s="144"/>
    </row>
  </sheetData>
  <mergeCells count="4">
    <mergeCell ref="A1:B1"/>
    <mergeCell ref="A2:B2"/>
    <mergeCell ref="G2:I2"/>
    <mergeCell ref="H16:I16"/>
  </mergeCells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>
    <oddFooter>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2"/>
  <dimension ref="A1:CU29"/>
  <sheetViews>
    <sheetView showGridLines="0" showZeros="0" workbookViewId="0">
      <selection activeCell="F7" sqref="F7:F15"/>
    </sheetView>
  </sheetViews>
  <sheetFormatPr defaultRowHeight="12.75" outlineLevelRow="1"/>
  <cols>
    <col min="1" max="1" width="3.85546875" style="1" customWidth="1"/>
    <col min="2" max="2" width="13.42578125" style="1" customWidth="1"/>
    <col min="3" max="3" width="40.42578125" style="1" customWidth="1"/>
    <col min="4" max="4" width="5.5703125" style="1" customWidth="1"/>
    <col min="5" max="5" width="8.5703125" style="18" customWidth="1"/>
    <col min="6" max="6" width="9.85546875" style="1" customWidth="1"/>
    <col min="7" max="7" width="13.85546875" style="1" customWidth="1"/>
    <col min="8" max="16384" width="9.140625" style="1"/>
  </cols>
  <sheetData>
    <row r="1" spans="1:99" ht="15.75">
      <c r="A1" s="205" t="s">
        <v>87</v>
      </c>
      <c r="B1" s="205"/>
      <c r="C1" s="205"/>
      <c r="D1" s="205"/>
      <c r="E1" s="205"/>
      <c r="F1" s="205"/>
      <c r="G1" s="205"/>
    </row>
    <row r="2" spans="1:99" ht="13.5" thickBot="1">
      <c r="A2" s="2"/>
      <c r="B2" s="3"/>
      <c r="C2" s="4"/>
      <c r="D2" s="4"/>
      <c r="E2" s="5"/>
      <c r="F2" s="4"/>
      <c r="G2" s="4"/>
    </row>
    <row r="3" spans="1:99" ht="13.5" thickTop="1">
      <c r="A3" s="206" t="s">
        <v>1</v>
      </c>
      <c r="B3" s="207"/>
      <c r="C3" s="21" t="str">
        <f>'Krycí list'!nazevstavby</f>
        <v>Beethovenova 2, 602 00 Brno</v>
      </c>
      <c r="D3" s="6"/>
      <c r="E3" s="7"/>
      <c r="F3" s="150" t="s">
        <v>13</v>
      </c>
      <c r="G3" s="8"/>
    </row>
    <row r="4" spans="1:99" ht="13.5" thickBot="1">
      <c r="A4" s="208" t="s">
        <v>0</v>
      </c>
      <c r="B4" s="209"/>
      <c r="C4" s="22" t="str">
        <f>'Krycí list'!nazevobjektu</f>
        <v>Úprava terénu, parkovací stání</v>
      </c>
      <c r="D4" s="9"/>
      <c r="E4" s="180"/>
      <c r="F4" s="180"/>
      <c r="G4" s="181"/>
    </row>
    <row r="5" spans="1:99" ht="13.5" thickTop="1">
      <c r="A5" s="10"/>
      <c r="B5" s="11"/>
      <c r="C5" s="11"/>
      <c r="D5" s="2"/>
      <c r="E5" s="12"/>
      <c r="F5" s="2"/>
      <c r="G5" s="13"/>
    </row>
    <row r="6" spans="1:99" ht="12.75" customHeight="1">
      <c r="A6" s="14" t="s">
        <v>2</v>
      </c>
      <c r="B6" s="15" t="s">
        <v>3</v>
      </c>
      <c r="C6" s="15" t="s">
        <v>4</v>
      </c>
      <c r="D6" s="15" t="s">
        <v>5</v>
      </c>
      <c r="E6" s="16" t="s">
        <v>6</v>
      </c>
      <c r="F6" s="15" t="s">
        <v>7</v>
      </c>
      <c r="G6" s="17" t="s">
        <v>8</v>
      </c>
      <c r="I6" s="152"/>
      <c r="J6" s="152"/>
      <c r="K6" s="152"/>
    </row>
    <row r="7" spans="1:99" s="162" customFormat="1">
      <c r="A7" s="154" t="s">
        <v>9</v>
      </c>
      <c r="B7" s="155" t="s">
        <v>71</v>
      </c>
      <c r="C7" s="156" t="s">
        <v>72</v>
      </c>
      <c r="D7" s="157"/>
      <c r="E7" s="158"/>
      <c r="F7" s="159"/>
      <c r="G7" s="179">
        <f t="shared" ref="G7:G25" si="0">E7*F7</f>
        <v>0</v>
      </c>
      <c r="H7" s="161"/>
      <c r="J7" s="24"/>
    </row>
    <row r="8" spans="1:99" s="165" customFormat="1" outlineLevel="1">
      <c r="A8" s="146">
        <v>1</v>
      </c>
      <c r="B8" s="147"/>
      <c r="C8" s="148" t="s">
        <v>90</v>
      </c>
      <c r="D8" s="151" t="s">
        <v>73</v>
      </c>
      <c r="E8" s="153">
        <v>17.64</v>
      </c>
      <c r="F8" s="163"/>
      <c r="G8" s="163">
        <f t="shared" si="0"/>
        <v>0</v>
      </c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</row>
    <row r="9" spans="1:99" s="165" customFormat="1" ht="22.5" outlineLevel="1">
      <c r="A9" s="146">
        <v>2</v>
      </c>
      <c r="B9" s="147"/>
      <c r="C9" s="148" t="s">
        <v>75</v>
      </c>
      <c r="D9" s="151" t="s">
        <v>73</v>
      </c>
      <c r="E9" s="153">
        <v>3.54</v>
      </c>
      <c r="F9" s="163"/>
      <c r="G9" s="163">
        <f t="shared" si="0"/>
        <v>0</v>
      </c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</row>
    <row r="10" spans="1:99" s="165" customFormat="1" outlineLevel="1">
      <c r="A10" s="146">
        <v>3</v>
      </c>
      <c r="B10" s="147"/>
      <c r="C10" s="148" t="s">
        <v>74</v>
      </c>
      <c r="D10" s="151" t="s">
        <v>73</v>
      </c>
      <c r="E10" s="153">
        <v>21.18</v>
      </c>
      <c r="F10" s="163"/>
      <c r="G10" s="163">
        <f>E10*F10</f>
        <v>0</v>
      </c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</row>
    <row r="11" spans="1:99" s="165" customFormat="1" outlineLevel="1">
      <c r="A11" s="146">
        <v>4</v>
      </c>
      <c r="B11" s="147"/>
      <c r="C11" s="148" t="s">
        <v>76</v>
      </c>
      <c r="D11" s="151" t="s">
        <v>73</v>
      </c>
      <c r="E11" s="153">
        <v>21.18</v>
      </c>
      <c r="F11" s="163"/>
      <c r="G11" s="163">
        <f t="shared" si="0"/>
        <v>0</v>
      </c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</row>
    <row r="12" spans="1:99" s="165" customFormat="1" outlineLevel="1">
      <c r="A12" s="146">
        <v>5</v>
      </c>
      <c r="B12" s="147"/>
      <c r="C12" s="148" t="s">
        <v>77</v>
      </c>
      <c r="D12" s="151" t="s">
        <v>73</v>
      </c>
      <c r="E12" s="153">
        <v>21.18</v>
      </c>
      <c r="F12" s="163"/>
      <c r="G12" s="163">
        <f t="shared" si="0"/>
        <v>0</v>
      </c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</row>
    <row r="13" spans="1:99" s="11" customFormat="1" ht="22.5">
      <c r="A13" s="146">
        <v>6</v>
      </c>
      <c r="B13" s="147"/>
      <c r="C13" s="148" t="s">
        <v>78</v>
      </c>
      <c r="D13" s="151" t="s">
        <v>73</v>
      </c>
      <c r="E13" s="149">
        <v>8.65</v>
      </c>
      <c r="F13" s="149"/>
      <c r="G13" s="163">
        <f t="shared" si="0"/>
        <v>0</v>
      </c>
      <c r="H13" s="178"/>
      <c r="I13" s="177"/>
      <c r="J13" s="166"/>
      <c r="AU13" s="11">
        <v>1</v>
      </c>
      <c r="AV13" s="11">
        <f>IF(AU13=1,G13,0)</f>
        <v>0</v>
      </c>
      <c r="AW13" s="11">
        <f>IF(AU13=2,G13,0)</f>
        <v>0</v>
      </c>
      <c r="AX13" s="11">
        <f>IF(AU13=3,G13,0)</f>
        <v>0</v>
      </c>
      <c r="AY13" s="11">
        <f>IF(AU13=4,G13,0)</f>
        <v>0</v>
      </c>
      <c r="AZ13" s="11">
        <f>IF(AU13=5,G13,0)</f>
        <v>0</v>
      </c>
      <c r="CU13" s="11">
        <v>0</v>
      </c>
    </row>
    <row r="14" spans="1:99" s="11" customFormat="1">
      <c r="A14" s="146">
        <v>7</v>
      </c>
      <c r="B14" s="167"/>
      <c r="C14" s="168" t="s">
        <v>86</v>
      </c>
      <c r="D14" s="169" t="s">
        <v>73</v>
      </c>
      <c r="E14" s="149">
        <v>11.06</v>
      </c>
      <c r="F14" s="149"/>
      <c r="G14" s="163">
        <f t="shared" si="0"/>
        <v>0</v>
      </c>
      <c r="I14" s="164"/>
      <c r="J14" s="166"/>
    </row>
    <row r="15" spans="1:99" s="11" customFormat="1">
      <c r="A15" s="146">
        <v>8</v>
      </c>
      <c r="B15" s="147"/>
      <c r="C15" s="148" t="s">
        <v>79</v>
      </c>
      <c r="D15" s="151" t="s">
        <v>73</v>
      </c>
      <c r="E15" s="153">
        <v>10.119999999999999</v>
      </c>
      <c r="F15" s="163"/>
      <c r="G15" s="163">
        <f t="shared" si="0"/>
        <v>0</v>
      </c>
      <c r="I15" s="164"/>
      <c r="Q15" s="170"/>
      <c r="R15" s="170"/>
      <c r="S15" s="170"/>
      <c r="T15" s="170"/>
      <c r="U15" s="170"/>
    </row>
    <row r="16" spans="1:99" s="162" customFormat="1">
      <c r="A16" s="171"/>
      <c r="B16" s="19" t="s">
        <v>10</v>
      </c>
      <c r="C16" s="20" t="str">
        <f>CONCATENATE(B7," ",C7)</f>
        <v>1 Zemní práce</v>
      </c>
      <c r="D16" s="171"/>
      <c r="E16" s="172"/>
      <c r="F16" s="172"/>
      <c r="G16" s="145">
        <f>SUM(G7:G15)</f>
        <v>0</v>
      </c>
      <c r="I16" s="23"/>
      <c r="L16" s="173"/>
    </row>
    <row r="17" spans="1:24" s="162" customFormat="1">
      <c r="A17" s="154" t="s">
        <v>9</v>
      </c>
      <c r="B17" s="155" t="s">
        <v>80</v>
      </c>
      <c r="C17" s="156" t="s">
        <v>81</v>
      </c>
      <c r="D17" s="157"/>
      <c r="E17" s="174"/>
      <c r="F17" s="159"/>
      <c r="G17" s="179">
        <f t="shared" ref="G17:G18" si="1">E17*F17</f>
        <v>0</v>
      </c>
      <c r="I17" s="23"/>
      <c r="L17" s="173"/>
    </row>
    <row r="18" spans="1:24" s="162" customFormat="1">
      <c r="A18" s="146">
        <v>9</v>
      </c>
      <c r="B18" s="147"/>
      <c r="C18" s="148" t="s">
        <v>82</v>
      </c>
      <c r="D18" s="151" t="s">
        <v>73</v>
      </c>
      <c r="E18" s="175">
        <v>2.41</v>
      </c>
      <c r="F18" s="163"/>
      <c r="G18" s="163">
        <f t="shared" si="1"/>
        <v>0</v>
      </c>
      <c r="I18" s="23"/>
      <c r="L18" s="173"/>
    </row>
    <row r="19" spans="1:24" s="162" customFormat="1">
      <c r="A19" s="171"/>
      <c r="B19" s="19" t="s">
        <v>10</v>
      </c>
      <c r="C19" s="20" t="str">
        <f>CONCATENATE(B17," ",C17)</f>
        <v>4 Vodorovné konstrukce</v>
      </c>
      <c r="D19" s="171"/>
      <c r="E19" s="172"/>
      <c r="F19" s="172"/>
      <c r="G19" s="145">
        <f>SUM(G17:G18)</f>
        <v>0</v>
      </c>
      <c r="I19" s="23"/>
      <c r="L19" s="173"/>
    </row>
    <row r="20" spans="1:24" s="176" customFormat="1" outlineLevel="1">
      <c r="A20" s="154" t="s">
        <v>9</v>
      </c>
      <c r="B20" s="155" t="s">
        <v>83</v>
      </c>
      <c r="C20" s="156" t="s">
        <v>84</v>
      </c>
      <c r="D20" s="157"/>
      <c r="E20" s="159"/>
      <c r="F20" s="159"/>
      <c r="G20" s="160">
        <f t="shared" si="0"/>
        <v>0</v>
      </c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</row>
    <row r="21" spans="1:24" s="176" customFormat="1" ht="12.75" customHeight="1" outlineLevel="1">
      <c r="A21" s="146">
        <v>10</v>
      </c>
      <c r="B21" s="189"/>
      <c r="C21" s="148" t="s">
        <v>96</v>
      </c>
      <c r="D21" s="151" t="s">
        <v>11</v>
      </c>
      <c r="E21" s="153">
        <v>13</v>
      </c>
      <c r="F21" s="163"/>
      <c r="G21" s="163">
        <f t="shared" ref="G21" si="2">E21*F21</f>
        <v>0</v>
      </c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s="176" customFormat="1" outlineLevel="1">
      <c r="A22" s="146">
        <v>11</v>
      </c>
      <c r="B22" s="147"/>
      <c r="C22" s="148" t="s">
        <v>93</v>
      </c>
      <c r="D22" s="151" t="s">
        <v>11</v>
      </c>
      <c r="E22" s="153">
        <v>38.5</v>
      </c>
      <c r="F22" s="163"/>
      <c r="G22" s="163">
        <f t="shared" si="0"/>
        <v>0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</row>
    <row r="23" spans="1:24" s="176" customFormat="1" outlineLevel="1">
      <c r="A23" s="146">
        <v>12</v>
      </c>
      <c r="B23" s="147"/>
      <c r="C23" s="148" t="s">
        <v>85</v>
      </c>
      <c r="D23" s="151" t="s">
        <v>11</v>
      </c>
      <c r="E23" s="153">
        <v>23.5</v>
      </c>
      <c r="F23" s="163"/>
      <c r="G23" s="163">
        <f t="shared" si="0"/>
        <v>0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4" s="176" customFormat="1" outlineLevel="1">
      <c r="A24" s="146">
        <v>13</v>
      </c>
      <c r="B24" s="147"/>
      <c r="C24" s="148" t="s">
        <v>91</v>
      </c>
      <c r="D24" s="151" t="s">
        <v>11</v>
      </c>
      <c r="E24" s="153">
        <v>15</v>
      </c>
      <c r="F24" s="163"/>
      <c r="G24" s="163">
        <f t="shared" si="0"/>
        <v>0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s="176" customFormat="1" outlineLevel="1">
      <c r="A25" s="146">
        <v>14</v>
      </c>
      <c r="B25" s="147"/>
      <c r="C25" s="148" t="s">
        <v>92</v>
      </c>
      <c r="D25" s="151" t="s">
        <v>11</v>
      </c>
      <c r="E25" s="153">
        <v>24</v>
      </c>
      <c r="F25" s="163"/>
      <c r="G25" s="163">
        <f t="shared" si="0"/>
        <v>0</v>
      </c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s="176" customFormat="1" ht="54.95" customHeight="1" outlineLevel="1">
      <c r="A26" s="146">
        <v>15</v>
      </c>
      <c r="B26" s="147"/>
      <c r="C26" s="148" t="s">
        <v>94</v>
      </c>
      <c r="D26" s="151" t="s">
        <v>12</v>
      </c>
      <c r="E26" s="153">
        <v>4</v>
      </c>
      <c r="F26" s="163"/>
      <c r="G26" s="163">
        <f t="shared" ref="G26:G27" si="3">E26*F26</f>
        <v>0</v>
      </c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</row>
    <row r="27" spans="1:24" s="176" customFormat="1" ht="45" outlineLevel="1">
      <c r="A27" s="146">
        <v>16</v>
      </c>
      <c r="B27" s="147"/>
      <c r="C27" s="148" t="s">
        <v>95</v>
      </c>
      <c r="D27" s="151" t="s">
        <v>12</v>
      </c>
      <c r="E27" s="153">
        <v>2</v>
      </c>
      <c r="F27" s="163"/>
      <c r="G27" s="163">
        <f t="shared" si="3"/>
        <v>0</v>
      </c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</row>
    <row r="28" spans="1:24" s="176" customFormat="1" outlineLevel="1">
      <c r="A28" s="146">
        <v>17</v>
      </c>
      <c r="B28" s="147"/>
      <c r="C28" s="148" t="s">
        <v>97</v>
      </c>
      <c r="D28" s="151" t="s">
        <v>70</v>
      </c>
      <c r="E28" s="153">
        <v>0.52</v>
      </c>
      <c r="F28" s="163"/>
      <c r="G28" s="163">
        <f t="shared" ref="G28" si="4">E28*F28</f>
        <v>0</v>
      </c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4" s="162" customFormat="1">
      <c r="A29" s="171"/>
      <c r="B29" s="19" t="s">
        <v>10</v>
      </c>
      <c r="C29" s="20" t="str">
        <f>CONCATENATE(B20," ",C20)</f>
        <v>8 Trubní vedení</v>
      </c>
      <c r="D29" s="171"/>
      <c r="E29" s="172"/>
      <c r="F29" s="172"/>
      <c r="G29" s="145">
        <f>SUM(G20:G28)</f>
        <v>0</v>
      </c>
      <c r="I29" s="23"/>
    </row>
  </sheetData>
  <mergeCells count="3">
    <mergeCell ref="A1:G1"/>
    <mergeCell ref="A3:B3"/>
    <mergeCell ref="A4:B4"/>
  </mergeCells>
  <printOptions gridLinesSet="0"/>
  <pageMargins left="0.59055118110236227" right="0.39370078740157483" top="0.19685039370078741" bottom="0.19685039370078741" header="0" footer="0.19685039370078741"/>
  <pageSetup paperSize="9" scale="98" orientation="portrait" horizontalDpi="300" r:id="rId1"/>
  <headerFooter alignWithMargins="0"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39</vt:i4>
      </vt:variant>
    </vt:vector>
  </HeadingPairs>
  <TitlesOfParts>
    <vt:vector size="42" baseType="lpstr">
      <vt:lpstr>Krycí list</vt:lpstr>
      <vt:lpstr>Rekapitulace</vt:lpstr>
      <vt:lpstr>Položky</vt:lpstr>
      <vt:lpstr>'Krycí list'!cisloobjektu</vt:lpstr>
      <vt:lpstr>'Krycí list'!cislostavby</vt:lpstr>
      <vt:lpstr>'Krycí list'!Datum</vt:lpstr>
      <vt:lpstr>Rekapitulace!Dil</vt:lpstr>
      <vt:lpstr>Rekapitulace!Dodavka</vt:lpstr>
      <vt:lpstr>Rekapitulace!HSV</vt:lpstr>
      <vt:lpstr>Rekapitulace!HZS</vt:lpstr>
      <vt:lpstr>'Krycí list'!JKSO</vt:lpstr>
      <vt:lpstr>'Krycí list'!MJ</vt:lpstr>
      <vt:lpstr>Rekapitulace!Mont</vt:lpstr>
      <vt:lpstr>Rekapitulace!NazevDilu</vt:lpstr>
      <vt:lpstr>'Krycí list'!nazevobjektu</vt:lpstr>
      <vt:lpstr>'Krycí list'!nazevstavby</vt:lpstr>
      <vt:lpstr>Položky!Názvy_tisku</vt:lpstr>
      <vt:lpstr>Rekapitulace!Názvy_tisku</vt:lpstr>
      <vt:lpstr>'Krycí list'!Objednatel</vt:lpstr>
      <vt:lpstr>'Krycí list'!Oblast_tisku</vt:lpstr>
      <vt:lpstr>Položky!Oblast_tisku</vt:lpstr>
      <vt:lpstr>Rekapitulace!Oblast_tisku</vt:lpstr>
      <vt:lpstr>'Krycí list'!PocetMJ</vt:lpstr>
      <vt:lpstr>'Krycí list'!Poznamka</vt:lpstr>
      <vt:lpstr>'Krycí list'!Projektant</vt:lpstr>
      <vt:lpstr>Rekapitulace!PSV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Rekapitulace!VRN</vt:lpstr>
      <vt:lpstr>Rekapitulace!VRNKc</vt:lpstr>
      <vt:lpstr>Rekapitulace!VRNnazev</vt:lpstr>
      <vt:lpstr>Rekapitulace!VRNproc</vt:lpstr>
      <vt:lpstr>Rekapitulace!VRNzakl</vt:lpstr>
      <vt:lpstr>'Krycí list'!Zakazka</vt:lpstr>
      <vt:lpstr>'Krycí list'!Zaklad22</vt:lpstr>
      <vt:lpstr>'Krycí list'!Zaklad5</vt:lpstr>
      <vt:lpstr>'Krycí list'!Zhotovitel</vt:lpstr>
    </vt:vector>
  </TitlesOfParts>
  <Company>Ing. Jaroslav Prokes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Jaroslav Prokes</dc:creator>
  <cp:lastModifiedBy>Mr.No</cp:lastModifiedBy>
  <cp:lastPrinted>2018-10-09T11:43:53Z</cp:lastPrinted>
  <dcterms:created xsi:type="dcterms:W3CDTF">2010-09-07T04:16:47Z</dcterms:created>
  <dcterms:modified xsi:type="dcterms:W3CDTF">2018-12-19T13:47:25Z</dcterms:modified>
</cp:coreProperties>
</file>