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Výběrová řízení nová\Kounicova 67\rok 2020\"/>
    </mc:Choice>
  </mc:AlternateContent>
  <bookViews>
    <workbookView xWindow="2868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507_2020_02 507_2020_0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'507_2020_02 507_2020_02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'507_2020_02 507_2020_02 Pol'!$A$1:$X$33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0" i="1" l="1"/>
  <c r="I49" i="1"/>
  <c r="G41" i="1"/>
  <c r="F41" i="1"/>
  <c r="G40" i="1"/>
  <c r="F40" i="1"/>
  <c r="G39" i="1"/>
  <c r="F39" i="1"/>
  <c r="H39" i="1" s="1"/>
  <c r="H42" i="1" s="1"/>
  <c r="G23" i="12"/>
  <c r="G9" i="12"/>
  <c r="I9" i="12"/>
  <c r="K9" i="12"/>
  <c r="M9" i="12"/>
  <c r="O9" i="12"/>
  <c r="Q9" i="12"/>
  <c r="V9" i="12"/>
  <c r="G12" i="12"/>
  <c r="G8" i="12" s="1"/>
  <c r="I12" i="12"/>
  <c r="K12" i="12"/>
  <c r="O12" i="12"/>
  <c r="O8" i="12" s="1"/>
  <c r="Q12" i="12"/>
  <c r="V12" i="12"/>
  <c r="G15" i="12"/>
  <c r="M15" i="12" s="1"/>
  <c r="I15" i="12"/>
  <c r="I8" i="12" s="1"/>
  <c r="K15" i="12"/>
  <c r="O15" i="12"/>
  <c r="Q15" i="12"/>
  <c r="Q8" i="12" s="1"/>
  <c r="V15" i="12"/>
  <c r="G17" i="12"/>
  <c r="M17" i="12" s="1"/>
  <c r="I17" i="12"/>
  <c r="K17" i="12"/>
  <c r="K8" i="12" s="1"/>
  <c r="O17" i="12"/>
  <c r="Q17" i="12"/>
  <c r="V17" i="12"/>
  <c r="V8" i="12" s="1"/>
  <c r="G18" i="12"/>
  <c r="I18" i="12"/>
  <c r="K18" i="12"/>
  <c r="M18" i="12"/>
  <c r="O18" i="12"/>
  <c r="Q18" i="12"/>
  <c r="V18" i="12"/>
  <c r="G19" i="12"/>
  <c r="M19" i="12" s="1"/>
  <c r="I19" i="12"/>
  <c r="K19" i="12"/>
  <c r="O19" i="12"/>
  <c r="Q19" i="12"/>
  <c r="V19" i="12"/>
  <c r="G20" i="12"/>
  <c r="I20" i="12"/>
  <c r="O20" i="12"/>
  <c r="Q20" i="12"/>
  <c r="G21" i="12"/>
  <c r="M21" i="12" s="1"/>
  <c r="M20" i="12" s="1"/>
  <c r="I21" i="12"/>
  <c r="K21" i="12"/>
  <c r="K20" i="12" s="1"/>
  <c r="O21" i="12"/>
  <c r="Q21" i="12"/>
  <c r="V21" i="12"/>
  <c r="V20" i="12" s="1"/>
  <c r="AE23" i="12"/>
  <c r="I20" i="1"/>
  <c r="I19" i="1"/>
  <c r="I18" i="1"/>
  <c r="I17" i="1"/>
  <c r="I16" i="1"/>
  <c r="I51" i="1"/>
  <c r="J49" i="1" s="1"/>
  <c r="F42" i="1"/>
  <c r="G42" i="1"/>
  <c r="G25" i="1" s="1"/>
  <c r="A25" i="1" s="1"/>
  <c r="H41" i="1"/>
  <c r="I41" i="1" s="1"/>
  <c r="J50" i="1" l="1"/>
  <c r="J51" i="1" s="1"/>
  <c r="H40" i="1"/>
  <c r="I40" i="1" s="1"/>
  <c r="G26" i="1"/>
  <c r="A26" i="1"/>
  <c r="G28" i="1"/>
  <c r="G23" i="1"/>
  <c r="M8" i="12"/>
  <c r="M12" i="12"/>
  <c r="AF23" i="12"/>
  <c r="I39" i="1"/>
  <c r="I42" i="1" s="1"/>
  <c r="I21" i="1"/>
  <c r="J28" i="1"/>
  <c r="J26" i="1"/>
  <c r="G38" i="1"/>
  <c r="F38" i="1"/>
  <c r="J23" i="1"/>
  <c r="J24" i="1"/>
  <c r="J25" i="1"/>
  <c r="J27" i="1"/>
  <c r="E24" i="1"/>
  <c r="E26" i="1"/>
  <c r="A23" i="1" l="1"/>
  <c r="J39" i="1"/>
  <c r="J42" i="1" s="1"/>
  <c r="J40" i="1"/>
  <c r="J41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Marečková Anna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<sst xmlns="http://schemas.openxmlformats.org/spreadsheetml/2006/main" count="199" uniqueCount="127">
  <si>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</si>
  <si>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</si>
  <si>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</si>
  <si>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</si>
  <si>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</si>
  <si>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</si>
  <si>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</si>
  <si>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</si>
  <si>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</si>
  <si>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</si>
  <si>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</si>
  <si>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</si>
  <si>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</si>
  <si>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</si>
  <si>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</si>
  <si>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</si>
  <si>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</si>
  <si>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</si>
  <si>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</si>
  <si>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</si>
  <si>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</si>
  <si>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</si>
  <si>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</si>
  <si>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</si>
  <si>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</si>
  <si>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</si>
  <si>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</si>
  <si>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</si>
  <si>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</si>
  <si>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</si>
  <si>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</si>
  <si>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</si>
  <si>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</si>
  <si>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</si>
  <si>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</si>
  <si>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</si>
  <si>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</si>
  <si>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</si>
  <si>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</si>
  <si>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</si>
  <si>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</si>
  <si>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</si>
  <si>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</si>
  <si>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507/2020/02</t>
  </si>
  <si>
    <t>Kounicova 67a výměna žaluzií</t>
  </si>
  <si>
    <t>Objekt:</t>
  </si>
  <si>
    <t>Rozpočet:</t>
  </si>
  <si>
    <t>Marečková</t>
  </si>
  <si>
    <t>sdfsdf</t>
  </si>
  <si>
    <t>OSM MMB</t>
  </si>
  <si>
    <t>Stavba</t>
  </si>
  <si>
    <t>Celkem za stavbu</t>
  </si>
  <si>
    <t>CZK</t>
  </si>
  <si>
    <t>Rekapitulace dílů</t>
  </si>
  <si>
    <t>Typ dílu</t>
  </si>
  <si>
    <t>786</t>
  </si>
  <si>
    <t>Zastiňující technika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</si>
  <si>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</si>
  <si>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</si>
  <si>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</si>
  <si>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</si>
  <si>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</si>
  <si>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</si>
  <si>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</si>
  <si>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</si>
  <si>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</si>
  <si>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</si>
  <si>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</si>
  <si>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</si>
  <si>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</si>
  <si>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</si>
  <si>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</si>
  <si>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</si>
  <si>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</si>
  <si>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</si>
  <si>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</si>
  <si>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</si>
  <si>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</si>
  <si>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</si>
  <si>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</si>
  <si>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</si>
  <si>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</si>
  <si>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</si>
  <si>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</si>
  <si>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</si>
  <si>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</si>
  <si>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</si>
  <si>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</si>
  <si>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</si>
  <si>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786611811R00</t>
  </si>
  <si>
    <t>Dmtž předokenních rolet, žaluzií s viditelným boxem</t>
  </si>
  <si>
    <t>kus</t>
  </si>
  <si>
    <t>RTS 20/ I</t>
  </si>
  <si>
    <t>Práce</t>
  </si>
  <si>
    <t>POL1_</t>
  </si>
  <si>
    <t>96</t>
  </si>
  <si>
    <t>VV</t>
  </si>
  <si>
    <t>14</t>
  </si>
  <si>
    <t>786621211R00</t>
  </si>
  <si>
    <t>Žaluzie lam.oken zdvoj. kyv.dřevěných,Rolcolor 25</t>
  </si>
  <si>
    <t>m2</t>
  </si>
  <si>
    <t>(1,1*0,5+1,1*1,3)*96</t>
  </si>
  <si>
    <t>(0,8*0,5+0,8*1,3)*14</t>
  </si>
  <si>
    <t>901      R00</t>
  </si>
  <si>
    <t>Hzs-předběžná obhlídka      přesné zaměření</t>
  </si>
  <si>
    <t>h</t>
  </si>
  <si>
    <t>Prav.M</t>
  </si>
  <si>
    <t>HZS</t>
  </si>
  <si>
    <t>POL10_</t>
  </si>
  <si>
    <t>přesné zaměření : 5</t>
  </si>
  <si>
    <t>998786202R00</t>
  </si>
  <si>
    <t>Přesun hmot pro zastiň. techniku, výšky do 12 m</t>
  </si>
  <si>
    <t>Přesun hmot</t>
  </si>
  <si>
    <t>POL7_</t>
  </si>
  <si>
    <t>998786294R00</t>
  </si>
  <si>
    <t>Příplatek zvětš. přesun, zastiň.technika, do 1 km</t>
  </si>
  <si>
    <t>998786299R00</t>
  </si>
  <si>
    <t>Příplatek zvětš. přesun,zastiň.technika, další 1km</t>
  </si>
  <si>
    <t>979990191R00</t>
  </si>
  <si>
    <t>Poplatek za skládku suti - žaluzie</t>
  </si>
  <si>
    <t>t</t>
  </si>
  <si>
    <t>Přesun suti</t>
  </si>
  <si>
    <t>POL8_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</si>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</sst>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ild.brno.cz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4"/>
  <sheetViews>
    <sheetView showGridLines="0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24</v>
      </c>
      <c r="C2" s="113"/>
      <c r="D2" s="114" t="s">
        <v>43</v>
      </c>
      <c r="E2" s="115" t="s">
        <v>44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45</v>
      </c>
      <c r="C3" s="113"/>
      <c r="D3" s="119" t="s">
        <v>43</v>
      </c>
      <c r="E3" s="120" t="s">
        <v>44</v>
      </c>
      <c r="F3" s="121"/>
      <c r="G3" s="121"/>
      <c r="H3" s="121"/>
      <c r="I3" s="121"/>
      <c r="J3" s="122"/>
    </row>
    <row r="4" spans="1:15" ht="23.25" customHeight="1" x14ac:dyDescent="0.2">
      <c r="A4" s="111">
        <v>3973</v>
      </c>
      <c r="B4" s="123" t="s">
        <v>46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 t="s">
        <v>47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SUMIF(F49:F50,A16,I49:I50)+SUMIF(F49:F50,"PSU",I49:I50)</f>
        <v>0</v>
      </c>
      <c r="J16" s="85"/>
    </row>
    <row r="17" spans="1:10" ht="23.25" customHeight="1" x14ac:dyDescent="0.2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SUMIF(F49:F50,A17,I49:I50)</f>
        <v>0</v>
      </c>
      <c r="J17" s="85"/>
    </row>
    <row r="18" spans="1:10" ht="23.25" customHeight="1" x14ac:dyDescent="0.2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SUMIF(F49:F50,A18,I49:I50)</f>
        <v>0</v>
      </c>
      <c r="J18" s="85"/>
    </row>
    <row r="19" spans="1:10" ht="23.25" customHeight="1" x14ac:dyDescent="0.2">
      <c r="A19" s="196" t="s">
        <v>60</v>
      </c>
      <c r="B19" s="38" t="s">
        <v>29</v>
      </c>
      <c r="C19" s="62"/>
      <c r="D19" s="63"/>
      <c r="E19" s="83"/>
      <c r="F19" s="84"/>
      <c r="G19" s="83"/>
      <c r="H19" s="84"/>
      <c r="I19" s="83">
        <f>SUMIF(F49:F50,A19,I49:I50)</f>
        <v>0</v>
      </c>
      <c r="J19" s="85"/>
    </row>
    <row r="20" spans="1:10" ht="23.25" customHeight="1" x14ac:dyDescent="0.2">
      <c r="A20" s="196" t="s">
        <v>61</v>
      </c>
      <c r="B20" s="38" t="s">
        <v>30</v>
      </c>
      <c r="C20" s="62"/>
      <c r="D20" s="63"/>
      <c r="E20" s="83"/>
      <c r="F20" s="84"/>
      <c r="G20" s="83"/>
      <c r="H20" s="84"/>
      <c r="I20" s="83">
        <f>SUMIF(F49:F50,A20,I49:I50)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 t="s">
        <v>48</v>
      </c>
      <c r="E34" s="104"/>
      <c r="G34" s="105" t="s">
        <v>49</v>
      </c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50</v>
      </c>
      <c r="C39" s="148"/>
      <c r="D39" s="148"/>
      <c r="E39" s="148"/>
      <c r="F39" s="149">
        <f>'507_2020_02 507_2020_02 Pol'!AE23</f>
        <v>0</v>
      </c>
      <c r="G39" s="150">
        <f>'507_2020_02 507_2020_02 Pol'!AF23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3" t="s">
        <v>43</v>
      </c>
      <c r="C40" s="154" t="s">
        <v>44</v>
      </c>
      <c r="D40" s="154"/>
      <c r="E40" s="154"/>
      <c r="F40" s="155">
        <f>'507_2020_02 507_2020_02 Pol'!AE23</f>
        <v>0</v>
      </c>
      <c r="G40" s="156">
        <f>'507_2020_02 507_2020_02 Pol'!AF23</f>
        <v>0</v>
      </c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">
      <c r="A41" s="137">
        <v>3</v>
      </c>
      <c r="B41" s="158" t="s">
        <v>43</v>
      </c>
      <c r="C41" s="148" t="s">
        <v>44</v>
      </c>
      <c r="D41" s="148"/>
      <c r="E41" s="148"/>
      <c r="F41" s="159">
        <f>'507_2020_02 507_2020_02 Pol'!AE23</f>
        <v>0</v>
      </c>
      <c r="G41" s="151">
        <f>'507_2020_02 507_2020_02 Pol'!AF23</f>
        <v>0</v>
      </c>
      <c r="H41" s="151">
        <f>(F41*SazbaDPH1/100)+(G41*SazbaDPH2/100)</f>
        <v>0</v>
      </c>
      <c r="I41" s="151">
        <f>F41+G41+H41</f>
        <v>0</v>
      </c>
      <c r="J41" s="152" t="str">
        <f>IF(CenaCelkemVypocet=0,"",I41/CenaCelkemVypocet*100)</f>
        <v/>
      </c>
    </row>
    <row r="42" spans="1:10" ht="25.5" hidden="1" customHeight="1" x14ac:dyDescent="0.2">
      <c r="A42" s="137"/>
      <c r="B42" s="160" t="s">
        <v>51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75" x14ac:dyDescent="0.25">
      <c r="B46" s="176" t="s">
        <v>53</v>
      </c>
    </row>
    <row r="48" spans="1:10" ht="25.5" customHeight="1" x14ac:dyDescent="0.2">
      <c r="A48" s="178"/>
      <c r="B48" s="181" t="s">
        <v>18</v>
      </c>
      <c r="C48" s="181" t="s">
        <v>6</v>
      </c>
      <c r="D48" s="182"/>
      <c r="E48" s="182"/>
      <c r="F48" s="183" t="s">
        <v>54</v>
      </c>
      <c r="G48" s="183"/>
      <c r="H48" s="183"/>
      <c r="I48" s="183" t="s">
        <v>31</v>
      </c>
      <c r="J48" s="183" t="s">
        <v>0</v>
      </c>
    </row>
    <row r="49" spans="1:10" ht="36.75" customHeight="1" x14ac:dyDescent="0.2">
      <c r="A49" s="179"/>
      <c r="B49" s="184" t="s">
        <v>55</v>
      </c>
      <c r="C49" s="185" t="s">
        <v>56</v>
      </c>
      <c r="D49" s="186"/>
      <c r="E49" s="186"/>
      <c r="F49" s="192" t="s">
        <v>27</v>
      </c>
      <c r="G49" s="193"/>
      <c r="H49" s="193"/>
      <c r="I49" s="193">
        <f>'507_2020_02 507_2020_02 Pol'!G8</f>
        <v>0</v>
      </c>
      <c r="J49" s="190" t="str">
        <f>IF(I51=0,"",I49/I51*100)</f>
        <v/>
      </c>
    </row>
    <row r="50" spans="1:10" ht="36.75" customHeight="1" x14ac:dyDescent="0.2">
      <c r="A50" s="179"/>
      <c r="B50" s="184" t="s">
        <v>57</v>
      </c>
      <c r="C50" s="185" t="s">
        <v>58</v>
      </c>
      <c r="D50" s="186"/>
      <c r="E50" s="186"/>
      <c r="F50" s="192" t="s">
        <v>59</v>
      </c>
      <c r="G50" s="193"/>
      <c r="H50" s="193"/>
      <c r="I50" s="193">
        <f>'507_2020_02 507_2020_02 Pol'!G20</f>
        <v>0</v>
      </c>
      <c r="J50" s="190" t="str">
        <f>IF(I51=0,"",I50/I51*100)</f>
        <v/>
      </c>
    </row>
    <row r="51" spans="1:10" ht="25.5" customHeight="1" x14ac:dyDescent="0.2">
      <c r="A51" s="180"/>
      <c r="B51" s="187" t="s">
        <v>1</v>
      </c>
      <c r="C51" s="188"/>
      <c r="D51" s="189"/>
      <c r="E51" s="189"/>
      <c r="F51" s="194"/>
      <c r="G51" s="195"/>
      <c r="H51" s="195"/>
      <c r="I51" s="195">
        <f>SUM(I49:I50)</f>
        <v>0</v>
      </c>
      <c r="J51" s="191">
        <f>SUM(J49:J50)</f>
        <v>0</v>
      </c>
    </row>
    <row r="52" spans="1:10" x14ac:dyDescent="0.2">
      <c r="F52" s="135"/>
      <c r="G52" s="135"/>
      <c r="H52" s="135"/>
      <c r="I52" s="135"/>
      <c r="J52" s="136"/>
    </row>
    <row r="53" spans="1:10" x14ac:dyDescent="0.2">
      <c r="F53" s="135"/>
      <c r="G53" s="135"/>
      <c r="H53" s="135"/>
      <c r="I53" s="135"/>
      <c r="J53" s="136"/>
    </row>
    <row r="54" spans="1:10" x14ac:dyDescent="0.2">
      <c r="F54" s="135"/>
      <c r="G54" s="135"/>
      <c r="H54" s="135"/>
      <c r="I54" s="135"/>
      <c r="J54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C50:E50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7</v>
      </c>
      <c r="B1" s="197"/>
      <c r="C1" s="197"/>
      <c r="D1" s="197"/>
      <c r="E1" s="197"/>
      <c r="F1" s="197"/>
      <c r="G1" s="197"/>
      <c r="AG1" t="s">
        <v>62</v>
      </c>
    </row>
    <row r="2" spans="1:60" ht="24.95" customHeight="1" x14ac:dyDescent="0.2">
      <c r="A2" s="198" t="s">
        <v>8</v>
      </c>
      <c r="B2" s="49" t="s">
        <v>43</v>
      </c>
      <c r="C2" s="201" t="s">
        <v>44</v>
      </c>
      <c r="D2" s="199"/>
      <c r="E2" s="199"/>
      <c r="F2" s="199"/>
      <c r="G2" s="200"/>
      <c r="AG2" t="s">
        <v>63</v>
      </c>
    </row>
    <row r="3" spans="1:60" ht="24.95" customHeight="1" x14ac:dyDescent="0.2">
      <c r="A3" s="198" t="s">
        <v>9</v>
      </c>
      <c r="B3" s="49" t="s">
        <v>43</v>
      </c>
      <c r="C3" s="201" t="s">
        <v>44</v>
      </c>
      <c r="D3" s="199"/>
      <c r="E3" s="199"/>
      <c r="F3" s="199"/>
      <c r="G3" s="200"/>
      <c r="AC3" s="177" t="s">
        <v>63</v>
      </c>
      <c r="AG3" t="s">
        <v>64</v>
      </c>
    </row>
    <row r="4" spans="1:60" ht="24.95" customHeight="1" x14ac:dyDescent="0.2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65</v>
      </c>
    </row>
    <row r="5" spans="1:60" x14ac:dyDescent="0.2">
      <c r="D5" s="10"/>
    </row>
    <row r="6" spans="1:60" ht="38.25" x14ac:dyDescent="0.2">
      <c r="A6" s="208" t="s">
        <v>66</v>
      </c>
      <c r="B6" s="210" t="s">
        <v>67</v>
      </c>
      <c r="C6" s="210" t="s">
        <v>68</v>
      </c>
      <c r="D6" s="209" t="s">
        <v>69</v>
      </c>
      <c r="E6" s="208" t="s">
        <v>70</v>
      </c>
      <c r="F6" s="207" t="s">
        <v>71</v>
      </c>
      <c r="G6" s="208" t="s">
        <v>31</v>
      </c>
      <c r="H6" s="211" t="s">
        <v>32</v>
      </c>
      <c r="I6" s="211" t="s">
        <v>72</v>
      </c>
      <c r="J6" s="211" t="s">
        <v>33</v>
      </c>
      <c r="K6" s="211" t="s">
        <v>73</v>
      </c>
      <c r="L6" s="211" t="s">
        <v>74</v>
      </c>
      <c r="M6" s="211" t="s">
        <v>75</v>
      </c>
      <c r="N6" s="211" t="s">
        <v>76</v>
      </c>
      <c r="O6" s="211" t="s">
        <v>77</v>
      </c>
      <c r="P6" s="211" t="s">
        <v>78</v>
      </c>
      <c r="Q6" s="211" t="s">
        <v>79</v>
      </c>
      <c r="R6" s="211" t="s">
        <v>80</v>
      </c>
      <c r="S6" s="211" t="s">
        <v>81</v>
      </c>
      <c r="T6" s="211" t="s">
        <v>82</v>
      </c>
      <c r="U6" s="211" t="s">
        <v>83</v>
      </c>
      <c r="V6" s="211" t="s">
        <v>84</v>
      </c>
      <c r="W6" s="211" t="s">
        <v>85</v>
      </c>
      <c r="X6" s="211" t="s">
        <v>86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37" t="s">
        <v>87</v>
      </c>
      <c r="B8" s="238" t="s">
        <v>55</v>
      </c>
      <c r="C8" s="252" t="s">
        <v>56</v>
      </c>
      <c r="D8" s="239"/>
      <c r="E8" s="240"/>
      <c r="F8" s="241"/>
      <c r="G8" s="241">
        <f>SUMIF(AG9:AG19,"&lt;&gt;NOR",G9:G19)</f>
        <v>0</v>
      </c>
      <c r="H8" s="241"/>
      <c r="I8" s="241">
        <f>SUM(I9:I19)</f>
        <v>0</v>
      </c>
      <c r="J8" s="241"/>
      <c r="K8" s="241">
        <f>SUM(K9:K19)</f>
        <v>0</v>
      </c>
      <c r="L8" s="241"/>
      <c r="M8" s="241">
        <f>SUM(M9:M19)</f>
        <v>0</v>
      </c>
      <c r="N8" s="241"/>
      <c r="O8" s="241">
        <f>SUM(O9:O19)</f>
        <v>0.41</v>
      </c>
      <c r="P8" s="241"/>
      <c r="Q8" s="242">
        <f>SUM(Q9:Q19)</f>
        <v>1.76</v>
      </c>
      <c r="R8" s="236"/>
      <c r="S8" s="236"/>
      <c r="T8" s="236"/>
      <c r="U8" s="236"/>
      <c r="V8" s="236">
        <f>SUM(V9:V19)</f>
        <v>320.27999999999997</v>
      </c>
      <c r="W8" s="236"/>
      <c r="X8" s="236"/>
      <c r="AG8" t="s">
        <v>88</v>
      </c>
    </row>
    <row r="9" spans="1:60" outlineLevel="1" x14ac:dyDescent="0.2">
      <c r="A9" s="243">
        <v>1</v>
      </c>
      <c r="B9" s="244" t="s">
        <v>89</v>
      </c>
      <c r="C9" s="253" t="s">
        <v>90</v>
      </c>
      <c r="D9" s="245" t="s">
        <v>91</v>
      </c>
      <c r="E9" s="246">
        <v>110</v>
      </c>
      <c r="F9" s="247"/>
      <c r="G9" s="248">
        <f>ROUND(E9*F9,2)</f>
        <v>0</v>
      </c>
      <c r="H9" s="247"/>
      <c r="I9" s="248">
        <f>ROUND(E9*H9,2)</f>
        <v>0</v>
      </c>
      <c r="J9" s="247"/>
      <c r="K9" s="248">
        <f>ROUND(E9*J9,2)</f>
        <v>0</v>
      </c>
      <c r="L9" s="248">
        <v>21</v>
      </c>
      <c r="M9" s="248">
        <f>G9*(1+L9/100)</f>
        <v>0</v>
      </c>
      <c r="N9" s="248">
        <v>0</v>
      </c>
      <c r="O9" s="248">
        <f>ROUND(E9*N9,2)</f>
        <v>0</v>
      </c>
      <c r="P9" s="248">
        <v>1.6E-2</v>
      </c>
      <c r="Q9" s="249">
        <f>ROUND(E9*P9,2)</f>
        <v>1.76</v>
      </c>
      <c r="R9" s="232"/>
      <c r="S9" s="232" t="s">
        <v>92</v>
      </c>
      <c r="T9" s="232" t="s">
        <v>92</v>
      </c>
      <c r="U9" s="232">
        <v>0.63</v>
      </c>
      <c r="V9" s="232">
        <f>ROUND(E9*U9,2)</f>
        <v>69.3</v>
      </c>
      <c r="W9" s="232"/>
      <c r="X9" s="232" t="s">
        <v>93</v>
      </c>
      <c r="Y9" s="212"/>
      <c r="Z9" s="212"/>
      <c r="AA9" s="212"/>
      <c r="AB9" s="212"/>
      <c r="AC9" s="212"/>
      <c r="AD9" s="212"/>
      <c r="AE9" s="212"/>
      <c r="AF9" s="212"/>
      <c r="AG9" s="212" t="s">
        <v>94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29"/>
      <c r="B10" s="230"/>
      <c r="C10" s="254" t="s">
        <v>95</v>
      </c>
      <c r="D10" s="234"/>
      <c r="E10" s="235">
        <v>96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12"/>
      <c r="Z10" s="212"/>
      <c r="AA10" s="212"/>
      <c r="AB10" s="212"/>
      <c r="AC10" s="212"/>
      <c r="AD10" s="212"/>
      <c r="AE10" s="212"/>
      <c r="AF10" s="212"/>
      <c r="AG10" s="212" t="s">
        <v>96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29"/>
      <c r="B11" s="230"/>
      <c r="C11" s="254" t="s">
        <v>97</v>
      </c>
      <c r="D11" s="234"/>
      <c r="E11" s="235">
        <v>14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12"/>
      <c r="Z11" s="212"/>
      <c r="AA11" s="212"/>
      <c r="AB11" s="212"/>
      <c r="AC11" s="212"/>
      <c r="AD11" s="212"/>
      <c r="AE11" s="212"/>
      <c r="AF11" s="212"/>
      <c r="AG11" s="212" t="s">
        <v>96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43">
        <v>2</v>
      </c>
      <c r="B12" s="244" t="s">
        <v>98</v>
      </c>
      <c r="C12" s="253" t="s">
        <v>99</v>
      </c>
      <c r="D12" s="245" t="s">
        <v>100</v>
      </c>
      <c r="E12" s="246">
        <v>210.24</v>
      </c>
      <c r="F12" s="247"/>
      <c r="G12" s="248">
        <f>ROUND(E12*F12,2)</f>
        <v>0</v>
      </c>
      <c r="H12" s="247"/>
      <c r="I12" s="248">
        <f>ROUND(E12*H12,2)</f>
        <v>0</v>
      </c>
      <c r="J12" s="247"/>
      <c r="K12" s="248">
        <f>ROUND(E12*J12,2)</f>
        <v>0</v>
      </c>
      <c r="L12" s="248">
        <v>21</v>
      </c>
      <c r="M12" s="248">
        <f>G12*(1+L12/100)</f>
        <v>0</v>
      </c>
      <c r="N12" s="248">
        <v>1.9599999999999999E-3</v>
      </c>
      <c r="O12" s="248">
        <f>ROUND(E12*N12,2)</f>
        <v>0.41</v>
      </c>
      <c r="P12" s="248">
        <v>0</v>
      </c>
      <c r="Q12" s="249">
        <f>ROUND(E12*P12,2)</f>
        <v>0</v>
      </c>
      <c r="R12" s="232"/>
      <c r="S12" s="232" t="s">
        <v>92</v>
      </c>
      <c r="T12" s="232" t="s">
        <v>92</v>
      </c>
      <c r="U12" s="232">
        <v>1.17</v>
      </c>
      <c r="V12" s="232">
        <f>ROUND(E12*U12,2)</f>
        <v>245.98</v>
      </c>
      <c r="W12" s="232"/>
      <c r="X12" s="232" t="s">
        <v>93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94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29"/>
      <c r="B13" s="230"/>
      <c r="C13" s="254" t="s">
        <v>101</v>
      </c>
      <c r="D13" s="234"/>
      <c r="E13" s="235">
        <v>190.08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12"/>
      <c r="Z13" s="212"/>
      <c r="AA13" s="212"/>
      <c r="AB13" s="212"/>
      <c r="AC13" s="212"/>
      <c r="AD13" s="212"/>
      <c r="AE13" s="212"/>
      <c r="AF13" s="212"/>
      <c r="AG13" s="212" t="s">
        <v>96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29"/>
      <c r="B14" s="230"/>
      <c r="C14" s="254" t="s">
        <v>102</v>
      </c>
      <c r="D14" s="234"/>
      <c r="E14" s="235">
        <v>20.16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12"/>
      <c r="Z14" s="212"/>
      <c r="AA14" s="212"/>
      <c r="AB14" s="212"/>
      <c r="AC14" s="212"/>
      <c r="AD14" s="212"/>
      <c r="AE14" s="212"/>
      <c r="AF14" s="212"/>
      <c r="AG14" s="212" t="s">
        <v>96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43">
        <v>3</v>
      </c>
      <c r="B15" s="244" t="s">
        <v>103</v>
      </c>
      <c r="C15" s="253" t="s">
        <v>104</v>
      </c>
      <c r="D15" s="245" t="s">
        <v>105</v>
      </c>
      <c r="E15" s="246">
        <v>5</v>
      </c>
      <c r="F15" s="247"/>
      <c r="G15" s="248">
        <f>ROUND(E15*F15,2)</f>
        <v>0</v>
      </c>
      <c r="H15" s="247"/>
      <c r="I15" s="248">
        <f>ROUND(E15*H15,2)</f>
        <v>0</v>
      </c>
      <c r="J15" s="247"/>
      <c r="K15" s="248">
        <f>ROUND(E15*J15,2)</f>
        <v>0</v>
      </c>
      <c r="L15" s="248">
        <v>21</v>
      </c>
      <c r="M15" s="248">
        <f>G15*(1+L15/100)</f>
        <v>0</v>
      </c>
      <c r="N15" s="248">
        <v>0</v>
      </c>
      <c r="O15" s="248">
        <f>ROUND(E15*N15,2)</f>
        <v>0</v>
      </c>
      <c r="P15" s="248">
        <v>0</v>
      </c>
      <c r="Q15" s="249">
        <f>ROUND(E15*P15,2)</f>
        <v>0</v>
      </c>
      <c r="R15" s="232" t="s">
        <v>106</v>
      </c>
      <c r="S15" s="232" t="s">
        <v>92</v>
      </c>
      <c r="T15" s="232" t="s">
        <v>92</v>
      </c>
      <c r="U15" s="232">
        <v>1</v>
      </c>
      <c r="V15" s="232">
        <f>ROUND(E15*U15,2)</f>
        <v>5</v>
      </c>
      <c r="W15" s="232"/>
      <c r="X15" s="232" t="s">
        <v>107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108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29"/>
      <c r="B16" s="230"/>
      <c r="C16" s="254" t="s">
        <v>109</v>
      </c>
      <c r="D16" s="234"/>
      <c r="E16" s="235">
        <v>5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12"/>
      <c r="Z16" s="212"/>
      <c r="AA16" s="212"/>
      <c r="AB16" s="212"/>
      <c r="AC16" s="212"/>
      <c r="AD16" s="212"/>
      <c r="AE16" s="212"/>
      <c r="AF16" s="212"/>
      <c r="AG16" s="212" t="s">
        <v>96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29">
        <v>4</v>
      </c>
      <c r="B17" s="230" t="s">
        <v>110</v>
      </c>
      <c r="C17" s="255" t="s">
        <v>111</v>
      </c>
      <c r="D17" s="231" t="s">
        <v>0</v>
      </c>
      <c r="E17" s="250"/>
      <c r="F17" s="233"/>
      <c r="G17" s="232">
        <f>ROUND(E17*F17,2)</f>
        <v>0</v>
      </c>
      <c r="H17" s="233"/>
      <c r="I17" s="232">
        <f>ROUND(E17*H17,2)</f>
        <v>0</v>
      </c>
      <c r="J17" s="233"/>
      <c r="K17" s="232">
        <f>ROUND(E17*J17,2)</f>
        <v>0</v>
      </c>
      <c r="L17" s="232">
        <v>21</v>
      </c>
      <c r="M17" s="232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2"/>
      <c r="S17" s="232" t="s">
        <v>92</v>
      </c>
      <c r="T17" s="232" t="s">
        <v>92</v>
      </c>
      <c r="U17" s="232">
        <v>0</v>
      </c>
      <c r="V17" s="232">
        <f>ROUND(E17*U17,2)</f>
        <v>0</v>
      </c>
      <c r="W17" s="232"/>
      <c r="X17" s="232" t="s">
        <v>112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113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29">
        <v>5</v>
      </c>
      <c r="B18" s="230" t="s">
        <v>114</v>
      </c>
      <c r="C18" s="255" t="s">
        <v>115</v>
      </c>
      <c r="D18" s="231" t="s">
        <v>0</v>
      </c>
      <c r="E18" s="250"/>
      <c r="F18" s="233"/>
      <c r="G18" s="232">
        <f>ROUND(E18*F18,2)</f>
        <v>0</v>
      </c>
      <c r="H18" s="233"/>
      <c r="I18" s="232">
        <f>ROUND(E18*H18,2)</f>
        <v>0</v>
      </c>
      <c r="J18" s="233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/>
      <c r="S18" s="232" t="s">
        <v>92</v>
      </c>
      <c r="T18" s="232" t="s">
        <v>92</v>
      </c>
      <c r="U18" s="232">
        <v>0</v>
      </c>
      <c r="V18" s="232">
        <f>ROUND(E18*U18,2)</f>
        <v>0</v>
      </c>
      <c r="W18" s="232"/>
      <c r="X18" s="232" t="s">
        <v>112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113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29">
        <v>6</v>
      </c>
      <c r="B19" s="230" t="s">
        <v>116</v>
      </c>
      <c r="C19" s="255" t="s">
        <v>117</v>
      </c>
      <c r="D19" s="231" t="s">
        <v>0</v>
      </c>
      <c r="E19" s="250"/>
      <c r="F19" s="233"/>
      <c r="G19" s="232">
        <f>ROUND(E19*F19,2)</f>
        <v>0</v>
      </c>
      <c r="H19" s="233"/>
      <c r="I19" s="232">
        <f>ROUND(E19*H19,2)</f>
        <v>0</v>
      </c>
      <c r="J19" s="233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/>
      <c r="S19" s="232" t="s">
        <v>92</v>
      </c>
      <c r="T19" s="232" t="s">
        <v>92</v>
      </c>
      <c r="U19" s="232">
        <v>0</v>
      </c>
      <c r="V19" s="232">
        <f>ROUND(E19*U19,2)</f>
        <v>0</v>
      </c>
      <c r="W19" s="232"/>
      <c r="X19" s="232" t="s">
        <v>112</v>
      </c>
      <c r="Y19" s="212"/>
      <c r="Z19" s="212"/>
      <c r="AA19" s="212"/>
      <c r="AB19" s="212"/>
      <c r="AC19" s="212"/>
      <c r="AD19" s="212"/>
      <c r="AE19" s="212"/>
      <c r="AF19" s="212"/>
      <c r="AG19" s="212" t="s">
        <v>113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x14ac:dyDescent="0.2">
      <c r="A20" s="237" t="s">
        <v>87</v>
      </c>
      <c r="B20" s="238" t="s">
        <v>57</v>
      </c>
      <c r="C20" s="252" t="s">
        <v>58</v>
      </c>
      <c r="D20" s="239"/>
      <c r="E20" s="240"/>
      <c r="F20" s="241"/>
      <c r="G20" s="241">
        <f>SUMIF(AG21:AG21,"&lt;&gt;NOR",G21:G21)</f>
        <v>0</v>
      </c>
      <c r="H20" s="241"/>
      <c r="I20" s="241">
        <f>SUM(I21:I21)</f>
        <v>0</v>
      </c>
      <c r="J20" s="241"/>
      <c r="K20" s="241">
        <f>SUM(K21:K21)</f>
        <v>0</v>
      </c>
      <c r="L20" s="241"/>
      <c r="M20" s="241">
        <f>SUM(M21:M21)</f>
        <v>0</v>
      </c>
      <c r="N20" s="241"/>
      <c r="O20" s="241">
        <f>SUM(O21:O21)</f>
        <v>0</v>
      </c>
      <c r="P20" s="241"/>
      <c r="Q20" s="242">
        <f>SUM(Q21:Q21)</f>
        <v>0</v>
      </c>
      <c r="R20" s="236"/>
      <c r="S20" s="236"/>
      <c r="T20" s="236"/>
      <c r="U20" s="236"/>
      <c r="V20" s="236">
        <f>SUM(V21:V21)</f>
        <v>0</v>
      </c>
      <c r="W20" s="236"/>
      <c r="X20" s="236"/>
      <c r="AG20" t="s">
        <v>88</v>
      </c>
    </row>
    <row r="21" spans="1:60" outlineLevel="1" x14ac:dyDescent="0.2">
      <c r="A21" s="243">
        <v>7</v>
      </c>
      <c r="B21" s="244" t="s">
        <v>118</v>
      </c>
      <c r="C21" s="253" t="s">
        <v>119</v>
      </c>
      <c r="D21" s="245" t="s">
        <v>120</v>
      </c>
      <c r="E21" s="246">
        <v>1.76</v>
      </c>
      <c r="F21" s="247"/>
      <c r="G21" s="248">
        <f>ROUND(E21*F21,2)</f>
        <v>0</v>
      </c>
      <c r="H21" s="247"/>
      <c r="I21" s="248">
        <f>ROUND(E21*H21,2)</f>
        <v>0</v>
      </c>
      <c r="J21" s="247"/>
      <c r="K21" s="248">
        <f>ROUND(E21*J21,2)</f>
        <v>0</v>
      </c>
      <c r="L21" s="248">
        <v>21</v>
      </c>
      <c r="M21" s="248">
        <f>G21*(1+L21/100)</f>
        <v>0</v>
      </c>
      <c r="N21" s="248">
        <v>0</v>
      </c>
      <c r="O21" s="248">
        <f>ROUND(E21*N21,2)</f>
        <v>0</v>
      </c>
      <c r="P21" s="248">
        <v>0</v>
      </c>
      <c r="Q21" s="249">
        <f>ROUND(E21*P21,2)</f>
        <v>0</v>
      </c>
      <c r="R21" s="232"/>
      <c r="S21" s="232" t="s">
        <v>92</v>
      </c>
      <c r="T21" s="232" t="s">
        <v>92</v>
      </c>
      <c r="U21" s="232">
        <v>0</v>
      </c>
      <c r="V21" s="232">
        <f>ROUND(E21*U21,2)</f>
        <v>0</v>
      </c>
      <c r="W21" s="232"/>
      <c r="X21" s="232" t="s">
        <v>121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122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x14ac:dyDescent="0.2">
      <c r="A22" s="3"/>
      <c r="B22" s="4"/>
      <c r="C22" s="256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E22">
        <v>15</v>
      </c>
      <c r="AF22">
        <v>21</v>
      </c>
      <c r="AG22" t="s">
        <v>74</v>
      </c>
    </row>
    <row r="23" spans="1:60" x14ac:dyDescent="0.2">
      <c r="A23" s="215"/>
      <c r="B23" s="216" t="s">
        <v>31</v>
      </c>
      <c r="C23" s="257"/>
      <c r="D23" s="217"/>
      <c r="E23" s="218"/>
      <c r="F23" s="218"/>
      <c r="G23" s="251">
        <f>G8+G20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f>SUMIF(L7:L21,AE22,G7:G21)</f>
        <v>0</v>
      </c>
      <c r="AF23">
        <f>SUMIF(L7:L21,AF22,G7:G21)</f>
        <v>0</v>
      </c>
      <c r="AG23" t="s">
        <v>123</v>
      </c>
    </row>
    <row r="24" spans="1:60" x14ac:dyDescent="0.2">
      <c r="A24" s="3"/>
      <c r="B24" s="4"/>
      <c r="C24" s="256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60" x14ac:dyDescent="0.2">
      <c r="A25" s="3"/>
      <c r="B25" s="4"/>
      <c r="C25" s="256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60" x14ac:dyDescent="0.2">
      <c r="A26" s="219" t="s">
        <v>124</v>
      </c>
      <c r="B26" s="219"/>
      <c r="C26" s="258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60" x14ac:dyDescent="0.2">
      <c r="A27" s="220"/>
      <c r="B27" s="221"/>
      <c r="C27" s="259"/>
      <c r="D27" s="221"/>
      <c r="E27" s="221"/>
      <c r="F27" s="221"/>
      <c r="G27" s="22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G27" t="s">
        <v>125</v>
      </c>
    </row>
    <row r="28" spans="1:60" x14ac:dyDescent="0.2">
      <c r="A28" s="223"/>
      <c r="B28" s="224"/>
      <c r="C28" s="260"/>
      <c r="D28" s="224"/>
      <c r="E28" s="224"/>
      <c r="F28" s="224"/>
      <c r="G28" s="22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60" x14ac:dyDescent="0.2">
      <c r="A29" s="223"/>
      <c r="B29" s="224"/>
      <c r="C29" s="260"/>
      <c r="D29" s="224"/>
      <c r="E29" s="224"/>
      <c r="F29" s="224"/>
      <c r="G29" s="22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">
      <c r="A30" s="223"/>
      <c r="B30" s="224"/>
      <c r="C30" s="260"/>
      <c r="D30" s="224"/>
      <c r="E30" s="224"/>
      <c r="F30" s="224"/>
      <c r="G30" s="2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">
      <c r="A31" s="226"/>
      <c r="B31" s="227"/>
      <c r="C31" s="261"/>
      <c r="D31" s="227"/>
      <c r="E31" s="227"/>
      <c r="F31" s="227"/>
      <c r="G31" s="22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">
      <c r="A32" s="3"/>
      <c r="B32" s="4"/>
      <c r="C32" s="256"/>
      <c r="D32" s="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3:33" x14ac:dyDescent="0.2">
      <c r="C33" s="262"/>
      <c r="D33" s="10"/>
      <c r="AG33" t="s">
        <v>126</v>
      </c>
    </row>
    <row r="34" spans="3:33" x14ac:dyDescent="0.2">
      <c r="D34" s="10"/>
    </row>
    <row r="35" spans="3:33" x14ac:dyDescent="0.2">
      <c r="D35" s="10"/>
    </row>
    <row r="36" spans="3:33" x14ac:dyDescent="0.2">
      <c r="D36" s="10"/>
    </row>
    <row r="37" spans="3:33" x14ac:dyDescent="0.2">
      <c r="D37" s="10"/>
    </row>
    <row r="38" spans="3:33" x14ac:dyDescent="0.2">
      <c r="D38" s="10"/>
    </row>
    <row r="39" spans="3:33" x14ac:dyDescent="0.2">
      <c r="D39" s="10"/>
    </row>
    <row r="40" spans="3:33" x14ac:dyDescent="0.2">
      <c r="D40" s="10"/>
    </row>
    <row r="41" spans="3:33" x14ac:dyDescent="0.2">
      <c r="D41" s="10"/>
    </row>
    <row r="42" spans="3:33" x14ac:dyDescent="0.2">
      <c r="D42" s="10"/>
    </row>
    <row r="43" spans="3:33" x14ac:dyDescent="0.2">
      <c r="D43" s="10"/>
    </row>
    <row r="44" spans="3:33" x14ac:dyDescent="0.2">
      <c r="D44" s="10"/>
    </row>
    <row r="45" spans="3:33" x14ac:dyDescent="0.2">
      <c r="D45" s="10"/>
    </row>
    <row r="46" spans="3:33" x14ac:dyDescent="0.2">
      <c r="D46" s="10"/>
    </row>
    <row r="47" spans="3:33" x14ac:dyDescent="0.2">
      <c r="D47" s="10"/>
    </row>
    <row r="48" spans="3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26:C26"/>
    <mergeCell ref="A27:G3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507_2020_02 507_2020_02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'507_2020_02 507_2020_02 Pol'!Názvy_tisku</vt:lpstr>
      <vt:lpstr>oadresa</vt:lpstr>
      <vt:lpstr>Stavba!Objednatel</vt:lpstr>
      <vt:lpstr>Stavba!Objekt</vt:lpstr>
      <vt:lpstr>'507_2020_02 507_2020_02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Marečková Anna</dc:creator>
  <cp:lastModifiedBy>Marečková Anna</cp:lastModifiedBy>
  <cp:lastPrinted>2019-03-19T12:27:02Z</cp:lastPrinted>
  <dcterms:created xsi:type="dcterms:W3CDTF">2009-04-08T07:15:50Z</dcterms:created>
  <dcterms:modified xsi:type="dcterms:W3CDTF">2020-05-25T13:00:44Z</dcterms:modified>
</cp:coreProperties>
</file>