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kapitulace stavby" sheetId="1" state="visible" r:id="rId2"/>
    <sheet name="Videnska85 - Výměna pěti ..." sheetId="2" state="visible" r:id="rId3"/>
  </sheets>
  <definedNames>
    <definedName function="false" hidden="false" localSheetId="0" name="_xlnm.Print_Area" vbProcedure="false">'Rekapitulace stavby'!$D$4:$AO$76,'Rekapitulace stavby'!$C$82:$AQ$96</definedName>
    <definedName function="false" hidden="false" localSheetId="0" name="_xlnm.Print_Titles" vbProcedure="false">'Rekapitulace stavby'!$92:$92</definedName>
    <definedName function="false" hidden="false" localSheetId="1" name="_xlnm.Print_Area" vbProcedure="false">'Videnska85 - Výměna pěti ...'!$C$4:$J$76,'Videnska85 - Výměna pěti ...'!$C$82:$J$108,'Videnska85 - Výměna pěti ...'!$C$114:$K$174</definedName>
    <definedName function="false" hidden="false" localSheetId="1" name="_xlnm.Print_Titles" vbProcedure="false">'Videnska85 - Výměna pěti ...'!$124:$124</definedName>
    <definedName function="false" hidden="true" localSheetId="1" name="_xlnm._FilterDatabase" vbProcedure="false">'Videnska85 - Výměna pěti ...'!$C$124:$K$174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<sst xmlns="http://schemas.openxmlformats.org/spreadsheetml/2006/main" count="758" uniqueCount="256">
  <si>
    <t xml:space="preserve">Export Komplet</t>
  </si>
  <si>
    <t xml:space="preserve">2.0</t>
  </si>
  <si>
    <t xml:space="preserve">False</t>
  </si>
  <si>
    <t xml:space="preserve">{1a7bd9b3-e578-4e9e-b511-8e942b3b1654}</t>
  </si>
  <si>
    <t xml:space="preserve">&gt;&gt;  skryté sloupce  &lt;&lt;</t>
  </si>
  <si>
    <t xml:space="preserve">0,01</t>
  </si>
  <si>
    <t xml:space="preserve">21</t>
  </si>
  <si>
    <t xml:space="preserve">15</t>
  </si>
  <si>
    <t xml:space="preserve">REKAPITULACE STAVBY</t>
  </si>
  <si>
    <t xml:space="preserve">v ---  níže se nacházejí doplnkové a pomocné údaje k sestavám  --- v</t>
  </si>
  <si>
    <t xml:space="preserve">Návod na vyplnění</t>
  </si>
  <si>
    <t xml:space="preserve">0,001</t>
  </si>
  <si>
    <t xml:space="preserve">Kód:</t>
  </si>
  <si>
    <t xml:space="preserve">Videnska85</t>
  </si>
  <si>
    <t xml:space="preserve"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</si>
  <si>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 xml:space="preserve">Stavba:</t>
  </si>
  <si>
    <t xml:space="preserve">Výměna pěti oken a vchodových dveří ve schodišti</t>
  </si>
  <si>
    <t xml:space="preserve">KSO:</t>
  </si>
  <si>
    <t xml:space="preserve">CC-CZ:</t>
  </si>
  <si>
    <t xml:space="preserve">Místo:</t>
  </si>
  <si>
    <t xml:space="preserve">Vídeňská 85,Brno</t>
  </si>
  <si>
    <t xml:space="preserve">Datum:</t>
  </si>
  <si>
    <t xml:space="preserve">8. 7. 2020</t>
  </si>
  <si>
    <t xml:space="preserve">Zadavatel:</t>
  </si>
  <si>
    <t xml:space="preserve">IČ:</t>
  </si>
  <si>
    <t xml:space="preserve">MmBrna,OSM Husova 3,Brno</t>
  </si>
  <si>
    <t xml:space="preserve">DIČ:</t>
  </si>
  <si>
    <t xml:space="preserve">Uchazeč:</t>
  </si>
  <si>
    <t xml:space="preserve">Vyplň údaj</t>
  </si>
  <si>
    <t xml:space="preserve">Projektant:</t>
  </si>
  <si>
    <t xml:space="preserve">R.Volková</t>
  </si>
  <si>
    <t xml:space="preserve">True</t>
  </si>
  <si>
    <t xml:space="preserve">Zpracovatel:</t>
  </si>
  <si>
    <t xml:space="preserve">Poznámka:</t>
  </si>
  <si>
    <t xml:space="preserve">Cena bez DPH</t>
  </si>
  <si>
    <t xml:space="preserve">Sazba daně</t>
  </si>
  <si>
    <t xml:space="preserve">Základ daně</t>
  </si>
  <si>
    <t xml:space="preserve">Výše daně</t>
  </si>
  <si>
    <t xml:space="preserve">DPH</t>
  </si>
  <si>
    <t xml:space="preserve">základní</t>
  </si>
  <si>
    <t xml:space="preserve">snížená</t>
  </si>
  <si>
    <t xml:space="preserve">zákl. přenesená</t>
  </si>
  <si>
    <t xml:space="preserve">sníž. přenesená</t>
  </si>
  <si>
    <t xml:space="preserve">nulová</t>
  </si>
  <si>
    <t xml:space="preserve">Cena s DPH</t>
  </si>
  <si>
    <t xml:space="preserve">v</t>
  </si>
  <si>
    <t xml:space="preserve">CZK</t>
  </si>
  <si>
    <t xml:space="preserve">Projektant</t>
  </si>
  <si>
    <t xml:space="preserve">Zpracovatel</t>
  </si>
  <si>
    <t xml:space="preserve">Datum a podpis:</t>
  </si>
  <si>
    <t xml:space="preserve">Razítko</t>
  </si>
  <si>
    <t xml:space="preserve">Objednavatel</t>
  </si>
  <si>
    <t xml:space="preserve">Uchazeč</t>
  </si>
  <si>
    <t xml:space="preserve">REKAPITULACE OBJEKTŮ STAVBY A SOUPISŮ PRACÍ</t>
  </si>
  <si>
    <t xml:space="preserve">Informatívní údaje z listů zakázek</t>
  </si>
  <si>
    <t xml:space="preserve">Kód</t>
  </si>
  <si>
    <t xml:space="preserve">Popis</t>
  </si>
  <si>
    <t xml:space="preserve">Cena bez DPH [CZK]</t>
  </si>
  <si>
    <t xml:space="preserve">Cena s DPH [CZK]</t>
  </si>
  <si>
    <t xml:space="preserve">Typ</t>
  </si>
  <si>
    <t xml:space="preserve">z toho Ostat._x005F_x000d_
náklady [CZK]</t>
  </si>
  <si>
    <t xml:space="preserve">DPH [CZK]</t>
  </si>
  <si>
    <t xml:space="preserve">Normohodiny [h]</t>
  </si>
  <si>
    <t xml:space="preserve">DPH základní [CZK]</t>
  </si>
  <si>
    <t xml:space="preserve">DPH snížená [CZK]</t>
  </si>
  <si>
    <t xml:space="preserve">DPH základní přenesená_x005F_x000d_
[CZK]</t>
  </si>
  <si>
    <t xml:space="preserve">DPH snížená přenesená_x005F_x000d_
[CZK]</t>
  </si>
  <si>
    <t xml:space="preserve">Základna_x005F_x000d_
DPH základní</t>
  </si>
  <si>
    <t xml:space="preserve">Základna_x005F_x000d_
DPH snížená</t>
  </si>
  <si>
    <t xml:space="preserve">Základna_x005F_x000d_
DPH zákl. přenesená</t>
  </si>
  <si>
    <t xml:space="preserve">Základna_x005F_x000d_
DPH sníž. přenesená</t>
  </si>
  <si>
    <t xml:space="preserve">Základna_x005F_x000d_
DPH nulová</t>
  </si>
  <si>
    <t xml:space="preserve">Náklady z rozpočtů</t>
  </si>
  <si>
    <t xml:space="preserve">D</t>
  </si>
  <si>
    <t xml:space="preserve">0</t>
  </si>
  <si>
    <t xml:space="preserve">IMPORT</t>
  </si>
  <si>
    <t xml:space="preserve">{00000000-0000-0000-0000-000000000000}</t>
  </si>
  <si>
    <t xml:space="preserve">/</t>
  </si>
  <si>
    <t xml:space="preserve">STA</t>
  </si>
  <si>
    <t xml:space="preserve">1</t>
  </si>
  <si>
    <t xml:space="preserve">###NOINSERT###</t>
  </si>
  <si>
    <t xml:space="preserve">2</t>
  </si>
  <si>
    <t xml:space="preserve">KRYCÍ LIST SOUPISU PRACÍ</t>
  </si>
  <si>
    <t xml:space="preserve">REKAPITULACE ČLENĚNÍ SOUPISU PRACÍ</t>
  </si>
  <si>
    <t xml:space="preserve">Kód dílu - Popis</t>
  </si>
  <si>
    <t xml:space="preserve">Cena celkem [CZK]</t>
  </si>
  <si>
    <t xml:space="preserve">Náklady ze soupisu prací</t>
  </si>
  <si>
    <t xml:space="preserve">-1</t>
  </si>
  <si>
    <t xml:space="preserve"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</si>
  <si>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</si>
  <si>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</si>
  <si>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</si>
  <si>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</si>
  <si>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</si>
  <si>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</si>
  <si>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</si>
  <si>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</si>
  <si>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 xml:space="preserve"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</si>
  <si>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</si>
  <si>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</si>
  <si>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</si>
  <si>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SOUPIS PRACÍ</t>
  </si>
  <si>
    <t xml:space="preserve">PČ</t>
  </si>
  <si>
    <t xml:space="preserve">MJ</t>
  </si>
  <si>
    <t xml:space="preserve">Množství</t>
  </si>
  <si>
    <t xml:space="preserve">J.cena [CZK]</t>
  </si>
  <si>
    <t xml:space="preserve">Cenová soustava</t>
  </si>
  <si>
    <t xml:space="preserve">J. Nh [h]</t>
  </si>
  <si>
    <t xml:space="preserve">Nh celkem [h]</t>
  </si>
  <si>
    <t xml:space="preserve">J. hmotnost [t]</t>
  </si>
  <si>
    <t xml:space="preserve">Hmotnost celkem [t]</t>
  </si>
  <si>
    <t xml:space="preserve">J. suť [t]</t>
  </si>
  <si>
    <t xml:space="preserve">Suť Celkem [t]</t>
  </si>
  <si>
    <t xml:space="preserve">Náklady soupisu celkem</t>
  </si>
  <si>
    <t xml:space="preserve">HSV</t>
  </si>
  <si>
    <t xml:space="preserve">Práce a dodávky HSV</t>
  </si>
  <si>
    <t xml:space="preserve">ROZPOCET</t>
  </si>
  <si>
    <t xml:space="preserve">6</t>
  </si>
  <si>
    <t xml:space="preserve">Úpravy povrchů, podlahy a osazování výplní</t>
  </si>
  <si>
    <t xml:space="preserve">K</t>
  </si>
  <si>
    <t xml:space="preserve">611135101</t>
  </si>
  <si>
    <t xml:space="preserve">Hrubá výplň rýh ve stropech maltou jakékoli šířky rýhy</t>
  </si>
  <si>
    <t xml:space="preserve">m2</t>
  </si>
  <si>
    <t xml:space="preserve">CS ÚRS 2020 01</t>
  </si>
  <si>
    <t xml:space="preserve">4</t>
  </si>
  <si>
    <t xml:space="preserve">-1913601372</t>
  </si>
  <si>
    <t xml:space="preserve">VV</t>
  </si>
  <si>
    <t xml:space="preserve">1,25*0,25*5+1,11*0,25</t>
  </si>
  <si>
    <t xml:space="preserve">612135101</t>
  </si>
  <si>
    <t xml:space="preserve">Hrubá výplň rýh ve stěnách maltou jakékoli šířky rýhy</t>
  </si>
  <si>
    <t xml:space="preserve">1667276950</t>
  </si>
  <si>
    <t xml:space="preserve">2,25*0,25*12+3,3*0,25*2</t>
  </si>
  <si>
    <t xml:space="preserve">3</t>
  </si>
  <si>
    <t xml:space="preserve">612142001</t>
  </si>
  <si>
    <t xml:space="preserve">Potažení ostění sklovláknitým pletivem vtlačeným do tenkovrstvé hmoty</t>
  </si>
  <si>
    <t xml:space="preserve">730455490</t>
  </si>
  <si>
    <t xml:space="preserve">612325302R</t>
  </si>
  <si>
    <t xml:space="preserve">Přeštukování- ostění nebo nadpraží</t>
  </si>
  <si>
    <t xml:space="preserve">-405777371</t>
  </si>
  <si>
    <t xml:space="preserve">(1,25+2,25*2)*5*0,5+(1,15+3,3*2)*0,5</t>
  </si>
  <si>
    <t xml:space="preserve">5</t>
  </si>
  <si>
    <t xml:space="preserve">612-pc 1</t>
  </si>
  <si>
    <t xml:space="preserve">Úprava ostění po demontáži kastlových oken</t>
  </si>
  <si>
    <t xml:space="preserve">kus</t>
  </si>
  <si>
    <t xml:space="preserve">-1797429098</t>
  </si>
  <si>
    <t xml:space="preserve">632450123</t>
  </si>
  <si>
    <t xml:space="preserve">Vyrovnávací cementový potěr tl do 40 mm ze suchých směsí provedený v pásu</t>
  </si>
  <si>
    <t xml:space="preserve">-1168307858</t>
  </si>
  <si>
    <t xml:space="preserve">1,25*0,55*5</t>
  </si>
  <si>
    <t xml:space="preserve">9</t>
  </si>
  <si>
    <t xml:space="preserve">Ostatní konstrukce a práce, bourání</t>
  </si>
  <si>
    <t xml:space="preserve">7</t>
  </si>
  <si>
    <t xml:space="preserve">949101111</t>
  </si>
  <si>
    <t xml:space="preserve">Lešení pomocné pro objekty pozemních staveb s lešeňovou podlahou v do 1,9 m zatížení do 150 kg/m2</t>
  </si>
  <si>
    <t xml:space="preserve">1414636937</t>
  </si>
  <si>
    <t xml:space="preserve">2,2*1,2*6</t>
  </si>
  <si>
    <t xml:space="preserve">8</t>
  </si>
  <si>
    <t xml:space="preserve">952901111</t>
  </si>
  <si>
    <t xml:space="preserve">Vyčištění budov po výměně oken</t>
  </si>
  <si>
    <t xml:space="preserve">sada</t>
  </si>
  <si>
    <t xml:space="preserve">-931399797</t>
  </si>
  <si>
    <t xml:space="preserve">968062356R</t>
  </si>
  <si>
    <t xml:space="preserve">Vybourání dřevěných rámů oken dvojitých včetně křídel a vnitřního parapetu pl do 4 m2</t>
  </si>
  <si>
    <t xml:space="preserve">422788881</t>
  </si>
  <si>
    <t xml:space="preserve">1,2*2,25*5</t>
  </si>
  <si>
    <t xml:space="preserve">10</t>
  </si>
  <si>
    <t xml:space="preserve">9680624561</t>
  </si>
  <si>
    <t xml:space="preserve">Vybourání dřevěných dveřních zárubní pl přes 2 m2-kastlových</t>
  </si>
  <si>
    <t xml:space="preserve">1034217853</t>
  </si>
  <si>
    <t xml:space="preserve">1,15*3,3</t>
  </si>
  <si>
    <t xml:space="preserve">997</t>
  </si>
  <si>
    <t xml:space="preserve">Přesun sutě</t>
  </si>
  <si>
    <t xml:space="preserve">11</t>
  </si>
  <si>
    <t xml:space="preserve">997013213</t>
  </si>
  <si>
    <t xml:space="preserve">Vnitrostaveništní doprava suti a vybouraných hmot pro budovy v do 12 m ručně</t>
  </si>
  <si>
    <t xml:space="preserve">t</t>
  </si>
  <si>
    <t xml:space="preserve">527366870</t>
  </si>
  <si>
    <t xml:space="preserve">12</t>
  </si>
  <si>
    <t xml:space="preserve">997013501</t>
  </si>
  <si>
    <t xml:space="preserve">Odvoz suti a vybouraných hmot na skládku nebo meziskládku do 1 km se složením</t>
  </si>
  <si>
    <t xml:space="preserve">1800913560</t>
  </si>
  <si>
    <t xml:space="preserve">13</t>
  </si>
  <si>
    <t xml:space="preserve">997013509</t>
  </si>
  <si>
    <t xml:space="preserve">Příplatek k odvozu suti a vybouraných hmot na skládku ZKD 1 km přes 1 km</t>
  </si>
  <si>
    <t xml:space="preserve">-1851182806</t>
  </si>
  <si>
    <t xml:space="preserve">0,983*19 'Přepočtené koeficientem množství</t>
  </si>
  <si>
    <t xml:space="preserve">14</t>
  </si>
  <si>
    <t xml:space="preserve">997013804</t>
  </si>
  <si>
    <t xml:space="preserve">Poplatek za uložení na skládce (skládkovné) stavebního odpadu ze skla (oken) kód odpadu 17 02 02</t>
  </si>
  <si>
    <t xml:space="preserve">-210337217</t>
  </si>
  <si>
    <t xml:space="preserve">998</t>
  </si>
  <si>
    <t xml:space="preserve">Přesun hmot</t>
  </si>
  <si>
    <t xml:space="preserve">998018002</t>
  </si>
  <si>
    <t xml:space="preserve">Přesun hmot ruční pro budovy v do 12 m</t>
  </si>
  <si>
    <t xml:space="preserve">1593878363</t>
  </si>
  <si>
    <t xml:space="preserve">PSV</t>
  </si>
  <si>
    <t xml:space="preserve">Práce a dodávky PSV</t>
  </si>
  <si>
    <t xml:space="preserve">764</t>
  </si>
  <si>
    <t xml:space="preserve">Konstrukce klempířské</t>
  </si>
  <si>
    <t xml:space="preserve">16</t>
  </si>
  <si>
    <t xml:space="preserve">764-pc 1</t>
  </si>
  <si>
    <t xml:space="preserve">Úprava vnějšího parapetu</t>
  </si>
  <si>
    <t xml:space="preserve">-1609761694</t>
  </si>
  <si>
    <t xml:space="preserve">17</t>
  </si>
  <si>
    <t xml:space="preserve">998764202</t>
  </si>
  <si>
    <t xml:space="preserve">Přesun hmot procentní pro konstrukce klempířské v objektech v do 12 m</t>
  </si>
  <si>
    <t xml:space="preserve">%</t>
  </si>
  <si>
    <t xml:space="preserve">-40708931</t>
  </si>
  <si>
    <t xml:space="preserve">766</t>
  </si>
  <si>
    <t xml:space="preserve">Konstrukce truhlářské</t>
  </si>
  <si>
    <t xml:space="preserve">18</t>
  </si>
  <si>
    <t xml:space="preserve">766-pc 1</t>
  </si>
  <si>
    <t xml:space="preserve">D+m okno plast , z vnější strany hnědé,z vni bílá,stejné členění jako původní 125/225 cm-nutno změřit na stavbě</t>
  </si>
  <si>
    <t xml:space="preserve">1380913995</t>
  </si>
  <si>
    <t xml:space="preserve">19</t>
  </si>
  <si>
    <t xml:space="preserve">766-pc 2</t>
  </si>
  <si>
    <t xml:space="preserve">D+m vnitřní parapet</t>
  </si>
  <si>
    <t xml:space="preserve">-1780661931</t>
  </si>
  <si>
    <t xml:space="preserve">20</t>
  </si>
  <si>
    <t xml:space="preserve">766-pc 3</t>
  </si>
  <si>
    <t xml:space="preserve">D+m horizontálních žaluzií na okna 125/225 cm</t>
  </si>
  <si>
    <t xml:space="preserve">-1781420790</t>
  </si>
  <si>
    <t xml:space="preserve">766-pc 4</t>
  </si>
  <si>
    <t xml:space="preserve">D+m dvěře plné s výplní tep.izol. plast s nadsvětlíkem zaskl.dvojsklem izolačním, z vnější strany hnědé,z vni bílá,stejné členění jako původní 111/327 cm,opastř.hliník.prahem a kartáč.těsněním,kováním,klika,bezp.zámek-nutno změřit na stavbě</t>
  </si>
  <si>
    <t xml:space="preserve">1846477807</t>
  </si>
  <si>
    <t xml:space="preserve">22</t>
  </si>
  <si>
    <t xml:space="preserve">998766202</t>
  </si>
  <si>
    <t xml:space="preserve">Přesun hmot procentní pro konstrukce truhlářské v objektech v do 12 m</t>
  </si>
  <si>
    <t xml:space="preserve">772262647</t>
  </si>
  <si>
    <t xml:space="preserve">784</t>
  </si>
  <si>
    <t xml:space="preserve">Dokončovací práce - malby a tapety</t>
  </si>
  <si>
    <t xml:space="preserve">23</t>
  </si>
  <si>
    <t xml:space="preserve">784-pc 1</t>
  </si>
  <si>
    <t xml:space="preserve">Vymalování ostění u okna</t>
  </si>
  <si>
    <t xml:space="preserve">581866968</t>
  </si>
  <si>
    <t xml:space="preserve">(1,3+2,25*2)*0,55*5+(1,2+3,3*2)*0,55</t>
  </si>
  <si>
    <t xml:space="preserve">VRN</t>
  </si>
  <si>
    <t xml:space="preserve">Vedlejší rozpočtové náklady</t>
  </si>
  <si>
    <t xml:space="preserve">VRN3</t>
  </si>
  <si>
    <t xml:space="preserve">Zařízení staveniště</t>
  </si>
  <si>
    <t xml:space="preserve">24</t>
  </si>
  <si>
    <t xml:space="preserve">030001000</t>
  </si>
  <si>
    <t xml:space="preserve">1024</t>
  </si>
  <si>
    <t xml:space="preserve">1088090198</t>
  </si>
  <si>
    <t xml:space="preserve">VRN6</t>
  </si>
  <si>
    <t xml:space="preserve">Územní vlivy</t>
  </si>
  <si>
    <t xml:space="preserve">25</t>
  </si>
  <si>
    <t xml:space="preserve">062002000</t>
  </si>
  <si>
    <t xml:space="preserve">Ztížené dopravní podmínky</t>
  </si>
  <si>
    <t xml:space="preserve">-359307458</t>
  </si>
  <si>
    <t xml:space="preserve">VRN7</t>
  </si>
  <si>
    <t xml:space="preserve">Provozní vlivy</t>
  </si>
  <si>
    <t xml:space="preserve">26</t>
  </si>
  <si>
    <t xml:space="preserve">072002000</t>
  </si>
  <si>
    <t xml:space="preserve">Silniční provoz</t>
  </si>
  <si>
    <t xml:space="preserve">859966851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</si>
</sst>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37">
    <font>
      <sz val="8"/>
      <name val="Arial CE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0"/>
      <charset val="1"/>
    </font>
    <font>
      <sz val="8"/>
      <color rgb="FF3366FF"/>
      <name val="Arial CE"/>
      <family val="0"/>
      <charset val="1"/>
    </font>
    <font>
      <b val="true"/>
      <sz val="14"/>
      <name val="Arial CE"/>
      <family val="0"/>
      <charset val="1"/>
    </font>
    <font>
      <b val="true"/>
      <sz val="12"/>
      <color rgb="FF969696"/>
      <name val="Arial CE"/>
      <family val="0"/>
      <charset val="1"/>
    </font>
    <font>
      <sz val="10"/>
      <color rgb="FF969696"/>
      <name val="Arial CE"/>
      <family val="0"/>
      <charset val="1"/>
    </font>
    <font>
      <sz val="10"/>
      <name val="Arial CE"/>
      <family val="0"/>
      <charset val="1"/>
    </font>
    <font>
      <b val="true"/>
      <sz val="8"/>
      <color rgb="FF969696"/>
      <name val="Arial CE"/>
      <family val="0"/>
      <charset val="1"/>
    </font>
    <font>
      <b val="true"/>
      <sz val="11"/>
      <name val="Arial CE"/>
      <family val="0"/>
      <charset val="1"/>
    </font>
    <font>
      <b val="true"/>
      <sz val="10"/>
      <name val="Arial CE"/>
      <family val="0"/>
      <charset val="1"/>
    </font>
    <font>
      <b val="true"/>
      <sz val="10"/>
      <color rgb="FF969696"/>
      <name val="Arial CE"/>
      <family val="0"/>
      <charset val="1"/>
    </font>
    <font>
      <b val="true"/>
      <sz val="12"/>
      <name val="Arial CE"/>
      <family val="0"/>
      <charset val="1"/>
    </font>
    <font>
      <b val="true"/>
      <sz val="10"/>
      <color rgb="FF464646"/>
      <name val="Arial CE"/>
      <family val="0"/>
      <charset val="1"/>
    </font>
    <font>
      <sz val="12"/>
      <color rgb="FF969696"/>
      <name val="Arial CE"/>
      <family val="0"/>
      <charset val="1"/>
    </font>
    <font>
      <sz val="9"/>
      <name val="Arial CE"/>
      <family val="0"/>
      <charset val="1"/>
    </font>
    <font>
      <sz val="9"/>
      <color rgb="FF969696"/>
      <name val="Arial CE"/>
      <family val="0"/>
      <charset val="1"/>
    </font>
    <font>
      <b val="true"/>
      <sz val="12"/>
      <color rgb="FF960000"/>
      <name val="Arial CE"/>
      <family val="0"/>
      <charset val="1"/>
    </font>
    <font>
      <sz val="18"/>
      <color rgb="FF0000FF"/>
      <name val="Wingdings 2"/>
      <family val="0"/>
      <charset val="1"/>
    </font>
    <font>
      <u val="single"/>
      <sz val="11"/>
      <color rgb="FF0000FF"/>
      <name val="Calibri"/>
      <family val="0"/>
      <charset val="1"/>
    </font>
    <font>
      <sz val="11"/>
      <name val="Arial CE"/>
      <family val="0"/>
      <charset val="1"/>
    </font>
    <font>
      <b val="true"/>
      <sz val="11"/>
      <color rgb="FF003366"/>
      <name val="Arial CE"/>
      <family val="0"/>
      <charset val="1"/>
    </font>
    <font>
      <sz val="11"/>
      <color rgb="FF003366"/>
      <name val="Arial CE"/>
      <family val="0"/>
      <charset val="1"/>
    </font>
    <font>
      <sz val="11"/>
      <color rgb="FF969696"/>
      <name val="Arial CE"/>
      <family val="0"/>
      <charset val="1"/>
    </font>
    <font>
      <sz val="10"/>
      <color rgb="FF3366FF"/>
      <name val="Arial CE"/>
      <family val="0"/>
      <charset val="1"/>
    </font>
    <font>
      <sz val="8"/>
      <color rgb="FF969696"/>
      <name val="Arial CE"/>
      <family val="0"/>
      <charset val="1"/>
    </font>
    <font>
      <b val="true"/>
      <sz val="12"/>
      <color rgb="FF800000"/>
      <name val="Arial CE"/>
      <family val="0"/>
      <charset val="1"/>
    </font>
    <font>
      <sz val="12"/>
      <color rgb="FF003366"/>
      <name val="Arial CE"/>
      <family val="0"/>
      <charset val="1"/>
    </font>
    <font>
      <sz val="10"/>
      <color rgb="FF003366"/>
      <name val="Arial CE"/>
      <family val="0"/>
      <charset val="1"/>
    </font>
    <font>
      <sz val="8"/>
      <color rgb="FF960000"/>
      <name val="Arial CE"/>
      <family val="0"/>
      <charset val="1"/>
    </font>
    <font>
      <b val="true"/>
      <sz val="8"/>
      <name val="Arial CE"/>
      <family val="0"/>
      <charset val="1"/>
    </font>
    <font>
      <sz val="8"/>
      <color rgb="FF003366"/>
      <name val="Arial CE"/>
      <family val="0"/>
      <charset val="1"/>
    </font>
    <font>
      <sz val="8"/>
      <name val="Arial CE"/>
      <family val="0"/>
      <charset val="1"/>
    </font>
    <font>
      <sz val="8"/>
      <color rgb="FF505050"/>
      <name val="Arial CE"/>
      <family val="0"/>
      <charset val="1"/>
    </font>
    <font>
      <sz val="7"/>
      <color rgb="FF969696"/>
      <name val="Arial CE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9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0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7" fillId="5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3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1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4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285480</xdr:colOff>
      <xdr:row>1</xdr:row>
      <xdr:rowOff>123120</xdr:rowOff>
    </xdr:to>
    <xdr:pic>
      <xdr:nvPicPr>
        <xdr:cNvPr id="0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285480</xdr:colOff>
      <xdr:row>1</xdr:row>
      <xdr:rowOff>123120</xdr:rowOff>
    </xdr:to>
    <xdr:pic>
      <xdr:nvPicPr>
        <xdr:cNvPr id="1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L9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078125"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68"/>
    <col collapsed="false" customWidth="true" hidden="false" outlineLevel="0" max="3" min="3" style="0" width="4.16"/>
    <col collapsed="false" customWidth="true" hidden="false" outlineLevel="0" max="33" min="4" style="0" width="2.66"/>
    <col collapsed="false" customWidth="true" hidden="false" outlineLevel="0" max="34" min="34" style="0" width="3.34"/>
    <col collapsed="false" customWidth="true" hidden="false" outlineLevel="0" max="35" min="35" style="0" width="31.66"/>
    <col collapsed="false" customWidth="true" hidden="false" outlineLevel="0" max="37" min="36" style="0" width="2.5"/>
    <col collapsed="false" customWidth="true" hidden="false" outlineLevel="0" max="38" min="38" style="0" width="8.34"/>
    <col collapsed="false" customWidth="true" hidden="false" outlineLevel="0" max="39" min="39" style="0" width="3.34"/>
    <col collapsed="false" customWidth="true" hidden="false" outlineLevel="0" max="40" min="40" style="0" width="13.34"/>
    <col collapsed="false" customWidth="true" hidden="false" outlineLevel="0" max="41" min="41" style="0" width="7.5"/>
    <col collapsed="false" customWidth="true" hidden="false" outlineLevel="0" max="42" min="42" style="0" width="4.16"/>
    <col collapsed="false" customWidth="true" hidden="true" outlineLevel="0" max="43" min="43" style="0" width="15.66"/>
    <col collapsed="false" customWidth="true" hidden="false" outlineLevel="0" max="44" min="44" style="0" width="13.66"/>
    <col collapsed="false" customWidth="true" hidden="true" outlineLevel="0" max="47" min="45" style="0" width="25.83"/>
    <col collapsed="false" customWidth="true" hidden="true" outlineLevel="0" max="49" min="48" style="0" width="21.66"/>
    <col collapsed="false" customWidth="true" hidden="true" outlineLevel="0" max="51" min="50" style="0" width="25"/>
    <col collapsed="false" customWidth="true" hidden="true" outlineLevel="0" max="52" min="52" style="0" width="21.66"/>
    <col collapsed="false" customWidth="true" hidden="true" outlineLevel="0" max="53" min="53" style="0" width="19.15"/>
    <col collapsed="false" customWidth="true" hidden="true" outlineLevel="0" max="54" min="54" style="0" width="25"/>
    <col collapsed="false" customWidth="true" hidden="true" outlineLevel="0" max="55" min="55" style="0" width="21.66"/>
    <col collapsed="false" customWidth="true" hidden="true" outlineLevel="0" max="56" min="56" style="0" width="19.15"/>
    <col collapsed="false" customWidth="true" hidden="false" outlineLevel="0" max="57" min="57" style="0" width="66.5"/>
    <col collapsed="false" customWidth="true" hidden="true" outlineLevel="0" max="91" min="71" style="0" width="9.34"/>
  </cols>
  <sheetData>
    <row r="1" customFormat="false" ht="12.8" hidden="false" customHeight="false" outlineLevel="0" collapsed="false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customFormat="false" ht="36.95" hidden="false" customHeight="true" outlineLevel="0" collapsed="false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customFormat="false" ht="24.95" hidden="false" customHeight="true" outlineLevel="0" collapsed="false">
      <c r="B4" s="6"/>
      <c r="D4" s="7" t="s">
        <v>8</v>
      </c>
      <c r="AR4" s="6"/>
      <c r="AS4" s="8" t="s">
        <v>9</v>
      </c>
      <c r="BE4" s="9" t="s">
        <v>10</v>
      </c>
      <c r="BS4" s="3" t="s">
        <v>11</v>
      </c>
    </row>
    <row r="5" customFormat="false" ht="12" hidden="false" customHeight="true" outlineLevel="0" collapsed="false">
      <c r="B5" s="6"/>
      <c r="D5" s="10" t="s">
        <v>12</v>
      </c>
      <c r="K5" s="11" t="s">
        <v>13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14</v>
      </c>
      <c r="BS5" s="3" t="s">
        <v>5</v>
      </c>
    </row>
    <row r="6" customFormat="false" ht="36.95" hidden="false" customHeight="true" outlineLevel="0" collapsed="false">
      <c r="B6" s="6"/>
      <c r="D6" s="13" t="s">
        <v>15</v>
      </c>
      <c r="K6" s="14" t="s">
        <v>16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5</v>
      </c>
    </row>
    <row r="7" customFormat="false" ht="12" hidden="false" customHeight="true" outlineLevel="0" collapsed="false">
      <c r="B7" s="6"/>
      <c r="D7" s="15" t="s">
        <v>17</v>
      </c>
      <c r="K7" s="16"/>
      <c r="AK7" s="15" t="s">
        <v>18</v>
      </c>
      <c r="AN7" s="16"/>
      <c r="AR7" s="6"/>
      <c r="BE7" s="12"/>
      <c r="BS7" s="3" t="s">
        <v>5</v>
      </c>
    </row>
    <row r="8" customFormat="false" ht="12" hidden="false" customHeight="true" outlineLevel="0" collapsed="false">
      <c r="B8" s="6"/>
      <c r="D8" s="15" t="s">
        <v>19</v>
      </c>
      <c r="K8" s="16" t="s">
        <v>20</v>
      </c>
      <c r="AK8" s="15" t="s">
        <v>21</v>
      </c>
      <c r="AN8" s="17" t="s">
        <v>22</v>
      </c>
      <c r="AR8" s="6"/>
      <c r="BE8" s="12"/>
      <c r="BS8" s="3" t="s">
        <v>5</v>
      </c>
    </row>
    <row r="9" customFormat="false" ht="14.4" hidden="false" customHeight="true" outlineLevel="0" collapsed="false">
      <c r="B9" s="6"/>
      <c r="AR9" s="6"/>
      <c r="BE9" s="12"/>
      <c r="BS9" s="3" t="s">
        <v>5</v>
      </c>
    </row>
    <row r="10" customFormat="false" ht="12" hidden="false" customHeight="true" outlineLevel="0" collapsed="false">
      <c r="B10" s="6"/>
      <c r="D10" s="15" t="s">
        <v>23</v>
      </c>
      <c r="AK10" s="15" t="s">
        <v>24</v>
      </c>
      <c r="AN10" s="16"/>
      <c r="AR10" s="6"/>
      <c r="BE10" s="12"/>
      <c r="BS10" s="3" t="s">
        <v>5</v>
      </c>
    </row>
    <row r="11" customFormat="false" ht="18.5" hidden="false" customHeight="true" outlineLevel="0" collapsed="false">
      <c r="B11" s="6"/>
      <c r="E11" s="16" t="s">
        <v>25</v>
      </c>
      <c r="AK11" s="15" t="s">
        <v>26</v>
      </c>
      <c r="AN11" s="16"/>
      <c r="AR11" s="6"/>
      <c r="BE11" s="12"/>
      <c r="BS11" s="3" t="s">
        <v>5</v>
      </c>
    </row>
    <row r="12" customFormat="false" ht="6.95" hidden="false" customHeight="true" outlineLevel="0" collapsed="false">
      <c r="B12" s="6"/>
      <c r="AR12" s="6"/>
      <c r="BE12" s="12"/>
      <c r="BS12" s="3" t="s">
        <v>5</v>
      </c>
    </row>
    <row r="13" customFormat="false" ht="12" hidden="false" customHeight="true" outlineLevel="0" collapsed="false">
      <c r="B13" s="6"/>
      <c r="D13" s="15" t="s">
        <v>27</v>
      </c>
      <c r="AK13" s="15" t="s">
        <v>24</v>
      </c>
      <c r="AN13" s="18" t="s">
        <v>28</v>
      </c>
      <c r="AR13" s="6"/>
      <c r="BE13" s="12"/>
      <c r="BS13" s="3" t="s">
        <v>5</v>
      </c>
    </row>
    <row r="14" customFormat="false" ht="12.8" hidden="false" customHeight="false" outlineLevel="0" collapsed="false">
      <c r="B14" s="6"/>
      <c r="E14" s="19" t="s">
        <v>28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26</v>
      </c>
      <c r="AN14" s="18" t="s">
        <v>28</v>
      </c>
      <c r="AR14" s="6"/>
      <c r="BE14" s="12"/>
      <c r="BS14" s="3" t="s">
        <v>5</v>
      </c>
    </row>
    <row r="15" customFormat="false" ht="6.95" hidden="false" customHeight="true" outlineLevel="0" collapsed="false">
      <c r="B15" s="6"/>
      <c r="AR15" s="6"/>
      <c r="BE15" s="12"/>
      <c r="BS15" s="3" t="s">
        <v>2</v>
      </c>
    </row>
    <row r="16" customFormat="false" ht="12" hidden="false" customHeight="true" outlineLevel="0" collapsed="false">
      <c r="B16" s="6"/>
      <c r="D16" s="15" t="s">
        <v>29</v>
      </c>
      <c r="AK16" s="15" t="s">
        <v>24</v>
      </c>
      <c r="AN16" s="16"/>
      <c r="AR16" s="6"/>
      <c r="BE16" s="12"/>
      <c r="BS16" s="3" t="s">
        <v>2</v>
      </c>
    </row>
    <row r="17" customFormat="false" ht="18.5" hidden="false" customHeight="true" outlineLevel="0" collapsed="false">
      <c r="B17" s="6"/>
      <c r="E17" s="16" t="s">
        <v>30</v>
      </c>
      <c r="AK17" s="15" t="s">
        <v>26</v>
      </c>
      <c r="AN17" s="16"/>
      <c r="AR17" s="6"/>
      <c r="BE17" s="12"/>
      <c r="BS17" s="3" t="s">
        <v>31</v>
      </c>
    </row>
    <row r="18" customFormat="false" ht="6.95" hidden="false" customHeight="true" outlineLevel="0" collapsed="false">
      <c r="B18" s="6"/>
      <c r="AR18" s="6"/>
      <c r="BE18" s="12"/>
      <c r="BS18" s="3" t="s">
        <v>5</v>
      </c>
    </row>
    <row r="19" customFormat="false" ht="12" hidden="false" customHeight="true" outlineLevel="0" collapsed="false">
      <c r="B19" s="6"/>
      <c r="D19" s="15" t="s">
        <v>32</v>
      </c>
      <c r="AK19" s="15" t="s">
        <v>24</v>
      </c>
      <c r="AN19" s="16"/>
      <c r="AR19" s="6"/>
      <c r="BE19" s="12"/>
      <c r="BS19" s="3" t="s">
        <v>5</v>
      </c>
    </row>
    <row r="20" customFormat="false" ht="18.5" hidden="false" customHeight="true" outlineLevel="0" collapsed="false">
      <c r="B20" s="6"/>
      <c r="E20" s="16" t="s">
        <v>30</v>
      </c>
      <c r="AK20" s="15" t="s">
        <v>26</v>
      </c>
      <c r="AN20" s="16"/>
      <c r="AR20" s="6"/>
      <c r="BE20" s="12"/>
      <c r="BS20" s="3" t="s">
        <v>31</v>
      </c>
    </row>
    <row r="21" customFormat="false" ht="6.95" hidden="false" customHeight="true" outlineLevel="0" collapsed="false">
      <c r="B21" s="6"/>
      <c r="AR21" s="6"/>
      <c r="BE21" s="12"/>
    </row>
    <row r="22" customFormat="false" ht="12" hidden="false" customHeight="true" outlineLevel="0" collapsed="false">
      <c r="B22" s="6"/>
      <c r="D22" s="15" t="s">
        <v>33</v>
      </c>
      <c r="AR22" s="6"/>
      <c r="BE22" s="12"/>
    </row>
    <row r="23" customFormat="false" ht="16.5" hidden="false" customHeight="true" outlineLevel="0" collapsed="false">
      <c r="B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customFormat="false" ht="6.95" hidden="false" customHeight="true" outlineLevel="0" collapsed="false">
      <c r="B24" s="6"/>
      <c r="AR24" s="6"/>
      <c r="BE24" s="12"/>
    </row>
    <row r="25" customFormat="false" ht="6.95" hidden="false" customHeight="true" outlineLevel="0" collapsed="false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="27" customFormat="true" ht="25.9" hidden="false" customHeight="true" outlineLevel="0" collapsed="false">
      <c r="A26" s="22"/>
      <c r="B26" s="23"/>
      <c r="C26" s="22"/>
      <c r="D26" s="24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 t="n">
        <f aca="false">ROUND(AG94,2)</f>
        <v>0</v>
      </c>
      <c r="AL26" s="26"/>
      <c r="AM26" s="26"/>
      <c r="AN26" s="26"/>
      <c r="AO26" s="26"/>
      <c r="AP26" s="22"/>
      <c r="AQ26" s="22"/>
      <c r="AR26" s="23"/>
      <c r="BE26" s="12"/>
    </row>
    <row r="27" s="27" customFormat="true" ht="6.95" hidden="false" customHeight="true" outlineLevel="0" collapsed="false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12"/>
    </row>
    <row r="28" s="27" customFormat="true" ht="12.8" hidden="false" customHeight="false" outlineLevel="0" collapsed="false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8" t="s">
        <v>35</v>
      </c>
      <c r="M28" s="28"/>
      <c r="N28" s="28"/>
      <c r="O28" s="28"/>
      <c r="P28" s="28"/>
      <c r="Q28" s="22"/>
      <c r="R28" s="22"/>
      <c r="S28" s="22"/>
      <c r="T28" s="22"/>
      <c r="U28" s="22"/>
      <c r="V28" s="22"/>
      <c r="W28" s="28" t="s">
        <v>36</v>
      </c>
      <c r="X28" s="28"/>
      <c r="Y28" s="28"/>
      <c r="Z28" s="28"/>
      <c r="AA28" s="28"/>
      <c r="AB28" s="28"/>
      <c r="AC28" s="28"/>
      <c r="AD28" s="28"/>
      <c r="AE28" s="28"/>
      <c r="AF28" s="22"/>
      <c r="AG28" s="22"/>
      <c r="AH28" s="22"/>
      <c r="AI28" s="22"/>
      <c r="AJ28" s="22"/>
      <c r="AK28" s="28" t="s">
        <v>37</v>
      </c>
      <c r="AL28" s="28"/>
      <c r="AM28" s="28"/>
      <c r="AN28" s="28"/>
      <c r="AO28" s="28"/>
      <c r="AP28" s="22"/>
      <c r="AQ28" s="22"/>
      <c r="AR28" s="23"/>
      <c r="BE28" s="12"/>
    </row>
    <row r="29" s="29" customFormat="true" ht="14.4" hidden="false" customHeight="true" outlineLevel="0" collapsed="false">
      <c r="B29" s="30"/>
      <c r="D29" s="15" t="s">
        <v>38</v>
      </c>
      <c r="F29" s="15" t="s">
        <v>39</v>
      </c>
      <c r="L29" s="31" t="n">
        <v>0.21</v>
      </c>
      <c r="M29" s="31"/>
      <c r="N29" s="31"/>
      <c r="O29" s="31"/>
      <c r="P29" s="31"/>
      <c r="W29" s="32" t="n">
        <f aca="false">ROUND(AZ94, 2)</f>
        <v>0</v>
      </c>
      <c r="X29" s="32"/>
      <c r="Y29" s="32"/>
      <c r="Z29" s="32"/>
      <c r="AA29" s="32"/>
      <c r="AB29" s="32"/>
      <c r="AC29" s="32"/>
      <c r="AD29" s="32"/>
      <c r="AE29" s="32"/>
      <c r="AK29" s="32" t="n">
        <f aca="false">ROUND(AV94, 2)</f>
        <v>0</v>
      </c>
      <c r="AL29" s="32"/>
      <c r="AM29" s="32"/>
      <c r="AN29" s="32"/>
      <c r="AO29" s="32"/>
      <c r="AR29" s="30"/>
      <c r="BE29" s="12"/>
    </row>
    <row r="30" s="29" customFormat="true" ht="14.4" hidden="false" customHeight="true" outlineLevel="0" collapsed="false">
      <c r="B30" s="30"/>
      <c r="F30" s="15" t="s">
        <v>40</v>
      </c>
      <c r="L30" s="31" t="n">
        <v>0.15</v>
      </c>
      <c r="M30" s="31"/>
      <c r="N30" s="31"/>
      <c r="O30" s="31"/>
      <c r="P30" s="31"/>
      <c r="W30" s="32" t="n">
        <f aca="false">ROUND(BA94, 2)</f>
        <v>0</v>
      </c>
      <c r="X30" s="32"/>
      <c r="Y30" s="32"/>
      <c r="Z30" s="32"/>
      <c r="AA30" s="32"/>
      <c r="AB30" s="32"/>
      <c r="AC30" s="32"/>
      <c r="AD30" s="32"/>
      <c r="AE30" s="32"/>
      <c r="AK30" s="32" t="n">
        <f aca="false">ROUND(AW94, 2)</f>
        <v>0</v>
      </c>
      <c r="AL30" s="32"/>
      <c r="AM30" s="32"/>
      <c r="AN30" s="32"/>
      <c r="AO30" s="32"/>
      <c r="AR30" s="30"/>
      <c r="BE30" s="12"/>
    </row>
    <row r="31" s="29" customFormat="true" ht="14.4" hidden="true" customHeight="true" outlineLevel="0" collapsed="false">
      <c r="B31" s="30"/>
      <c r="F31" s="15" t="s">
        <v>41</v>
      </c>
      <c r="L31" s="31" t="n">
        <v>0.21</v>
      </c>
      <c r="M31" s="31"/>
      <c r="N31" s="31"/>
      <c r="O31" s="31"/>
      <c r="P31" s="31"/>
      <c r="W31" s="32" t="n">
        <f aca="false">ROUND(BB94, 2)</f>
        <v>0</v>
      </c>
      <c r="X31" s="32"/>
      <c r="Y31" s="32"/>
      <c r="Z31" s="32"/>
      <c r="AA31" s="32"/>
      <c r="AB31" s="32"/>
      <c r="AC31" s="32"/>
      <c r="AD31" s="32"/>
      <c r="AE31" s="32"/>
      <c r="AK31" s="32" t="n">
        <v>0</v>
      </c>
      <c r="AL31" s="32"/>
      <c r="AM31" s="32"/>
      <c r="AN31" s="32"/>
      <c r="AO31" s="32"/>
      <c r="AR31" s="30"/>
      <c r="BE31" s="12"/>
    </row>
    <row r="32" s="29" customFormat="true" ht="14.4" hidden="true" customHeight="true" outlineLevel="0" collapsed="false">
      <c r="B32" s="30"/>
      <c r="F32" s="15" t="s">
        <v>42</v>
      </c>
      <c r="L32" s="31" t="n">
        <v>0.15</v>
      </c>
      <c r="M32" s="31"/>
      <c r="N32" s="31"/>
      <c r="O32" s="31"/>
      <c r="P32" s="31"/>
      <c r="W32" s="32" t="n">
        <f aca="false">ROUND(BC94, 2)</f>
        <v>0</v>
      </c>
      <c r="X32" s="32"/>
      <c r="Y32" s="32"/>
      <c r="Z32" s="32"/>
      <c r="AA32" s="32"/>
      <c r="AB32" s="32"/>
      <c r="AC32" s="32"/>
      <c r="AD32" s="32"/>
      <c r="AE32" s="32"/>
      <c r="AK32" s="32" t="n">
        <v>0</v>
      </c>
      <c r="AL32" s="32"/>
      <c r="AM32" s="32"/>
      <c r="AN32" s="32"/>
      <c r="AO32" s="32"/>
      <c r="AR32" s="30"/>
      <c r="BE32" s="12"/>
    </row>
    <row r="33" s="29" customFormat="true" ht="14.4" hidden="true" customHeight="true" outlineLevel="0" collapsed="false">
      <c r="B33" s="30"/>
      <c r="F33" s="15" t="s">
        <v>43</v>
      </c>
      <c r="L33" s="31" t="n">
        <v>0</v>
      </c>
      <c r="M33" s="31"/>
      <c r="N33" s="31"/>
      <c r="O33" s="31"/>
      <c r="P33" s="31"/>
      <c r="W33" s="32" t="n">
        <f aca="false">ROUND(BD94, 2)</f>
        <v>0</v>
      </c>
      <c r="X33" s="32"/>
      <c r="Y33" s="32"/>
      <c r="Z33" s="32"/>
      <c r="AA33" s="32"/>
      <c r="AB33" s="32"/>
      <c r="AC33" s="32"/>
      <c r="AD33" s="32"/>
      <c r="AE33" s="32"/>
      <c r="AK33" s="32" t="n">
        <v>0</v>
      </c>
      <c r="AL33" s="32"/>
      <c r="AM33" s="32"/>
      <c r="AN33" s="32"/>
      <c r="AO33" s="32"/>
      <c r="AR33" s="30"/>
      <c r="BE33" s="12"/>
    </row>
    <row r="34" s="27" customFormat="true" ht="6.95" hidden="false" customHeight="true" outlineLevel="0" collapsed="false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12"/>
    </row>
    <row r="35" s="27" customFormat="true" ht="25.9" hidden="false" customHeight="true" outlineLevel="0" collapsed="false">
      <c r="A35" s="22"/>
      <c r="B35" s="23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37" t="s">
        <v>46</v>
      </c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8" t="n">
        <f aca="false">SUM(AK26:AK33)</f>
        <v>0</v>
      </c>
      <c r="AL35" s="38"/>
      <c r="AM35" s="38"/>
      <c r="AN35" s="38"/>
      <c r="AO35" s="38"/>
      <c r="AP35" s="33"/>
      <c r="AQ35" s="33"/>
      <c r="AR35" s="23"/>
      <c r="BE35" s="22"/>
    </row>
    <row r="36" s="27" customFormat="true" ht="6.95" hidden="false" customHeight="true" outlineLevel="0" collapsed="false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s="27" customFormat="true" ht="14.4" hidden="false" customHeight="true" outlineLevel="0" collapsed="false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BE37" s="22"/>
    </row>
    <row r="38" customFormat="false" ht="14.4" hidden="false" customHeight="true" outlineLevel="0" collapsed="false">
      <c r="B38" s="6"/>
      <c r="AR38" s="6"/>
    </row>
    <row r="39" customFormat="false" ht="14.4" hidden="false" customHeight="true" outlineLevel="0" collapsed="false">
      <c r="B39" s="6"/>
      <c r="AR39" s="6"/>
    </row>
    <row r="40" customFormat="false" ht="14.4" hidden="false" customHeight="true" outlineLevel="0" collapsed="false">
      <c r="B40" s="6"/>
      <c r="AR40" s="6"/>
    </row>
    <row r="41" customFormat="false" ht="14.4" hidden="false" customHeight="true" outlineLevel="0" collapsed="false">
      <c r="B41" s="6"/>
      <c r="AR41" s="6"/>
    </row>
    <row r="42" customFormat="false" ht="14.4" hidden="false" customHeight="true" outlineLevel="0" collapsed="false">
      <c r="B42" s="6"/>
      <c r="AR42" s="6"/>
    </row>
    <row r="43" customFormat="false" ht="14.4" hidden="false" customHeight="true" outlineLevel="0" collapsed="false">
      <c r="B43" s="6"/>
      <c r="AR43" s="6"/>
    </row>
    <row r="44" customFormat="false" ht="14.4" hidden="false" customHeight="true" outlineLevel="0" collapsed="false">
      <c r="B44" s="6"/>
      <c r="AR44" s="6"/>
    </row>
    <row r="45" customFormat="false" ht="14.4" hidden="false" customHeight="true" outlineLevel="0" collapsed="false">
      <c r="B45" s="6"/>
      <c r="AR45" s="6"/>
    </row>
    <row r="46" customFormat="false" ht="14.4" hidden="false" customHeight="true" outlineLevel="0" collapsed="false">
      <c r="B46" s="6"/>
      <c r="AR46" s="6"/>
    </row>
    <row r="47" customFormat="false" ht="14.4" hidden="false" customHeight="true" outlineLevel="0" collapsed="false">
      <c r="B47" s="6"/>
      <c r="AR47" s="6"/>
    </row>
    <row r="48" customFormat="false" ht="14.4" hidden="false" customHeight="true" outlineLevel="0" collapsed="false">
      <c r="B48" s="6"/>
      <c r="AR48" s="6"/>
    </row>
    <row r="49" s="27" customFormat="true" ht="14.4" hidden="false" customHeight="true" outlineLevel="0" collapsed="false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customFormat="false" ht="12.8" hidden="false" customHeight="false" outlineLevel="0" collapsed="false">
      <c r="B50" s="6"/>
      <c r="AR50" s="6"/>
    </row>
    <row r="51" customFormat="false" ht="12.8" hidden="false" customHeight="false" outlineLevel="0" collapsed="false">
      <c r="B51" s="6"/>
      <c r="AR51" s="6"/>
    </row>
    <row r="52" customFormat="false" ht="12.8" hidden="false" customHeight="false" outlineLevel="0" collapsed="false">
      <c r="B52" s="6"/>
      <c r="AR52" s="6"/>
    </row>
    <row r="53" customFormat="false" ht="12.8" hidden="false" customHeight="false" outlineLevel="0" collapsed="false">
      <c r="B53" s="6"/>
      <c r="AR53" s="6"/>
    </row>
    <row r="54" customFormat="false" ht="12.8" hidden="false" customHeight="false" outlineLevel="0" collapsed="false">
      <c r="B54" s="6"/>
      <c r="AR54" s="6"/>
    </row>
    <row r="55" customFormat="false" ht="12.8" hidden="false" customHeight="false" outlineLevel="0" collapsed="false">
      <c r="B55" s="6"/>
      <c r="AR55" s="6"/>
    </row>
    <row r="56" customFormat="false" ht="12.8" hidden="false" customHeight="false" outlineLevel="0" collapsed="false">
      <c r="B56" s="6"/>
      <c r="AR56" s="6"/>
    </row>
    <row r="57" customFormat="false" ht="12.8" hidden="false" customHeight="false" outlineLevel="0" collapsed="false">
      <c r="B57" s="6"/>
      <c r="AR57" s="6"/>
    </row>
    <row r="58" customFormat="false" ht="12.8" hidden="false" customHeight="false" outlineLevel="0" collapsed="false">
      <c r="B58" s="6"/>
      <c r="AR58" s="6"/>
    </row>
    <row r="59" customFormat="false" ht="12.8" hidden="false" customHeight="false" outlineLevel="0" collapsed="false">
      <c r="B59" s="6"/>
      <c r="AR59" s="6"/>
    </row>
    <row r="60" s="27" customFormat="true" ht="12.8" hidden="false" customHeight="false" outlineLevel="0" collapsed="false">
      <c r="A60" s="22"/>
      <c r="B60" s="23"/>
      <c r="C60" s="22"/>
      <c r="D60" s="42" t="s">
        <v>49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2" t="s">
        <v>50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42" t="s">
        <v>49</v>
      </c>
      <c r="AI60" s="25"/>
      <c r="AJ60" s="25"/>
      <c r="AK60" s="25"/>
      <c r="AL60" s="25"/>
      <c r="AM60" s="42" t="s">
        <v>50</v>
      </c>
      <c r="AN60" s="25"/>
      <c r="AO60" s="25"/>
      <c r="AP60" s="22"/>
      <c r="AQ60" s="22"/>
      <c r="AR60" s="23"/>
      <c r="BE60" s="22"/>
    </row>
    <row r="61" customFormat="false" ht="12.8" hidden="false" customHeight="false" outlineLevel="0" collapsed="false">
      <c r="B61" s="6"/>
      <c r="AR61" s="6"/>
    </row>
    <row r="62" customFormat="false" ht="12.8" hidden="false" customHeight="false" outlineLevel="0" collapsed="false">
      <c r="B62" s="6"/>
      <c r="AR62" s="6"/>
    </row>
    <row r="63" customFormat="false" ht="12.8" hidden="false" customHeight="false" outlineLevel="0" collapsed="false">
      <c r="B63" s="6"/>
      <c r="AR63" s="6"/>
    </row>
    <row r="64" s="27" customFormat="true" ht="12.8" hidden="false" customHeight="false" outlineLevel="0" collapsed="false">
      <c r="A64" s="22"/>
      <c r="B64" s="23"/>
      <c r="C64" s="22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2"/>
      <c r="AQ64" s="22"/>
      <c r="AR64" s="23"/>
      <c r="BE64" s="22"/>
    </row>
    <row r="65" customFormat="false" ht="12.8" hidden="false" customHeight="false" outlineLevel="0" collapsed="false">
      <c r="B65" s="6"/>
      <c r="AR65" s="6"/>
    </row>
    <row r="66" customFormat="false" ht="12.8" hidden="false" customHeight="false" outlineLevel="0" collapsed="false">
      <c r="B66" s="6"/>
      <c r="AR66" s="6"/>
    </row>
    <row r="67" customFormat="false" ht="12.8" hidden="false" customHeight="false" outlineLevel="0" collapsed="false">
      <c r="B67" s="6"/>
      <c r="AR67" s="6"/>
    </row>
    <row r="68" customFormat="false" ht="12.8" hidden="false" customHeight="false" outlineLevel="0" collapsed="false">
      <c r="B68" s="6"/>
      <c r="AR68" s="6"/>
    </row>
    <row r="69" customFormat="false" ht="12.8" hidden="false" customHeight="false" outlineLevel="0" collapsed="false">
      <c r="B69" s="6"/>
      <c r="AR69" s="6"/>
    </row>
    <row r="70" customFormat="false" ht="12.8" hidden="false" customHeight="false" outlineLevel="0" collapsed="false">
      <c r="B70" s="6"/>
      <c r="AR70" s="6"/>
    </row>
    <row r="71" customFormat="false" ht="12.8" hidden="false" customHeight="false" outlineLevel="0" collapsed="false">
      <c r="B71" s="6"/>
      <c r="AR71" s="6"/>
    </row>
    <row r="72" customFormat="false" ht="12.8" hidden="false" customHeight="false" outlineLevel="0" collapsed="false">
      <c r="B72" s="6"/>
      <c r="AR72" s="6"/>
    </row>
    <row r="73" customFormat="false" ht="12.8" hidden="false" customHeight="false" outlineLevel="0" collapsed="false">
      <c r="B73" s="6"/>
      <c r="AR73" s="6"/>
    </row>
    <row r="74" customFormat="false" ht="12.8" hidden="false" customHeight="false" outlineLevel="0" collapsed="false">
      <c r="B74" s="6"/>
      <c r="AR74" s="6"/>
    </row>
    <row r="75" s="27" customFormat="true" ht="12.8" hidden="false" customHeight="false" outlineLevel="0" collapsed="false">
      <c r="A75" s="22"/>
      <c r="B75" s="23"/>
      <c r="C75" s="22"/>
      <c r="D75" s="42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2" t="s">
        <v>50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42" t="s">
        <v>49</v>
      </c>
      <c r="AI75" s="25"/>
      <c r="AJ75" s="25"/>
      <c r="AK75" s="25"/>
      <c r="AL75" s="25"/>
      <c r="AM75" s="42" t="s">
        <v>50</v>
      </c>
      <c r="AN75" s="25"/>
      <c r="AO75" s="25"/>
      <c r="AP75" s="22"/>
      <c r="AQ75" s="22"/>
      <c r="AR75" s="23"/>
      <c r="BE75" s="22"/>
    </row>
    <row r="76" s="27" customFormat="true" ht="12.8" hidden="false" customHeight="false" outlineLevel="0" collapsed="false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3"/>
      <c r="BE76" s="22"/>
    </row>
    <row r="77" s="27" customFormat="true" ht="6.95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3"/>
      <c r="B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3"/>
      <c r="BE81" s="22"/>
    </row>
    <row r="82" s="27" customFormat="true" ht="24.95" hidden="false" customHeight="true" outlineLevel="0" collapsed="false">
      <c r="A82" s="22"/>
      <c r="B82" s="23"/>
      <c r="C82" s="7" t="s">
        <v>53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3"/>
      <c r="B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3"/>
      <c r="BE83" s="22"/>
    </row>
    <row r="84" s="48" customFormat="true" ht="12" hidden="false" customHeight="true" outlineLevel="0" collapsed="false">
      <c r="B84" s="49"/>
      <c r="C84" s="15" t="s">
        <v>12</v>
      </c>
      <c r="L84" s="48" t="str">
        <f aca="false">K5</f>
        <v>Videnska85</v>
      </c>
      <c r="AR84" s="49"/>
    </row>
    <row r="85" s="50" customFormat="true" ht="36.95" hidden="false" customHeight="true" outlineLevel="0" collapsed="false">
      <c r="B85" s="51"/>
      <c r="C85" s="52" t="s">
        <v>15</v>
      </c>
      <c r="L85" s="53" t="str">
        <f aca="false">K6</f>
        <v>Výměna pěti oken a vchodových dveří ve schodišti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R85" s="51"/>
    </row>
    <row r="86" s="27" customFormat="true" ht="6.95" hidden="false" customHeight="true" outlineLevel="0" collapsed="false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3"/>
      <c r="BE86" s="22"/>
    </row>
    <row r="87" s="27" customFormat="true" ht="12" hidden="false" customHeight="true" outlineLevel="0" collapsed="false">
      <c r="A87" s="22"/>
      <c r="B87" s="23"/>
      <c r="C87" s="15" t="s">
        <v>19</v>
      </c>
      <c r="D87" s="22"/>
      <c r="E87" s="22"/>
      <c r="F87" s="22"/>
      <c r="G87" s="22"/>
      <c r="H87" s="22"/>
      <c r="I87" s="22"/>
      <c r="J87" s="22"/>
      <c r="K87" s="22"/>
      <c r="L87" s="54" t="str">
        <f aca="false">IF(K8="","",K8)</f>
        <v>Vídeňská 85,Brno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5" t="s">
        <v>21</v>
      </c>
      <c r="AJ87" s="22"/>
      <c r="AK87" s="22"/>
      <c r="AL87" s="22"/>
      <c r="AM87" s="55" t="str">
        <f aca="false">IF(AN8= "","",AN8)</f>
        <v>8. 7. 2020</v>
      </c>
      <c r="AN87" s="55"/>
      <c r="AO87" s="22"/>
      <c r="AP87" s="22"/>
      <c r="AQ87" s="22"/>
      <c r="AR87" s="23"/>
      <c r="BE87" s="22"/>
    </row>
    <row r="88" s="27" customFormat="true" ht="6.95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3"/>
      <c r="BE88" s="22"/>
    </row>
    <row r="89" s="27" customFormat="true" ht="15.15" hidden="false" customHeight="true" outlineLevel="0" collapsed="false">
      <c r="A89" s="22"/>
      <c r="B89" s="23"/>
      <c r="C89" s="15" t="s">
        <v>23</v>
      </c>
      <c r="D89" s="22"/>
      <c r="E89" s="22"/>
      <c r="F89" s="22"/>
      <c r="G89" s="22"/>
      <c r="H89" s="22"/>
      <c r="I89" s="22"/>
      <c r="J89" s="22"/>
      <c r="K89" s="22"/>
      <c r="L89" s="48" t="str">
        <f aca="false">IF(E11= "","",E11)</f>
        <v>MmBrna,OSM Husova 3,Brno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5" t="s">
        <v>29</v>
      </c>
      <c r="AJ89" s="22"/>
      <c r="AK89" s="22"/>
      <c r="AL89" s="22"/>
      <c r="AM89" s="56" t="str">
        <f aca="false">IF(E17="","",E17)</f>
        <v>R.Volková</v>
      </c>
      <c r="AN89" s="56"/>
      <c r="AO89" s="56"/>
      <c r="AP89" s="56"/>
      <c r="AQ89" s="22"/>
      <c r="AR89" s="23"/>
      <c r="AS89" s="57" t="s">
        <v>54</v>
      </c>
      <c r="AT89" s="57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22"/>
    </row>
    <row r="90" s="27" customFormat="true" ht="15.15" hidden="false" customHeight="true" outlineLevel="0" collapsed="false">
      <c r="A90" s="22"/>
      <c r="B90" s="23"/>
      <c r="C90" s="15" t="s">
        <v>27</v>
      </c>
      <c r="D90" s="22"/>
      <c r="E90" s="22"/>
      <c r="F90" s="22"/>
      <c r="G90" s="22"/>
      <c r="H90" s="22"/>
      <c r="I90" s="22"/>
      <c r="J90" s="22"/>
      <c r="K90" s="22"/>
      <c r="L90" s="48" t="str">
        <f aca="false">IF(E14= "Vyplň údaj","",E14)</f>
        <v/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5" t="s">
        <v>32</v>
      </c>
      <c r="AJ90" s="22"/>
      <c r="AK90" s="22"/>
      <c r="AL90" s="22"/>
      <c r="AM90" s="56" t="str">
        <f aca="false">IF(E20="","",E20)</f>
        <v>R.Volková</v>
      </c>
      <c r="AN90" s="56"/>
      <c r="AO90" s="56"/>
      <c r="AP90" s="56"/>
      <c r="AQ90" s="22"/>
      <c r="AR90" s="23"/>
      <c r="AS90" s="57"/>
      <c r="AT90" s="57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22"/>
    </row>
    <row r="91" s="27" customFormat="true" ht="10.8" hidden="false" customHeight="true" outlineLevel="0" collapsed="false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3"/>
      <c r="AS91" s="57"/>
      <c r="AT91" s="57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22"/>
    </row>
    <row r="92" s="27" customFormat="true" ht="29.3" hidden="false" customHeight="true" outlineLevel="0" collapsed="false">
      <c r="A92" s="22"/>
      <c r="B92" s="23"/>
      <c r="C92" s="62" t="s">
        <v>55</v>
      </c>
      <c r="D92" s="62"/>
      <c r="E92" s="62"/>
      <c r="F92" s="62"/>
      <c r="G92" s="62"/>
      <c r="H92" s="63"/>
      <c r="I92" s="64" t="s">
        <v>56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5" t="s">
        <v>57</v>
      </c>
      <c r="AH92" s="65"/>
      <c r="AI92" s="65"/>
      <c r="AJ92" s="65"/>
      <c r="AK92" s="65"/>
      <c r="AL92" s="65"/>
      <c r="AM92" s="65"/>
      <c r="AN92" s="66" t="s">
        <v>58</v>
      </c>
      <c r="AO92" s="66"/>
      <c r="AP92" s="66"/>
      <c r="AQ92" s="67" t="s">
        <v>59</v>
      </c>
      <c r="AR92" s="23"/>
      <c r="AS92" s="68" t="s">
        <v>60</v>
      </c>
      <c r="AT92" s="69" t="s">
        <v>61</v>
      </c>
      <c r="AU92" s="69" t="s">
        <v>62</v>
      </c>
      <c r="AV92" s="69" t="s">
        <v>63</v>
      </c>
      <c r="AW92" s="69" t="s">
        <v>64</v>
      </c>
      <c r="AX92" s="69" t="s">
        <v>65</v>
      </c>
      <c r="AY92" s="69" t="s">
        <v>66</v>
      </c>
      <c r="AZ92" s="69" t="s">
        <v>67</v>
      </c>
      <c r="BA92" s="69" t="s">
        <v>68</v>
      </c>
      <c r="BB92" s="69" t="s">
        <v>69</v>
      </c>
      <c r="BC92" s="69" t="s">
        <v>70</v>
      </c>
      <c r="BD92" s="70" t="s">
        <v>71</v>
      </c>
      <c r="BE92" s="22"/>
    </row>
    <row r="93" s="27" customFormat="true" ht="10.8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3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22"/>
    </row>
    <row r="94" s="74" customFormat="true" ht="32.4" hidden="false" customHeight="true" outlineLevel="0" collapsed="false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8" t="n">
        <f aca="false">ROUND(AG95,2)</f>
        <v>0</v>
      </c>
      <c r="AH94" s="78"/>
      <c r="AI94" s="78"/>
      <c r="AJ94" s="78"/>
      <c r="AK94" s="78"/>
      <c r="AL94" s="78"/>
      <c r="AM94" s="78"/>
      <c r="AN94" s="79" t="n">
        <f aca="false">SUM(AG94,AT94)</f>
        <v>0</v>
      </c>
      <c r="AO94" s="79"/>
      <c r="AP94" s="79"/>
      <c r="AQ94" s="80"/>
      <c r="AR94" s="75"/>
      <c r="AS94" s="81" t="n">
        <f aca="false">ROUND(AS95,2)</f>
        <v>0</v>
      </c>
      <c r="AT94" s="82" t="n">
        <f aca="false">ROUND(SUM(AV94:AW94),2)</f>
        <v>0</v>
      </c>
      <c r="AU94" s="83" t="n">
        <f aca="false">ROUND(AU95,5)</f>
        <v>0</v>
      </c>
      <c r="AV94" s="82" t="n">
        <f aca="false">ROUND(AZ94*L29,2)</f>
        <v>0</v>
      </c>
      <c r="AW94" s="82" t="n">
        <f aca="false">ROUND(BA94*L30,2)</f>
        <v>0</v>
      </c>
      <c r="AX94" s="82" t="n">
        <f aca="false">ROUND(BB94*L29,2)</f>
        <v>0</v>
      </c>
      <c r="AY94" s="82" t="n">
        <f aca="false">ROUND(BC94*L30,2)</f>
        <v>0</v>
      </c>
      <c r="AZ94" s="82" t="n">
        <f aca="false">ROUND(AZ95,2)</f>
        <v>0</v>
      </c>
      <c r="BA94" s="82" t="n">
        <f aca="false">ROUND(BA95,2)</f>
        <v>0</v>
      </c>
      <c r="BB94" s="82" t="n">
        <f aca="false">ROUND(BB95,2)</f>
        <v>0</v>
      </c>
      <c r="BC94" s="82" t="n">
        <f aca="false">ROUND(BC95,2)</f>
        <v>0</v>
      </c>
      <c r="BD94" s="84" t="n">
        <f aca="false">ROUND(BD95,2)</f>
        <v>0</v>
      </c>
      <c r="BS94" s="85" t="s">
        <v>73</v>
      </c>
      <c r="BT94" s="85" t="s">
        <v>74</v>
      </c>
      <c r="BV94" s="85" t="s">
        <v>75</v>
      </c>
      <c r="BW94" s="85" t="s">
        <v>3</v>
      </c>
      <c r="BX94" s="85" t="s">
        <v>76</v>
      </c>
      <c r="CL94" s="85"/>
    </row>
    <row r="95" s="97" customFormat="true" ht="24.75" hidden="false" customHeight="true" outlineLevel="0" collapsed="false">
      <c r="A95" s="86" t="s">
        <v>77</v>
      </c>
      <c r="B95" s="87"/>
      <c r="C95" s="88"/>
      <c r="D95" s="89" t="s">
        <v>13</v>
      </c>
      <c r="E95" s="89"/>
      <c r="F95" s="89"/>
      <c r="G95" s="89"/>
      <c r="H95" s="89"/>
      <c r="I95" s="90"/>
      <c r="J95" s="89" t="s">
        <v>16</v>
      </c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91" t="n">
        <f aca="false">'Videnska85 - Výměna pěti ...'!J28</f>
        <v>0</v>
      </c>
      <c r="AH95" s="91"/>
      <c r="AI95" s="91"/>
      <c r="AJ95" s="91"/>
      <c r="AK95" s="91"/>
      <c r="AL95" s="91"/>
      <c r="AM95" s="91"/>
      <c r="AN95" s="91" t="n">
        <f aca="false">SUM(AG95,AT95)</f>
        <v>0</v>
      </c>
      <c r="AO95" s="91"/>
      <c r="AP95" s="91"/>
      <c r="AQ95" s="92" t="s">
        <v>78</v>
      </c>
      <c r="AR95" s="87"/>
      <c r="AS95" s="93" t="n">
        <v>0</v>
      </c>
      <c r="AT95" s="94" t="n">
        <f aca="false">ROUND(SUM(AV95:AW95),2)</f>
        <v>0</v>
      </c>
      <c r="AU95" s="95" t="n">
        <f aca="false">'Videnska85 - Výměna pěti ...'!P125</f>
        <v>0</v>
      </c>
      <c r="AV95" s="94" t="n">
        <f aca="false">'Videnska85 - Výměna pěti ...'!J31</f>
        <v>0</v>
      </c>
      <c r="AW95" s="94" t="n">
        <f aca="false">'Videnska85 - Výměna pěti ...'!J32</f>
        <v>0</v>
      </c>
      <c r="AX95" s="94" t="n">
        <f aca="false">'Videnska85 - Výměna pěti ...'!J33</f>
        <v>0</v>
      </c>
      <c r="AY95" s="94" t="n">
        <f aca="false">'Videnska85 - Výměna pěti ...'!J34</f>
        <v>0</v>
      </c>
      <c r="AZ95" s="94" t="n">
        <f aca="false">'Videnska85 - Výměna pěti ...'!F31</f>
        <v>0</v>
      </c>
      <c r="BA95" s="94" t="n">
        <f aca="false">'Videnska85 - Výměna pěti ...'!F32</f>
        <v>0</v>
      </c>
      <c r="BB95" s="94" t="n">
        <f aca="false">'Videnska85 - Výměna pěti ...'!F33</f>
        <v>0</v>
      </c>
      <c r="BC95" s="94" t="n">
        <f aca="false">'Videnska85 - Výměna pěti ...'!F34</f>
        <v>0</v>
      </c>
      <c r="BD95" s="96" t="n">
        <f aca="false">'Videnska85 - Výměna pěti ...'!F35</f>
        <v>0</v>
      </c>
      <c r="BT95" s="98" t="s">
        <v>79</v>
      </c>
      <c r="BU95" s="98" t="s">
        <v>80</v>
      </c>
      <c r="BV95" s="98" t="s">
        <v>75</v>
      </c>
      <c r="BW95" s="98" t="s">
        <v>3</v>
      </c>
      <c r="BX95" s="98" t="s">
        <v>76</v>
      </c>
      <c r="CL95" s="98"/>
    </row>
    <row r="96" s="27" customFormat="true" ht="30" hidden="false" customHeight="true" outlineLevel="0" collapsed="false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3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="27" customFormat="true" ht="6.95" hidden="false" customHeight="true" outlineLevel="0" collapsed="false">
      <c r="A97" s="22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3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</sheetData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'Videnska85 - Výměna pěti ...'!C2" display="/"/>
  </hyperlink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M175"/>
  <sheetViews>
    <sheetView showFormulas="false" showGridLines="false" showRowColHeaders="true" showZeros="true" rightToLeft="false" tabSelected="true" showOutlineSymbols="true" defaultGridColor="true" view="normal" topLeftCell="A162" colorId="64" zoomScale="100" zoomScaleNormal="100" zoomScalePageLayoutView="100" workbookViewId="0">
      <selection pane="topLeft" activeCell="F139" activeCellId="0" sqref="F139"/>
    </sheetView>
  </sheetViews>
  <sheetFormatPr defaultColWidth="8.5078125"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68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"/>
    <col collapsed="false" customWidth="true" hidden="false" outlineLevel="0" max="8" min="8" style="0" width="11.5"/>
    <col collapsed="false" customWidth="true" hidden="false" outlineLevel="0" max="9" min="9" style="99" width="20.15"/>
    <col collapsed="false" customWidth="true" hidden="false" outlineLevel="0" max="11" min="10" style="0" width="20.15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true" outlineLevel="0" max="65" min="44" style="0" width="9.34"/>
  </cols>
  <sheetData>
    <row r="2" customFormat="false" ht="36.95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3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100"/>
      <c r="J3" s="5"/>
      <c r="K3" s="5"/>
      <c r="L3" s="6"/>
      <c r="AT3" s="3" t="s">
        <v>81</v>
      </c>
    </row>
    <row r="4" customFormat="false" ht="24.95" hidden="false" customHeight="true" outlineLevel="0" collapsed="false">
      <c r="B4" s="6"/>
      <c r="D4" s="7" t="s">
        <v>82</v>
      </c>
      <c r="L4" s="6"/>
      <c r="M4" s="101" t="s">
        <v>9</v>
      </c>
      <c r="AT4" s="3" t="s">
        <v>2</v>
      </c>
    </row>
    <row r="5" customFormat="false" ht="6.95" hidden="false" customHeight="true" outlineLevel="0" collapsed="false">
      <c r="B5" s="6"/>
      <c r="L5" s="6"/>
    </row>
    <row r="6" s="27" customFormat="true" ht="12" hidden="false" customHeight="true" outlineLevel="0" collapsed="false">
      <c r="A6" s="22"/>
      <c r="B6" s="23"/>
      <c r="C6" s="22"/>
      <c r="D6" s="15" t="s">
        <v>15</v>
      </c>
      <c r="E6" s="22"/>
      <c r="F6" s="22"/>
      <c r="G6" s="22"/>
      <c r="H6" s="22"/>
      <c r="I6" s="102"/>
      <c r="J6" s="22"/>
      <c r="K6" s="22"/>
      <c r="L6" s="39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="27" customFormat="true" ht="16.5" hidden="false" customHeight="true" outlineLevel="0" collapsed="false">
      <c r="A7" s="22"/>
      <c r="B7" s="23"/>
      <c r="C7" s="22"/>
      <c r="D7" s="22"/>
      <c r="E7" s="103" t="s">
        <v>16</v>
      </c>
      <c r="F7" s="103"/>
      <c r="G7" s="103"/>
      <c r="H7" s="103"/>
      <c r="I7" s="102"/>
      <c r="J7" s="22"/>
      <c r="K7" s="22"/>
      <c r="L7" s="39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="27" customFormat="true" ht="12.8" hidden="false" customHeight="false" outlineLevel="0" collapsed="false">
      <c r="A8" s="22"/>
      <c r="B8" s="23"/>
      <c r="C8" s="22"/>
      <c r="D8" s="22"/>
      <c r="E8" s="22"/>
      <c r="F8" s="22"/>
      <c r="G8" s="22"/>
      <c r="H8" s="22"/>
      <c r="I8" s="102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="27" customFormat="true" ht="12" hidden="false" customHeight="true" outlineLevel="0" collapsed="false">
      <c r="A9" s="22"/>
      <c r="B9" s="23"/>
      <c r="C9" s="22"/>
      <c r="D9" s="15" t="s">
        <v>17</v>
      </c>
      <c r="E9" s="22"/>
      <c r="F9" s="16"/>
      <c r="G9" s="22"/>
      <c r="H9" s="22"/>
      <c r="I9" s="104" t="s">
        <v>18</v>
      </c>
      <c r="J9" s="16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="27" customFormat="true" ht="12" hidden="false" customHeight="true" outlineLevel="0" collapsed="false">
      <c r="A10" s="22"/>
      <c r="B10" s="23"/>
      <c r="C10" s="22"/>
      <c r="D10" s="15" t="s">
        <v>19</v>
      </c>
      <c r="E10" s="22"/>
      <c r="F10" s="16" t="s">
        <v>20</v>
      </c>
      <c r="G10" s="22"/>
      <c r="H10" s="22"/>
      <c r="I10" s="104" t="s">
        <v>21</v>
      </c>
      <c r="J10" s="105" t="str">
        <f aca="false">'Rekapitulace stavby'!AN8</f>
        <v>8. 7. 2020</v>
      </c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="27" customFormat="true" ht="10.8" hidden="false" customHeight="true" outlineLevel="0" collapsed="false">
      <c r="A11" s="22"/>
      <c r="B11" s="23"/>
      <c r="C11" s="22"/>
      <c r="D11" s="22"/>
      <c r="E11" s="22"/>
      <c r="F11" s="22"/>
      <c r="G11" s="22"/>
      <c r="H11" s="22"/>
      <c r="I11" s="102"/>
      <c r="J11" s="22"/>
      <c r="K11" s="22"/>
      <c r="L11" s="39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="27" customFormat="true" ht="12" hidden="false" customHeight="true" outlineLevel="0" collapsed="false">
      <c r="A12" s="22"/>
      <c r="B12" s="23"/>
      <c r="C12" s="22"/>
      <c r="D12" s="15" t="s">
        <v>23</v>
      </c>
      <c r="E12" s="22"/>
      <c r="F12" s="22"/>
      <c r="G12" s="22"/>
      <c r="H12" s="22"/>
      <c r="I12" s="104" t="s">
        <v>24</v>
      </c>
      <c r="J12" s="16"/>
      <c r="K12" s="22"/>
      <c r="L12" s="3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="27" customFormat="true" ht="18" hidden="false" customHeight="true" outlineLevel="0" collapsed="false">
      <c r="A13" s="22"/>
      <c r="B13" s="23"/>
      <c r="C13" s="22"/>
      <c r="D13" s="22"/>
      <c r="E13" s="16" t="s">
        <v>25</v>
      </c>
      <c r="F13" s="22"/>
      <c r="G13" s="22"/>
      <c r="H13" s="22"/>
      <c r="I13" s="104" t="s">
        <v>26</v>
      </c>
      <c r="J13" s="16"/>
      <c r="K13" s="22"/>
      <c r="L13" s="3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="27" customFormat="true" ht="6.95" hidden="false" customHeight="true" outlineLevel="0" collapsed="false">
      <c r="A14" s="22"/>
      <c r="B14" s="23"/>
      <c r="C14" s="22"/>
      <c r="D14" s="22"/>
      <c r="E14" s="22"/>
      <c r="F14" s="22"/>
      <c r="G14" s="22"/>
      <c r="H14" s="22"/>
      <c r="I14" s="102"/>
      <c r="J14" s="22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="27" customFormat="true" ht="12" hidden="false" customHeight="true" outlineLevel="0" collapsed="false">
      <c r="A15" s="22"/>
      <c r="B15" s="23"/>
      <c r="C15" s="22"/>
      <c r="D15" s="15" t="s">
        <v>27</v>
      </c>
      <c r="E15" s="22"/>
      <c r="F15" s="22"/>
      <c r="G15" s="22"/>
      <c r="H15" s="22"/>
      <c r="I15" s="104" t="s">
        <v>24</v>
      </c>
      <c r="J15" s="17" t="str">
        <f aca="false">'Rekapitulace stavby'!AN13</f>
        <v>Vyplň údaj</v>
      </c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="27" customFormat="true" ht="18" hidden="false" customHeight="true" outlineLevel="0" collapsed="false">
      <c r="A16" s="22"/>
      <c r="B16" s="23"/>
      <c r="C16" s="22"/>
      <c r="D16" s="22"/>
      <c r="E16" s="106" t="str">
        <f aca="false">'Rekapitulace stavby'!E14</f>
        <v>Vyplň údaj</v>
      </c>
      <c r="F16" s="106"/>
      <c r="G16" s="106"/>
      <c r="H16" s="106"/>
      <c r="I16" s="104" t="s">
        <v>26</v>
      </c>
      <c r="J16" s="17" t="str">
        <f aca="false">'Rekapitulace stavby'!AN14</f>
        <v>Vyplň údaj</v>
      </c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27" customFormat="true" ht="6.95" hidden="false" customHeight="true" outlineLevel="0" collapsed="false">
      <c r="A17" s="22"/>
      <c r="B17" s="23"/>
      <c r="C17" s="22"/>
      <c r="D17" s="22"/>
      <c r="E17" s="22"/>
      <c r="F17" s="22"/>
      <c r="G17" s="22"/>
      <c r="H17" s="22"/>
      <c r="I17" s="102"/>
      <c r="J17" s="22"/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="27" customFormat="true" ht="12" hidden="false" customHeight="true" outlineLevel="0" collapsed="false">
      <c r="A18" s="22"/>
      <c r="B18" s="23"/>
      <c r="C18" s="22"/>
      <c r="D18" s="15" t="s">
        <v>29</v>
      </c>
      <c r="E18" s="22"/>
      <c r="F18" s="22"/>
      <c r="G18" s="22"/>
      <c r="H18" s="22"/>
      <c r="I18" s="104" t="s">
        <v>24</v>
      </c>
      <c r="J18" s="16"/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="27" customFormat="true" ht="18" hidden="false" customHeight="true" outlineLevel="0" collapsed="false">
      <c r="A19" s="22"/>
      <c r="B19" s="23"/>
      <c r="C19" s="22"/>
      <c r="D19" s="22"/>
      <c r="E19" s="16" t="s">
        <v>30</v>
      </c>
      <c r="F19" s="22"/>
      <c r="G19" s="22"/>
      <c r="H19" s="22"/>
      <c r="I19" s="104" t="s">
        <v>26</v>
      </c>
      <c r="J19" s="16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="27" customFormat="true" ht="6.95" hidden="false" customHeight="true" outlineLevel="0" collapsed="false">
      <c r="A20" s="22"/>
      <c r="B20" s="23"/>
      <c r="C20" s="22"/>
      <c r="D20" s="22"/>
      <c r="E20" s="22"/>
      <c r="F20" s="22"/>
      <c r="G20" s="22"/>
      <c r="H20" s="22"/>
      <c r="I20" s="102"/>
      <c r="J20" s="22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="27" customFormat="true" ht="12" hidden="false" customHeight="true" outlineLevel="0" collapsed="false">
      <c r="A21" s="22"/>
      <c r="B21" s="23"/>
      <c r="C21" s="22"/>
      <c r="D21" s="15" t="s">
        <v>32</v>
      </c>
      <c r="E21" s="22"/>
      <c r="F21" s="22"/>
      <c r="G21" s="22"/>
      <c r="H21" s="22"/>
      <c r="I21" s="104" t="s">
        <v>24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="27" customFormat="true" ht="18" hidden="false" customHeight="true" outlineLevel="0" collapsed="false">
      <c r="A22" s="22"/>
      <c r="B22" s="23"/>
      <c r="C22" s="22"/>
      <c r="D22" s="22"/>
      <c r="E22" s="16" t="s">
        <v>30</v>
      </c>
      <c r="F22" s="22"/>
      <c r="G22" s="22"/>
      <c r="H22" s="22"/>
      <c r="I22" s="104" t="s">
        <v>26</v>
      </c>
      <c r="J22" s="16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="27" customFormat="true" ht="6.95" hidden="false" customHeight="true" outlineLevel="0" collapsed="false">
      <c r="A23" s="22"/>
      <c r="B23" s="23"/>
      <c r="C23" s="22"/>
      <c r="D23" s="22"/>
      <c r="E23" s="22"/>
      <c r="F23" s="22"/>
      <c r="G23" s="22"/>
      <c r="H23" s="22"/>
      <c r="I23" s="102"/>
      <c r="J23" s="22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="27" customFormat="true" ht="12" hidden="false" customHeight="true" outlineLevel="0" collapsed="false">
      <c r="A24" s="22"/>
      <c r="B24" s="23"/>
      <c r="C24" s="22"/>
      <c r="D24" s="15" t="s">
        <v>33</v>
      </c>
      <c r="E24" s="22"/>
      <c r="F24" s="22"/>
      <c r="G24" s="22"/>
      <c r="H24" s="22"/>
      <c r="I24" s="102"/>
      <c r="J24" s="22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="111" customFormat="true" ht="16.5" hidden="false" customHeight="true" outlineLevel="0" collapsed="false">
      <c r="A25" s="107"/>
      <c r="B25" s="108"/>
      <c r="C25" s="107"/>
      <c r="D25" s="107"/>
      <c r="E25" s="20"/>
      <c r="F25" s="20"/>
      <c r="G25" s="20"/>
      <c r="H25" s="20"/>
      <c r="I25" s="109"/>
      <c r="J25" s="107"/>
      <c r="K25" s="107"/>
      <c r="L25" s="110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="27" customFormat="true" ht="6.95" hidden="false" customHeight="true" outlineLevel="0" collapsed="false">
      <c r="A26" s="22"/>
      <c r="B26" s="23"/>
      <c r="C26" s="22"/>
      <c r="D26" s="22"/>
      <c r="E26" s="22"/>
      <c r="F26" s="22"/>
      <c r="G26" s="22"/>
      <c r="H26" s="22"/>
      <c r="I26" s="102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="27" customFormat="true" ht="6.95" hidden="false" customHeight="true" outlineLevel="0" collapsed="false">
      <c r="A27" s="22"/>
      <c r="B27" s="23"/>
      <c r="C27" s="22"/>
      <c r="D27" s="72"/>
      <c r="E27" s="72"/>
      <c r="F27" s="72"/>
      <c r="G27" s="72"/>
      <c r="H27" s="72"/>
      <c r="I27" s="112"/>
      <c r="J27" s="72"/>
      <c r="K27" s="72"/>
      <c r="L27" s="3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="27" customFormat="true" ht="25.45" hidden="false" customHeight="true" outlineLevel="0" collapsed="false">
      <c r="A28" s="22"/>
      <c r="B28" s="23"/>
      <c r="C28" s="22"/>
      <c r="D28" s="113" t="s">
        <v>34</v>
      </c>
      <c r="E28" s="22"/>
      <c r="F28" s="22"/>
      <c r="G28" s="22"/>
      <c r="H28" s="22"/>
      <c r="I28" s="102"/>
      <c r="J28" s="114" t="n">
        <f aca="false">ROUND(J125, 2)</f>
        <v>0</v>
      </c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="27" customFormat="true" ht="6.95" hidden="false" customHeight="true" outlineLevel="0" collapsed="false">
      <c r="A29" s="22"/>
      <c r="B29" s="23"/>
      <c r="C29" s="22"/>
      <c r="D29" s="72"/>
      <c r="E29" s="72"/>
      <c r="F29" s="72"/>
      <c r="G29" s="72"/>
      <c r="H29" s="72"/>
      <c r="I29" s="112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="27" customFormat="true" ht="14.4" hidden="false" customHeight="true" outlineLevel="0" collapsed="false">
      <c r="A30" s="22"/>
      <c r="B30" s="23"/>
      <c r="C30" s="22"/>
      <c r="D30" s="22"/>
      <c r="E30" s="22"/>
      <c r="F30" s="115" t="s">
        <v>36</v>
      </c>
      <c r="G30" s="22"/>
      <c r="H30" s="22"/>
      <c r="I30" s="116" t="s">
        <v>35</v>
      </c>
      <c r="J30" s="115" t="s">
        <v>37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="27" customFormat="true" ht="14.4" hidden="false" customHeight="true" outlineLevel="0" collapsed="false">
      <c r="A31" s="22"/>
      <c r="B31" s="23"/>
      <c r="C31" s="22"/>
      <c r="D31" s="117" t="s">
        <v>38</v>
      </c>
      <c r="E31" s="15" t="s">
        <v>39</v>
      </c>
      <c r="F31" s="118" t="n">
        <f aca="false">ROUND((SUM(BE125:BE174)),  2)</f>
        <v>0</v>
      </c>
      <c r="G31" s="22"/>
      <c r="H31" s="22"/>
      <c r="I31" s="119" t="n">
        <v>0.21</v>
      </c>
      <c r="J31" s="118" t="n">
        <f aca="false">ROUND(((SUM(BE125:BE174))*I31),  2)</f>
        <v>0</v>
      </c>
      <c r="K31" s="2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="27" customFormat="true" ht="14.4" hidden="false" customHeight="true" outlineLevel="0" collapsed="false">
      <c r="A32" s="22"/>
      <c r="B32" s="23"/>
      <c r="C32" s="22"/>
      <c r="D32" s="22"/>
      <c r="E32" s="15" t="s">
        <v>40</v>
      </c>
      <c r="F32" s="118" t="n">
        <f aca="false">ROUND((SUM(BF125:BF174)),  2)</f>
        <v>0</v>
      </c>
      <c r="G32" s="22"/>
      <c r="H32" s="22"/>
      <c r="I32" s="119" t="n">
        <v>0.15</v>
      </c>
      <c r="J32" s="118" t="n">
        <f aca="false">ROUND(((SUM(BF125:BF174))*I32),  2)</f>
        <v>0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="27" customFormat="true" ht="14.4" hidden="true" customHeight="true" outlineLevel="0" collapsed="false">
      <c r="A33" s="22"/>
      <c r="B33" s="23"/>
      <c r="C33" s="22"/>
      <c r="D33" s="22"/>
      <c r="E33" s="15" t="s">
        <v>41</v>
      </c>
      <c r="F33" s="118" t="n">
        <f aca="false">ROUND((SUM(BG125:BG174)),  2)</f>
        <v>0</v>
      </c>
      <c r="G33" s="22"/>
      <c r="H33" s="22"/>
      <c r="I33" s="119" t="n">
        <v>0.21</v>
      </c>
      <c r="J33" s="118" t="n">
        <f aca="false">0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="27" customFormat="true" ht="14.4" hidden="true" customHeight="true" outlineLevel="0" collapsed="false">
      <c r="A34" s="22"/>
      <c r="B34" s="23"/>
      <c r="C34" s="22"/>
      <c r="D34" s="22"/>
      <c r="E34" s="15" t="s">
        <v>42</v>
      </c>
      <c r="F34" s="118" t="n">
        <f aca="false">ROUND((SUM(BH125:BH174)),  2)</f>
        <v>0</v>
      </c>
      <c r="G34" s="22"/>
      <c r="H34" s="22"/>
      <c r="I34" s="119" t="n">
        <v>0.15</v>
      </c>
      <c r="J34" s="118" t="n">
        <f aca="false">0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="27" customFormat="true" ht="14.4" hidden="true" customHeight="true" outlineLevel="0" collapsed="false">
      <c r="A35" s="22"/>
      <c r="B35" s="23"/>
      <c r="C35" s="22"/>
      <c r="D35" s="22"/>
      <c r="E35" s="15" t="s">
        <v>43</v>
      </c>
      <c r="F35" s="118" t="n">
        <f aca="false">ROUND((SUM(BI125:BI174)),  2)</f>
        <v>0</v>
      </c>
      <c r="G35" s="22"/>
      <c r="H35" s="22"/>
      <c r="I35" s="119" t="n">
        <v>0</v>
      </c>
      <c r="J35" s="118" t="n">
        <f aca="false"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="27" customFormat="true" ht="6.95" hidden="false" customHeight="true" outlineLevel="0" collapsed="false">
      <c r="A36" s="22"/>
      <c r="B36" s="23"/>
      <c r="C36" s="22"/>
      <c r="D36" s="22"/>
      <c r="E36" s="22"/>
      <c r="F36" s="22"/>
      <c r="G36" s="22"/>
      <c r="H36" s="22"/>
      <c r="I36" s="102"/>
      <c r="J36" s="22"/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="27" customFormat="true" ht="25.45" hidden="false" customHeight="true" outlineLevel="0" collapsed="false">
      <c r="A37" s="22"/>
      <c r="B37" s="23"/>
      <c r="C37" s="120"/>
      <c r="D37" s="121" t="s">
        <v>44</v>
      </c>
      <c r="E37" s="63"/>
      <c r="F37" s="63"/>
      <c r="G37" s="122" t="s">
        <v>45</v>
      </c>
      <c r="H37" s="123" t="s">
        <v>46</v>
      </c>
      <c r="I37" s="124"/>
      <c r="J37" s="125" t="n">
        <f aca="false">SUM(J28:J35)</f>
        <v>0</v>
      </c>
      <c r="K37" s="126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="27" customFormat="true" ht="14.4" hidden="false" customHeight="true" outlineLevel="0" collapsed="false">
      <c r="A38" s="22"/>
      <c r="B38" s="23"/>
      <c r="C38" s="22"/>
      <c r="D38" s="22"/>
      <c r="E38" s="22"/>
      <c r="F38" s="22"/>
      <c r="G38" s="22"/>
      <c r="H38" s="22"/>
      <c r="I38" s="102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customFormat="false" ht="14.4" hidden="false" customHeight="true" outlineLevel="0" collapsed="false">
      <c r="B39" s="6"/>
      <c r="L39" s="6"/>
    </row>
    <row r="40" customFormat="false" ht="14.4" hidden="false" customHeight="true" outlineLevel="0" collapsed="false">
      <c r="B40" s="6"/>
      <c r="L40" s="6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7" customFormat="true" ht="14.4" hidden="false" customHeight="true" outlineLevel="0" collapsed="false">
      <c r="B50" s="39"/>
      <c r="D50" s="40" t="s">
        <v>47</v>
      </c>
      <c r="E50" s="41"/>
      <c r="F50" s="41"/>
      <c r="G50" s="40" t="s">
        <v>48</v>
      </c>
      <c r="H50" s="41"/>
      <c r="I50" s="127"/>
      <c r="J50" s="41"/>
      <c r="K50" s="41"/>
      <c r="L50" s="39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7" customFormat="true" ht="12.8" hidden="false" customHeight="false" outlineLevel="0" collapsed="false">
      <c r="A61" s="22"/>
      <c r="B61" s="23"/>
      <c r="C61" s="22"/>
      <c r="D61" s="42" t="s">
        <v>49</v>
      </c>
      <c r="E61" s="25"/>
      <c r="F61" s="128" t="s">
        <v>50</v>
      </c>
      <c r="G61" s="42" t="s">
        <v>49</v>
      </c>
      <c r="H61" s="25"/>
      <c r="I61" s="129"/>
      <c r="J61" s="130" t="s">
        <v>50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7" customFormat="true" ht="12.8" hidden="false" customHeight="false" outlineLevel="0" collapsed="false">
      <c r="A65" s="22"/>
      <c r="B65" s="23"/>
      <c r="C65" s="22"/>
      <c r="D65" s="40" t="s">
        <v>51</v>
      </c>
      <c r="E65" s="43"/>
      <c r="F65" s="43"/>
      <c r="G65" s="40" t="s">
        <v>52</v>
      </c>
      <c r="H65" s="43"/>
      <c r="I65" s="131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7" customFormat="true" ht="12.8" hidden="false" customHeight="false" outlineLevel="0" collapsed="false">
      <c r="A76" s="22"/>
      <c r="B76" s="23"/>
      <c r="C76" s="22"/>
      <c r="D76" s="42" t="s">
        <v>49</v>
      </c>
      <c r="E76" s="25"/>
      <c r="F76" s="128" t="s">
        <v>50</v>
      </c>
      <c r="G76" s="42" t="s">
        <v>49</v>
      </c>
      <c r="H76" s="25"/>
      <c r="I76" s="129"/>
      <c r="J76" s="130" t="s">
        <v>50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="27" customFormat="true" ht="14.4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132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133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="27" customFormat="true" ht="24.95" hidden="false" customHeight="true" outlineLevel="0" collapsed="false">
      <c r="A82" s="22"/>
      <c r="B82" s="23"/>
      <c r="C82" s="7" t="s">
        <v>83</v>
      </c>
      <c r="D82" s="22"/>
      <c r="E82" s="22"/>
      <c r="F82" s="22"/>
      <c r="G82" s="22"/>
      <c r="H82" s="22"/>
      <c r="I82" s="102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102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="27" customFormat="true" ht="12" hidden="false" customHeight="true" outlineLevel="0" collapsed="false">
      <c r="A84" s="22"/>
      <c r="B84" s="23"/>
      <c r="C84" s="15" t="s">
        <v>15</v>
      </c>
      <c r="D84" s="22"/>
      <c r="E84" s="22"/>
      <c r="F84" s="22"/>
      <c r="G84" s="22"/>
      <c r="H84" s="22"/>
      <c r="I84" s="102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="27" customFormat="true" ht="16.5" hidden="false" customHeight="true" outlineLevel="0" collapsed="false">
      <c r="A85" s="22"/>
      <c r="B85" s="23"/>
      <c r="C85" s="22"/>
      <c r="D85" s="22"/>
      <c r="E85" s="103" t="str">
        <f aca="false">E7</f>
        <v>Výměna pěti oken a vchodových dveří ve schodišti</v>
      </c>
      <c r="F85" s="103"/>
      <c r="G85" s="103"/>
      <c r="H85" s="103"/>
      <c r="I85" s="102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="27" customFormat="true" ht="6.95" hidden="false" customHeight="true" outlineLevel="0" collapsed="false">
      <c r="A86" s="22"/>
      <c r="B86" s="23"/>
      <c r="C86" s="22"/>
      <c r="D86" s="22"/>
      <c r="E86" s="22"/>
      <c r="F86" s="22"/>
      <c r="G86" s="22"/>
      <c r="H86" s="22"/>
      <c r="I86" s="102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="27" customFormat="true" ht="12" hidden="false" customHeight="true" outlineLevel="0" collapsed="false">
      <c r="A87" s="22"/>
      <c r="B87" s="23"/>
      <c r="C87" s="15" t="s">
        <v>19</v>
      </c>
      <c r="D87" s="22"/>
      <c r="E87" s="22"/>
      <c r="F87" s="16" t="str">
        <f aca="false">F10</f>
        <v>Vídeňská 85,Brno</v>
      </c>
      <c r="G87" s="22"/>
      <c r="H87" s="22"/>
      <c r="I87" s="104" t="s">
        <v>21</v>
      </c>
      <c r="J87" s="105" t="str">
        <f aca="false">IF(J10="","",J10)</f>
        <v>8. 7. 2020</v>
      </c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="27" customFormat="true" ht="6.95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102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="27" customFormat="true" ht="15.15" hidden="false" customHeight="true" outlineLevel="0" collapsed="false">
      <c r="A89" s="22"/>
      <c r="B89" s="23"/>
      <c r="C89" s="15" t="s">
        <v>23</v>
      </c>
      <c r="D89" s="22"/>
      <c r="E89" s="22"/>
      <c r="F89" s="16" t="str">
        <f aca="false">E13</f>
        <v>MmBrna,OSM Husova 3,Brno</v>
      </c>
      <c r="G89" s="22"/>
      <c r="H89" s="22"/>
      <c r="I89" s="104" t="s">
        <v>29</v>
      </c>
      <c r="J89" s="134" t="str">
        <f aca="false">E19</f>
        <v>R.Volková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="27" customFormat="true" ht="15.15" hidden="false" customHeight="true" outlineLevel="0" collapsed="false">
      <c r="A90" s="22"/>
      <c r="B90" s="23"/>
      <c r="C90" s="15" t="s">
        <v>27</v>
      </c>
      <c r="D90" s="22"/>
      <c r="E90" s="22"/>
      <c r="F90" s="16" t="str">
        <f aca="false">IF(E16="","",E16)</f>
        <v>Vyplň údaj</v>
      </c>
      <c r="G90" s="22"/>
      <c r="H90" s="22"/>
      <c r="I90" s="104" t="s">
        <v>32</v>
      </c>
      <c r="J90" s="134" t="str">
        <f aca="false">E22</f>
        <v>R.Volková</v>
      </c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="27" customFormat="true" ht="10.3" hidden="false" customHeight="true" outlineLevel="0" collapsed="false">
      <c r="A91" s="22"/>
      <c r="B91" s="23"/>
      <c r="C91" s="22"/>
      <c r="D91" s="22"/>
      <c r="E91" s="22"/>
      <c r="F91" s="22"/>
      <c r="G91" s="22"/>
      <c r="H91" s="22"/>
      <c r="I91" s="102"/>
      <c r="J91" s="22"/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="27" customFormat="true" ht="29.3" hidden="false" customHeight="true" outlineLevel="0" collapsed="false">
      <c r="A92" s="22"/>
      <c r="B92" s="23"/>
      <c r="C92" s="135" t="s">
        <v>84</v>
      </c>
      <c r="D92" s="120"/>
      <c r="E92" s="120"/>
      <c r="F92" s="120"/>
      <c r="G92" s="120"/>
      <c r="H92" s="120"/>
      <c r="I92" s="136"/>
      <c r="J92" s="137" t="s">
        <v>85</v>
      </c>
      <c r="K92" s="120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="27" customFormat="true" ht="10.3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102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="27" customFormat="true" ht="22.8" hidden="false" customHeight="true" outlineLevel="0" collapsed="false">
      <c r="A94" s="22"/>
      <c r="B94" s="23"/>
      <c r="C94" s="138" t="s">
        <v>86</v>
      </c>
      <c r="D94" s="22"/>
      <c r="E94" s="22"/>
      <c r="F94" s="22"/>
      <c r="G94" s="22"/>
      <c r="H94" s="22"/>
      <c r="I94" s="102"/>
      <c r="J94" s="114" t="n">
        <f aca="false">J125</f>
        <v>0</v>
      </c>
      <c r="K94" s="22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U94" s="3" t="s">
        <v>87</v>
      </c>
    </row>
    <row r="95" s="139" customFormat="true" ht="24.95" hidden="false" customHeight="true" outlineLevel="0" collapsed="false">
      <c r="B95" s="140"/>
      <c r="D95" s="141" t="s">
        <v>88</v>
      </c>
      <c r="E95" s="142"/>
      <c r="F95" s="142"/>
      <c r="G95" s="142"/>
      <c r="H95" s="142"/>
      <c r="I95" s="143"/>
      <c r="J95" s="144" t="n">
        <f aca="false">J126</f>
        <v>0</v>
      </c>
      <c r="L95" s="140"/>
    </row>
    <row r="96" s="145" customFormat="true" ht="19.95" hidden="false" customHeight="true" outlineLevel="0" collapsed="false">
      <c r="B96" s="146"/>
      <c r="D96" s="147" t="s">
        <v>89</v>
      </c>
      <c r="E96" s="148"/>
      <c r="F96" s="148"/>
      <c r="G96" s="148"/>
      <c r="H96" s="148"/>
      <c r="I96" s="149"/>
      <c r="J96" s="150" t="n">
        <f aca="false">J127</f>
        <v>0</v>
      </c>
      <c r="L96" s="146"/>
    </row>
    <row r="97" s="145" customFormat="true" ht="19.95" hidden="false" customHeight="true" outlineLevel="0" collapsed="false">
      <c r="B97" s="146"/>
      <c r="D97" s="147" t="s">
        <v>90</v>
      </c>
      <c r="E97" s="148"/>
      <c r="F97" s="148"/>
      <c r="G97" s="148"/>
      <c r="H97" s="148"/>
      <c r="I97" s="149"/>
      <c r="J97" s="150" t="n">
        <f aca="false">J138</f>
        <v>0</v>
      </c>
      <c r="L97" s="146"/>
    </row>
    <row r="98" s="145" customFormat="true" ht="19.95" hidden="false" customHeight="true" outlineLevel="0" collapsed="false">
      <c r="B98" s="146"/>
      <c r="D98" s="147" t="s">
        <v>91</v>
      </c>
      <c r="E98" s="148"/>
      <c r="F98" s="148"/>
      <c r="G98" s="148"/>
      <c r="H98" s="148"/>
      <c r="I98" s="149"/>
      <c r="J98" s="150" t="n">
        <f aca="false">J147</f>
        <v>0</v>
      </c>
      <c r="L98" s="146"/>
    </row>
    <row r="99" s="145" customFormat="true" ht="19.95" hidden="false" customHeight="true" outlineLevel="0" collapsed="false">
      <c r="B99" s="146"/>
      <c r="D99" s="147" t="s">
        <v>92</v>
      </c>
      <c r="E99" s="148"/>
      <c r="F99" s="148"/>
      <c r="G99" s="148"/>
      <c r="H99" s="148"/>
      <c r="I99" s="149"/>
      <c r="J99" s="150" t="n">
        <f aca="false">J153</f>
        <v>0</v>
      </c>
      <c r="L99" s="146"/>
    </row>
    <row r="100" s="139" customFormat="true" ht="24.95" hidden="false" customHeight="true" outlineLevel="0" collapsed="false">
      <c r="B100" s="140"/>
      <c r="D100" s="141" t="s">
        <v>93</v>
      </c>
      <c r="E100" s="142"/>
      <c r="F100" s="142"/>
      <c r="G100" s="142"/>
      <c r="H100" s="142"/>
      <c r="I100" s="143"/>
      <c r="J100" s="144" t="n">
        <f aca="false">J155</f>
        <v>0</v>
      </c>
      <c r="L100" s="140"/>
    </row>
    <row r="101" s="145" customFormat="true" ht="19.95" hidden="false" customHeight="true" outlineLevel="0" collapsed="false">
      <c r="B101" s="146"/>
      <c r="D101" s="147" t="s">
        <v>94</v>
      </c>
      <c r="E101" s="148"/>
      <c r="F101" s="148"/>
      <c r="G101" s="148"/>
      <c r="H101" s="148"/>
      <c r="I101" s="149"/>
      <c r="J101" s="150" t="n">
        <f aca="false">J156</f>
        <v>0</v>
      </c>
      <c r="L101" s="146"/>
    </row>
    <row r="102" s="145" customFormat="true" ht="19.95" hidden="false" customHeight="true" outlineLevel="0" collapsed="false">
      <c r="B102" s="146"/>
      <c r="D102" s="147" t="s">
        <v>95</v>
      </c>
      <c r="E102" s="148"/>
      <c r="F102" s="148"/>
      <c r="G102" s="148"/>
      <c r="H102" s="148"/>
      <c r="I102" s="149"/>
      <c r="J102" s="150" t="n">
        <f aca="false">J159</f>
        <v>0</v>
      </c>
      <c r="L102" s="146"/>
    </row>
    <row r="103" s="145" customFormat="true" ht="19.95" hidden="false" customHeight="true" outlineLevel="0" collapsed="false">
      <c r="B103" s="146"/>
      <c r="D103" s="147" t="s">
        <v>96</v>
      </c>
      <c r="E103" s="148"/>
      <c r="F103" s="148"/>
      <c r="G103" s="148"/>
      <c r="H103" s="148"/>
      <c r="I103" s="149"/>
      <c r="J103" s="150" t="n">
        <f aca="false">J165</f>
        <v>0</v>
      </c>
      <c r="L103" s="146"/>
    </row>
    <row r="104" s="139" customFormat="true" ht="24.95" hidden="false" customHeight="true" outlineLevel="0" collapsed="false">
      <c r="B104" s="140"/>
      <c r="D104" s="141" t="s">
        <v>97</v>
      </c>
      <c r="E104" s="142"/>
      <c r="F104" s="142"/>
      <c r="G104" s="142"/>
      <c r="H104" s="142"/>
      <c r="I104" s="143"/>
      <c r="J104" s="144" t="n">
        <f aca="false">J168</f>
        <v>0</v>
      </c>
      <c r="L104" s="140"/>
    </row>
    <row r="105" s="145" customFormat="true" ht="19.95" hidden="false" customHeight="true" outlineLevel="0" collapsed="false">
      <c r="B105" s="146"/>
      <c r="D105" s="147" t="s">
        <v>98</v>
      </c>
      <c r="E105" s="148"/>
      <c r="F105" s="148"/>
      <c r="G105" s="148"/>
      <c r="H105" s="148"/>
      <c r="I105" s="149"/>
      <c r="J105" s="150" t="n">
        <f aca="false">J169</f>
        <v>0</v>
      </c>
      <c r="L105" s="146"/>
    </row>
    <row r="106" s="145" customFormat="true" ht="19.95" hidden="false" customHeight="true" outlineLevel="0" collapsed="false">
      <c r="B106" s="146"/>
      <c r="D106" s="147" t="s">
        <v>99</v>
      </c>
      <c r="E106" s="148"/>
      <c r="F106" s="148"/>
      <c r="G106" s="148"/>
      <c r="H106" s="148"/>
      <c r="I106" s="149"/>
      <c r="J106" s="150" t="n">
        <f aca="false">J171</f>
        <v>0</v>
      </c>
      <c r="L106" s="146"/>
    </row>
    <row r="107" s="145" customFormat="true" ht="19.95" hidden="false" customHeight="true" outlineLevel="0" collapsed="false">
      <c r="B107" s="146"/>
      <c r="D107" s="147" t="s">
        <v>100</v>
      </c>
      <c r="E107" s="148"/>
      <c r="F107" s="148"/>
      <c r="G107" s="148"/>
      <c r="H107" s="148"/>
      <c r="I107" s="149"/>
      <c r="J107" s="150" t="n">
        <f aca="false">J173</f>
        <v>0</v>
      </c>
      <c r="L107" s="146"/>
    </row>
    <row r="108" s="27" customFormat="true" ht="21.85" hidden="false" customHeight="true" outlineLevel="0" collapsed="false">
      <c r="A108" s="22"/>
      <c r="B108" s="23"/>
      <c r="C108" s="22"/>
      <c r="D108" s="22"/>
      <c r="E108" s="22"/>
      <c r="F108" s="22"/>
      <c r="G108" s="22"/>
      <c r="H108" s="22"/>
      <c r="I108" s="102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="27" customFormat="true" ht="6.95" hidden="false" customHeight="true" outlineLevel="0" collapsed="false">
      <c r="A109" s="22"/>
      <c r="B109" s="44"/>
      <c r="C109" s="45"/>
      <c r="D109" s="45"/>
      <c r="E109" s="45"/>
      <c r="F109" s="45"/>
      <c r="G109" s="45"/>
      <c r="H109" s="45"/>
      <c r="I109" s="132"/>
      <c r="J109" s="45"/>
      <c r="K109" s="45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3" s="27" customFormat="true" ht="6.95" hidden="false" customHeight="true" outlineLevel="0" collapsed="false">
      <c r="A113" s="22"/>
      <c r="B113" s="46"/>
      <c r="C113" s="47"/>
      <c r="D113" s="47"/>
      <c r="E113" s="47"/>
      <c r="F113" s="47"/>
      <c r="G113" s="47"/>
      <c r="H113" s="47"/>
      <c r="I113" s="133"/>
      <c r="J113" s="47"/>
      <c r="K113" s="47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="27" customFormat="true" ht="24.95" hidden="false" customHeight="true" outlineLevel="0" collapsed="false">
      <c r="A114" s="22"/>
      <c r="B114" s="23"/>
      <c r="C114" s="7" t="s">
        <v>101</v>
      </c>
      <c r="D114" s="22"/>
      <c r="E114" s="22"/>
      <c r="F114" s="22"/>
      <c r="G114" s="22"/>
      <c r="H114" s="22"/>
      <c r="I114" s="102"/>
      <c r="J114" s="22"/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="27" customFormat="true" ht="6.95" hidden="false" customHeight="true" outlineLevel="0" collapsed="false">
      <c r="A115" s="22"/>
      <c r="B115" s="23"/>
      <c r="C115" s="22"/>
      <c r="D115" s="22"/>
      <c r="E115" s="22"/>
      <c r="F115" s="22"/>
      <c r="G115" s="22"/>
      <c r="H115" s="22"/>
      <c r="I115" s="102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="27" customFormat="true" ht="12" hidden="false" customHeight="true" outlineLevel="0" collapsed="false">
      <c r="A116" s="22"/>
      <c r="B116" s="23"/>
      <c r="C116" s="15" t="s">
        <v>15</v>
      </c>
      <c r="D116" s="22"/>
      <c r="E116" s="22"/>
      <c r="F116" s="22"/>
      <c r="G116" s="22"/>
      <c r="H116" s="22"/>
      <c r="I116" s="102"/>
      <c r="J116" s="22"/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="27" customFormat="true" ht="16.5" hidden="false" customHeight="true" outlineLevel="0" collapsed="false">
      <c r="A117" s="22"/>
      <c r="B117" s="23"/>
      <c r="C117" s="22"/>
      <c r="D117" s="22"/>
      <c r="E117" s="103" t="str">
        <f aca="false">E7</f>
        <v>Výměna pěti oken a vchodových dveří ve schodišti</v>
      </c>
      <c r="F117" s="103"/>
      <c r="G117" s="103"/>
      <c r="H117" s="103"/>
      <c r="I117" s="102"/>
      <c r="J117" s="22"/>
      <c r="K117" s="22"/>
      <c r="L117" s="39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="27" customFormat="true" ht="6.95" hidden="false" customHeight="true" outlineLevel="0" collapsed="false">
      <c r="A118" s="22"/>
      <c r="B118" s="23"/>
      <c r="C118" s="22"/>
      <c r="D118" s="22"/>
      <c r="E118" s="22"/>
      <c r="F118" s="22"/>
      <c r="G118" s="22"/>
      <c r="H118" s="22"/>
      <c r="I118" s="102"/>
      <c r="J118" s="22"/>
      <c r="K118" s="22"/>
      <c r="L118" s="39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="27" customFormat="true" ht="12" hidden="false" customHeight="true" outlineLevel="0" collapsed="false">
      <c r="A119" s="22"/>
      <c r="B119" s="23"/>
      <c r="C119" s="15" t="s">
        <v>19</v>
      </c>
      <c r="D119" s="22"/>
      <c r="E119" s="22"/>
      <c r="F119" s="16" t="str">
        <f aca="false">F10</f>
        <v>Vídeňská 85,Brno</v>
      </c>
      <c r="G119" s="22"/>
      <c r="H119" s="22"/>
      <c r="I119" s="104" t="s">
        <v>21</v>
      </c>
      <c r="J119" s="105" t="str">
        <f aca="false">IF(J10="","",J10)</f>
        <v>8. 7. 2020</v>
      </c>
      <c r="K119" s="22"/>
      <c r="L119" s="39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="27" customFormat="true" ht="6.95" hidden="false" customHeight="true" outlineLevel="0" collapsed="false">
      <c r="A120" s="22"/>
      <c r="B120" s="23"/>
      <c r="C120" s="22"/>
      <c r="D120" s="22"/>
      <c r="E120" s="22"/>
      <c r="F120" s="22"/>
      <c r="G120" s="22"/>
      <c r="H120" s="22"/>
      <c r="I120" s="102"/>
      <c r="J120" s="22"/>
      <c r="K120" s="22"/>
      <c r="L120" s="39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="27" customFormat="true" ht="15.15" hidden="false" customHeight="true" outlineLevel="0" collapsed="false">
      <c r="A121" s="22"/>
      <c r="B121" s="23"/>
      <c r="C121" s="15" t="s">
        <v>23</v>
      </c>
      <c r="D121" s="22"/>
      <c r="E121" s="22"/>
      <c r="F121" s="16" t="str">
        <f aca="false">E13</f>
        <v>MmBrna,OSM Husova 3,Brno</v>
      </c>
      <c r="G121" s="22"/>
      <c r="H121" s="22"/>
      <c r="I121" s="104" t="s">
        <v>29</v>
      </c>
      <c r="J121" s="134" t="str">
        <f aca="false">E19</f>
        <v>R.Volková</v>
      </c>
      <c r="K121" s="22"/>
      <c r="L121" s="39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="27" customFormat="true" ht="15.15" hidden="false" customHeight="true" outlineLevel="0" collapsed="false">
      <c r="A122" s="22"/>
      <c r="B122" s="23"/>
      <c r="C122" s="15" t="s">
        <v>27</v>
      </c>
      <c r="D122" s="22"/>
      <c r="E122" s="22"/>
      <c r="F122" s="16" t="str">
        <f aca="false">IF(E16="","",E16)</f>
        <v>Vyplň údaj</v>
      </c>
      <c r="G122" s="22"/>
      <c r="H122" s="22"/>
      <c r="I122" s="104" t="s">
        <v>32</v>
      </c>
      <c r="J122" s="134" t="str">
        <f aca="false">E22</f>
        <v>R.Volková</v>
      </c>
      <c r="K122" s="22"/>
      <c r="L122" s="39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="27" customFormat="true" ht="10.3" hidden="false" customHeight="true" outlineLevel="0" collapsed="false">
      <c r="A123" s="22"/>
      <c r="B123" s="23"/>
      <c r="C123" s="22"/>
      <c r="D123" s="22"/>
      <c r="E123" s="22"/>
      <c r="F123" s="22"/>
      <c r="G123" s="22"/>
      <c r="H123" s="22"/>
      <c r="I123" s="102"/>
      <c r="J123" s="22"/>
      <c r="K123" s="22"/>
      <c r="L123" s="39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="158" customFormat="true" ht="29.3" hidden="false" customHeight="true" outlineLevel="0" collapsed="false">
      <c r="A124" s="151"/>
      <c r="B124" s="152"/>
      <c r="C124" s="153" t="s">
        <v>102</v>
      </c>
      <c r="D124" s="154" t="s">
        <v>59</v>
      </c>
      <c r="E124" s="154" t="s">
        <v>55</v>
      </c>
      <c r="F124" s="154" t="s">
        <v>56</v>
      </c>
      <c r="G124" s="154" t="s">
        <v>103</v>
      </c>
      <c r="H124" s="154" t="s">
        <v>104</v>
      </c>
      <c r="I124" s="155" t="s">
        <v>105</v>
      </c>
      <c r="J124" s="154" t="s">
        <v>85</v>
      </c>
      <c r="K124" s="156" t="s">
        <v>106</v>
      </c>
      <c r="L124" s="157"/>
      <c r="M124" s="68"/>
      <c r="N124" s="69" t="s">
        <v>38</v>
      </c>
      <c r="O124" s="69" t="s">
        <v>107</v>
      </c>
      <c r="P124" s="69" t="s">
        <v>108</v>
      </c>
      <c r="Q124" s="69" t="s">
        <v>109</v>
      </c>
      <c r="R124" s="69" t="s">
        <v>110</v>
      </c>
      <c r="S124" s="69" t="s">
        <v>111</v>
      </c>
      <c r="T124" s="70" t="s">
        <v>112</v>
      </c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</row>
    <row r="125" s="27" customFormat="true" ht="22.8" hidden="false" customHeight="true" outlineLevel="0" collapsed="false">
      <c r="A125" s="22"/>
      <c r="B125" s="23"/>
      <c r="C125" s="76" t="s">
        <v>113</v>
      </c>
      <c r="D125" s="22"/>
      <c r="E125" s="22"/>
      <c r="F125" s="22"/>
      <c r="G125" s="22"/>
      <c r="H125" s="22"/>
      <c r="I125" s="102"/>
      <c r="J125" s="159" t="n">
        <f aca="false">BK125</f>
        <v>0</v>
      </c>
      <c r="K125" s="22"/>
      <c r="L125" s="23"/>
      <c r="M125" s="71"/>
      <c r="N125" s="58"/>
      <c r="O125" s="72"/>
      <c r="P125" s="160" t="n">
        <f aca="false">P126+P155+P168</f>
        <v>0</v>
      </c>
      <c r="Q125" s="72"/>
      <c r="R125" s="160" t="n">
        <f aca="false">R126+R155+R168</f>
        <v>1.4195412</v>
      </c>
      <c r="S125" s="72"/>
      <c r="T125" s="161" t="n">
        <f aca="false">T126+T155+T168</f>
        <v>0.983265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T125" s="3" t="s">
        <v>73</v>
      </c>
      <c r="AU125" s="3" t="s">
        <v>87</v>
      </c>
      <c r="BK125" s="162" t="n">
        <f aca="false">BK126+BK155+BK168</f>
        <v>0</v>
      </c>
    </row>
    <row r="126" s="163" customFormat="true" ht="25.9" hidden="false" customHeight="true" outlineLevel="0" collapsed="false">
      <c r="B126" s="164"/>
      <c r="D126" s="165" t="s">
        <v>73</v>
      </c>
      <c r="E126" s="166" t="s">
        <v>114</v>
      </c>
      <c r="F126" s="166" t="s">
        <v>115</v>
      </c>
      <c r="I126" s="167"/>
      <c r="J126" s="168" t="n">
        <f aca="false">BK126</f>
        <v>0</v>
      </c>
      <c r="L126" s="164"/>
      <c r="M126" s="169"/>
      <c r="N126" s="170"/>
      <c r="O126" s="170"/>
      <c r="P126" s="171" t="n">
        <f aca="false">P127+P138+P147+P153</f>
        <v>0</v>
      </c>
      <c r="Q126" s="170"/>
      <c r="R126" s="171" t="n">
        <f aca="false">R127+R138+R147+R153</f>
        <v>1.4195412</v>
      </c>
      <c r="S126" s="170"/>
      <c r="T126" s="172" t="n">
        <f aca="false">T127+T138+T147+T153</f>
        <v>0.983265</v>
      </c>
      <c r="AR126" s="165" t="s">
        <v>79</v>
      </c>
      <c r="AT126" s="173" t="s">
        <v>73</v>
      </c>
      <c r="AU126" s="173" t="s">
        <v>74</v>
      </c>
      <c r="AY126" s="165" t="s">
        <v>116</v>
      </c>
      <c r="BK126" s="174" t="n">
        <f aca="false">BK127+BK138+BK147+BK153</f>
        <v>0</v>
      </c>
    </row>
    <row r="127" s="163" customFormat="true" ht="22.8" hidden="false" customHeight="true" outlineLevel="0" collapsed="false">
      <c r="B127" s="164"/>
      <c r="D127" s="165" t="s">
        <v>73</v>
      </c>
      <c r="E127" s="175" t="s">
        <v>117</v>
      </c>
      <c r="F127" s="175" t="s">
        <v>118</v>
      </c>
      <c r="I127" s="167"/>
      <c r="J127" s="176" t="n">
        <f aca="false">BK127</f>
        <v>0</v>
      </c>
      <c r="L127" s="164"/>
      <c r="M127" s="169"/>
      <c r="N127" s="170"/>
      <c r="O127" s="170"/>
      <c r="P127" s="171" t="n">
        <f aca="false">SUM(P128:P137)</f>
        <v>0</v>
      </c>
      <c r="Q127" s="170"/>
      <c r="R127" s="171" t="n">
        <f aca="false">SUM(R128:R137)</f>
        <v>1.417442</v>
      </c>
      <c r="S127" s="170"/>
      <c r="T127" s="172" t="n">
        <f aca="false">SUM(T128:T137)</f>
        <v>0</v>
      </c>
      <c r="AR127" s="165" t="s">
        <v>79</v>
      </c>
      <c r="AT127" s="173" t="s">
        <v>73</v>
      </c>
      <c r="AU127" s="173" t="s">
        <v>79</v>
      </c>
      <c r="AY127" s="165" t="s">
        <v>116</v>
      </c>
      <c r="BK127" s="174" t="n">
        <f aca="false">SUM(BK128:BK137)</f>
        <v>0</v>
      </c>
    </row>
    <row r="128" s="27" customFormat="true" ht="16.5" hidden="false" customHeight="true" outlineLevel="0" collapsed="false">
      <c r="A128" s="22"/>
      <c r="B128" s="177"/>
      <c r="C128" s="178" t="s">
        <v>79</v>
      </c>
      <c r="D128" s="178" t="s">
        <v>119</v>
      </c>
      <c r="E128" s="179" t="s">
        <v>120</v>
      </c>
      <c r="F128" s="180" t="s">
        <v>121</v>
      </c>
      <c r="G128" s="181" t="s">
        <v>122</v>
      </c>
      <c r="H128" s="182" t="n">
        <v>1.84</v>
      </c>
      <c r="I128" s="183"/>
      <c r="J128" s="184" t="n">
        <f aca="false">ROUND(I128*H128,2)</f>
        <v>0</v>
      </c>
      <c r="K128" s="185" t="s">
        <v>123</v>
      </c>
      <c r="L128" s="23"/>
      <c r="M128" s="186"/>
      <c r="N128" s="187" t="s">
        <v>39</v>
      </c>
      <c r="O128" s="60"/>
      <c r="P128" s="188" t="n">
        <f aca="false">O128*H128</f>
        <v>0</v>
      </c>
      <c r="Q128" s="188" t="n">
        <v>0.04</v>
      </c>
      <c r="R128" s="188" t="n">
        <f aca="false">Q128*H128</f>
        <v>0.0736</v>
      </c>
      <c r="S128" s="188" t="n">
        <v>0</v>
      </c>
      <c r="T128" s="189" t="n">
        <f aca="false">S128*H128</f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90" t="s">
        <v>124</v>
      </c>
      <c r="AT128" s="190" t="s">
        <v>119</v>
      </c>
      <c r="AU128" s="190" t="s">
        <v>81</v>
      </c>
      <c r="AY128" s="3" t="s">
        <v>116</v>
      </c>
      <c r="BE128" s="191" t="n">
        <f aca="false">IF(N128="základní",J128,0)</f>
        <v>0</v>
      </c>
      <c r="BF128" s="191" t="n">
        <f aca="false">IF(N128="snížená",J128,0)</f>
        <v>0</v>
      </c>
      <c r="BG128" s="191" t="n">
        <f aca="false">IF(N128="zákl. přenesená",J128,0)</f>
        <v>0</v>
      </c>
      <c r="BH128" s="191" t="n">
        <f aca="false">IF(N128="sníž. přenesená",J128,0)</f>
        <v>0</v>
      </c>
      <c r="BI128" s="191" t="n">
        <f aca="false">IF(N128="nulová",J128,0)</f>
        <v>0</v>
      </c>
      <c r="BJ128" s="3" t="s">
        <v>79</v>
      </c>
      <c r="BK128" s="191" t="n">
        <f aca="false">ROUND(I128*H128,2)</f>
        <v>0</v>
      </c>
      <c r="BL128" s="3" t="s">
        <v>124</v>
      </c>
      <c r="BM128" s="190" t="s">
        <v>125</v>
      </c>
    </row>
    <row r="129" s="192" customFormat="true" ht="12.8" hidden="false" customHeight="false" outlineLevel="0" collapsed="false">
      <c r="B129" s="193"/>
      <c r="D129" s="194" t="s">
        <v>126</v>
      </c>
      <c r="E129" s="195"/>
      <c r="F129" s="196" t="s">
        <v>127</v>
      </c>
      <c r="H129" s="197" t="n">
        <v>1.84</v>
      </c>
      <c r="I129" s="198"/>
      <c r="L129" s="193"/>
      <c r="M129" s="199"/>
      <c r="N129" s="200"/>
      <c r="O129" s="200"/>
      <c r="P129" s="200"/>
      <c r="Q129" s="200"/>
      <c r="R129" s="200"/>
      <c r="S129" s="200"/>
      <c r="T129" s="201"/>
      <c r="AT129" s="195" t="s">
        <v>126</v>
      </c>
      <c r="AU129" s="195" t="s">
        <v>81</v>
      </c>
      <c r="AV129" s="192" t="s">
        <v>81</v>
      </c>
      <c r="AW129" s="192" t="s">
        <v>31</v>
      </c>
      <c r="AX129" s="192" t="s">
        <v>79</v>
      </c>
      <c r="AY129" s="195" t="s">
        <v>116</v>
      </c>
    </row>
    <row r="130" s="27" customFormat="true" ht="16.5" hidden="false" customHeight="true" outlineLevel="0" collapsed="false">
      <c r="A130" s="22"/>
      <c r="B130" s="177"/>
      <c r="C130" s="178" t="s">
        <v>81</v>
      </c>
      <c r="D130" s="178" t="s">
        <v>119</v>
      </c>
      <c r="E130" s="179" t="s">
        <v>128</v>
      </c>
      <c r="F130" s="185" t="s">
        <v>129</v>
      </c>
      <c r="G130" s="181" t="s">
        <v>122</v>
      </c>
      <c r="H130" s="182" t="n">
        <v>8.4</v>
      </c>
      <c r="I130" s="183"/>
      <c r="J130" s="184" t="n">
        <f aca="false">ROUND(I130*H130,2)</f>
        <v>0</v>
      </c>
      <c r="K130" s="185" t="s">
        <v>123</v>
      </c>
      <c r="L130" s="23"/>
      <c r="M130" s="186"/>
      <c r="N130" s="187" t="s">
        <v>39</v>
      </c>
      <c r="O130" s="60"/>
      <c r="P130" s="188" t="n">
        <f aca="false">O130*H130</f>
        <v>0</v>
      </c>
      <c r="Q130" s="188" t="n">
        <v>0.04</v>
      </c>
      <c r="R130" s="188" t="n">
        <f aca="false">Q130*H130</f>
        <v>0.336</v>
      </c>
      <c r="S130" s="188" t="n">
        <v>0</v>
      </c>
      <c r="T130" s="189" t="n">
        <f aca="false">S130*H130</f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90" t="s">
        <v>124</v>
      </c>
      <c r="AT130" s="190" t="s">
        <v>119</v>
      </c>
      <c r="AU130" s="190" t="s">
        <v>81</v>
      </c>
      <c r="AY130" s="3" t="s">
        <v>116</v>
      </c>
      <c r="BE130" s="191" t="n">
        <f aca="false">IF(N130="základní",J130,0)</f>
        <v>0</v>
      </c>
      <c r="BF130" s="191" t="n">
        <f aca="false">IF(N130="snížená",J130,0)</f>
        <v>0</v>
      </c>
      <c r="BG130" s="191" t="n">
        <f aca="false">IF(N130="zákl. přenesená",J130,0)</f>
        <v>0</v>
      </c>
      <c r="BH130" s="191" t="n">
        <f aca="false">IF(N130="sníž. přenesená",J130,0)</f>
        <v>0</v>
      </c>
      <c r="BI130" s="191" t="n">
        <f aca="false">IF(N130="nulová",J130,0)</f>
        <v>0</v>
      </c>
      <c r="BJ130" s="3" t="s">
        <v>79</v>
      </c>
      <c r="BK130" s="191" t="n">
        <f aca="false">ROUND(I130*H130,2)</f>
        <v>0</v>
      </c>
      <c r="BL130" s="3" t="s">
        <v>124</v>
      </c>
      <c r="BM130" s="190" t="s">
        <v>130</v>
      </c>
    </row>
    <row r="131" s="192" customFormat="true" ht="12.8" hidden="false" customHeight="false" outlineLevel="0" collapsed="false">
      <c r="B131" s="193"/>
      <c r="D131" s="194" t="s">
        <v>126</v>
      </c>
      <c r="E131" s="195"/>
      <c r="F131" s="196" t="s">
        <v>131</v>
      </c>
      <c r="H131" s="197" t="n">
        <v>8.4</v>
      </c>
      <c r="I131" s="198"/>
      <c r="L131" s="193"/>
      <c r="M131" s="199"/>
      <c r="N131" s="200"/>
      <c r="O131" s="200"/>
      <c r="P131" s="200"/>
      <c r="Q131" s="200"/>
      <c r="R131" s="200"/>
      <c r="S131" s="200"/>
      <c r="T131" s="201"/>
      <c r="AT131" s="195" t="s">
        <v>126</v>
      </c>
      <c r="AU131" s="195" t="s">
        <v>81</v>
      </c>
      <c r="AV131" s="192" t="s">
        <v>81</v>
      </c>
      <c r="AW131" s="192" t="s">
        <v>31</v>
      </c>
      <c r="AX131" s="192" t="s">
        <v>79</v>
      </c>
      <c r="AY131" s="195" t="s">
        <v>116</v>
      </c>
    </row>
    <row r="132" s="27" customFormat="true" ht="21.75" hidden="false" customHeight="true" outlineLevel="0" collapsed="false">
      <c r="A132" s="22"/>
      <c r="B132" s="177"/>
      <c r="C132" s="178" t="s">
        <v>132</v>
      </c>
      <c r="D132" s="178" t="s">
        <v>119</v>
      </c>
      <c r="E132" s="179" t="s">
        <v>133</v>
      </c>
      <c r="F132" s="185" t="s">
        <v>134</v>
      </c>
      <c r="G132" s="181" t="s">
        <v>122</v>
      </c>
      <c r="H132" s="182" t="n">
        <v>18.25</v>
      </c>
      <c r="I132" s="183"/>
      <c r="J132" s="184" t="n">
        <f aca="false">ROUND(I132*H132,2)</f>
        <v>0</v>
      </c>
      <c r="K132" s="185" t="s">
        <v>123</v>
      </c>
      <c r="L132" s="23"/>
      <c r="M132" s="186"/>
      <c r="N132" s="187" t="s">
        <v>39</v>
      </c>
      <c r="O132" s="60"/>
      <c r="P132" s="188" t="n">
        <f aca="false">O132*H132</f>
        <v>0</v>
      </c>
      <c r="Q132" s="188" t="n">
        <v>0.00438</v>
      </c>
      <c r="R132" s="188" t="n">
        <f aca="false">Q132*H132</f>
        <v>0.079935</v>
      </c>
      <c r="S132" s="188" t="n">
        <v>0</v>
      </c>
      <c r="T132" s="189" t="n">
        <f aca="false">S132*H132</f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90" t="s">
        <v>124</v>
      </c>
      <c r="AT132" s="190" t="s">
        <v>119</v>
      </c>
      <c r="AU132" s="190" t="s">
        <v>81</v>
      </c>
      <c r="AY132" s="3" t="s">
        <v>116</v>
      </c>
      <c r="BE132" s="191" t="n">
        <f aca="false">IF(N132="základní",J132,0)</f>
        <v>0</v>
      </c>
      <c r="BF132" s="191" t="n">
        <f aca="false">IF(N132="snížená",J132,0)</f>
        <v>0</v>
      </c>
      <c r="BG132" s="191" t="n">
        <f aca="false">IF(N132="zákl. přenesená",J132,0)</f>
        <v>0</v>
      </c>
      <c r="BH132" s="191" t="n">
        <f aca="false">IF(N132="sníž. přenesená",J132,0)</f>
        <v>0</v>
      </c>
      <c r="BI132" s="191" t="n">
        <f aca="false">IF(N132="nulová",J132,0)</f>
        <v>0</v>
      </c>
      <c r="BJ132" s="3" t="s">
        <v>79</v>
      </c>
      <c r="BK132" s="191" t="n">
        <f aca="false">ROUND(I132*H132,2)</f>
        <v>0</v>
      </c>
      <c r="BL132" s="3" t="s">
        <v>124</v>
      </c>
      <c r="BM132" s="190" t="s">
        <v>135</v>
      </c>
    </row>
    <row r="133" s="27" customFormat="true" ht="16.5" hidden="false" customHeight="true" outlineLevel="0" collapsed="false">
      <c r="A133" s="22"/>
      <c r="B133" s="177"/>
      <c r="C133" s="178" t="s">
        <v>124</v>
      </c>
      <c r="D133" s="178" t="s">
        <v>119</v>
      </c>
      <c r="E133" s="179" t="s">
        <v>136</v>
      </c>
      <c r="F133" s="185" t="s">
        <v>137</v>
      </c>
      <c r="G133" s="181" t="s">
        <v>122</v>
      </c>
      <c r="H133" s="182" t="n">
        <v>18.25</v>
      </c>
      <c r="I133" s="183"/>
      <c r="J133" s="184" t="n">
        <f aca="false">ROUND(I133*H133,2)</f>
        <v>0</v>
      </c>
      <c r="K133" s="185"/>
      <c r="L133" s="23"/>
      <c r="M133" s="186"/>
      <c r="N133" s="187" t="s">
        <v>39</v>
      </c>
      <c r="O133" s="60"/>
      <c r="P133" s="188" t="n">
        <f aca="false">O133*H133</f>
        <v>0</v>
      </c>
      <c r="Q133" s="188" t="n">
        <v>0.03358</v>
      </c>
      <c r="R133" s="188" t="n">
        <f aca="false">Q133*H133</f>
        <v>0.612835</v>
      </c>
      <c r="S133" s="188" t="n">
        <v>0</v>
      </c>
      <c r="T133" s="189" t="n">
        <f aca="false">S133*H133</f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90" t="s">
        <v>124</v>
      </c>
      <c r="AT133" s="190" t="s">
        <v>119</v>
      </c>
      <c r="AU133" s="190" t="s">
        <v>81</v>
      </c>
      <c r="AY133" s="3" t="s">
        <v>116</v>
      </c>
      <c r="BE133" s="191" t="n">
        <f aca="false">IF(N133="základní",J133,0)</f>
        <v>0</v>
      </c>
      <c r="BF133" s="191" t="n">
        <f aca="false">IF(N133="snížená",J133,0)</f>
        <v>0</v>
      </c>
      <c r="BG133" s="191" t="n">
        <f aca="false">IF(N133="zákl. přenesená",J133,0)</f>
        <v>0</v>
      </c>
      <c r="BH133" s="191" t="n">
        <f aca="false">IF(N133="sníž. přenesená",J133,0)</f>
        <v>0</v>
      </c>
      <c r="BI133" s="191" t="n">
        <f aca="false">IF(N133="nulová",J133,0)</f>
        <v>0</v>
      </c>
      <c r="BJ133" s="3" t="s">
        <v>79</v>
      </c>
      <c r="BK133" s="191" t="n">
        <f aca="false">ROUND(I133*H133,2)</f>
        <v>0</v>
      </c>
      <c r="BL133" s="3" t="s">
        <v>124</v>
      </c>
      <c r="BM133" s="190" t="s">
        <v>138</v>
      </c>
    </row>
    <row r="134" s="192" customFormat="true" ht="12.8" hidden="false" customHeight="false" outlineLevel="0" collapsed="false">
      <c r="B134" s="193"/>
      <c r="D134" s="194" t="s">
        <v>126</v>
      </c>
      <c r="E134" s="195"/>
      <c r="F134" s="196" t="s">
        <v>139</v>
      </c>
      <c r="H134" s="197" t="n">
        <v>18.25</v>
      </c>
      <c r="I134" s="198"/>
      <c r="L134" s="193"/>
      <c r="M134" s="199"/>
      <c r="N134" s="200"/>
      <c r="O134" s="200"/>
      <c r="P134" s="200"/>
      <c r="Q134" s="200"/>
      <c r="R134" s="200"/>
      <c r="S134" s="200"/>
      <c r="T134" s="201"/>
      <c r="AT134" s="195" t="s">
        <v>126</v>
      </c>
      <c r="AU134" s="195" t="s">
        <v>81</v>
      </c>
      <c r="AV134" s="192" t="s">
        <v>81</v>
      </c>
      <c r="AW134" s="192" t="s">
        <v>31</v>
      </c>
      <c r="AX134" s="192" t="s">
        <v>79</v>
      </c>
      <c r="AY134" s="195" t="s">
        <v>116</v>
      </c>
    </row>
    <row r="135" s="27" customFormat="true" ht="16.5" hidden="false" customHeight="true" outlineLevel="0" collapsed="false">
      <c r="A135" s="22"/>
      <c r="B135" s="177"/>
      <c r="C135" s="178" t="s">
        <v>140</v>
      </c>
      <c r="D135" s="178" t="s">
        <v>119</v>
      </c>
      <c r="E135" s="179" t="s">
        <v>141</v>
      </c>
      <c r="F135" s="185" t="s">
        <v>142</v>
      </c>
      <c r="G135" s="181" t="s">
        <v>143</v>
      </c>
      <c r="H135" s="182" t="n">
        <v>6</v>
      </c>
      <c r="I135" s="183"/>
      <c r="J135" s="184" t="n">
        <f aca="false">ROUND(I135*H135,2)</f>
        <v>0</v>
      </c>
      <c r="K135" s="185"/>
      <c r="L135" s="23"/>
      <c r="M135" s="186"/>
      <c r="N135" s="187" t="s">
        <v>39</v>
      </c>
      <c r="O135" s="60"/>
      <c r="P135" s="188" t="n">
        <f aca="false">O135*H135</f>
        <v>0</v>
      </c>
      <c r="Q135" s="188" t="n">
        <v>0.00438</v>
      </c>
      <c r="R135" s="188" t="n">
        <f aca="false">Q135*H135</f>
        <v>0.02628</v>
      </c>
      <c r="S135" s="188" t="n">
        <v>0</v>
      </c>
      <c r="T135" s="189" t="n">
        <f aca="false">S135*H135</f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90" t="s">
        <v>124</v>
      </c>
      <c r="AT135" s="190" t="s">
        <v>119</v>
      </c>
      <c r="AU135" s="190" t="s">
        <v>81</v>
      </c>
      <c r="AY135" s="3" t="s">
        <v>116</v>
      </c>
      <c r="BE135" s="191" t="n">
        <f aca="false">IF(N135="základní",J135,0)</f>
        <v>0</v>
      </c>
      <c r="BF135" s="191" t="n">
        <f aca="false">IF(N135="snížená",J135,0)</f>
        <v>0</v>
      </c>
      <c r="BG135" s="191" t="n">
        <f aca="false">IF(N135="zákl. přenesená",J135,0)</f>
        <v>0</v>
      </c>
      <c r="BH135" s="191" t="n">
        <f aca="false">IF(N135="sníž. přenesená",J135,0)</f>
        <v>0</v>
      </c>
      <c r="BI135" s="191" t="n">
        <f aca="false">IF(N135="nulová",J135,0)</f>
        <v>0</v>
      </c>
      <c r="BJ135" s="3" t="s">
        <v>79</v>
      </c>
      <c r="BK135" s="191" t="n">
        <f aca="false">ROUND(I135*H135,2)</f>
        <v>0</v>
      </c>
      <c r="BL135" s="3" t="s">
        <v>124</v>
      </c>
      <c r="BM135" s="190" t="s">
        <v>144</v>
      </c>
    </row>
    <row r="136" s="27" customFormat="true" ht="21.75" hidden="false" customHeight="true" outlineLevel="0" collapsed="false">
      <c r="A136" s="22"/>
      <c r="B136" s="177"/>
      <c r="C136" s="178" t="s">
        <v>117</v>
      </c>
      <c r="D136" s="178" t="s">
        <v>119</v>
      </c>
      <c r="E136" s="179" t="s">
        <v>145</v>
      </c>
      <c r="F136" s="185" t="s">
        <v>146</v>
      </c>
      <c r="G136" s="181" t="s">
        <v>122</v>
      </c>
      <c r="H136" s="182" t="n">
        <v>3.438</v>
      </c>
      <c r="I136" s="183"/>
      <c r="J136" s="184" t="n">
        <f aca="false">ROUND(I136*H136,2)</f>
        <v>0</v>
      </c>
      <c r="K136" s="185" t="s">
        <v>123</v>
      </c>
      <c r="L136" s="23"/>
      <c r="M136" s="186"/>
      <c r="N136" s="187" t="s">
        <v>39</v>
      </c>
      <c r="O136" s="60"/>
      <c r="P136" s="188" t="n">
        <f aca="false">O136*H136</f>
        <v>0</v>
      </c>
      <c r="Q136" s="188" t="n">
        <v>0.084</v>
      </c>
      <c r="R136" s="188" t="n">
        <f aca="false">Q136*H136</f>
        <v>0.288792</v>
      </c>
      <c r="S136" s="188" t="n">
        <v>0</v>
      </c>
      <c r="T136" s="189" t="n">
        <f aca="false">S136*H136</f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90" t="s">
        <v>124</v>
      </c>
      <c r="AT136" s="190" t="s">
        <v>119</v>
      </c>
      <c r="AU136" s="190" t="s">
        <v>81</v>
      </c>
      <c r="AY136" s="3" t="s">
        <v>116</v>
      </c>
      <c r="BE136" s="191" t="n">
        <f aca="false">IF(N136="základní",J136,0)</f>
        <v>0</v>
      </c>
      <c r="BF136" s="191" t="n">
        <f aca="false">IF(N136="snížená",J136,0)</f>
        <v>0</v>
      </c>
      <c r="BG136" s="191" t="n">
        <f aca="false">IF(N136="zákl. přenesená",J136,0)</f>
        <v>0</v>
      </c>
      <c r="BH136" s="191" t="n">
        <f aca="false">IF(N136="sníž. přenesená",J136,0)</f>
        <v>0</v>
      </c>
      <c r="BI136" s="191" t="n">
        <f aca="false">IF(N136="nulová",J136,0)</f>
        <v>0</v>
      </c>
      <c r="BJ136" s="3" t="s">
        <v>79</v>
      </c>
      <c r="BK136" s="191" t="n">
        <f aca="false">ROUND(I136*H136,2)</f>
        <v>0</v>
      </c>
      <c r="BL136" s="3" t="s">
        <v>124</v>
      </c>
      <c r="BM136" s="190" t="s">
        <v>147</v>
      </c>
    </row>
    <row r="137" s="192" customFormat="true" ht="12.8" hidden="false" customHeight="false" outlineLevel="0" collapsed="false">
      <c r="B137" s="193"/>
      <c r="D137" s="194" t="s">
        <v>126</v>
      </c>
      <c r="E137" s="195"/>
      <c r="F137" s="196" t="s">
        <v>148</v>
      </c>
      <c r="H137" s="197" t="n">
        <v>3.438</v>
      </c>
      <c r="I137" s="198"/>
      <c r="L137" s="193"/>
      <c r="M137" s="199"/>
      <c r="N137" s="200"/>
      <c r="O137" s="200"/>
      <c r="P137" s="200"/>
      <c r="Q137" s="200"/>
      <c r="R137" s="200"/>
      <c r="S137" s="200"/>
      <c r="T137" s="201"/>
      <c r="AT137" s="195" t="s">
        <v>126</v>
      </c>
      <c r="AU137" s="195" t="s">
        <v>81</v>
      </c>
      <c r="AV137" s="192" t="s">
        <v>81</v>
      </c>
      <c r="AW137" s="192" t="s">
        <v>31</v>
      </c>
      <c r="AX137" s="192" t="s">
        <v>79</v>
      </c>
      <c r="AY137" s="195" t="s">
        <v>116</v>
      </c>
    </row>
    <row r="138" s="163" customFormat="true" ht="22.8" hidden="false" customHeight="true" outlineLevel="0" collapsed="false">
      <c r="B138" s="164"/>
      <c r="D138" s="165" t="s">
        <v>73</v>
      </c>
      <c r="E138" s="175" t="s">
        <v>149</v>
      </c>
      <c r="F138" s="175" t="s">
        <v>150</v>
      </c>
      <c r="I138" s="167"/>
      <c r="J138" s="176" t="n">
        <f aca="false">BK138</f>
        <v>0</v>
      </c>
      <c r="L138" s="164"/>
      <c r="M138" s="169"/>
      <c r="N138" s="170"/>
      <c r="O138" s="170"/>
      <c r="P138" s="171" t="n">
        <f aca="false">SUM(P139:P146)</f>
        <v>0</v>
      </c>
      <c r="Q138" s="170"/>
      <c r="R138" s="171" t="n">
        <f aca="false">SUM(R139:R146)</f>
        <v>0.0020992</v>
      </c>
      <c r="S138" s="170"/>
      <c r="T138" s="172" t="n">
        <f aca="false">SUM(T139:T146)</f>
        <v>0.983265</v>
      </c>
      <c r="AR138" s="165" t="s">
        <v>79</v>
      </c>
      <c r="AT138" s="173" t="s">
        <v>73</v>
      </c>
      <c r="AU138" s="173" t="s">
        <v>79</v>
      </c>
      <c r="AY138" s="165" t="s">
        <v>116</v>
      </c>
      <c r="BK138" s="174" t="n">
        <f aca="false">SUM(BK139:BK146)</f>
        <v>0</v>
      </c>
    </row>
    <row r="139" s="27" customFormat="true" ht="21.75" hidden="false" customHeight="true" outlineLevel="0" collapsed="false">
      <c r="A139" s="22"/>
      <c r="B139" s="177"/>
      <c r="C139" s="178" t="s">
        <v>151</v>
      </c>
      <c r="D139" s="178" t="s">
        <v>119</v>
      </c>
      <c r="E139" s="179" t="s">
        <v>152</v>
      </c>
      <c r="F139" s="180" t="s">
        <v>153</v>
      </c>
      <c r="G139" s="181" t="s">
        <v>122</v>
      </c>
      <c r="H139" s="182" t="n">
        <v>15.84</v>
      </c>
      <c r="I139" s="183"/>
      <c r="J139" s="184" t="n">
        <f aca="false">ROUND(I139*H139,2)</f>
        <v>0</v>
      </c>
      <c r="K139" s="185" t="s">
        <v>123</v>
      </c>
      <c r="L139" s="23"/>
      <c r="M139" s="186"/>
      <c r="N139" s="187" t="s">
        <v>39</v>
      </c>
      <c r="O139" s="60"/>
      <c r="P139" s="188" t="n">
        <f aca="false">O139*H139</f>
        <v>0</v>
      </c>
      <c r="Q139" s="188" t="n">
        <v>0.00013</v>
      </c>
      <c r="R139" s="188" t="n">
        <f aca="false">Q139*H139</f>
        <v>0.0020592</v>
      </c>
      <c r="S139" s="188" t="n">
        <v>0</v>
      </c>
      <c r="T139" s="189" t="n">
        <f aca="false">S139*H139</f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90" t="s">
        <v>124</v>
      </c>
      <c r="AT139" s="190" t="s">
        <v>119</v>
      </c>
      <c r="AU139" s="190" t="s">
        <v>81</v>
      </c>
      <c r="AY139" s="3" t="s">
        <v>116</v>
      </c>
      <c r="BE139" s="191" t="n">
        <f aca="false">IF(N139="základní",J139,0)</f>
        <v>0</v>
      </c>
      <c r="BF139" s="191" t="n">
        <f aca="false">IF(N139="snížená",J139,0)</f>
        <v>0</v>
      </c>
      <c r="BG139" s="191" t="n">
        <f aca="false">IF(N139="zákl. přenesená",J139,0)</f>
        <v>0</v>
      </c>
      <c r="BH139" s="191" t="n">
        <f aca="false">IF(N139="sníž. přenesená",J139,0)</f>
        <v>0</v>
      </c>
      <c r="BI139" s="191" t="n">
        <f aca="false">IF(N139="nulová",J139,0)</f>
        <v>0</v>
      </c>
      <c r="BJ139" s="3" t="s">
        <v>79</v>
      </c>
      <c r="BK139" s="191" t="n">
        <f aca="false">ROUND(I139*H139,2)</f>
        <v>0</v>
      </c>
      <c r="BL139" s="3" t="s">
        <v>124</v>
      </c>
      <c r="BM139" s="190" t="s">
        <v>154</v>
      </c>
    </row>
    <row r="140" s="192" customFormat="true" ht="12.8" hidden="false" customHeight="false" outlineLevel="0" collapsed="false">
      <c r="B140" s="193"/>
      <c r="D140" s="194" t="s">
        <v>126</v>
      </c>
      <c r="E140" s="195"/>
      <c r="F140" s="196" t="s">
        <v>155</v>
      </c>
      <c r="H140" s="197" t="n">
        <v>15.84</v>
      </c>
      <c r="I140" s="198"/>
      <c r="L140" s="193"/>
      <c r="M140" s="199"/>
      <c r="N140" s="200"/>
      <c r="O140" s="200"/>
      <c r="P140" s="200"/>
      <c r="Q140" s="200"/>
      <c r="R140" s="200"/>
      <c r="S140" s="200"/>
      <c r="T140" s="201"/>
      <c r="AT140" s="195" t="s">
        <v>126</v>
      </c>
      <c r="AU140" s="195" t="s">
        <v>81</v>
      </c>
      <c r="AV140" s="192" t="s">
        <v>81</v>
      </c>
      <c r="AW140" s="192" t="s">
        <v>31</v>
      </c>
      <c r="AX140" s="192" t="s">
        <v>79</v>
      </c>
      <c r="AY140" s="195" t="s">
        <v>116</v>
      </c>
    </row>
    <row r="141" s="27" customFormat="true" ht="16.5" hidden="false" customHeight="true" outlineLevel="0" collapsed="false">
      <c r="A141" s="22"/>
      <c r="B141" s="177"/>
      <c r="C141" s="178" t="s">
        <v>156</v>
      </c>
      <c r="D141" s="178" t="s">
        <v>119</v>
      </c>
      <c r="E141" s="179" t="s">
        <v>157</v>
      </c>
      <c r="F141" s="185" t="s">
        <v>158</v>
      </c>
      <c r="G141" s="181" t="s">
        <v>159</v>
      </c>
      <c r="H141" s="182" t="n">
        <v>1</v>
      </c>
      <c r="I141" s="183"/>
      <c r="J141" s="184" t="n">
        <f aca="false">ROUND(I141*H141,2)</f>
        <v>0</v>
      </c>
      <c r="K141" s="185" t="s">
        <v>123</v>
      </c>
      <c r="L141" s="23"/>
      <c r="M141" s="186"/>
      <c r="N141" s="187" t="s">
        <v>39</v>
      </c>
      <c r="O141" s="60"/>
      <c r="P141" s="188" t="n">
        <f aca="false">O141*H141</f>
        <v>0</v>
      </c>
      <c r="Q141" s="188" t="n">
        <v>4E-005</v>
      </c>
      <c r="R141" s="188" t="n">
        <f aca="false">Q141*H141</f>
        <v>4E-005</v>
      </c>
      <c r="S141" s="188" t="n">
        <v>0</v>
      </c>
      <c r="T141" s="189" t="n">
        <f aca="false"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90" t="s">
        <v>124</v>
      </c>
      <c r="AT141" s="190" t="s">
        <v>119</v>
      </c>
      <c r="AU141" s="190" t="s">
        <v>81</v>
      </c>
      <c r="AY141" s="3" t="s">
        <v>116</v>
      </c>
      <c r="BE141" s="191" t="n">
        <f aca="false">IF(N141="základní",J141,0)</f>
        <v>0</v>
      </c>
      <c r="BF141" s="191" t="n">
        <f aca="false">IF(N141="snížená",J141,0)</f>
        <v>0</v>
      </c>
      <c r="BG141" s="191" t="n">
        <f aca="false">IF(N141="zákl. přenesená",J141,0)</f>
        <v>0</v>
      </c>
      <c r="BH141" s="191" t="n">
        <f aca="false">IF(N141="sníž. přenesená",J141,0)</f>
        <v>0</v>
      </c>
      <c r="BI141" s="191" t="n">
        <f aca="false">IF(N141="nulová",J141,0)</f>
        <v>0</v>
      </c>
      <c r="BJ141" s="3" t="s">
        <v>79</v>
      </c>
      <c r="BK141" s="191" t="n">
        <f aca="false">ROUND(I141*H141,2)</f>
        <v>0</v>
      </c>
      <c r="BL141" s="3" t="s">
        <v>124</v>
      </c>
      <c r="BM141" s="190" t="s">
        <v>160</v>
      </c>
    </row>
    <row r="142" s="192" customFormat="true" ht="12.8" hidden="false" customHeight="false" outlineLevel="0" collapsed="false">
      <c r="B142" s="193"/>
      <c r="D142" s="194" t="s">
        <v>126</v>
      </c>
      <c r="E142" s="195"/>
      <c r="F142" s="196" t="s">
        <v>79</v>
      </c>
      <c r="H142" s="197" t="n">
        <v>1</v>
      </c>
      <c r="I142" s="198"/>
      <c r="L142" s="193"/>
      <c r="M142" s="199"/>
      <c r="N142" s="200"/>
      <c r="O142" s="200"/>
      <c r="P142" s="200"/>
      <c r="Q142" s="200"/>
      <c r="R142" s="200"/>
      <c r="S142" s="200"/>
      <c r="T142" s="201"/>
      <c r="AT142" s="195" t="s">
        <v>126</v>
      </c>
      <c r="AU142" s="195" t="s">
        <v>81</v>
      </c>
      <c r="AV142" s="192" t="s">
        <v>81</v>
      </c>
      <c r="AW142" s="192" t="s">
        <v>31</v>
      </c>
      <c r="AX142" s="192" t="s">
        <v>79</v>
      </c>
      <c r="AY142" s="195" t="s">
        <v>116</v>
      </c>
    </row>
    <row r="143" s="27" customFormat="true" ht="21.75" hidden="false" customHeight="true" outlineLevel="0" collapsed="false">
      <c r="A143" s="22"/>
      <c r="B143" s="177"/>
      <c r="C143" s="178" t="s">
        <v>149</v>
      </c>
      <c r="D143" s="178" t="s">
        <v>119</v>
      </c>
      <c r="E143" s="179" t="s">
        <v>161</v>
      </c>
      <c r="F143" s="185" t="s">
        <v>162</v>
      </c>
      <c r="G143" s="181" t="s">
        <v>122</v>
      </c>
      <c r="H143" s="182" t="n">
        <v>13.5</v>
      </c>
      <c r="I143" s="183"/>
      <c r="J143" s="184" t="n">
        <f aca="false">ROUND(I143*H143,2)</f>
        <v>0</v>
      </c>
      <c r="K143" s="185"/>
      <c r="L143" s="23"/>
      <c r="M143" s="186"/>
      <c r="N143" s="187" t="s">
        <v>39</v>
      </c>
      <c r="O143" s="60"/>
      <c r="P143" s="188" t="n">
        <f aca="false">O143*H143</f>
        <v>0</v>
      </c>
      <c r="Q143" s="188" t="n">
        <v>0</v>
      </c>
      <c r="R143" s="188" t="n">
        <f aca="false">Q143*H143</f>
        <v>0</v>
      </c>
      <c r="S143" s="188" t="n">
        <v>0.054</v>
      </c>
      <c r="T143" s="189" t="n">
        <f aca="false">S143*H143</f>
        <v>0.729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90" t="s">
        <v>124</v>
      </c>
      <c r="AT143" s="190" t="s">
        <v>119</v>
      </c>
      <c r="AU143" s="190" t="s">
        <v>81</v>
      </c>
      <c r="AY143" s="3" t="s">
        <v>116</v>
      </c>
      <c r="BE143" s="191" t="n">
        <f aca="false">IF(N143="základní",J143,0)</f>
        <v>0</v>
      </c>
      <c r="BF143" s="191" t="n">
        <f aca="false">IF(N143="snížená",J143,0)</f>
        <v>0</v>
      </c>
      <c r="BG143" s="191" t="n">
        <f aca="false">IF(N143="zákl. přenesená",J143,0)</f>
        <v>0</v>
      </c>
      <c r="BH143" s="191" t="n">
        <f aca="false">IF(N143="sníž. přenesená",J143,0)</f>
        <v>0</v>
      </c>
      <c r="BI143" s="191" t="n">
        <f aca="false">IF(N143="nulová",J143,0)</f>
        <v>0</v>
      </c>
      <c r="BJ143" s="3" t="s">
        <v>79</v>
      </c>
      <c r="BK143" s="191" t="n">
        <f aca="false">ROUND(I143*H143,2)</f>
        <v>0</v>
      </c>
      <c r="BL143" s="3" t="s">
        <v>124</v>
      </c>
      <c r="BM143" s="190" t="s">
        <v>163</v>
      </c>
    </row>
    <row r="144" s="192" customFormat="true" ht="12.8" hidden="false" customHeight="false" outlineLevel="0" collapsed="false">
      <c r="B144" s="193"/>
      <c r="D144" s="194" t="s">
        <v>126</v>
      </c>
      <c r="E144" s="195"/>
      <c r="F144" s="196" t="s">
        <v>164</v>
      </c>
      <c r="H144" s="197" t="n">
        <v>13.5</v>
      </c>
      <c r="I144" s="198"/>
      <c r="L144" s="193"/>
      <c r="M144" s="199"/>
      <c r="N144" s="200"/>
      <c r="O144" s="200"/>
      <c r="P144" s="200"/>
      <c r="Q144" s="200"/>
      <c r="R144" s="200"/>
      <c r="S144" s="200"/>
      <c r="T144" s="201"/>
      <c r="AT144" s="195" t="s">
        <v>126</v>
      </c>
      <c r="AU144" s="195" t="s">
        <v>81</v>
      </c>
      <c r="AV144" s="192" t="s">
        <v>81</v>
      </c>
      <c r="AW144" s="192" t="s">
        <v>31</v>
      </c>
      <c r="AX144" s="192" t="s">
        <v>79</v>
      </c>
      <c r="AY144" s="195" t="s">
        <v>116</v>
      </c>
    </row>
    <row r="145" s="27" customFormat="true" ht="21.75" hidden="false" customHeight="true" outlineLevel="0" collapsed="false">
      <c r="A145" s="22"/>
      <c r="B145" s="177"/>
      <c r="C145" s="178" t="s">
        <v>165</v>
      </c>
      <c r="D145" s="178" t="s">
        <v>119</v>
      </c>
      <c r="E145" s="179" t="s">
        <v>166</v>
      </c>
      <c r="F145" s="185" t="s">
        <v>167</v>
      </c>
      <c r="G145" s="181" t="s">
        <v>122</v>
      </c>
      <c r="H145" s="182" t="n">
        <v>3.795</v>
      </c>
      <c r="I145" s="183"/>
      <c r="J145" s="184" t="n">
        <f aca="false">ROUND(I145*H145,2)</f>
        <v>0</v>
      </c>
      <c r="K145" s="185"/>
      <c r="L145" s="23"/>
      <c r="M145" s="186"/>
      <c r="N145" s="187" t="s">
        <v>39</v>
      </c>
      <c r="O145" s="60"/>
      <c r="P145" s="188" t="n">
        <f aca="false">O145*H145</f>
        <v>0</v>
      </c>
      <c r="Q145" s="188" t="n">
        <v>0</v>
      </c>
      <c r="R145" s="188" t="n">
        <f aca="false">Q145*H145</f>
        <v>0</v>
      </c>
      <c r="S145" s="188" t="n">
        <v>0.067</v>
      </c>
      <c r="T145" s="189" t="n">
        <f aca="false">S145*H145</f>
        <v>0.254265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90" t="s">
        <v>124</v>
      </c>
      <c r="AT145" s="190" t="s">
        <v>119</v>
      </c>
      <c r="AU145" s="190" t="s">
        <v>81</v>
      </c>
      <c r="AY145" s="3" t="s">
        <v>116</v>
      </c>
      <c r="BE145" s="191" t="n">
        <f aca="false">IF(N145="základní",J145,0)</f>
        <v>0</v>
      </c>
      <c r="BF145" s="191" t="n">
        <f aca="false">IF(N145="snížená",J145,0)</f>
        <v>0</v>
      </c>
      <c r="BG145" s="191" t="n">
        <f aca="false">IF(N145="zákl. přenesená",J145,0)</f>
        <v>0</v>
      </c>
      <c r="BH145" s="191" t="n">
        <f aca="false">IF(N145="sníž. přenesená",J145,0)</f>
        <v>0</v>
      </c>
      <c r="BI145" s="191" t="n">
        <f aca="false">IF(N145="nulová",J145,0)</f>
        <v>0</v>
      </c>
      <c r="BJ145" s="3" t="s">
        <v>79</v>
      </c>
      <c r="BK145" s="191" t="n">
        <f aca="false">ROUND(I145*H145,2)</f>
        <v>0</v>
      </c>
      <c r="BL145" s="3" t="s">
        <v>124</v>
      </c>
      <c r="BM145" s="190" t="s">
        <v>168</v>
      </c>
    </row>
    <row r="146" s="192" customFormat="true" ht="12.8" hidden="false" customHeight="false" outlineLevel="0" collapsed="false">
      <c r="B146" s="193"/>
      <c r="D146" s="194" t="s">
        <v>126</v>
      </c>
      <c r="E146" s="195"/>
      <c r="F146" s="196" t="s">
        <v>169</v>
      </c>
      <c r="H146" s="197" t="n">
        <v>3.795</v>
      </c>
      <c r="I146" s="198"/>
      <c r="L146" s="193"/>
      <c r="M146" s="199"/>
      <c r="N146" s="200"/>
      <c r="O146" s="200"/>
      <c r="P146" s="200"/>
      <c r="Q146" s="200"/>
      <c r="R146" s="200"/>
      <c r="S146" s="200"/>
      <c r="T146" s="201"/>
      <c r="AT146" s="195" t="s">
        <v>126</v>
      </c>
      <c r="AU146" s="195" t="s">
        <v>81</v>
      </c>
      <c r="AV146" s="192" t="s">
        <v>81</v>
      </c>
      <c r="AW146" s="192" t="s">
        <v>31</v>
      </c>
      <c r="AX146" s="192" t="s">
        <v>79</v>
      </c>
      <c r="AY146" s="195" t="s">
        <v>116</v>
      </c>
    </row>
    <row r="147" s="163" customFormat="true" ht="22.8" hidden="false" customHeight="true" outlineLevel="0" collapsed="false">
      <c r="B147" s="164"/>
      <c r="D147" s="165" t="s">
        <v>73</v>
      </c>
      <c r="E147" s="175" t="s">
        <v>170</v>
      </c>
      <c r="F147" s="175" t="s">
        <v>171</v>
      </c>
      <c r="I147" s="167"/>
      <c r="J147" s="176" t="n">
        <f aca="false">BK147</f>
        <v>0</v>
      </c>
      <c r="L147" s="164"/>
      <c r="M147" s="169"/>
      <c r="N147" s="170"/>
      <c r="O147" s="170"/>
      <c r="P147" s="171" t="n">
        <f aca="false">SUM(P148:P152)</f>
        <v>0</v>
      </c>
      <c r="Q147" s="170"/>
      <c r="R147" s="171" t="n">
        <f aca="false">SUM(R148:R152)</f>
        <v>0</v>
      </c>
      <c r="S147" s="170"/>
      <c r="T147" s="172" t="n">
        <f aca="false">SUM(T148:T152)</f>
        <v>0</v>
      </c>
      <c r="AR147" s="165" t="s">
        <v>79</v>
      </c>
      <c r="AT147" s="173" t="s">
        <v>73</v>
      </c>
      <c r="AU147" s="173" t="s">
        <v>79</v>
      </c>
      <c r="AY147" s="165" t="s">
        <v>116</v>
      </c>
      <c r="BK147" s="174" t="n">
        <f aca="false">SUM(BK148:BK152)</f>
        <v>0</v>
      </c>
    </row>
    <row r="148" s="27" customFormat="true" ht="21.75" hidden="false" customHeight="true" outlineLevel="0" collapsed="false">
      <c r="A148" s="22"/>
      <c r="B148" s="177"/>
      <c r="C148" s="178" t="s">
        <v>172</v>
      </c>
      <c r="D148" s="178" t="s">
        <v>119</v>
      </c>
      <c r="E148" s="179" t="s">
        <v>173</v>
      </c>
      <c r="F148" s="185" t="s">
        <v>174</v>
      </c>
      <c r="G148" s="181" t="s">
        <v>175</v>
      </c>
      <c r="H148" s="182" t="n">
        <v>0.983</v>
      </c>
      <c r="I148" s="183"/>
      <c r="J148" s="184" t="n">
        <f aca="false">ROUND(I148*H148,2)</f>
        <v>0</v>
      </c>
      <c r="K148" s="185" t="s">
        <v>123</v>
      </c>
      <c r="L148" s="23"/>
      <c r="M148" s="186"/>
      <c r="N148" s="187" t="s">
        <v>39</v>
      </c>
      <c r="O148" s="60"/>
      <c r="P148" s="188" t="n">
        <f aca="false">O148*H148</f>
        <v>0</v>
      </c>
      <c r="Q148" s="188" t="n">
        <v>0</v>
      </c>
      <c r="R148" s="188" t="n">
        <f aca="false">Q148*H148</f>
        <v>0</v>
      </c>
      <c r="S148" s="188" t="n">
        <v>0</v>
      </c>
      <c r="T148" s="189" t="n">
        <f aca="false">S148*H148</f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90" t="s">
        <v>124</v>
      </c>
      <c r="AT148" s="190" t="s">
        <v>119</v>
      </c>
      <c r="AU148" s="190" t="s">
        <v>81</v>
      </c>
      <c r="AY148" s="3" t="s">
        <v>116</v>
      </c>
      <c r="BE148" s="191" t="n">
        <f aca="false">IF(N148="základní",J148,0)</f>
        <v>0</v>
      </c>
      <c r="BF148" s="191" t="n">
        <f aca="false">IF(N148="snížená",J148,0)</f>
        <v>0</v>
      </c>
      <c r="BG148" s="191" t="n">
        <f aca="false">IF(N148="zákl. přenesená",J148,0)</f>
        <v>0</v>
      </c>
      <c r="BH148" s="191" t="n">
        <f aca="false">IF(N148="sníž. přenesená",J148,0)</f>
        <v>0</v>
      </c>
      <c r="BI148" s="191" t="n">
        <f aca="false">IF(N148="nulová",J148,0)</f>
        <v>0</v>
      </c>
      <c r="BJ148" s="3" t="s">
        <v>79</v>
      </c>
      <c r="BK148" s="191" t="n">
        <f aca="false">ROUND(I148*H148,2)</f>
        <v>0</v>
      </c>
      <c r="BL148" s="3" t="s">
        <v>124</v>
      </c>
      <c r="BM148" s="190" t="s">
        <v>176</v>
      </c>
    </row>
    <row r="149" s="27" customFormat="true" ht="21.75" hidden="false" customHeight="true" outlineLevel="0" collapsed="false">
      <c r="A149" s="22"/>
      <c r="B149" s="177"/>
      <c r="C149" s="178" t="s">
        <v>177</v>
      </c>
      <c r="D149" s="178" t="s">
        <v>119</v>
      </c>
      <c r="E149" s="179" t="s">
        <v>178</v>
      </c>
      <c r="F149" s="185" t="s">
        <v>179</v>
      </c>
      <c r="G149" s="181" t="s">
        <v>175</v>
      </c>
      <c r="H149" s="182" t="n">
        <v>0.983</v>
      </c>
      <c r="I149" s="183"/>
      <c r="J149" s="184" t="n">
        <f aca="false">ROUND(I149*H149,2)</f>
        <v>0</v>
      </c>
      <c r="K149" s="185" t="s">
        <v>123</v>
      </c>
      <c r="L149" s="23"/>
      <c r="M149" s="186"/>
      <c r="N149" s="187" t="s">
        <v>39</v>
      </c>
      <c r="O149" s="60"/>
      <c r="P149" s="188" t="n">
        <f aca="false">O149*H149</f>
        <v>0</v>
      </c>
      <c r="Q149" s="188" t="n">
        <v>0</v>
      </c>
      <c r="R149" s="188" t="n">
        <f aca="false">Q149*H149</f>
        <v>0</v>
      </c>
      <c r="S149" s="188" t="n">
        <v>0</v>
      </c>
      <c r="T149" s="189" t="n">
        <f aca="false">S149*H149</f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90" t="s">
        <v>124</v>
      </c>
      <c r="AT149" s="190" t="s">
        <v>119</v>
      </c>
      <c r="AU149" s="190" t="s">
        <v>81</v>
      </c>
      <c r="AY149" s="3" t="s">
        <v>116</v>
      </c>
      <c r="BE149" s="191" t="n">
        <f aca="false">IF(N149="základní",J149,0)</f>
        <v>0</v>
      </c>
      <c r="BF149" s="191" t="n">
        <f aca="false">IF(N149="snížená",J149,0)</f>
        <v>0</v>
      </c>
      <c r="BG149" s="191" t="n">
        <f aca="false">IF(N149="zákl. přenesená",J149,0)</f>
        <v>0</v>
      </c>
      <c r="BH149" s="191" t="n">
        <f aca="false">IF(N149="sníž. přenesená",J149,0)</f>
        <v>0</v>
      </c>
      <c r="BI149" s="191" t="n">
        <f aca="false">IF(N149="nulová",J149,0)</f>
        <v>0</v>
      </c>
      <c r="BJ149" s="3" t="s">
        <v>79</v>
      </c>
      <c r="BK149" s="191" t="n">
        <f aca="false">ROUND(I149*H149,2)</f>
        <v>0</v>
      </c>
      <c r="BL149" s="3" t="s">
        <v>124</v>
      </c>
      <c r="BM149" s="190" t="s">
        <v>180</v>
      </c>
    </row>
    <row r="150" s="27" customFormat="true" ht="21.75" hidden="false" customHeight="true" outlineLevel="0" collapsed="false">
      <c r="A150" s="22"/>
      <c r="B150" s="177"/>
      <c r="C150" s="178" t="s">
        <v>181</v>
      </c>
      <c r="D150" s="178" t="s">
        <v>119</v>
      </c>
      <c r="E150" s="179" t="s">
        <v>182</v>
      </c>
      <c r="F150" s="185" t="s">
        <v>183</v>
      </c>
      <c r="G150" s="181" t="s">
        <v>175</v>
      </c>
      <c r="H150" s="182" t="n">
        <v>18.677</v>
      </c>
      <c r="I150" s="183"/>
      <c r="J150" s="184" t="n">
        <f aca="false">ROUND(I150*H150,2)</f>
        <v>0</v>
      </c>
      <c r="K150" s="185" t="s">
        <v>123</v>
      </c>
      <c r="L150" s="23"/>
      <c r="M150" s="186"/>
      <c r="N150" s="187" t="s">
        <v>39</v>
      </c>
      <c r="O150" s="60"/>
      <c r="P150" s="188" t="n">
        <f aca="false">O150*H150</f>
        <v>0</v>
      </c>
      <c r="Q150" s="188" t="n">
        <v>0</v>
      </c>
      <c r="R150" s="188" t="n">
        <f aca="false">Q150*H150</f>
        <v>0</v>
      </c>
      <c r="S150" s="188" t="n">
        <v>0</v>
      </c>
      <c r="T150" s="189" t="n">
        <f aca="false">S150*H150</f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90" t="s">
        <v>124</v>
      </c>
      <c r="AT150" s="190" t="s">
        <v>119</v>
      </c>
      <c r="AU150" s="190" t="s">
        <v>81</v>
      </c>
      <c r="AY150" s="3" t="s">
        <v>116</v>
      </c>
      <c r="BE150" s="191" t="n">
        <f aca="false">IF(N150="základní",J150,0)</f>
        <v>0</v>
      </c>
      <c r="BF150" s="191" t="n">
        <f aca="false">IF(N150="snížená",J150,0)</f>
        <v>0</v>
      </c>
      <c r="BG150" s="191" t="n">
        <f aca="false">IF(N150="zákl. přenesená",J150,0)</f>
        <v>0</v>
      </c>
      <c r="BH150" s="191" t="n">
        <f aca="false">IF(N150="sníž. přenesená",J150,0)</f>
        <v>0</v>
      </c>
      <c r="BI150" s="191" t="n">
        <f aca="false">IF(N150="nulová",J150,0)</f>
        <v>0</v>
      </c>
      <c r="BJ150" s="3" t="s">
        <v>79</v>
      </c>
      <c r="BK150" s="191" t="n">
        <f aca="false">ROUND(I150*H150,2)</f>
        <v>0</v>
      </c>
      <c r="BL150" s="3" t="s">
        <v>124</v>
      </c>
      <c r="BM150" s="190" t="s">
        <v>184</v>
      </c>
    </row>
    <row r="151" s="192" customFormat="true" ht="12.8" hidden="false" customHeight="false" outlineLevel="0" collapsed="false">
      <c r="B151" s="193"/>
      <c r="D151" s="194" t="s">
        <v>126</v>
      </c>
      <c r="F151" s="196" t="s">
        <v>185</v>
      </c>
      <c r="H151" s="197" t="n">
        <v>18.677</v>
      </c>
      <c r="I151" s="198"/>
      <c r="L151" s="193"/>
      <c r="M151" s="199"/>
      <c r="N151" s="200"/>
      <c r="O151" s="200"/>
      <c r="P151" s="200"/>
      <c r="Q151" s="200"/>
      <c r="R151" s="200"/>
      <c r="S151" s="200"/>
      <c r="T151" s="201"/>
      <c r="AT151" s="195" t="s">
        <v>126</v>
      </c>
      <c r="AU151" s="195" t="s">
        <v>81</v>
      </c>
      <c r="AV151" s="192" t="s">
        <v>81</v>
      </c>
      <c r="AW151" s="192" t="s">
        <v>2</v>
      </c>
      <c r="AX151" s="192" t="s">
        <v>79</v>
      </c>
      <c r="AY151" s="195" t="s">
        <v>116</v>
      </c>
    </row>
    <row r="152" s="27" customFormat="true" ht="33" hidden="false" customHeight="true" outlineLevel="0" collapsed="false">
      <c r="A152" s="22"/>
      <c r="B152" s="177"/>
      <c r="C152" s="178" t="s">
        <v>186</v>
      </c>
      <c r="D152" s="178" t="s">
        <v>119</v>
      </c>
      <c r="E152" s="179" t="s">
        <v>187</v>
      </c>
      <c r="F152" s="185" t="s">
        <v>188</v>
      </c>
      <c r="G152" s="181" t="s">
        <v>175</v>
      </c>
      <c r="H152" s="182" t="n">
        <v>0.983</v>
      </c>
      <c r="I152" s="183"/>
      <c r="J152" s="184" t="n">
        <f aca="false">ROUND(I152*H152,2)</f>
        <v>0</v>
      </c>
      <c r="K152" s="185" t="s">
        <v>123</v>
      </c>
      <c r="L152" s="23"/>
      <c r="M152" s="186"/>
      <c r="N152" s="187" t="s">
        <v>39</v>
      </c>
      <c r="O152" s="60"/>
      <c r="P152" s="188" t="n">
        <f aca="false">O152*H152</f>
        <v>0</v>
      </c>
      <c r="Q152" s="188" t="n">
        <v>0</v>
      </c>
      <c r="R152" s="188" t="n">
        <f aca="false">Q152*H152</f>
        <v>0</v>
      </c>
      <c r="S152" s="188" t="n">
        <v>0</v>
      </c>
      <c r="T152" s="189" t="n">
        <f aca="false">S152*H152</f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90" t="s">
        <v>124</v>
      </c>
      <c r="AT152" s="190" t="s">
        <v>119</v>
      </c>
      <c r="AU152" s="190" t="s">
        <v>81</v>
      </c>
      <c r="AY152" s="3" t="s">
        <v>116</v>
      </c>
      <c r="BE152" s="191" t="n">
        <f aca="false">IF(N152="základní",J152,0)</f>
        <v>0</v>
      </c>
      <c r="BF152" s="191" t="n">
        <f aca="false">IF(N152="snížená",J152,0)</f>
        <v>0</v>
      </c>
      <c r="BG152" s="191" t="n">
        <f aca="false">IF(N152="zákl. přenesená",J152,0)</f>
        <v>0</v>
      </c>
      <c r="BH152" s="191" t="n">
        <f aca="false">IF(N152="sníž. přenesená",J152,0)</f>
        <v>0</v>
      </c>
      <c r="BI152" s="191" t="n">
        <f aca="false">IF(N152="nulová",J152,0)</f>
        <v>0</v>
      </c>
      <c r="BJ152" s="3" t="s">
        <v>79</v>
      </c>
      <c r="BK152" s="191" t="n">
        <f aca="false">ROUND(I152*H152,2)</f>
        <v>0</v>
      </c>
      <c r="BL152" s="3" t="s">
        <v>124</v>
      </c>
      <c r="BM152" s="190" t="s">
        <v>189</v>
      </c>
    </row>
    <row r="153" s="163" customFormat="true" ht="22.8" hidden="false" customHeight="true" outlineLevel="0" collapsed="false">
      <c r="B153" s="164"/>
      <c r="D153" s="165" t="s">
        <v>73</v>
      </c>
      <c r="E153" s="175" t="s">
        <v>190</v>
      </c>
      <c r="F153" s="175" t="s">
        <v>191</v>
      </c>
      <c r="I153" s="167"/>
      <c r="J153" s="176" t="n">
        <f aca="false">BK153</f>
        <v>0</v>
      </c>
      <c r="L153" s="164"/>
      <c r="M153" s="169"/>
      <c r="N153" s="170"/>
      <c r="O153" s="170"/>
      <c r="P153" s="171" t="n">
        <f aca="false">P154</f>
        <v>0</v>
      </c>
      <c r="Q153" s="170"/>
      <c r="R153" s="171" t="n">
        <f aca="false">R154</f>
        <v>0</v>
      </c>
      <c r="S153" s="170"/>
      <c r="T153" s="172" t="n">
        <f aca="false">T154</f>
        <v>0</v>
      </c>
      <c r="AR153" s="165" t="s">
        <v>79</v>
      </c>
      <c r="AT153" s="173" t="s">
        <v>73</v>
      </c>
      <c r="AU153" s="173" t="s">
        <v>79</v>
      </c>
      <c r="AY153" s="165" t="s">
        <v>116</v>
      </c>
      <c r="BK153" s="174" t="n">
        <f aca="false">BK154</f>
        <v>0</v>
      </c>
    </row>
    <row r="154" s="27" customFormat="true" ht="16.5" hidden="false" customHeight="true" outlineLevel="0" collapsed="false">
      <c r="A154" s="22"/>
      <c r="B154" s="177"/>
      <c r="C154" s="178" t="s">
        <v>7</v>
      </c>
      <c r="D154" s="178" t="s">
        <v>119</v>
      </c>
      <c r="E154" s="179" t="s">
        <v>192</v>
      </c>
      <c r="F154" s="185" t="s">
        <v>193</v>
      </c>
      <c r="G154" s="181" t="s">
        <v>175</v>
      </c>
      <c r="H154" s="182" t="n">
        <v>1.42</v>
      </c>
      <c r="I154" s="183"/>
      <c r="J154" s="184" t="n">
        <f aca="false">ROUND(I154*H154,2)</f>
        <v>0</v>
      </c>
      <c r="K154" s="185" t="s">
        <v>123</v>
      </c>
      <c r="L154" s="23"/>
      <c r="M154" s="186"/>
      <c r="N154" s="187" t="s">
        <v>39</v>
      </c>
      <c r="O154" s="60"/>
      <c r="P154" s="188" t="n">
        <f aca="false">O154*H154</f>
        <v>0</v>
      </c>
      <c r="Q154" s="188" t="n">
        <v>0</v>
      </c>
      <c r="R154" s="188" t="n">
        <f aca="false">Q154*H154</f>
        <v>0</v>
      </c>
      <c r="S154" s="188" t="n">
        <v>0</v>
      </c>
      <c r="T154" s="189" t="n">
        <f aca="false">S154*H154</f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90" t="s">
        <v>124</v>
      </c>
      <c r="AT154" s="190" t="s">
        <v>119</v>
      </c>
      <c r="AU154" s="190" t="s">
        <v>81</v>
      </c>
      <c r="AY154" s="3" t="s">
        <v>116</v>
      </c>
      <c r="BE154" s="191" t="n">
        <f aca="false">IF(N154="základní",J154,0)</f>
        <v>0</v>
      </c>
      <c r="BF154" s="191" t="n">
        <f aca="false">IF(N154="snížená",J154,0)</f>
        <v>0</v>
      </c>
      <c r="BG154" s="191" t="n">
        <f aca="false">IF(N154="zákl. přenesená",J154,0)</f>
        <v>0</v>
      </c>
      <c r="BH154" s="191" t="n">
        <f aca="false">IF(N154="sníž. přenesená",J154,0)</f>
        <v>0</v>
      </c>
      <c r="BI154" s="191" t="n">
        <f aca="false">IF(N154="nulová",J154,0)</f>
        <v>0</v>
      </c>
      <c r="BJ154" s="3" t="s">
        <v>79</v>
      </c>
      <c r="BK154" s="191" t="n">
        <f aca="false">ROUND(I154*H154,2)</f>
        <v>0</v>
      </c>
      <c r="BL154" s="3" t="s">
        <v>124</v>
      </c>
      <c r="BM154" s="190" t="s">
        <v>194</v>
      </c>
    </row>
    <row r="155" s="163" customFormat="true" ht="25.9" hidden="false" customHeight="true" outlineLevel="0" collapsed="false">
      <c r="B155" s="164"/>
      <c r="D155" s="165" t="s">
        <v>73</v>
      </c>
      <c r="E155" s="166" t="s">
        <v>195</v>
      </c>
      <c r="F155" s="166" t="s">
        <v>196</v>
      </c>
      <c r="I155" s="167"/>
      <c r="J155" s="168" t="n">
        <f aca="false">BK155</f>
        <v>0</v>
      </c>
      <c r="L155" s="164"/>
      <c r="M155" s="169"/>
      <c r="N155" s="170"/>
      <c r="O155" s="170"/>
      <c r="P155" s="171" t="n">
        <f aca="false">P156+P159+P165</f>
        <v>0</v>
      </c>
      <c r="Q155" s="170"/>
      <c r="R155" s="171" t="n">
        <f aca="false">R156+R159+R165</f>
        <v>0</v>
      </c>
      <c r="S155" s="170"/>
      <c r="T155" s="172" t="n">
        <f aca="false">T156+T159+T165</f>
        <v>0</v>
      </c>
      <c r="AR155" s="165" t="s">
        <v>81</v>
      </c>
      <c r="AT155" s="173" t="s">
        <v>73</v>
      </c>
      <c r="AU155" s="173" t="s">
        <v>74</v>
      </c>
      <c r="AY155" s="165" t="s">
        <v>116</v>
      </c>
      <c r="BK155" s="174" t="n">
        <f aca="false">BK156+BK159+BK165</f>
        <v>0</v>
      </c>
    </row>
    <row r="156" s="163" customFormat="true" ht="22.8" hidden="false" customHeight="true" outlineLevel="0" collapsed="false">
      <c r="B156" s="164"/>
      <c r="D156" s="165" t="s">
        <v>73</v>
      </c>
      <c r="E156" s="175" t="s">
        <v>197</v>
      </c>
      <c r="F156" s="175" t="s">
        <v>198</v>
      </c>
      <c r="I156" s="167"/>
      <c r="J156" s="176" t="n">
        <f aca="false">BK156</f>
        <v>0</v>
      </c>
      <c r="L156" s="164"/>
      <c r="M156" s="169"/>
      <c r="N156" s="170"/>
      <c r="O156" s="170"/>
      <c r="P156" s="171" t="n">
        <f aca="false">SUM(P157:P158)</f>
        <v>0</v>
      </c>
      <c r="Q156" s="170"/>
      <c r="R156" s="171" t="n">
        <f aca="false">SUM(R157:R158)</f>
        <v>0</v>
      </c>
      <c r="S156" s="170"/>
      <c r="T156" s="172" t="n">
        <f aca="false">SUM(T157:T158)</f>
        <v>0</v>
      </c>
      <c r="AR156" s="165" t="s">
        <v>81</v>
      </c>
      <c r="AT156" s="173" t="s">
        <v>73</v>
      </c>
      <c r="AU156" s="173" t="s">
        <v>79</v>
      </c>
      <c r="AY156" s="165" t="s">
        <v>116</v>
      </c>
      <c r="BK156" s="174" t="n">
        <f aca="false">SUM(BK157:BK158)</f>
        <v>0</v>
      </c>
    </row>
    <row r="157" s="27" customFormat="true" ht="16.5" hidden="false" customHeight="true" outlineLevel="0" collapsed="false">
      <c r="A157" s="22"/>
      <c r="B157" s="177"/>
      <c r="C157" s="178" t="s">
        <v>199</v>
      </c>
      <c r="D157" s="178" t="s">
        <v>119</v>
      </c>
      <c r="E157" s="179" t="s">
        <v>200</v>
      </c>
      <c r="F157" s="185" t="s">
        <v>201</v>
      </c>
      <c r="G157" s="181" t="s">
        <v>143</v>
      </c>
      <c r="H157" s="182" t="n">
        <v>5</v>
      </c>
      <c r="I157" s="183"/>
      <c r="J157" s="184" t="n">
        <f aca="false">ROUND(I157*H157,2)</f>
        <v>0</v>
      </c>
      <c r="K157" s="185"/>
      <c r="L157" s="23"/>
      <c r="M157" s="186"/>
      <c r="N157" s="187" t="s">
        <v>39</v>
      </c>
      <c r="O157" s="60"/>
      <c r="P157" s="188" t="n">
        <f aca="false">O157*H157</f>
        <v>0</v>
      </c>
      <c r="Q157" s="188" t="n">
        <v>0</v>
      </c>
      <c r="R157" s="188" t="n">
        <f aca="false">Q157*H157</f>
        <v>0</v>
      </c>
      <c r="S157" s="188" t="n">
        <v>0</v>
      </c>
      <c r="T157" s="189" t="n">
        <f aca="false">S157*H157</f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90" t="s">
        <v>199</v>
      </c>
      <c r="AT157" s="190" t="s">
        <v>119</v>
      </c>
      <c r="AU157" s="190" t="s">
        <v>81</v>
      </c>
      <c r="AY157" s="3" t="s">
        <v>116</v>
      </c>
      <c r="BE157" s="191" t="n">
        <f aca="false">IF(N157="základní",J157,0)</f>
        <v>0</v>
      </c>
      <c r="BF157" s="191" t="n">
        <f aca="false">IF(N157="snížená",J157,0)</f>
        <v>0</v>
      </c>
      <c r="BG157" s="191" t="n">
        <f aca="false">IF(N157="zákl. přenesená",J157,0)</f>
        <v>0</v>
      </c>
      <c r="BH157" s="191" t="n">
        <f aca="false">IF(N157="sníž. přenesená",J157,0)</f>
        <v>0</v>
      </c>
      <c r="BI157" s="191" t="n">
        <f aca="false">IF(N157="nulová",J157,0)</f>
        <v>0</v>
      </c>
      <c r="BJ157" s="3" t="s">
        <v>79</v>
      </c>
      <c r="BK157" s="191" t="n">
        <f aca="false">ROUND(I157*H157,2)</f>
        <v>0</v>
      </c>
      <c r="BL157" s="3" t="s">
        <v>199</v>
      </c>
      <c r="BM157" s="190" t="s">
        <v>202</v>
      </c>
    </row>
    <row r="158" s="27" customFormat="true" ht="21.75" hidden="false" customHeight="true" outlineLevel="0" collapsed="false">
      <c r="A158" s="22"/>
      <c r="B158" s="177"/>
      <c r="C158" s="178" t="s">
        <v>203</v>
      </c>
      <c r="D158" s="178" t="s">
        <v>119</v>
      </c>
      <c r="E158" s="179" t="s">
        <v>204</v>
      </c>
      <c r="F158" s="185" t="s">
        <v>205</v>
      </c>
      <c r="G158" s="181" t="s">
        <v>206</v>
      </c>
      <c r="H158" s="202"/>
      <c r="I158" s="183"/>
      <c r="J158" s="184" t="n">
        <f aca="false">ROUND(I158*H158,2)</f>
        <v>0</v>
      </c>
      <c r="K158" s="185" t="s">
        <v>123</v>
      </c>
      <c r="L158" s="23"/>
      <c r="M158" s="186"/>
      <c r="N158" s="187" t="s">
        <v>39</v>
      </c>
      <c r="O158" s="60"/>
      <c r="P158" s="188" t="n">
        <f aca="false">O158*H158</f>
        <v>0</v>
      </c>
      <c r="Q158" s="188" t="n">
        <v>0</v>
      </c>
      <c r="R158" s="188" t="n">
        <f aca="false">Q158*H158</f>
        <v>0</v>
      </c>
      <c r="S158" s="188" t="n">
        <v>0</v>
      </c>
      <c r="T158" s="189" t="n">
        <f aca="false">S158*H158</f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90" t="s">
        <v>199</v>
      </c>
      <c r="AT158" s="190" t="s">
        <v>119</v>
      </c>
      <c r="AU158" s="190" t="s">
        <v>81</v>
      </c>
      <c r="AY158" s="3" t="s">
        <v>116</v>
      </c>
      <c r="BE158" s="191" t="n">
        <f aca="false">IF(N158="základní",J158,0)</f>
        <v>0</v>
      </c>
      <c r="BF158" s="191" t="n">
        <f aca="false">IF(N158="snížená",J158,0)</f>
        <v>0</v>
      </c>
      <c r="BG158" s="191" t="n">
        <f aca="false">IF(N158="zákl. přenesená",J158,0)</f>
        <v>0</v>
      </c>
      <c r="BH158" s="191" t="n">
        <f aca="false">IF(N158="sníž. přenesená",J158,0)</f>
        <v>0</v>
      </c>
      <c r="BI158" s="191" t="n">
        <f aca="false">IF(N158="nulová",J158,0)</f>
        <v>0</v>
      </c>
      <c r="BJ158" s="3" t="s">
        <v>79</v>
      </c>
      <c r="BK158" s="191" t="n">
        <f aca="false">ROUND(I158*H158,2)</f>
        <v>0</v>
      </c>
      <c r="BL158" s="3" t="s">
        <v>199</v>
      </c>
      <c r="BM158" s="190" t="s">
        <v>207</v>
      </c>
    </row>
    <row r="159" s="163" customFormat="true" ht="22.8" hidden="false" customHeight="true" outlineLevel="0" collapsed="false">
      <c r="B159" s="164"/>
      <c r="D159" s="165" t="s">
        <v>73</v>
      </c>
      <c r="E159" s="175" t="s">
        <v>208</v>
      </c>
      <c r="F159" s="175" t="s">
        <v>209</v>
      </c>
      <c r="I159" s="167"/>
      <c r="J159" s="176" t="n">
        <f aca="false">BK159</f>
        <v>0</v>
      </c>
      <c r="L159" s="164"/>
      <c r="M159" s="169"/>
      <c r="N159" s="170"/>
      <c r="O159" s="170"/>
      <c r="P159" s="171" t="n">
        <f aca="false">SUM(P160:P164)</f>
        <v>0</v>
      </c>
      <c r="Q159" s="170"/>
      <c r="R159" s="171" t="n">
        <f aca="false">SUM(R160:R164)</f>
        <v>0</v>
      </c>
      <c r="S159" s="170"/>
      <c r="T159" s="172" t="n">
        <f aca="false">SUM(T160:T164)</f>
        <v>0</v>
      </c>
      <c r="AR159" s="165" t="s">
        <v>81</v>
      </c>
      <c r="AT159" s="173" t="s">
        <v>73</v>
      </c>
      <c r="AU159" s="173" t="s">
        <v>79</v>
      </c>
      <c r="AY159" s="165" t="s">
        <v>116</v>
      </c>
      <c r="BK159" s="174" t="n">
        <f aca="false">SUM(BK160:BK164)</f>
        <v>0</v>
      </c>
    </row>
    <row r="160" s="27" customFormat="true" ht="33" hidden="false" customHeight="true" outlineLevel="0" collapsed="false">
      <c r="A160" s="22"/>
      <c r="B160" s="177"/>
      <c r="C160" s="178" t="s">
        <v>210</v>
      </c>
      <c r="D160" s="178" t="s">
        <v>119</v>
      </c>
      <c r="E160" s="179" t="s">
        <v>211</v>
      </c>
      <c r="F160" s="185" t="s">
        <v>212</v>
      </c>
      <c r="G160" s="181" t="s">
        <v>143</v>
      </c>
      <c r="H160" s="182" t="n">
        <v>5</v>
      </c>
      <c r="I160" s="183"/>
      <c r="J160" s="184" t="n">
        <f aca="false">ROUND(I160*H160,2)</f>
        <v>0</v>
      </c>
      <c r="K160" s="185"/>
      <c r="L160" s="23"/>
      <c r="M160" s="186"/>
      <c r="N160" s="187" t="s">
        <v>39</v>
      </c>
      <c r="O160" s="60"/>
      <c r="P160" s="188" t="n">
        <f aca="false">O160*H160</f>
        <v>0</v>
      </c>
      <c r="Q160" s="188" t="n">
        <v>0</v>
      </c>
      <c r="R160" s="188" t="n">
        <f aca="false">Q160*H160</f>
        <v>0</v>
      </c>
      <c r="S160" s="188" t="n">
        <v>0</v>
      </c>
      <c r="T160" s="189" t="n">
        <f aca="false">S160*H160</f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90" t="s">
        <v>199</v>
      </c>
      <c r="AT160" s="190" t="s">
        <v>119</v>
      </c>
      <c r="AU160" s="190" t="s">
        <v>81</v>
      </c>
      <c r="AY160" s="3" t="s">
        <v>116</v>
      </c>
      <c r="BE160" s="191" t="n">
        <f aca="false">IF(N160="základní",J160,0)</f>
        <v>0</v>
      </c>
      <c r="BF160" s="191" t="n">
        <f aca="false">IF(N160="snížená",J160,0)</f>
        <v>0</v>
      </c>
      <c r="BG160" s="191" t="n">
        <f aca="false">IF(N160="zákl. přenesená",J160,0)</f>
        <v>0</v>
      </c>
      <c r="BH160" s="191" t="n">
        <f aca="false">IF(N160="sníž. přenesená",J160,0)</f>
        <v>0</v>
      </c>
      <c r="BI160" s="191" t="n">
        <f aca="false">IF(N160="nulová",J160,0)</f>
        <v>0</v>
      </c>
      <c r="BJ160" s="3" t="s">
        <v>79</v>
      </c>
      <c r="BK160" s="191" t="n">
        <f aca="false">ROUND(I160*H160,2)</f>
        <v>0</v>
      </c>
      <c r="BL160" s="3" t="s">
        <v>199</v>
      </c>
      <c r="BM160" s="190" t="s">
        <v>213</v>
      </c>
    </row>
    <row r="161" s="27" customFormat="true" ht="16.5" hidden="false" customHeight="true" outlineLevel="0" collapsed="false">
      <c r="A161" s="22"/>
      <c r="B161" s="177"/>
      <c r="C161" s="178" t="s">
        <v>214</v>
      </c>
      <c r="D161" s="178" t="s">
        <v>119</v>
      </c>
      <c r="E161" s="179" t="s">
        <v>215</v>
      </c>
      <c r="F161" s="185" t="s">
        <v>216</v>
      </c>
      <c r="G161" s="181" t="s">
        <v>143</v>
      </c>
      <c r="H161" s="182" t="n">
        <v>5</v>
      </c>
      <c r="I161" s="183"/>
      <c r="J161" s="184" t="n">
        <f aca="false">ROUND(I161*H161,2)</f>
        <v>0</v>
      </c>
      <c r="K161" s="185"/>
      <c r="L161" s="23"/>
      <c r="M161" s="186"/>
      <c r="N161" s="187" t="s">
        <v>39</v>
      </c>
      <c r="O161" s="60"/>
      <c r="P161" s="188" t="n">
        <f aca="false">O161*H161</f>
        <v>0</v>
      </c>
      <c r="Q161" s="188" t="n">
        <v>0</v>
      </c>
      <c r="R161" s="188" t="n">
        <f aca="false">Q161*H161</f>
        <v>0</v>
      </c>
      <c r="S161" s="188" t="n">
        <v>0</v>
      </c>
      <c r="T161" s="189" t="n">
        <f aca="false">S161*H161</f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90" t="s">
        <v>199</v>
      </c>
      <c r="AT161" s="190" t="s">
        <v>119</v>
      </c>
      <c r="AU161" s="190" t="s">
        <v>81</v>
      </c>
      <c r="AY161" s="3" t="s">
        <v>116</v>
      </c>
      <c r="BE161" s="191" t="n">
        <f aca="false">IF(N161="základní",J161,0)</f>
        <v>0</v>
      </c>
      <c r="BF161" s="191" t="n">
        <f aca="false">IF(N161="snížená",J161,0)</f>
        <v>0</v>
      </c>
      <c r="BG161" s="191" t="n">
        <f aca="false">IF(N161="zákl. přenesená",J161,0)</f>
        <v>0</v>
      </c>
      <c r="BH161" s="191" t="n">
        <f aca="false">IF(N161="sníž. přenesená",J161,0)</f>
        <v>0</v>
      </c>
      <c r="BI161" s="191" t="n">
        <f aca="false">IF(N161="nulová",J161,0)</f>
        <v>0</v>
      </c>
      <c r="BJ161" s="3" t="s">
        <v>79</v>
      </c>
      <c r="BK161" s="191" t="n">
        <f aca="false">ROUND(I161*H161,2)</f>
        <v>0</v>
      </c>
      <c r="BL161" s="3" t="s">
        <v>199</v>
      </c>
      <c r="BM161" s="190" t="s">
        <v>217</v>
      </c>
    </row>
    <row r="162" s="27" customFormat="true" ht="16.5" hidden="false" customHeight="true" outlineLevel="0" collapsed="false">
      <c r="A162" s="22"/>
      <c r="B162" s="177"/>
      <c r="C162" s="178" t="s">
        <v>218</v>
      </c>
      <c r="D162" s="178" t="s">
        <v>119</v>
      </c>
      <c r="E162" s="179" t="s">
        <v>219</v>
      </c>
      <c r="F162" s="185" t="s">
        <v>220</v>
      </c>
      <c r="G162" s="181" t="s">
        <v>143</v>
      </c>
      <c r="H162" s="182" t="n">
        <v>5</v>
      </c>
      <c r="I162" s="183"/>
      <c r="J162" s="184" t="n">
        <f aca="false">ROUND(I162*H162,2)</f>
        <v>0</v>
      </c>
      <c r="K162" s="185"/>
      <c r="L162" s="23"/>
      <c r="M162" s="186"/>
      <c r="N162" s="187" t="s">
        <v>39</v>
      </c>
      <c r="O162" s="60"/>
      <c r="P162" s="188" t="n">
        <f aca="false">O162*H162</f>
        <v>0</v>
      </c>
      <c r="Q162" s="188" t="n">
        <v>0</v>
      </c>
      <c r="R162" s="188" t="n">
        <f aca="false">Q162*H162</f>
        <v>0</v>
      </c>
      <c r="S162" s="188" t="n">
        <v>0</v>
      </c>
      <c r="T162" s="189" t="n">
        <f aca="false">S162*H162</f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90" t="s">
        <v>199</v>
      </c>
      <c r="AT162" s="190" t="s">
        <v>119</v>
      </c>
      <c r="AU162" s="190" t="s">
        <v>81</v>
      </c>
      <c r="AY162" s="3" t="s">
        <v>116</v>
      </c>
      <c r="BE162" s="191" t="n">
        <f aca="false">IF(N162="základní",J162,0)</f>
        <v>0</v>
      </c>
      <c r="BF162" s="191" t="n">
        <f aca="false">IF(N162="snížená",J162,0)</f>
        <v>0</v>
      </c>
      <c r="BG162" s="191" t="n">
        <f aca="false">IF(N162="zákl. přenesená",J162,0)</f>
        <v>0</v>
      </c>
      <c r="BH162" s="191" t="n">
        <f aca="false">IF(N162="sníž. přenesená",J162,0)</f>
        <v>0</v>
      </c>
      <c r="BI162" s="191" t="n">
        <f aca="false">IF(N162="nulová",J162,0)</f>
        <v>0</v>
      </c>
      <c r="BJ162" s="3" t="s">
        <v>79</v>
      </c>
      <c r="BK162" s="191" t="n">
        <f aca="false">ROUND(I162*H162,2)</f>
        <v>0</v>
      </c>
      <c r="BL162" s="3" t="s">
        <v>199</v>
      </c>
      <c r="BM162" s="190" t="s">
        <v>221</v>
      </c>
    </row>
    <row r="163" s="27" customFormat="true" ht="66.75" hidden="false" customHeight="true" outlineLevel="0" collapsed="false">
      <c r="A163" s="22"/>
      <c r="B163" s="177"/>
      <c r="C163" s="178" t="s">
        <v>6</v>
      </c>
      <c r="D163" s="178" t="s">
        <v>119</v>
      </c>
      <c r="E163" s="179" t="s">
        <v>222</v>
      </c>
      <c r="F163" s="185" t="s">
        <v>223</v>
      </c>
      <c r="G163" s="181" t="s">
        <v>143</v>
      </c>
      <c r="H163" s="182" t="n">
        <v>1</v>
      </c>
      <c r="I163" s="183"/>
      <c r="J163" s="184" t="n">
        <f aca="false">ROUND(I163*H163,2)</f>
        <v>0</v>
      </c>
      <c r="K163" s="185"/>
      <c r="L163" s="23"/>
      <c r="M163" s="186"/>
      <c r="N163" s="187" t="s">
        <v>39</v>
      </c>
      <c r="O163" s="60"/>
      <c r="P163" s="188" t="n">
        <f aca="false">O163*H163</f>
        <v>0</v>
      </c>
      <c r="Q163" s="188" t="n">
        <v>0</v>
      </c>
      <c r="R163" s="188" t="n">
        <f aca="false">Q163*H163</f>
        <v>0</v>
      </c>
      <c r="S163" s="188" t="n">
        <v>0</v>
      </c>
      <c r="T163" s="189" t="n">
        <f aca="false">S163*H163</f>
        <v>0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90" t="s">
        <v>199</v>
      </c>
      <c r="AT163" s="190" t="s">
        <v>119</v>
      </c>
      <c r="AU163" s="190" t="s">
        <v>81</v>
      </c>
      <c r="AY163" s="3" t="s">
        <v>116</v>
      </c>
      <c r="BE163" s="191" t="n">
        <f aca="false">IF(N163="základní",J163,0)</f>
        <v>0</v>
      </c>
      <c r="BF163" s="191" t="n">
        <f aca="false">IF(N163="snížená",J163,0)</f>
        <v>0</v>
      </c>
      <c r="BG163" s="191" t="n">
        <f aca="false">IF(N163="zákl. přenesená",J163,0)</f>
        <v>0</v>
      </c>
      <c r="BH163" s="191" t="n">
        <f aca="false">IF(N163="sníž. přenesená",J163,0)</f>
        <v>0</v>
      </c>
      <c r="BI163" s="191" t="n">
        <f aca="false">IF(N163="nulová",J163,0)</f>
        <v>0</v>
      </c>
      <c r="BJ163" s="3" t="s">
        <v>79</v>
      </c>
      <c r="BK163" s="191" t="n">
        <f aca="false">ROUND(I163*H163,2)</f>
        <v>0</v>
      </c>
      <c r="BL163" s="3" t="s">
        <v>199</v>
      </c>
      <c r="BM163" s="190" t="s">
        <v>224</v>
      </c>
    </row>
    <row r="164" s="27" customFormat="true" ht="21.75" hidden="false" customHeight="true" outlineLevel="0" collapsed="false">
      <c r="A164" s="22"/>
      <c r="B164" s="177"/>
      <c r="C164" s="178" t="s">
        <v>225</v>
      </c>
      <c r="D164" s="178" t="s">
        <v>119</v>
      </c>
      <c r="E164" s="179" t="s">
        <v>226</v>
      </c>
      <c r="F164" s="185" t="s">
        <v>227</v>
      </c>
      <c r="G164" s="181" t="s">
        <v>206</v>
      </c>
      <c r="H164" s="202"/>
      <c r="I164" s="183"/>
      <c r="J164" s="184" t="n">
        <f aca="false">ROUND(I164*H164,2)</f>
        <v>0</v>
      </c>
      <c r="K164" s="185" t="s">
        <v>123</v>
      </c>
      <c r="L164" s="23"/>
      <c r="M164" s="186"/>
      <c r="N164" s="187" t="s">
        <v>39</v>
      </c>
      <c r="O164" s="60"/>
      <c r="P164" s="188" t="n">
        <f aca="false">O164*H164</f>
        <v>0</v>
      </c>
      <c r="Q164" s="188" t="n">
        <v>0</v>
      </c>
      <c r="R164" s="188" t="n">
        <f aca="false">Q164*H164</f>
        <v>0</v>
      </c>
      <c r="S164" s="188" t="n">
        <v>0</v>
      </c>
      <c r="T164" s="189" t="n">
        <f aca="false">S164*H164</f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90" t="s">
        <v>199</v>
      </c>
      <c r="AT164" s="190" t="s">
        <v>119</v>
      </c>
      <c r="AU164" s="190" t="s">
        <v>81</v>
      </c>
      <c r="AY164" s="3" t="s">
        <v>116</v>
      </c>
      <c r="BE164" s="191" t="n">
        <f aca="false">IF(N164="základní",J164,0)</f>
        <v>0</v>
      </c>
      <c r="BF164" s="191" t="n">
        <f aca="false">IF(N164="snížená",J164,0)</f>
        <v>0</v>
      </c>
      <c r="BG164" s="191" t="n">
        <f aca="false">IF(N164="zákl. přenesená",J164,0)</f>
        <v>0</v>
      </c>
      <c r="BH164" s="191" t="n">
        <f aca="false">IF(N164="sníž. přenesená",J164,0)</f>
        <v>0</v>
      </c>
      <c r="BI164" s="191" t="n">
        <f aca="false">IF(N164="nulová",J164,0)</f>
        <v>0</v>
      </c>
      <c r="BJ164" s="3" t="s">
        <v>79</v>
      </c>
      <c r="BK164" s="191" t="n">
        <f aca="false">ROUND(I164*H164,2)</f>
        <v>0</v>
      </c>
      <c r="BL164" s="3" t="s">
        <v>199</v>
      </c>
      <c r="BM164" s="190" t="s">
        <v>228</v>
      </c>
    </row>
    <row r="165" s="163" customFormat="true" ht="22.8" hidden="false" customHeight="true" outlineLevel="0" collapsed="false">
      <c r="B165" s="164"/>
      <c r="D165" s="165" t="s">
        <v>73</v>
      </c>
      <c r="E165" s="175" t="s">
        <v>229</v>
      </c>
      <c r="F165" s="175" t="s">
        <v>230</v>
      </c>
      <c r="I165" s="167"/>
      <c r="J165" s="176" t="n">
        <f aca="false">BK165</f>
        <v>0</v>
      </c>
      <c r="L165" s="164"/>
      <c r="M165" s="169"/>
      <c r="N165" s="170"/>
      <c r="O165" s="170"/>
      <c r="P165" s="171" t="n">
        <f aca="false">SUM(P166:P167)</f>
        <v>0</v>
      </c>
      <c r="Q165" s="170"/>
      <c r="R165" s="171" t="n">
        <f aca="false">SUM(R166:R167)</f>
        <v>0</v>
      </c>
      <c r="S165" s="170"/>
      <c r="T165" s="172" t="n">
        <f aca="false">SUM(T166:T167)</f>
        <v>0</v>
      </c>
      <c r="AR165" s="165" t="s">
        <v>81</v>
      </c>
      <c r="AT165" s="173" t="s">
        <v>73</v>
      </c>
      <c r="AU165" s="173" t="s">
        <v>79</v>
      </c>
      <c r="AY165" s="165" t="s">
        <v>116</v>
      </c>
      <c r="BK165" s="174" t="n">
        <f aca="false">SUM(BK166:BK167)</f>
        <v>0</v>
      </c>
    </row>
    <row r="166" s="27" customFormat="true" ht="16.5" hidden="false" customHeight="true" outlineLevel="0" collapsed="false">
      <c r="A166" s="22"/>
      <c r="B166" s="177"/>
      <c r="C166" s="178" t="s">
        <v>231</v>
      </c>
      <c r="D166" s="178" t="s">
        <v>119</v>
      </c>
      <c r="E166" s="179" t="s">
        <v>232</v>
      </c>
      <c r="F166" s="185" t="s">
        <v>233</v>
      </c>
      <c r="G166" s="181" t="s">
        <v>122</v>
      </c>
      <c r="H166" s="182" t="n">
        <v>20.24</v>
      </c>
      <c r="I166" s="183"/>
      <c r="J166" s="184" t="n">
        <f aca="false">ROUND(I166*H166,2)</f>
        <v>0</v>
      </c>
      <c r="K166" s="185"/>
      <c r="L166" s="23"/>
      <c r="M166" s="186"/>
      <c r="N166" s="187" t="s">
        <v>39</v>
      </c>
      <c r="O166" s="60"/>
      <c r="P166" s="188" t="n">
        <f aca="false">O166*H166</f>
        <v>0</v>
      </c>
      <c r="Q166" s="188" t="n">
        <v>0</v>
      </c>
      <c r="R166" s="188" t="n">
        <f aca="false">Q166*H166</f>
        <v>0</v>
      </c>
      <c r="S166" s="188" t="n">
        <v>0</v>
      </c>
      <c r="T166" s="189" t="n">
        <f aca="false">S166*H166</f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90" t="s">
        <v>199</v>
      </c>
      <c r="AT166" s="190" t="s">
        <v>119</v>
      </c>
      <c r="AU166" s="190" t="s">
        <v>81</v>
      </c>
      <c r="AY166" s="3" t="s">
        <v>116</v>
      </c>
      <c r="BE166" s="191" t="n">
        <f aca="false">IF(N166="základní",J166,0)</f>
        <v>0</v>
      </c>
      <c r="BF166" s="191" t="n">
        <f aca="false">IF(N166="snížená",J166,0)</f>
        <v>0</v>
      </c>
      <c r="BG166" s="191" t="n">
        <f aca="false">IF(N166="zákl. přenesená",J166,0)</f>
        <v>0</v>
      </c>
      <c r="BH166" s="191" t="n">
        <f aca="false">IF(N166="sníž. přenesená",J166,0)</f>
        <v>0</v>
      </c>
      <c r="BI166" s="191" t="n">
        <f aca="false">IF(N166="nulová",J166,0)</f>
        <v>0</v>
      </c>
      <c r="BJ166" s="3" t="s">
        <v>79</v>
      </c>
      <c r="BK166" s="191" t="n">
        <f aca="false">ROUND(I166*H166,2)</f>
        <v>0</v>
      </c>
      <c r="BL166" s="3" t="s">
        <v>199</v>
      </c>
      <c r="BM166" s="190" t="s">
        <v>234</v>
      </c>
    </row>
    <row r="167" s="192" customFormat="true" ht="12.8" hidden="false" customHeight="false" outlineLevel="0" collapsed="false">
      <c r="B167" s="193"/>
      <c r="D167" s="194" t="s">
        <v>126</v>
      </c>
      <c r="E167" s="195"/>
      <c r="F167" s="196" t="s">
        <v>235</v>
      </c>
      <c r="H167" s="197" t="n">
        <v>20.24</v>
      </c>
      <c r="I167" s="198"/>
      <c r="L167" s="193"/>
      <c r="M167" s="199"/>
      <c r="N167" s="200"/>
      <c r="O167" s="200"/>
      <c r="P167" s="200"/>
      <c r="Q167" s="200"/>
      <c r="R167" s="200"/>
      <c r="S167" s="200"/>
      <c r="T167" s="201"/>
      <c r="AT167" s="195" t="s">
        <v>126</v>
      </c>
      <c r="AU167" s="195" t="s">
        <v>81</v>
      </c>
      <c r="AV167" s="192" t="s">
        <v>81</v>
      </c>
      <c r="AW167" s="192" t="s">
        <v>31</v>
      </c>
      <c r="AX167" s="192" t="s">
        <v>79</v>
      </c>
      <c r="AY167" s="195" t="s">
        <v>116</v>
      </c>
    </row>
    <row r="168" s="163" customFormat="true" ht="25.9" hidden="false" customHeight="true" outlineLevel="0" collapsed="false">
      <c r="B168" s="164"/>
      <c r="D168" s="165" t="s">
        <v>73</v>
      </c>
      <c r="E168" s="166" t="s">
        <v>236</v>
      </c>
      <c r="F168" s="166" t="s">
        <v>237</v>
      </c>
      <c r="I168" s="167"/>
      <c r="J168" s="168" t="n">
        <f aca="false">BK168</f>
        <v>0</v>
      </c>
      <c r="L168" s="164"/>
      <c r="M168" s="169"/>
      <c r="N168" s="170"/>
      <c r="O168" s="170"/>
      <c r="P168" s="171" t="n">
        <f aca="false">P169+P171+P173</f>
        <v>0</v>
      </c>
      <c r="Q168" s="170"/>
      <c r="R168" s="171" t="n">
        <f aca="false">R169+R171+R173</f>
        <v>0</v>
      </c>
      <c r="S168" s="170"/>
      <c r="T168" s="172" t="n">
        <f aca="false">T169+T171+T173</f>
        <v>0</v>
      </c>
      <c r="AR168" s="165" t="s">
        <v>140</v>
      </c>
      <c r="AT168" s="173" t="s">
        <v>73</v>
      </c>
      <c r="AU168" s="173" t="s">
        <v>74</v>
      </c>
      <c r="AY168" s="165" t="s">
        <v>116</v>
      </c>
      <c r="BK168" s="174" t="n">
        <f aca="false">BK169+BK171+BK173</f>
        <v>0</v>
      </c>
    </row>
    <row r="169" s="163" customFormat="true" ht="22.8" hidden="false" customHeight="true" outlineLevel="0" collapsed="false">
      <c r="B169" s="164"/>
      <c r="D169" s="165" t="s">
        <v>73</v>
      </c>
      <c r="E169" s="175" t="s">
        <v>238</v>
      </c>
      <c r="F169" s="175" t="s">
        <v>239</v>
      </c>
      <c r="I169" s="167"/>
      <c r="J169" s="176" t="n">
        <f aca="false">BK169</f>
        <v>0</v>
      </c>
      <c r="L169" s="164"/>
      <c r="M169" s="169"/>
      <c r="N169" s="170"/>
      <c r="O169" s="170"/>
      <c r="P169" s="171" t="n">
        <f aca="false">P170</f>
        <v>0</v>
      </c>
      <c r="Q169" s="170"/>
      <c r="R169" s="171" t="n">
        <f aca="false">R170</f>
        <v>0</v>
      </c>
      <c r="S169" s="170"/>
      <c r="T169" s="172" t="n">
        <f aca="false">T170</f>
        <v>0</v>
      </c>
      <c r="AR169" s="165" t="s">
        <v>140</v>
      </c>
      <c r="AT169" s="173" t="s">
        <v>73</v>
      </c>
      <c r="AU169" s="173" t="s">
        <v>79</v>
      </c>
      <c r="AY169" s="165" t="s">
        <v>116</v>
      </c>
      <c r="BK169" s="174" t="n">
        <f aca="false">BK170</f>
        <v>0</v>
      </c>
    </row>
    <row r="170" s="27" customFormat="true" ht="16.5" hidden="false" customHeight="true" outlineLevel="0" collapsed="false">
      <c r="A170" s="22"/>
      <c r="B170" s="177"/>
      <c r="C170" s="178" t="s">
        <v>240</v>
      </c>
      <c r="D170" s="178" t="s">
        <v>119</v>
      </c>
      <c r="E170" s="179" t="s">
        <v>241</v>
      </c>
      <c r="F170" s="185" t="s">
        <v>239</v>
      </c>
      <c r="G170" s="181" t="s">
        <v>159</v>
      </c>
      <c r="H170" s="182" t="n">
        <v>1</v>
      </c>
      <c r="I170" s="183"/>
      <c r="J170" s="184" t="n">
        <f aca="false">ROUND(I170*H170,2)</f>
        <v>0</v>
      </c>
      <c r="K170" s="185" t="s">
        <v>123</v>
      </c>
      <c r="L170" s="23"/>
      <c r="M170" s="186"/>
      <c r="N170" s="187" t="s">
        <v>39</v>
      </c>
      <c r="O170" s="60"/>
      <c r="P170" s="188" t="n">
        <f aca="false">O170*H170</f>
        <v>0</v>
      </c>
      <c r="Q170" s="188" t="n">
        <v>0</v>
      </c>
      <c r="R170" s="188" t="n">
        <f aca="false">Q170*H170</f>
        <v>0</v>
      </c>
      <c r="S170" s="188" t="n">
        <v>0</v>
      </c>
      <c r="T170" s="189" t="n">
        <f aca="false">S170*H170</f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90" t="s">
        <v>242</v>
      </c>
      <c r="AT170" s="190" t="s">
        <v>119</v>
      </c>
      <c r="AU170" s="190" t="s">
        <v>81</v>
      </c>
      <c r="AY170" s="3" t="s">
        <v>116</v>
      </c>
      <c r="BE170" s="191" t="n">
        <f aca="false">IF(N170="základní",J170,0)</f>
        <v>0</v>
      </c>
      <c r="BF170" s="191" t="n">
        <f aca="false">IF(N170="snížená",J170,0)</f>
        <v>0</v>
      </c>
      <c r="BG170" s="191" t="n">
        <f aca="false">IF(N170="zákl. přenesená",J170,0)</f>
        <v>0</v>
      </c>
      <c r="BH170" s="191" t="n">
        <f aca="false">IF(N170="sníž. přenesená",J170,0)</f>
        <v>0</v>
      </c>
      <c r="BI170" s="191" t="n">
        <f aca="false">IF(N170="nulová",J170,0)</f>
        <v>0</v>
      </c>
      <c r="BJ170" s="3" t="s">
        <v>79</v>
      </c>
      <c r="BK170" s="191" t="n">
        <f aca="false">ROUND(I170*H170,2)</f>
        <v>0</v>
      </c>
      <c r="BL170" s="3" t="s">
        <v>242</v>
      </c>
      <c r="BM170" s="190" t="s">
        <v>243</v>
      </c>
    </row>
    <row r="171" s="163" customFormat="true" ht="22.8" hidden="false" customHeight="true" outlineLevel="0" collapsed="false">
      <c r="B171" s="164"/>
      <c r="D171" s="165" t="s">
        <v>73</v>
      </c>
      <c r="E171" s="175" t="s">
        <v>244</v>
      </c>
      <c r="F171" s="175" t="s">
        <v>245</v>
      </c>
      <c r="I171" s="167"/>
      <c r="J171" s="176" t="n">
        <f aca="false">BK171</f>
        <v>0</v>
      </c>
      <c r="L171" s="164"/>
      <c r="M171" s="169"/>
      <c r="N171" s="170"/>
      <c r="O171" s="170"/>
      <c r="P171" s="171" t="n">
        <f aca="false">P172</f>
        <v>0</v>
      </c>
      <c r="Q171" s="170"/>
      <c r="R171" s="171" t="n">
        <f aca="false">R172</f>
        <v>0</v>
      </c>
      <c r="S171" s="170"/>
      <c r="T171" s="172" t="n">
        <f aca="false">T172</f>
        <v>0</v>
      </c>
      <c r="AR171" s="165" t="s">
        <v>140</v>
      </c>
      <c r="AT171" s="173" t="s">
        <v>73</v>
      </c>
      <c r="AU171" s="173" t="s">
        <v>79</v>
      </c>
      <c r="AY171" s="165" t="s">
        <v>116</v>
      </c>
      <c r="BK171" s="174" t="n">
        <f aca="false">BK172</f>
        <v>0</v>
      </c>
    </row>
    <row r="172" s="27" customFormat="true" ht="16.5" hidden="false" customHeight="true" outlineLevel="0" collapsed="false">
      <c r="A172" s="22"/>
      <c r="B172" s="177"/>
      <c r="C172" s="178" t="s">
        <v>246</v>
      </c>
      <c r="D172" s="178" t="s">
        <v>119</v>
      </c>
      <c r="E172" s="179" t="s">
        <v>247</v>
      </c>
      <c r="F172" s="185" t="s">
        <v>248</v>
      </c>
      <c r="G172" s="181" t="s">
        <v>159</v>
      </c>
      <c r="H172" s="182" t="n">
        <v>1</v>
      </c>
      <c r="I172" s="183"/>
      <c r="J172" s="184" t="n">
        <f aca="false">ROUND(I172*H172,2)</f>
        <v>0</v>
      </c>
      <c r="K172" s="185" t="s">
        <v>123</v>
      </c>
      <c r="L172" s="23"/>
      <c r="M172" s="186"/>
      <c r="N172" s="187" t="s">
        <v>39</v>
      </c>
      <c r="O172" s="60"/>
      <c r="P172" s="188" t="n">
        <f aca="false">O172*H172</f>
        <v>0</v>
      </c>
      <c r="Q172" s="188" t="n">
        <v>0</v>
      </c>
      <c r="R172" s="188" t="n">
        <f aca="false">Q172*H172</f>
        <v>0</v>
      </c>
      <c r="S172" s="188" t="n">
        <v>0</v>
      </c>
      <c r="T172" s="189" t="n">
        <f aca="false">S172*H172</f>
        <v>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R172" s="190" t="s">
        <v>242</v>
      </c>
      <c r="AT172" s="190" t="s">
        <v>119</v>
      </c>
      <c r="AU172" s="190" t="s">
        <v>81</v>
      </c>
      <c r="AY172" s="3" t="s">
        <v>116</v>
      </c>
      <c r="BE172" s="191" t="n">
        <f aca="false">IF(N172="základní",J172,0)</f>
        <v>0</v>
      </c>
      <c r="BF172" s="191" t="n">
        <f aca="false">IF(N172="snížená",J172,0)</f>
        <v>0</v>
      </c>
      <c r="BG172" s="191" t="n">
        <f aca="false">IF(N172="zákl. přenesená",J172,0)</f>
        <v>0</v>
      </c>
      <c r="BH172" s="191" t="n">
        <f aca="false">IF(N172="sníž. přenesená",J172,0)</f>
        <v>0</v>
      </c>
      <c r="BI172" s="191" t="n">
        <f aca="false">IF(N172="nulová",J172,0)</f>
        <v>0</v>
      </c>
      <c r="BJ172" s="3" t="s">
        <v>79</v>
      </c>
      <c r="BK172" s="191" t="n">
        <f aca="false">ROUND(I172*H172,2)</f>
        <v>0</v>
      </c>
      <c r="BL172" s="3" t="s">
        <v>242</v>
      </c>
      <c r="BM172" s="190" t="s">
        <v>249</v>
      </c>
    </row>
    <row r="173" s="163" customFormat="true" ht="22.8" hidden="false" customHeight="true" outlineLevel="0" collapsed="false">
      <c r="B173" s="164"/>
      <c r="D173" s="165" t="s">
        <v>73</v>
      </c>
      <c r="E173" s="175" t="s">
        <v>250</v>
      </c>
      <c r="F173" s="175" t="s">
        <v>251</v>
      </c>
      <c r="I173" s="167"/>
      <c r="J173" s="176" t="n">
        <f aca="false">BK173</f>
        <v>0</v>
      </c>
      <c r="L173" s="164"/>
      <c r="M173" s="169"/>
      <c r="N173" s="170"/>
      <c r="O173" s="170"/>
      <c r="P173" s="171" t="n">
        <f aca="false">P174</f>
        <v>0</v>
      </c>
      <c r="Q173" s="170"/>
      <c r="R173" s="171" t="n">
        <f aca="false">R174</f>
        <v>0</v>
      </c>
      <c r="S173" s="170"/>
      <c r="T173" s="172" t="n">
        <f aca="false">T174</f>
        <v>0</v>
      </c>
      <c r="AR173" s="165" t="s">
        <v>140</v>
      </c>
      <c r="AT173" s="173" t="s">
        <v>73</v>
      </c>
      <c r="AU173" s="173" t="s">
        <v>79</v>
      </c>
      <c r="AY173" s="165" t="s">
        <v>116</v>
      </c>
      <c r="BK173" s="174" t="n">
        <f aca="false">BK174</f>
        <v>0</v>
      </c>
    </row>
    <row r="174" s="27" customFormat="true" ht="16.5" hidden="false" customHeight="true" outlineLevel="0" collapsed="false">
      <c r="A174" s="22"/>
      <c r="B174" s="177"/>
      <c r="C174" s="178" t="s">
        <v>252</v>
      </c>
      <c r="D174" s="178" t="s">
        <v>119</v>
      </c>
      <c r="E174" s="179" t="s">
        <v>253</v>
      </c>
      <c r="F174" s="185" t="s">
        <v>254</v>
      </c>
      <c r="G174" s="181" t="s">
        <v>159</v>
      </c>
      <c r="H174" s="182" t="n">
        <v>1</v>
      </c>
      <c r="I174" s="183"/>
      <c r="J174" s="184" t="n">
        <f aca="false">ROUND(I174*H174,2)</f>
        <v>0</v>
      </c>
      <c r="K174" s="185" t="s">
        <v>123</v>
      </c>
      <c r="L174" s="23"/>
      <c r="M174" s="203"/>
      <c r="N174" s="204" t="s">
        <v>39</v>
      </c>
      <c r="O174" s="205"/>
      <c r="P174" s="206" t="n">
        <f aca="false">O174*H174</f>
        <v>0</v>
      </c>
      <c r="Q174" s="206" t="n">
        <v>0</v>
      </c>
      <c r="R174" s="206" t="n">
        <f aca="false">Q174*H174</f>
        <v>0</v>
      </c>
      <c r="S174" s="206" t="n">
        <v>0</v>
      </c>
      <c r="T174" s="207" t="n">
        <f aca="false">S174*H174</f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90" t="s">
        <v>242</v>
      </c>
      <c r="AT174" s="190" t="s">
        <v>119</v>
      </c>
      <c r="AU174" s="190" t="s">
        <v>81</v>
      </c>
      <c r="AY174" s="3" t="s">
        <v>116</v>
      </c>
      <c r="BE174" s="191" t="n">
        <f aca="false">IF(N174="základní",J174,0)</f>
        <v>0</v>
      </c>
      <c r="BF174" s="191" t="n">
        <f aca="false">IF(N174="snížená",J174,0)</f>
        <v>0</v>
      </c>
      <c r="BG174" s="191" t="n">
        <f aca="false">IF(N174="zákl. přenesená",J174,0)</f>
        <v>0</v>
      </c>
      <c r="BH174" s="191" t="n">
        <f aca="false">IF(N174="sníž. přenesená",J174,0)</f>
        <v>0</v>
      </c>
      <c r="BI174" s="191" t="n">
        <f aca="false">IF(N174="nulová",J174,0)</f>
        <v>0</v>
      </c>
      <c r="BJ174" s="3" t="s">
        <v>79</v>
      </c>
      <c r="BK174" s="191" t="n">
        <f aca="false">ROUND(I174*H174,2)</f>
        <v>0</v>
      </c>
      <c r="BL174" s="3" t="s">
        <v>242</v>
      </c>
      <c r="BM174" s="190" t="s">
        <v>255</v>
      </c>
    </row>
    <row r="175" s="27" customFormat="true" ht="6.95" hidden="false" customHeight="true" outlineLevel="0" collapsed="false">
      <c r="A175" s="22"/>
      <c r="B175" s="44"/>
      <c r="C175" s="45"/>
      <c r="D175" s="45"/>
      <c r="E175" s="45"/>
      <c r="F175" s="45"/>
      <c r="G175" s="45"/>
      <c r="H175" s="45"/>
      <c r="I175" s="132"/>
      <c r="J175" s="45"/>
      <c r="K175" s="45"/>
      <c r="L175" s="23"/>
      <c r="M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</sheetData>
  <autoFilter ref="C124:K174"/>
  <mergeCells count="6">
    <mergeCell ref="L2:V2"/>
    <mergeCell ref="E7:H7"/>
    <mergeCell ref="E16:H16"/>
    <mergeCell ref="E25:H25"/>
    <mergeCell ref="E85:H85"/>
    <mergeCell ref="E117:H117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2020-07-10T18:42:15Z</dcterms:created>
  <dc:creator>Eva-TOSH\Eva</dc:creator>
  <dc:description/>
  <dc:language>cs-CZ</dc:language>
  <cp:lastModifiedBy/>
  <dcterms:modified xsi:type="dcterms:W3CDTF">2020-07-10T20:46:16Z</dcterms:modified>
  <cp:revision>1</cp:revision>
  <dc:subject/>
  <dc:title/>
</cp:coreProperties>
</file>