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innemec/Library/Mobile Documents/com~apple~CloudDocs/Akce/0098_Cejl zastřešení/CD vypal/"/>
    </mc:Choice>
  </mc:AlternateContent>
  <xr:revisionPtr revIDLastSave="0" documentId="13_ncr:1_{D44A6140-6F00-894E-A240-4FBC66400902}" xr6:coauthVersionLast="36" xr6:coauthVersionMax="36" xr10:uidLastSave="{00000000-0000-0000-0000-000000000000}"/>
  <bookViews>
    <workbookView xWindow="21640" yWindow="6840" windowWidth="21480" windowHeight="15120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Rekapitulace!$G$30</definedName>
    <definedName name="Dodavka0">Položky!#REF!</definedName>
    <definedName name="HSV">Rekapitulace!$E$30</definedName>
    <definedName name="HSV0">Položky!#REF!</definedName>
    <definedName name="HZS">Rekapitulace!$I$30</definedName>
    <definedName name="HZS0">Položky!#REF!</definedName>
    <definedName name="JKSO">'Krycí list'!$G$2</definedName>
    <definedName name="MJ">'Krycí list'!$G$5</definedName>
    <definedName name="Mont">Rekapitulace!$H$30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Položky!$A$1:$G$221</definedName>
    <definedName name="_xlnm.Print_Area" localSheetId="1">Rekapitulace!$A$1:$I$44</definedName>
    <definedName name="PocetMJ">'Krycí list'!$G$6</definedName>
    <definedName name="Poznamka">'Krycí list'!$B$37</definedName>
    <definedName name="Projektant">'Krycí list'!$C$8</definedName>
    <definedName name="PSV">Rekapitulace!$F$30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220" i="3"/>
  <c r="BD220" i="3"/>
  <c r="BC220" i="3"/>
  <c r="BB220" i="3"/>
  <c r="BA220" i="3"/>
  <c r="G220" i="3"/>
  <c r="BE219" i="3"/>
  <c r="BD219" i="3"/>
  <c r="BC219" i="3"/>
  <c r="BB219" i="3"/>
  <c r="G219" i="3"/>
  <c r="BA219" i="3" s="1"/>
  <c r="BE218" i="3"/>
  <c r="BD218" i="3"/>
  <c r="BC218" i="3"/>
  <c r="BB218" i="3"/>
  <c r="BA218" i="3"/>
  <c r="G218" i="3"/>
  <c r="BE217" i="3"/>
  <c r="BD217" i="3"/>
  <c r="BC217" i="3"/>
  <c r="BB217" i="3"/>
  <c r="G217" i="3"/>
  <c r="BA217" i="3" s="1"/>
  <c r="BE216" i="3"/>
  <c r="BD216" i="3"/>
  <c r="BC216" i="3"/>
  <c r="BB216" i="3"/>
  <c r="BA216" i="3"/>
  <c r="G216" i="3"/>
  <c r="BE215" i="3"/>
  <c r="BD215" i="3"/>
  <c r="BC215" i="3"/>
  <c r="BB215" i="3"/>
  <c r="G215" i="3"/>
  <c r="BA215" i="3" s="1"/>
  <c r="BE214" i="3"/>
  <c r="BD214" i="3"/>
  <c r="BC214" i="3"/>
  <c r="BB214" i="3"/>
  <c r="BA214" i="3"/>
  <c r="G214" i="3"/>
  <c r="BE213" i="3"/>
  <c r="BD213" i="3"/>
  <c r="BC213" i="3"/>
  <c r="BB213" i="3"/>
  <c r="G213" i="3"/>
  <c r="BA213" i="3" s="1"/>
  <c r="BE212" i="3"/>
  <c r="BE221" i="3" s="1"/>
  <c r="I29" i="2" s="1"/>
  <c r="BD212" i="3"/>
  <c r="BC212" i="3"/>
  <c r="BB212" i="3"/>
  <c r="BB221" i="3" s="1"/>
  <c r="F29" i="2" s="1"/>
  <c r="BA212" i="3"/>
  <c r="G212" i="3"/>
  <c r="B29" i="2"/>
  <c r="A29" i="2"/>
  <c r="BD221" i="3"/>
  <c r="H29" i="2" s="1"/>
  <c r="C221" i="3"/>
  <c r="BE208" i="3"/>
  <c r="BC208" i="3"/>
  <c r="BB208" i="3"/>
  <c r="BA208" i="3"/>
  <c r="G208" i="3"/>
  <c r="BD208" i="3" s="1"/>
  <c r="BE207" i="3"/>
  <c r="BC207" i="3"/>
  <c r="BB207" i="3"/>
  <c r="BA207" i="3"/>
  <c r="G207" i="3"/>
  <c r="BD207" i="3" s="1"/>
  <c r="BE206" i="3"/>
  <c r="BC206" i="3"/>
  <c r="BB206" i="3"/>
  <c r="BA206" i="3"/>
  <c r="G206" i="3"/>
  <c r="BD206" i="3" s="1"/>
  <c r="BE201" i="3"/>
  <c r="BE210" i="3" s="1"/>
  <c r="I28" i="2" s="1"/>
  <c r="BC201" i="3"/>
  <c r="BC210" i="3" s="1"/>
  <c r="G28" i="2" s="1"/>
  <c r="BB201" i="3"/>
  <c r="BA201" i="3"/>
  <c r="G201" i="3"/>
  <c r="BD201" i="3" s="1"/>
  <c r="B28" i="2"/>
  <c r="A28" i="2"/>
  <c r="BA210" i="3"/>
  <c r="E28" i="2" s="1"/>
  <c r="C210" i="3"/>
  <c r="BD198" i="3"/>
  <c r="BC198" i="3"/>
  <c r="BB198" i="3"/>
  <c r="BA198" i="3"/>
  <c r="G198" i="3"/>
  <c r="BE198" i="3" s="1"/>
  <c r="BE197" i="3"/>
  <c r="BC197" i="3"/>
  <c r="BC199" i="3" s="1"/>
  <c r="G27" i="2" s="1"/>
  <c r="BB197" i="3"/>
  <c r="BA197" i="3"/>
  <c r="G197" i="3"/>
  <c r="BD197" i="3" s="1"/>
  <c r="BD199" i="3" s="1"/>
  <c r="H27" i="2" s="1"/>
  <c r="B27" i="2"/>
  <c r="A27" i="2"/>
  <c r="BA199" i="3"/>
  <c r="E27" i="2" s="1"/>
  <c r="C199" i="3"/>
  <c r="BE194" i="3"/>
  <c r="BD194" i="3"/>
  <c r="BC194" i="3"/>
  <c r="BA194" i="3"/>
  <c r="BA195" i="3" s="1"/>
  <c r="E26" i="2" s="1"/>
  <c r="G194" i="3"/>
  <c r="BB194" i="3" s="1"/>
  <c r="BE192" i="3"/>
  <c r="BE195" i="3" s="1"/>
  <c r="I26" i="2" s="1"/>
  <c r="BD192" i="3"/>
  <c r="BD195" i="3" s="1"/>
  <c r="H26" i="2" s="1"/>
  <c r="BC192" i="3"/>
  <c r="BC195" i="3" s="1"/>
  <c r="G26" i="2" s="1"/>
  <c r="BA192" i="3"/>
  <c r="G192" i="3"/>
  <c r="BB192" i="3" s="1"/>
  <c r="BB195" i="3" s="1"/>
  <c r="F26" i="2" s="1"/>
  <c r="B26" i="2"/>
  <c r="A26" i="2"/>
  <c r="C195" i="3"/>
  <c r="BE189" i="3"/>
  <c r="BD189" i="3"/>
  <c r="BC189" i="3"/>
  <c r="BA189" i="3"/>
  <c r="BA190" i="3" s="1"/>
  <c r="E25" i="2" s="1"/>
  <c r="G189" i="3"/>
  <c r="BB189" i="3" s="1"/>
  <c r="BE183" i="3"/>
  <c r="BE190" i="3" s="1"/>
  <c r="I25" i="2" s="1"/>
  <c r="BD183" i="3"/>
  <c r="BD190" i="3" s="1"/>
  <c r="H25" i="2" s="1"/>
  <c r="BC183" i="3"/>
  <c r="BC190" i="3" s="1"/>
  <c r="G25" i="2" s="1"/>
  <c r="BA183" i="3"/>
  <c r="G183" i="3"/>
  <c r="BB183" i="3" s="1"/>
  <c r="BB190" i="3" s="1"/>
  <c r="F25" i="2" s="1"/>
  <c r="B25" i="2"/>
  <c r="A25" i="2"/>
  <c r="C190" i="3"/>
  <c r="BE177" i="3"/>
  <c r="BD177" i="3"/>
  <c r="BC177" i="3"/>
  <c r="BA177" i="3"/>
  <c r="BA181" i="3" s="1"/>
  <c r="E24" i="2" s="1"/>
  <c r="G177" i="3"/>
  <c r="BB177" i="3" s="1"/>
  <c r="BE172" i="3"/>
  <c r="BE181" i="3" s="1"/>
  <c r="I24" i="2" s="1"/>
  <c r="BD172" i="3"/>
  <c r="BD181" i="3" s="1"/>
  <c r="H24" i="2" s="1"/>
  <c r="BC172" i="3"/>
  <c r="BC181" i="3" s="1"/>
  <c r="G24" i="2" s="1"/>
  <c r="BA172" i="3"/>
  <c r="G172" i="3"/>
  <c r="BB172" i="3" s="1"/>
  <c r="BB181" i="3" s="1"/>
  <c r="F24" i="2" s="1"/>
  <c r="B24" i="2"/>
  <c r="A24" i="2"/>
  <c r="C181" i="3"/>
  <c r="BE169" i="3"/>
  <c r="BD169" i="3"/>
  <c r="BC169" i="3"/>
  <c r="BA169" i="3"/>
  <c r="G169" i="3"/>
  <c r="BB169" i="3" s="1"/>
  <c r="BE168" i="3"/>
  <c r="BD168" i="3"/>
  <c r="BC168" i="3"/>
  <c r="BA168" i="3"/>
  <c r="G168" i="3"/>
  <c r="BB168" i="3" s="1"/>
  <c r="BE167" i="3"/>
  <c r="BD167" i="3"/>
  <c r="BC167" i="3"/>
  <c r="BA167" i="3"/>
  <c r="G167" i="3"/>
  <c r="BB167" i="3" s="1"/>
  <c r="BE165" i="3"/>
  <c r="BD165" i="3"/>
  <c r="BC165" i="3"/>
  <c r="BA165" i="3"/>
  <c r="G165" i="3"/>
  <c r="BB165" i="3" s="1"/>
  <c r="BE162" i="3"/>
  <c r="BD162" i="3"/>
  <c r="BC162" i="3"/>
  <c r="BC170" i="3" s="1"/>
  <c r="G23" i="2" s="1"/>
  <c r="BA162" i="3"/>
  <c r="BA170" i="3" s="1"/>
  <c r="E23" i="2" s="1"/>
  <c r="G162" i="3"/>
  <c r="BB162" i="3" s="1"/>
  <c r="B23" i="2"/>
  <c r="A23" i="2"/>
  <c r="BE170" i="3"/>
  <c r="I23" i="2" s="1"/>
  <c r="C170" i="3"/>
  <c r="BE159" i="3"/>
  <c r="BD159" i="3"/>
  <c r="BC159" i="3"/>
  <c r="BA159" i="3"/>
  <c r="G159" i="3"/>
  <c r="BB159" i="3" s="1"/>
  <c r="BE158" i="3"/>
  <c r="BD158" i="3"/>
  <c r="BC158" i="3"/>
  <c r="BA158" i="3"/>
  <c r="BA160" i="3" s="1"/>
  <c r="E22" i="2" s="1"/>
  <c r="G158" i="3"/>
  <c r="BB158" i="3" s="1"/>
  <c r="BE157" i="3"/>
  <c r="BE160" i="3" s="1"/>
  <c r="I22" i="2" s="1"/>
  <c r="BD157" i="3"/>
  <c r="BD160" i="3" s="1"/>
  <c r="H22" i="2" s="1"/>
  <c r="BC157" i="3"/>
  <c r="BC160" i="3" s="1"/>
  <c r="G22" i="2" s="1"/>
  <c r="BA157" i="3"/>
  <c r="G157" i="3"/>
  <c r="BB157" i="3" s="1"/>
  <c r="B22" i="2"/>
  <c r="A22" i="2"/>
  <c r="C160" i="3"/>
  <c r="BE154" i="3"/>
  <c r="BD154" i="3"/>
  <c r="BC154" i="3"/>
  <c r="BA154" i="3"/>
  <c r="G154" i="3"/>
  <c r="BB154" i="3" s="1"/>
  <c r="BE153" i="3"/>
  <c r="BD153" i="3"/>
  <c r="BC153" i="3"/>
  <c r="BA153" i="3"/>
  <c r="G153" i="3"/>
  <c r="BB153" i="3" s="1"/>
  <c r="BE149" i="3"/>
  <c r="BD149" i="3"/>
  <c r="BC149" i="3"/>
  <c r="BA149" i="3"/>
  <c r="G149" i="3"/>
  <c r="BB149" i="3" s="1"/>
  <c r="BE145" i="3"/>
  <c r="BD145" i="3"/>
  <c r="BC145" i="3"/>
  <c r="BA145" i="3"/>
  <c r="G145" i="3"/>
  <c r="BB145" i="3" s="1"/>
  <c r="BE142" i="3"/>
  <c r="BD142" i="3"/>
  <c r="BC142" i="3"/>
  <c r="BC155" i="3" s="1"/>
  <c r="G21" i="2" s="1"/>
  <c r="BA142" i="3"/>
  <c r="BA155" i="3" s="1"/>
  <c r="E21" i="2" s="1"/>
  <c r="G142" i="3"/>
  <c r="BB142" i="3" s="1"/>
  <c r="B21" i="2"/>
  <c r="A21" i="2"/>
  <c r="BE155" i="3"/>
  <c r="I21" i="2" s="1"/>
  <c r="C155" i="3"/>
  <c r="BE139" i="3"/>
  <c r="BD139" i="3"/>
  <c r="BC139" i="3"/>
  <c r="BA139" i="3"/>
  <c r="G139" i="3"/>
  <c r="BB139" i="3" s="1"/>
  <c r="BE138" i="3"/>
  <c r="BD138" i="3"/>
  <c r="BC138" i="3"/>
  <c r="BA138" i="3"/>
  <c r="G138" i="3"/>
  <c r="BB138" i="3" s="1"/>
  <c r="BE136" i="3"/>
  <c r="BD136" i="3"/>
  <c r="BC136" i="3"/>
  <c r="BA136" i="3"/>
  <c r="G136" i="3"/>
  <c r="BB136" i="3" s="1"/>
  <c r="BE133" i="3"/>
  <c r="BD133" i="3"/>
  <c r="BC133" i="3"/>
  <c r="BA133" i="3"/>
  <c r="G133" i="3"/>
  <c r="BB133" i="3" s="1"/>
  <c r="BE130" i="3"/>
  <c r="BD130" i="3"/>
  <c r="BC130" i="3"/>
  <c r="BA130" i="3"/>
  <c r="G130" i="3"/>
  <c r="BB130" i="3" s="1"/>
  <c r="BE129" i="3"/>
  <c r="BD129" i="3"/>
  <c r="BC129" i="3"/>
  <c r="BA129" i="3"/>
  <c r="BA140" i="3" s="1"/>
  <c r="E20" i="2" s="1"/>
  <c r="G129" i="3"/>
  <c r="BB129" i="3" s="1"/>
  <c r="BE128" i="3"/>
  <c r="BE140" i="3" s="1"/>
  <c r="I20" i="2" s="1"/>
  <c r="BD128" i="3"/>
  <c r="BC128" i="3"/>
  <c r="BC140" i="3" s="1"/>
  <c r="G20" i="2" s="1"/>
  <c r="BA128" i="3"/>
  <c r="G128" i="3"/>
  <c r="BB128" i="3" s="1"/>
  <c r="B20" i="2"/>
  <c r="A20" i="2"/>
  <c r="C140" i="3"/>
  <c r="BE125" i="3"/>
  <c r="BD125" i="3"/>
  <c r="BD126" i="3" s="1"/>
  <c r="H19" i="2" s="1"/>
  <c r="BC125" i="3"/>
  <c r="BC126" i="3" s="1"/>
  <c r="G19" i="2" s="1"/>
  <c r="BA125" i="3"/>
  <c r="BA126" i="3" s="1"/>
  <c r="E19" i="2" s="1"/>
  <c r="G125" i="3"/>
  <c r="BB125" i="3" s="1"/>
  <c r="BB126" i="3" s="1"/>
  <c r="F19" i="2" s="1"/>
  <c r="B19" i="2"/>
  <c r="A19" i="2"/>
  <c r="BE126" i="3"/>
  <c r="I19" i="2" s="1"/>
  <c r="C126" i="3"/>
  <c r="BE122" i="3"/>
  <c r="BD122" i="3"/>
  <c r="BC122" i="3"/>
  <c r="BA122" i="3"/>
  <c r="G122" i="3"/>
  <c r="BB122" i="3" s="1"/>
  <c r="BE120" i="3"/>
  <c r="BD120" i="3"/>
  <c r="BC120" i="3"/>
  <c r="BA120" i="3"/>
  <c r="G120" i="3"/>
  <c r="BB120" i="3" s="1"/>
  <c r="BE118" i="3"/>
  <c r="BD118" i="3"/>
  <c r="BC118" i="3"/>
  <c r="BC123" i="3" s="1"/>
  <c r="G18" i="2" s="1"/>
  <c r="BA118" i="3"/>
  <c r="G118" i="3"/>
  <c r="BB118" i="3" s="1"/>
  <c r="BE116" i="3"/>
  <c r="BE123" i="3" s="1"/>
  <c r="I18" i="2" s="1"/>
  <c r="BD116" i="3"/>
  <c r="BD123" i="3" s="1"/>
  <c r="H18" i="2" s="1"/>
  <c r="BC116" i="3"/>
  <c r="BA116" i="3"/>
  <c r="G116" i="3"/>
  <c r="BB116" i="3" s="1"/>
  <c r="B18" i="2"/>
  <c r="A18" i="2"/>
  <c r="BA123" i="3"/>
  <c r="E18" i="2" s="1"/>
  <c r="C123" i="3"/>
  <c r="BE113" i="3"/>
  <c r="BD113" i="3"/>
  <c r="BC113" i="3"/>
  <c r="BA113" i="3"/>
  <c r="G113" i="3"/>
  <c r="BB113" i="3" s="1"/>
  <c r="BE111" i="3"/>
  <c r="BD111" i="3"/>
  <c r="BC111" i="3"/>
  <c r="BA111" i="3"/>
  <c r="G111" i="3"/>
  <c r="BB111" i="3" s="1"/>
  <c r="BE108" i="3"/>
  <c r="BD108" i="3"/>
  <c r="BC108" i="3"/>
  <c r="BA108" i="3"/>
  <c r="G108" i="3"/>
  <c r="BB108" i="3" s="1"/>
  <c r="BE105" i="3"/>
  <c r="BD105" i="3"/>
  <c r="BC105" i="3"/>
  <c r="BA105" i="3"/>
  <c r="G105" i="3"/>
  <c r="BB105" i="3" s="1"/>
  <c r="BE104" i="3"/>
  <c r="BD104" i="3"/>
  <c r="BC104" i="3"/>
  <c r="BC114" i="3" s="1"/>
  <c r="G17" i="2" s="1"/>
  <c r="BA104" i="3"/>
  <c r="G104" i="3"/>
  <c r="BB104" i="3" s="1"/>
  <c r="BE102" i="3"/>
  <c r="BE114" i="3" s="1"/>
  <c r="I17" i="2" s="1"/>
  <c r="BD102" i="3"/>
  <c r="BD114" i="3" s="1"/>
  <c r="H17" i="2" s="1"/>
  <c r="BC102" i="3"/>
  <c r="BA102" i="3"/>
  <c r="G102" i="3"/>
  <c r="BB102" i="3" s="1"/>
  <c r="B17" i="2"/>
  <c r="A17" i="2"/>
  <c r="BA114" i="3"/>
  <c r="E17" i="2" s="1"/>
  <c r="C114" i="3"/>
  <c r="BE99" i="3"/>
  <c r="BE100" i="3" s="1"/>
  <c r="I16" i="2" s="1"/>
  <c r="BD99" i="3"/>
  <c r="BD100" i="3" s="1"/>
  <c r="H16" i="2" s="1"/>
  <c r="BC99" i="3"/>
  <c r="BC100" i="3" s="1"/>
  <c r="G16" i="2" s="1"/>
  <c r="BB99" i="3"/>
  <c r="BB100" i="3" s="1"/>
  <c r="F16" i="2" s="1"/>
  <c r="G99" i="3"/>
  <c r="BA99" i="3" s="1"/>
  <c r="BA100" i="3" s="1"/>
  <c r="E16" i="2" s="1"/>
  <c r="B16" i="2"/>
  <c r="A16" i="2"/>
  <c r="C100" i="3"/>
  <c r="BE95" i="3"/>
  <c r="BD95" i="3"/>
  <c r="BC95" i="3"/>
  <c r="BB95" i="3"/>
  <c r="G95" i="3"/>
  <c r="BA95" i="3" s="1"/>
  <c r="BE91" i="3"/>
  <c r="BD91" i="3"/>
  <c r="BC91" i="3"/>
  <c r="BB91" i="3"/>
  <c r="G91" i="3"/>
  <c r="BA91" i="3" s="1"/>
  <c r="BE89" i="3"/>
  <c r="BE97" i="3" s="1"/>
  <c r="I15" i="2" s="1"/>
  <c r="BD89" i="3"/>
  <c r="BD97" i="3" s="1"/>
  <c r="H15" i="2" s="1"/>
  <c r="BC89" i="3"/>
  <c r="BC97" i="3" s="1"/>
  <c r="G15" i="2" s="1"/>
  <c r="BB89" i="3"/>
  <c r="G89" i="3"/>
  <c r="BA89" i="3" s="1"/>
  <c r="B15" i="2"/>
  <c r="A15" i="2"/>
  <c r="C97" i="3"/>
  <c r="BE84" i="3"/>
  <c r="BE87" i="3" s="1"/>
  <c r="I14" i="2" s="1"/>
  <c r="BD84" i="3"/>
  <c r="BD87" i="3" s="1"/>
  <c r="H14" i="2" s="1"/>
  <c r="BC84" i="3"/>
  <c r="BB84" i="3"/>
  <c r="BB87" i="3" s="1"/>
  <c r="F14" i="2" s="1"/>
  <c r="G84" i="3"/>
  <c r="BA84" i="3" s="1"/>
  <c r="BA87" i="3" s="1"/>
  <c r="E14" i="2" s="1"/>
  <c r="B14" i="2"/>
  <c r="A14" i="2"/>
  <c r="BC87" i="3"/>
  <c r="G14" i="2" s="1"/>
  <c r="C87" i="3"/>
  <c r="BD81" i="3"/>
  <c r="BC81" i="3"/>
  <c r="BB81" i="3"/>
  <c r="BA81" i="3"/>
  <c r="G81" i="3"/>
  <c r="BE81" i="3" s="1"/>
  <c r="BE80" i="3"/>
  <c r="BD80" i="3"/>
  <c r="BC80" i="3"/>
  <c r="BB80" i="3"/>
  <c r="G80" i="3"/>
  <c r="BA80" i="3" s="1"/>
  <c r="BE79" i="3"/>
  <c r="BD79" i="3"/>
  <c r="BC79" i="3"/>
  <c r="BB79" i="3"/>
  <c r="G79" i="3"/>
  <c r="BA79" i="3" s="1"/>
  <c r="BE77" i="3"/>
  <c r="BD77" i="3"/>
  <c r="BC77" i="3"/>
  <c r="BB77" i="3"/>
  <c r="G77" i="3"/>
  <c r="BA77" i="3" s="1"/>
  <c r="BE75" i="3"/>
  <c r="BD75" i="3"/>
  <c r="BC75" i="3"/>
  <c r="BB75" i="3"/>
  <c r="G75" i="3"/>
  <c r="BA75" i="3" s="1"/>
  <c r="BE74" i="3"/>
  <c r="BD74" i="3"/>
  <c r="BC74" i="3"/>
  <c r="BB74" i="3"/>
  <c r="G74" i="3"/>
  <c r="BA74" i="3" s="1"/>
  <c r="BE73" i="3"/>
  <c r="BD73" i="3"/>
  <c r="BC73" i="3"/>
  <c r="BB73" i="3"/>
  <c r="G73" i="3"/>
  <c r="BA73" i="3" s="1"/>
  <c r="BE72" i="3"/>
  <c r="BD72" i="3"/>
  <c r="BC72" i="3"/>
  <c r="BB72" i="3"/>
  <c r="G72" i="3"/>
  <c r="BA72" i="3" s="1"/>
  <c r="BE71" i="3"/>
  <c r="BD71" i="3"/>
  <c r="BC71" i="3"/>
  <c r="BB71" i="3"/>
  <c r="G71" i="3"/>
  <c r="BA71" i="3" s="1"/>
  <c r="BE70" i="3"/>
  <c r="BD70" i="3"/>
  <c r="BC70" i="3"/>
  <c r="BB70" i="3"/>
  <c r="G70" i="3"/>
  <c r="BA70" i="3" s="1"/>
  <c r="BE69" i="3"/>
  <c r="BD69" i="3"/>
  <c r="BC69" i="3"/>
  <c r="BB69" i="3"/>
  <c r="G69" i="3"/>
  <c r="BA69" i="3" s="1"/>
  <c r="BE68" i="3"/>
  <c r="BD68" i="3"/>
  <c r="BC68" i="3"/>
  <c r="BB68" i="3"/>
  <c r="BB82" i="3" s="1"/>
  <c r="F13" i="2" s="1"/>
  <c r="G68" i="3"/>
  <c r="BA68" i="3" s="1"/>
  <c r="B13" i="2"/>
  <c r="A13" i="2"/>
  <c r="BC82" i="3"/>
  <c r="G13" i="2" s="1"/>
  <c r="C82" i="3"/>
  <c r="BE64" i="3"/>
  <c r="BD64" i="3"/>
  <c r="BC64" i="3"/>
  <c r="BC66" i="3" s="1"/>
  <c r="G12" i="2" s="1"/>
  <c r="BB64" i="3"/>
  <c r="G64" i="3"/>
  <c r="BA64" i="3" s="1"/>
  <c r="BE63" i="3"/>
  <c r="BE66" i="3" s="1"/>
  <c r="I12" i="2" s="1"/>
  <c r="BD63" i="3"/>
  <c r="BD66" i="3" s="1"/>
  <c r="H12" i="2" s="1"/>
  <c r="BC63" i="3"/>
  <c r="BB63" i="3"/>
  <c r="BB66" i="3" s="1"/>
  <c r="F12" i="2" s="1"/>
  <c r="G63" i="3"/>
  <c r="BA63" i="3" s="1"/>
  <c r="B12" i="2"/>
  <c r="A12" i="2"/>
  <c r="C66" i="3"/>
  <c r="BE56" i="3"/>
  <c r="BD56" i="3"/>
  <c r="BC56" i="3"/>
  <c r="BB56" i="3"/>
  <c r="G56" i="3"/>
  <c r="BA56" i="3" s="1"/>
  <c r="BE51" i="3"/>
  <c r="BD51" i="3"/>
  <c r="BC51" i="3"/>
  <c r="BC61" i="3" s="1"/>
  <c r="G11" i="2" s="1"/>
  <c r="BB51" i="3"/>
  <c r="G51" i="3"/>
  <c r="BA51" i="3" s="1"/>
  <c r="BE48" i="3"/>
  <c r="BE61" i="3" s="1"/>
  <c r="I11" i="2" s="1"/>
  <c r="BD48" i="3"/>
  <c r="BD61" i="3" s="1"/>
  <c r="H11" i="2" s="1"/>
  <c r="BC48" i="3"/>
  <c r="BB48" i="3"/>
  <c r="G48" i="3"/>
  <c r="BA48" i="3" s="1"/>
  <c r="B11" i="2"/>
  <c r="A11" i="2"/>
  <c r="C61" i="3"/>
  <c r="BE44" i="3"/>
  <c r="BD44" i="3"/>
  <c r="BD46" i="3" s="1"/>
  <c r="H10" i="2" s="1"/>
  <c r="BC44" i="3"/>
  <c r="BC46" i="3" s="1"/>
  <c r="G10" i="2" s="1"/>
  <c r="BB44" i="3"/>
  <c r="BB46" i="3" s="1"/>
  <c r="F10" i="2" s="1"/>
  <c r="G44" i="3"/>
  <c r="BA44" i="3" s="1"/>
  <c r="BA46" i="3" s="1"/>
  <c r="E10" i="2" s="1"/>
  <c r="B10" i="2"/>
  <c r="A10" i="2"/>
  <c r="BE46" i="3"/>
  <c r="I10" i="2" s="1"/>
  <c r="C46" i="3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3" i="3"/>
  <c r="BD33" i="3"/>
  <c r="BC33" i="3"/>
  <c r="BB33" i="3"/>
  <c r="G33" i="3"/>
  <c r="BA33" i="3" s="1"/>
  <c r="BE28" i="3"/>
  <c r="BE42" i="3" s="1"/>
  <c r="I9" i="2" s="1"/>
  <c r="BD28" i="3"/>
  <c r="BC28" i="3"/>
  <c r="BC42" i="3" s="1"/>
  <c r="G9" i="2" s="1"/>
  <c r="BB28" i="3"/>
  <c r="G28" i="3"/>
  <c r="BA28" i="3" s="1"/>
  <c r="B9" i="2"/>
  <c r="A9" i="2"/>
  <c r="C42" i="3"/>
  <c r="BE25" i="3"/>
  <c r="BD25" i="3"/>
  <c r="BC25" i="3"/>
  <c r="BB25" i="3"/>
  <c r="G25" i="3"/>
  <c r="BA25" i="3" s="1"/>
  <c r="BE24" i="3"/>
  <c r="BD24" i="3"/>
  <c r="BC24" i="3"/>
  <c r="BB24" i="3"/>
  <c r="G24" i="3"/>
  <c r="BA24" i="3" s="1"/>
  <c r="BE19" i="3"/>
  <c r="BD19" i="3"/>
  <c r="BC19" i="3"/>
  <c r="BB19" i="3"/>
  <c r="G19" i="3"/>
  <c r="BA19" i="3" s="1"/>
  <c r="BE14" i="3"/>
  <c r="BD14" i="3"/>
  <c r="BC14" i="3"/>
  <c r="BB14" i="3"/>
  <c r="G14" i="3"/>
  <c r="BA14" i="3" s="1"/>
  <c r="BE13" i="3"/>
  <c r="BE26" i="3" s="1"/>
  <c r="I8" i="2" s="1"/>
  <c r="BD13" i="3"/>
  <c r="BC13" i="3"/>
  <c r="BB13" i="3"/>
  <c r="G13" i="3"/>
  <c r="BA13" i="3" s="1"/>
  <c r="BA26" i="3" s="1"/>
  <c r="E8" i="2" s="1"/>
  <c r="B8" i="2"/>
  <c r="A8" i="2"/>
  <c r="BC26" i="3"/>
  <c r="G8" i="2" s="1"/>
  <c r="C26" i="3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E11" i="3" s="1"/>
  <c r="I7" i="2" s="1"/>
  <c r="BD8" i="3"/>
  <c r="BC8" i="3"/>
  <c r="BB8" i="3"/>
  <c r="BB11" i="3" s="1"/>
  <c r="F7" i="2" s="1"/>
  <c r="G8" i="3"/>
  <c r="BA8" i="3" s="1"/>
  <c r="BA11" i="3" s="1"/>
  <c r="E7" i="2" s="1"/>
  <c r="B7" i="2"/>
  <c r="A7" i="2"/>
  <c r="BC11" i="3"/>
  <c r="G7" i="2" s="1"/>
  <c r="C11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221" i="3" l="1"/>
  <c r="E29" i="2" s="1"/>
  <c r="BB26" i="3"/>
  <c r="F8" i="2" s="1"/>
  <c r="BD42" i="3"/>
  <c r="H9" i="2" s="1"/>
  <c r="BD140" i="3"/>
  <c r="H20" i="2" s="1"/>
  <c r="BA42" i="3"/>
  <c r="E9" i="2" s="1"/>
  <c r="BB61" i="3"/>
  <c r="F11" i="2" s="1"/>
  <c r="BD82" i="3"/>
  <c r="H13" i="2" s="1"/>
  <c r="BE82" i="3"/>
  <c r="I13" i="2" s="1"/>
  <c r="BA97" i="3"/>
  <c r="E15" i="2" s="1"/>
  <c r="BB140" i="3"/>
  <c r="F20" i="2" s="1"/>
  <c r="BD155" i="3"/>
  <c r="H21" i="2" s="1"/>
  <c r="BB160" i="3"/>
  <c r="F22" i="2" s="1"/>
  <c r="BD170" i="3"/>
  <c r="H23" i="2" s="1"/>
  <c r="BE199" i="3"/>
  <c r="I27" i="2" s="1"/>
  <c r="G221" i="3"/>
  <c r="BC221" i="3"/>
  <c r="G29" i="2" s="1"/>
  <c r="G30" i="2" s="1"/>
  <c r="C18" i="1" s="1"/>
  <c r="BD11" i="3"/>
  <c r="H7" i="2" s="1"/>
  <c r="BD26" i="3"/>
  <c r="H8" i="2" s="1"/>
  <c r="BB42" i="3"/>
  <c r="F9" i="2" s="1"/>
  <c r="BB97" i="3"/>
  <c r="F15" i="2" s="1"/>
  <c r="BB199" i="3"/>
  <c r="F27" i="2" s="1"/>
  <c r="BB210" i="3"/>
  <c r="F28" i="2" s="1"/>
  <c r="I30" i="2"/>
  <c r="C21" i="1" s="1"/>
  <c r="BA61" i="3"/>
  <c r="E11" i="2" s="1"/>
  <c r="BA66" i="3"/>
  <c r="E12" i="2" s="1"/>
  <c r="BA82" i="3"/>
  <c r="E13" i="2" s="1"/>
  <c r="BB114" i="3"/>
  <c r="F17" i="2" s="1"/>
  <c r="BB123" i="3"/>
  <c r="F18" i="2" s="1"/>
  <c r="BB155" i="3"/>
  <c r="F21" i="2" s="1"/>
  <c r="BB170" i="3"/>
  <c r="F23" i="2" s="1"/>
  <c r="BD210" i="3"/>
  <c r="H28" i="2" s="1"/>
  <c r="H30" i="2" s="1"/>
  <c r="C17" i="1" s="1"/>
  <c r="G11" i="3"/>
  <c r="G26" i="3"/>
  <c r="G42" i="3"/>
  <c r="G46" i="3"/>
  <c r="G61" i="3"/>
  <c r="G66" i="3"/>
  <c r="G82" i="3"/>
  <c r="G87" i="3"/>
  <c r="G97" i="3"/>
  <c r="G100" i="3"/>
  <c r="G114" i="3"/>
  <c r="G123" i="3"/>
  <c r="G126" i="3"/>
  <c r="G140" i="3"/>
  <c r="G155" i="3"/>
  <c r="G160" i="3"/>
  <c r="G170" i="3"/>
  <c r="G181" i="3"/>
  <c r="G190" i="3"/>
  <c r="G195" i="3"/>
  <c r="G199" i="3"/>
  <c r="G210" i="3"/>
  <c r="E30" i="2" l="1"/>
  <c r="C15" i="1" s="1"/>
  <c r="F30" i="2"/>
  <c r="C16" i="1" s="1"/>
  <c r="G42" i="2"/>
  <c r="I42" i="2" s="1"/>
  <c r="G41" i="2"/>
  <c r="I41" i="2" s="1"/>
  <c r="G21" i="1" s="1"/>
  <c r="G40" i="2"/>
  <c r="I40" i="2" s="1"/>
  <c r="G20" i="1" s="1"/>
  <c r="G38" i="2"/>
  <c r="I38" i="2" s="1"/>
  <c r="G18" i="1" s="1"/>
  <c r="G37" i="2"/>
  <c r="I37" i="2" s="1"/>
  <c r="G17" i="1" s="1"/>
  <c r="G36" i="2"/>
  <c r="I36" i="2" s="1"/>
  <c r="G16" i="1" s="1"/>
  <c r="G35" i="2" l="1"/>
  <c r="I35" i="2" s="1"/>
  <c r="H43" i="2" s="1"/>
  <c r="G23" i="1" s="1"/>
  <c r="G39" i="2"/>
  <c r="I39" i="2" s="1"/>
  <c r="G19" i="1" s="1"/>
  <c r="C19" i="1"/>
  <c r="C22" i="1" s="1"/>
  <c r="G15" i="1" l="1"/>
  <c r="G22" i="1" s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<sst xmlns="http://schemas.openxmlformats.org/spreadsheetml/2006/main" count="630" uniqueCount="388">
  <si>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</si>
  <si>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</si>
  <si>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</si>
  <si>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</si>
  <si>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</si>
  <si>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</si>
  <si>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</si>
  <si>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</si>
  <si>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</si>
  <si>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</si>
  <si>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</si>
  <si>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</si>
  <si>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</si>
  <si>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</si>
  <si>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</si>
  <si>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</si>
  <si>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</si>
  <si>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</si>
  <si>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</si>
  <si>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</si>
  <si>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</si>
  <si>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</si>
  <si>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</si>
  <si>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</si>
  <si>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</si>
  <si>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</si>
  <si>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</si>
  <si>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</si>
  <si>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</si>
  <si>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</si>
  <si>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</si>
  <si>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</si>
  <si>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</si>
  <si>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</si>
  <si>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</si>
  <si>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</si>
  <si>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</si>
  <si>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</si>
  <si>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</si>
  <si>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</si>
  <si>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</si>
  <si>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</si>
  <si>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</si>
  <si>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</si>
  <si>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</si>
  <si>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</si>
  <si>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</si>
  <si>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</si>
  <si>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</si>
  <si>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</si>
  <si>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</si>
  <si>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</si>
  <si>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</si>
  <si>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</si>
  <si>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</si>
  <si>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</si>
  <si>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</si>
  <si>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</si>
  <si>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</si>
  <si>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</si>
  <si>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</si>
  <si>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</si>
  <si>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</si>
  <si>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</si>
  <si>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</si>
  <si>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</si>
  <si>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</si>
  <si>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</si>
  <si>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</si>
  <si>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</si>
  <si>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</si>
  <si>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</si>
  <si>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</si>
  <si>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</si>
  <si>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</si>
  <si>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SLEPÝ ROZPOČET</t>
  </si>
  <si>
    <t>Slepý rozpočet</t>
  </si>
  <si>
    <t>N09/19</t>
  </si>
  <si>
    <t>09/19</t>
  </si>
  <si>
    <t>801.32</t>
  </si>
  <si>
    <t>Výměna zastřešení atria</t>
  </si>
  <si>
    <t>01</t>
  </si>
  <si>
    <t>Projektové práce</t>
  </si>
  <si>
    <t>01  PC  01</t>
  </si>
  <si>
    <t>Projektová dokumentace - interní statika pro prostorové lešení</t>
  </si>
  <si>
    <t>kč</t>
  </si>
  <si>
    <t>01  PC  02</t>
  </si>
  <si>
    <t>Geodetická zaměření, vytyčení váhorysů, hlavních směrových os, rektif. rovin objektu nebo podkonstr</t>
  </si>
  <si>
    <t>01  PC  03</t>
  </si>
  <si>
    <t xml:space="preserve">Dílenská dokumentace zastřešení světlíku </t>
  </si>
  <si>
    <t>3</t>
  </si>
  <si>
    <t>Svislé a kompletní konstrukce</t>
  </si>
  <si>
    <t>3  PC  01</t>
  </si>
  <si>
    <t>Doplnění prolisu na novém věnci  dle původního zaměření před vybouráním</t>
  </si>
  <si>
    <t>m</t>
  </si>
  <si>
    <t>314231114R00</t>
  </si>
  <si>
    <t xml:space="preserve">Zdivo komínů z CP 29 P15 na MVC pod omítku </t>
  </si>
  <si>
    <t>m3</t>
  </si>
  <si>
    <t>1,30*0,45*1,65</t>
  </si>
  <si>
    <t>1,00*0,45*1,65</t>
  </si>
  <si>
    <t>0,98*0,45*1,65</t>
  </si>
  <si>
    <t>0,45*0,45*1,65</t>
  </si>
  <si>
    <t>316381112R00</t>
  </si>
  <si>
    <t xml:space="preserve">Komínové krycí desky bez přesahu tl. 80 - 100 mm </t>
  </si>
  <si>
    <t>m2</t>
  </si>
  <si>
    <t>1,30*0,45</t>
  </si>
  <si>
    <t>1,00*0,45</t>
  </si>
  <si>
    <t>0,98*0,45</t>
  </si>
  <si>
    <t>0,45*0,45</t>
  </si>
  <si>
    <t>342264051RT1</t>
  </si>
  <si>
    <t>Podhled sádrokartonový na zavěšenou ocel. konstr. desky standard tl. 12,5 mm, bez izolace</t>
  </si>
  <si>
    <t>346244821R00</t>
  </si>
  <si>
    <t>Přizdívky z cihel dl.29 cm, MC 10, tl.140 mm vč.prokotvení se stávajícími plochami</t>
  </si>
  <si>
    <t>4</t>
  </si>
  <si>
    <t>Vodorovné konstrukce</t>
  </si>
  <si>
    <t>417321414R00</t>
  </si>
  <si>
    <t>Ztužující pásy a věnce z betonu železového C 25/30 XC1</t>
  </si>
  <si>
    <t>V1.1:21,10*(0,35*0,50+(0,25+0,18)/2*0,05)</t>
  </si>
  <si>
    <t>V1.2:3,20*0,50*0,50</t>
  </si>
  <si>
    <t>V1.3:19,40*0,15*0,25</t>
  </si>
  <si>
    <t>V1.4:20,20*0,42*0,20</t>
  </si>
  <si>
    <t>417351115R00</t>
  </si>
  <si>
    <t>Bednění ztužujících pásů a věnců - zřízení upravit dle stávajícího stavu</t>
  </si>
  <si>
    <t>V1.1:21,10*0,50*2</t>
  </si>
  <si>
    <t>V1.2:3,20*0,50*2</t>
  </si>
  <si>
    <t>V1.3:19,40*0,25*2</t>
  </si>
  <si>
    <t>V1.4:20,20*0,20*2</t>
  </si>
  <si>
    <t>+ 10% na zakřivení:4,21</t>
  </si>
  <si>
    <t>417351116R00</t>
  </si>
  <si>
    <t xml:space="preserve">Bednění ztužujících pásů a věnců - odstranění </t>
  </si>
  <si>
    <t>417361821R00</t>
  </si>
  <si>
    <t xml:space="preserve">Výztuž ztužujících pásů a věnců z oceli 10505 </t>
  </si>
  <si>
    <t>t</t>
  </si>
  <si>
    <t>viz.statika:579,00*0,001</t>
  </si>
  <si>
    <t>61</t>
  </si>
  <si>
    <t>Upravy povrchů vnitřní</t>
  </si>
  <si>
    <t>612421637R00</t>
  </si>
  <si>
    <t xml:space="preserve">Omítka vnitřní zdiva, MVC, štuková </t>
  </si>
  <si>
    <t>11,10*0,50*2+5,00*0,20*4</t>
  </si>
  <si>
    <t>62</t>
  </si>
  <si>
    <t>Úpravy povrchů vnější</t>
  </si>
  <si>
    <t>622321833RV1</t>
  </si>
  <si>
    <t>Zatepl.systém ETICS fasáda, miner.desky PV 120 mm zakončený stěrkou bez výztužné tkaniny</t>
  </si>
  <si>
    <t>(12,33+12,53)*0,65</t>
  </si>
  <si>
    <t>8,86*0,80*2</t>
  </si>
  <si>
    <t>622471317RP1</t>
  </si>
  <si>
    <t>Nátěr nebo nástřik stěn vnějších, složitost 1 - 2 hmota silikonová</t>
  </si>
  <si>
    <t>(1,30*2+0,45*2)*1,65</t>
  </si>
  <si>
    <t>(1,00*2+0,45*2)*1,65</t>
  </si>
  <si>
    <t>(0,98*2+0,45*2)*1,65</t>
  </si>
  <si>
    <t>(0,45*2+0,45*2)*1,65</t>
  </si>
  <si>
    <t>623421141R00</t>
  </si>
  <si>
    <t xml:space="preserve">Omítka vnější komínů štuková sl.1-2 </t>
  </si>
  <si>
    <t>90</t>
  </si>
  <si>
    <t>90  PC  01</t>
  </si>
  <si>
    <t>Zábor veřejných ploch, omezení dopravy po dobu nutnou k dopravě materiálu do prostoru světlíku</t>
  </si>
  <si>
    <t>90  PC  02</t>
  </si>
  <si>
    <t>Zajištění bezpeč.přístupů do přilehlých prostor školy, dočasná ochranná zařízení vč. jejich</t>
  </si>
  <si>
    <t>odstranění:1,00</t>
  </si>
  <si>
    <t>94</t>
  </si>
  <si>
    <t>Lešení a stavební výtahy</t>
  </si>
  <si>
    <t>94  PC  01</t>
  </si>
  <si>
    <t xml:space="preserve">Montáž lešení prostorového uvnitř atria </t>
  </si>
  <si>
    <t>94  PC  02</t>
  </si>
  <si>
    <t xml:space="preserve">Demontáž lešení prostorového uvnitř atria </t>
  </si>
  <si>
    <t>94  PC  03</t>
  </si>
  <si>
    <t xml:space="preserve">Pronájem lešení </t>
  </si>
  <si>
    <t>měs.</t>
  </si>
  <si>
    <t>94  PC  04</t>
  </si>
  <si>
    <t xml:space="preserve">Doprava lešení do atria </t>
  </si>
  <si>
    <t>94  PC  05</t>
  </si>
  <si>
    <t>Svislá doprava dílu lešení atriem při montáži a demontáži</t>
  </si>
  <si>
    <t>94  PC  06</t>
  </si>
  <si>
    <t xml:space="preserve">Doklady k lešení, koordinace </t>
  </si>
  <si>
    <t>94  PC  07</t>
  </si>
  <si>
    <t xml:space="preserve">M + D spotřební materiál k lešení </t>
  </si>
  <si>
    <t>941941031R00</t>
  </si>
  <si>
    <t>Montáž lešení leh.řad.s podlahami,š.do 1 m, H 10 m -  dočasná ochranná kce proti pádu ze střechy</t>
  </si>
  <si>
    <t>osob a meteriálu:12,32*5,50*2</t>
  </si>
  <si>
    <t>941941191R00</t>
  </si>
  <si>
    <t xml:space="preserve">Příplatek za každý měsíc použití lešení k pol.1031 </t>
  </si>
  <si>
    <t>135,52*3</t>
  </si>
  <si>
    <t>941941831R00</t>
  </si>
  <si>
    <t xml:space="preserve">Demontáž lešení leh.řad.s podlahami,š.1 m, H 10 m </t>
  </si>
  <si>
    <t>941  PC  01</t>
  </si>
  <si>
    <t xml:space="preserve">Doprava lešení lehkého řadového </t>
  </si>
  <si>
    <t>905      R01</t>
  </si>
  <si>
    <t>Hzs-revize provoz.souboru a st.obj. Revize stávajícího lešení</t>
  </si>
  <si>
    <t>95</t>
  </si>
  <si>
    <t>Dokončovací konstrukce na pozemních stavbách</t>
  </si>
  <si>
    <t>952901114R00</t>
  </si>
  <si>
    <t xml:space="preserve">Vyčištění budov o výšce podlaží nad 4 m </t>
  </si>
  <si>
    <t>11,10*2,00*2+2,00*5,00*2</t>
  </si>
  <si>
    <t>11,10*8,96</t>
  </si>
  <si>
    <t>96</t>
  </si>
  <si>
    <t>Bourání konstrukcí</t>
  </si>
  <si>
    <t>962032231R00</t>
  </si>
  <si>
    <t xml:space="preserve">Bourání zdiva z cihel pálených na MVC </t>
  </si>
  <si>
    <t>11,81*0,35*0,50*2</t>
  </si>
  <si>
    <t>962032631R00</t>
  </si>
  <si>
    <t>Bourání zdiva komínového z cihel na MVC vč.komínových hlav</t>
  </si>
  <si>
    <t>1,30*0,45*1,75</t>
  </si>
  <si>
    <t>1,00*0,45*1,75*2</t>
  </si>
  <si>
    <t>0,45*0,45*1,75</t>
  </si>
  <si>
    <t>967031734R00</t>
  </si>
  <si>
    <t xml:space="preserve">Přisekání plošné zdiva cihelného na MVC tl. 30 cm </t>
  </si>
  <si>
    <t>5,00*0,40*4</t>
  </si>
  <si>
    <t>99</t>
  </si>
  <si>
    <t>Staveništní přesun hmot</t>
  </si>
  <si>
    <t>999281111R00</t>
  </si>
  <si>
    <t xml:space="preserve">Přesun hmot pro opravy a údržbu do výšky 25 m </t>
  </si>
  <si>
    <t>712</t>
  </si>
  <si>
    <t>Živičné krytiny</t>
  </si>
  <si>
    <t>712  PC  01</t>
  </si>
  <si>
    <t xml:space="preserve">Odstranění separační geotextilie střech do 10° </t>
  </si>
  <si>
    <t>pracovní plošina:11,13*8,96</t>
  </si>
  <si>
    <t>712  PC  02</t>
  </si>
  <si>
    <t>M + D systémová vpusť DN 100 vč.odstranění</t>
  </si>
  <si>
    <t>712300831RT3</t>
  </si>
  <si>
    <t>Odstranění povlakové krytiny střech do 10° 1vrstvé z ploch jednotlivě nad 20 m2</t>
  </si>
  <si>
    <t>0,30*(11,13*2+8,96*2)</t>
  </si>
  <si>
    <t>712371801RZ4</t>
  </si>
  <si>
    <t>Povlaková krytina střech do 10°, fólií PVC 1 vrstva - včetně dod. fólie tl.1,5mm</t>
  </si>
  <si>
    <t>pracovní plošina:11,13*8,96*1,15</t>
  </si>
  <si>
    <t>0,30*(11,13*2+8,96*2)*1,20</t>
  </si>
  <si>
    <t>712391171RZ1</t>
  </si>
  <si>
    <t>Povlaková krytina střech do 10°, podklad. textilie 1 vrstva - včetně dodávky textilie</t>
  </si>
  <si>
    <t>998712203R00</t>
  </si>
  <si>
    <t xml:space="preserve">Přesun hmot pro povlakové krytiny, výšky do 36 m </t>
  </si>
  <si>
    <t>713</t>
  </si>
  <si>
    <t>Izolace tepelné</t>
  </si>
  <si>
    <t>713100812R00</t>
  </si>
  <si>
    <t xml:space="preserve">Odstranění tepelné izolace, polystyrén tl. do 5 cm </t>
  </si>
  <si>
    <t>713121111RT1</t>
  </si>
  <si>
    <t>Izolace tepelná podlah na sucho, jednovrstvá materiál ve specifikaci</t>
  </si>
  <si>
    <t>283754621</t>
  </si>
  <si>
    <t>Deska polystyrenová XPS tl.50 mm</t>
  </si>
  <si>
    <t>99,73*1,02</t>
  </si>
  <si>
    <t>998713203R00</t>
  </si>
  <si>
    <t xml:space="preserve">Přesun hmot pro izolace tepelné, výšky do 24 m </t>
  </si>
  <si>
    <t>721</t>
  </si>
  <si>
    <t>Vnitřní kanalizace</t>
  </si>
  <si>
    <t>721176145R00</t>
  </si>
  <si>
    <t>Provizorní potrubí HT dešťové DN 100 x 2,7 mm vč napojení do stáv.dešťového svodu a demontáže</t>
  </si>
  <si>
    <t>762</t>
  </si>
  <si>
    <t>Konstrukce tesařské</t>
  </si>
  <si>
    <t>762331933R00</t>
  </si>
  <si>
    <t xml:space="preserve">Vyřezání části střešní vazby do 288 cm2,do dl.8 m </t>
  </si>
  <si>
    <t>762332933R00</t>
  </si>
  <si>
    <t>Doplnění střešní vazby z hranolů do 288 cm2 vč. dodávky materiálu a spoj.prostředků</t>
  </si>
  <si>
    <t>762341210RT2</t>
  </si>
  <si>
    <t>Montáž bednění střech rovných, prkna hrubá na sraz včetně dodávky řeziva, prkna tl. 24 mm</t>
  </si>
  <si>
    <t>(13,20*1,50*2)*1,10</t>
  </si>
  <si>
    <t>(9,85*0,40*2)*1,10</t>
  </si>
  <si>
    <t>762341811R00</t>
  </si>
  <si>
    <t xml:space="preserve">Demontáž bednění střech rovných z prken hrubých </t>
  </si>
  <si>
    <t>13,20*1,70*2</t>
  </si>
  <si>
    <t>9,85*0,50*2</t>
  </si>
  <si>
    <t>762395000R00</t>
  </si>
  <si>
    <t xml:space="preserve">Spojovací a ochranné prostředky pro střechy </t>
  </si>
  <si>
    <t>(39,60+7,88)*0,024</t>
  </si>
  <si>
    <t>762  PC  01</t>
  </si>
  <si>
    <t>Provizorní pultové zastřešení a opláštění výtahové šachty vč.živičné krytiny</t>
  </si>
  <si>
    <t>998762203R00</t>
  </si>
  <si>
    <t xml:space="preserve">Přesun hmot pro tesařské konstrukce, výšky do 24 m </t>
  </si>
  <si>
    <t>764</t>
  </si>
  <si>
    <t>Konstrukce klempířské</t>
  </si>
  <si>
    <t>764  PC  01</t>
  </si>
  <si>
    <t>Opatrná demont. krytiny nad 25 m2  do 30° pro pro zpětné použití</t>
  </si>
  <si>
    <t>13,20*1,80*2</t>
  </si>
  <si>
    <t>764  PC  02</t>
  </si>
  <si>
    <t>Zpětná montáž krytiny hladké z lak. Pz šablon do 0,2 m2 ,do 30° butylové těsnění</t>
  </si>
  <si>
    <t>13,20*1,60*2</t>
  </si>
  <si>
    <t>9,85*0,60*2</t>
  </si>
  <si>
    <t>nový materiál:-10,00</t>
  </si>
  <si>
    <t>764339830R00</t>
  </si>
  <si>
    <t xml:space="preserve">Demontáž lemování komínů v ploše, hl. kryt, do 30° </t>
  </si>
  <si>
    <t>(1,30*2+0,45*2)*0,30</t>
  </si>
  <si>
    <t>(1,00*2+0,45*2)*0,30*2</t>
  </si>
  <si>
    <t>(0,45*2+0,45*2)*0,30</t>
  </si>
  <si>
    <t>764811221R00</t>
  </si>
  <si>
    <t>Krytina hladká z lak. Pz šablon do 0,2 m2,do 30° butylové těsnění</t>
  </si>
  <si>
    <t>998764203R00</t>
  </si>
  <si>
    <t xml:space="preserve">Přesun hmot pro klempířské konstr., výšky do 24 m </t>
  </si>
  <si>
    <t>766</t>
  </si>
  <si>
    <t>Konstrukce truhlářské</t>
  </si>
  <si>
    <t>766624052R00</t>
  </si>
  <si>
    <t xml:space="preserve">Montáž střešního výlezu rozměr 46/73 cm </t>
  </si>
  <si>
    <t>kus</t>
  </si>
  <si>
    <t>611  PC  01</t>
  </si>
  <si>
    <t xml:space="preserve">Dodávka střešní výlez 450/730mm včetně lemování </t>
  </si>
  <si>
    <t>998766203R00</t>
  </si>
  <si>
    <t xml:space="preserve">Přesun hmot pro truhlářské konstr., výšky do 24 m </t>
  </si>
  <si>
    <t>767</t>
  </si>
  <si>
    <t>Konstrukce zámečnické</t>
  </si>
  <si>
    <t>767  PC  01</t>
  </si>
  <si>
    <t>M+D zasklívací Al systém světlíku se.2 výklopnými okny vč.spojov.materiál, doplňk,ukonč.lišt, 3sklo</t>
  </si>
  <si>
    <t>bezp.protislu.izolační, klempířské výrobky světlíků, :130,00</t>
  </si>
  <si>
    <t>oplechování komínů atd.:</t>
  </si>
  <si>
    <t>767  PC  02</t>
  </si>
  <si>
    <t>Linearní pohon 800N 230V/50Hz vč.konzole pro pohon, větrací centrála, záložní zdroj, detektor</t>
  </si>
  <si>
    <t>vítr, déšť, detektor interiérové teploty, větrací tlačítko:2,00</t>
  </si>
  <si>
    <t>767  PC  03</t>
  </si>
  <si>
    <t xml:space="preserve">M + D jednodílný Al opěrný žebřík dl.4,00 </t>
  </si>
  <si>
    <t>767  PC  04</t>
  </si>
  <si>
    <t xml:space="preserve">M + D jednodílný Al opěrný žebřík dl.3,00 </t>
  </si>
  <si>
    <t>767  PC  05</t>
  </si>
  <si>
    <t xml:space="preserve">Demontáž sdk stropů vč.ok konstrukce </t>
  </si>
  <si>
    <t>783</t>
  </si>
  <si>
    <t>Nátěry</t>
  </si>
  <si>
    <t>783124220R00</t>
  </si>
  <si>
    <t xml:space="preserve">Nátěr syntetický OK "B" 1x + 2x email </t>
  </si>
  <si>
    <t>viz.statika:</t>
  </si>
  <si>
    <t>světlík:112,00</t>
  </si>
  <si>
    <t>lávky:51,00</t>
  </si>
  <si>
    <t>kotvení táhel:2,00</t>
  </si>
  <si>
    <t>783782205R00</t>
  </si>
  <si>
    <t xml:space="preserve">Nátěr tesařských konstrukcí 2x </t>
  </si>
  <si>
    <t>krokev:40,00*(0,30+0,36)</t>
  </si>
  <si>
    <t>bednění:(13,20*1,50*2)*2</t>
  </si>
  <si>
    <t>(9,85*0,40*2)*2</t>
  </si>
  <si>
    <t>784</t>
  </si>
  <si>
    <t>Malby</t>
  </si>
  <si>
    <t>784191101R00</t>
  </si>
  <si>
    <t xml:space="preserve">Penetrace podkladu univerzální 1x </t>
  </si>
  <si>
    <t>Začátek provozního součtu</t>
  </si>
  <si>
    <t>(11,10*2+8,90*2)*6,50</t>
  </si>
  <si>
    <t>8,90*2,00/2*2</t>
  </si>
  <si>
    <t>Konec provozního součtu</t>
  </si>
  <si>
    <t>277,80*1,10</t>
  </si>
  <si>
    <t>784195112R00</t>
  </si>
  <si>
    <t xml:space="preserve">Malba silikátová bílá, bez penetrace, 2 x </t>
  </si>
  <si>
    <t>787</t>
  </si>
  <si>
    <t>Zasklívání</t>
  </si>
  <si>
    <t>787300801R00</t>
  </si>
  <si>
    <t xml:space="preserve">Vysklívání střešních konstrukcí tmelených </t>
  </si>
  <si>
    <t>11,50*10,83</t>
  </si>
  <si>
    <t>998787203R00</t>
  </si>
  <si>
    <t xml:space="preserve">Přesun hmot pro zasklívání, výšky do 24 m </t>
  </si>
  <si>
    <t>M21</t>
  </si>
  <si>
    <t>Elektromontáže</t>
  </si>
  <si>
    <t>21  PC  01</t>
  </si>
  <si>
    <t>Demontáž a zpětná montáž hromosvodu včetně doplnění vodiče v místě hřebene střechy</t>
  </si>
  <si>
    <t>M43</t>
  </si>
  <si>
    <t>Montáže ocelových konstrukcí</t>
  </si>
  <si>
    <t>43  PC  01</t>
  </si>
  <si>
    <t>M+D ocelové konstrukce spoj.materiál, chemické kotvy, osazení, doprava na staveniště</t>
  </si>
  <si>
    <t>kg</t>
  </si>
  <si>
    <t xml:space="preserve">světlík:7835,00  </t>
  </si>
  <si>
    <t>lávky:2050,00</t>
  </si>
  <si>
    <t>kotvení táhel:165,00</t>
  </si>
  <si>
    <t>43  PC  02</t>
  </si>
  <si>
    <t>Zpětná montáž ozdobných prvků včetně očitění, nátěru</t>
  </si>
  <si>
    <t>43  PC  03</t>
  </si>
  <si>
    <t xml:space="preserve">Demontáž ozdobných prvků, snesení, uložení </t>
  </si>
  <si>
    <t>43  PC  04</t>
  </si>
  <si>
    <t>Demontáž ocelové konstrukce světlíku včetně klempířských prvků</t>
  </si>
  <si>
    <t>D96</t>
  </si>
  <si>
    <t>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</si>
  <si>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</si>
  <si>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</si>
  <si>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</si>
  <si>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</si>
  <si>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</si>
  <si>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</si>
  <si>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</si>
  <si>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</si>
  <si>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</si>
  <si>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</si>
  <si>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</si>
  <si>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</si>
  <si>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979088212R00</t>
  </si>
  <si>
    <t xml:space="preserve">Nakládání suti na dopravní prostředky </t>
  </si>
  <si>
    <t>979093111R00</t>
  </si>
  <si>
    <t xml:space="preserve">Uložení suti na skládku bez zhutnění </t>
  </si>
  <si>
    <t>979999996R00</t>
  </si>
  <si>
    <t xml:space="preserve">Poplatek za skládku suti a vybouraných hmot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</si>
  <si>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</si>
  <si>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</si>
  <si>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</si>
  <si>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</si>
  <si>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</si>
  <si>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</si>
  <si>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</si>
  <si>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</si>
  <si>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ing.Martin Němec</t>
  </si>
  <si>
    <t>Stavební úpravy objektu Cejl 61, Brno</t>
  </si>
  <si>
    <t>Výměna zastřešení atria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</si>
</sst>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26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4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4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20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1" fillId="3" borderId="62" xfId="1" applyNumberFormat="1" applyFont="1" applyFill="1" applyBorder="1" applyAlignment="1">
      <alignment horizontal="right" wrapText="1"/>
    </xf>
    <xf numFmtId="0" fontId="21" fillId="3" borderId="34" xfId="1" applyFont="1" applyFill="1" applyBorder="1" applyAlignment="1">
      <alignment horizontal="left" wrapText="1"/>
    </xf>
    <xf numFmtId="0" fontId="21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3" fillId="2" borderId="10" xfId="1" applyNumberFormat="1" applyFont="1" applyFill="1" applyBorder="1" applyAlignment="1">
      <alignment horizontal="left"/>
    </xf>
    <xf numFmtId="0" fontId="23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4" fillId="0" borderId="0" xfId="1" applyFont="1" applyAlignment="1"/>
    <xf numFmtId="0" fontId="10" fillId="0" borderId="0" xfId="1" applyAlignment="1">
      <alignment horizontal="right"/>
    </xf>
    <xf numFmtId="0" fontId="25" fillId="0" borderId="0" xfId="1" applyFont="1" applyBorder="1"/>
    <xf numFmtId="3" fontId="25" fillId="0" borderId="0" xfId="1" applyNumberFormat="1" applyFont="1" applyBorder="1" applyAlignment="1">
      <alignment horizontal="right"/>
    </xf>
    <xf numFmtId="4" fontId="25" fillId="0" borderId="0" xfId="1" applyNumberFormat="1" applyFont="1" applyBorder="1"/>
    <xf numFmtId="0" fontId="24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9" fillId="3" borderId="62" xfId="1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" fillId="0" borderId="15" xfId="0" applyNumberFormat="1" applyFont="1" applyBorder="1" applyAlignment="1">
      <alignment horizontal="right" indent="2"/>
    </xf>
    <xf numFmtId="165" fontId="3" fillId="0" borderId="16" xfId="0" applyNumberFormat="1" applyFont="1" applyBorder="1" applyAlignment="1">
      <alignment horizontal="right" indent="2"/>
    </xf>
    <xf numFmtId="165" fontId="7" fillId="2" borderId="41" xfId="0" applyNumberFormat="1" applyFont="1" applyFill="1" applyBorder="1" applyAlignment="1">
      <alignment horizontal="right" indent="2"/>
    </xf>
    <xf numFmtId="165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1" fillId="3" borderId="60" xfId="1" applyNumberFormat="1" applyFont="1" applyFill="1" applyBorder="1" applyAlignment="1">
      <alignment horizontal="left" wrapText="1"/>
    </xf>
    <xf numFmtId="49" fontId="22" fillId="0" borderId="61" xfId="0" applyNumberFormat="1" applyFont="1" applyBorder="1" applyAlignment="1">
      <alignment horizontal="left" wrapText="1"/>
    </xf>
    <xf numFmtId="49" fontId="19" fillId="3" borderId="60" xfId="1" applyNumberFormat="1" applyFont="1" applyFill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abSelected="1" topLeftCell="A13" zoomScale="120" zoomScaleNormal="120" workbookViewId="0">
      <selection activeCell="J13" sqref="J13"/>
    </sheetView>
  </sheetViews>
  <sheetFormatPr baseColWidth="10" defaultColWidth="8.83203125" defaultRowHeight="13"/>
  <cols>
    <col min="1" max="1" width="2" customWidth="1"/>
    <col min="2" max="2" width="15" customWidth="1"/>
    <col min="3" max="3" width="15.83203125" customWidth="1"/>
    <col min="4" max="4" width="14.5" customWidth="1"/>
    <col min="5" max="5" width="13.5" customWidth="1"/>
    <col min="6" max="6" width="16.5" customWidth="1"/>
    <col min="7" max="7" width="15.33203125" customWidth="1"/>
  </cols>
  <sheetData>
    <row r="1" spans="1:57" ht="24.75" customHeight="1" thickBot="1">
      <c r="A1" s="1" t="s">
        <v>75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N09/19</v>
      </c>
      <c r="D2" s="5" t="str">
        <f>Rekapitulace!G2</f>
        <v>Výměna zastřešení atria</v>
      </c>
      <c r="E2" s="6"/>
      <c r="F2" s="7" t="s">
        <v>1</v>
      </c>
      <c r="G2" s="8" t="s">
        <v>79</v>
      </c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3" customHeight="1">
      <c r="A5" s="17" t="s">
        <v>78</v>
      </c>
      <c r="B5" s="18"/>
      <c r="C5" s="19" t="s">
        <v>386</v>
      </c>
      <c r="D5" s="20"/>
      <c r="E5" s="18"/>
      <c r="F5" s="13" t="s">
        <v>6</v>
      </c>
      <c r="G5" s="14"/>
    </row>
    <row r="6" spans="1:57" ht="13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3" customHeight="1">
      <c r="A7" s="24" t="s">
        <v>77</v>
      </c>
      <c r="B7" s="25"/>
      <c r="C7" s="26" t="s">
        <v>387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211" t="s">
        <v>385</v>
      </c>
      <c r="D8" s="211"/>
      <c r="E8" s="212"/>
      <c r="F8" s="30" t="s">
        <v>12</v>
      </c>
      <c r="G8" s="31"/>
      <c r="H8" s="32"/>
      <c r="I8" s="33"/>
    </row>
    <row r="9" spans="1:57">
      <c r="A9" s="29" t="s">
        <v>13</v>
      </c>
      <c r="B9" s="13"/>
      <c r="C9" s="211" t="str">
        <f>Projektant</f>
        <v>ing.Martin Němec</v>
      </c>
      <c r="D9" s="211"/>
      <c r="E9" s="212"/>
      <c r="F9" s="13"/>
      <c r="G9" s="34"/>
      <c r="H9" s="35"/>
    </row>
    <row r="10" spans="1:57">
      <c r="A10" s="29" t="s">
        <v>14</v>
      </c>
      <c r="B10" s="13"/>
      <c r="C10" s="211"/>
      <c r="D10" s="211"/>
      <c r="E10" s="211"/>
      <c r="F10" s="36"/>
      <c r="G10" s="37"/>
      <c r="H10" s="38"/>
    </row>
    <row r="11" spans="1:57" ht="13.5" customHeight="1">
      <c r="A11" s="29" t="s">
        <v>15</v>
      </c>
      <c r="B11" s="13"/>
      <c r="C11" s="211"/>
      <c r="D11" s="211"/>
      <c r="E11" s="211"/>
      <c r="F11" s="39" t="s">
        <v>16</v>
      </c>
      <c r="G11" s="40" t="s">
        <v>77</v>
      </c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13"/>
      <c r="D12" s="213"/>
      <c r="E12" s="213"/>
      <c r="F12" s="43" t="s">
        <v>18</v>
      </c>
      <c r="G12" s="44"/>
      <c r="H12" s="35"/>
    </row>
    <row r="13" spans="1:57" ht="28.5" customHeight="1" thickBot="1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6" customHeight="1">
      <c r="A15" s="54"/>
      <c r="B15" s="55" t="s">
        <v>22</v>
      </c>
      <c r="C15" s="56">
        <f>HSV</f>
        <v>0</v>
      </c>
      <c r="D15" s="57" t="str">
        <f>Rekapitulace!A35</f>
        <v>Ztížené výrobní podmínky</v>
      </c>
      <c r="E15" s="58"/>
      <c r="F15" s="59"/>
      <c r="G15" s="56">
        <f>Rekapitulace!I35</f>
        <v>0</v>
      </c>
    </row>
    <row r="16" spans="1:57" ht="16" customHeight="1">
      <c r="A16" s="54" t="s">
        <v>23</v>
      </c>
      <c r="B16" s="55" t="s">
        <v>24</v>
      </c>
      <c r="C16" s="56">
        <f>PSV</f>
        <v>0</v>
      </c>
      <c r="D16" s="9" t="str">
        <f>Rekapitulace!A36</f>
        <v>Oborová přirážka</v>
      </c>
      <c r="E16" s="60"/>
      <c r="F16" s="61"/>
      <c r="G16" s="56">
        <f>Rekapitulace!I36</f>
        <v>0</v>
      </c>
    </row>
    <row r="17" spans="1:7" ht="16" customHeight="1">
      <c r="A17" s="54" t="s">
        <v>25</v>
      </c>
      <c r="B17" s="55" t="s">
        <v>26</v>
      </c>
      <c r="C17" s="56">
        <f>Mont</f>
        <v>0</v>
      </c>
      <c r="D17" s="9" t="str">
        <f>Rekapitulace!A37</f>
        <v>Přesun stavebních kapacit</v>
      </c>
      <c r="E17" s="60"/>
      <c r="F17" s="61"/>
      <c r="G17" s="56">
        <f>Rekapitulace!I37</f>
        <v>0</v>
      </c>
    </row>
    <row r="18" spans="1:7" ht="16" customHeight="1">
      <c r="A18" s="62" t="s">
        <v>27</v>
      </c>
      <c r="B18" s="63" t="s">
        <v>28</v>
      </c>
      <c r="C18" s="56">
        <f>Dodavka</f>
        <v>0</v>
      </c>
      <c r="D18" s="9" t="str">
        <f>Rekapitulace!A38</f>
        <v>Mimostaveništní doprava</v>
      </c>
      <c r="E18" s="60"/>
      <c r="F18" s="61"/>
      <c r="G18" s="56">
        <f>Rekapitulace!I38</f>
        <v>0</v>
      </c>
    </row>
    <row r="19" spans="1:7" ht="16" customHeight="1">
      <c r="A19" s="64" t="s">
        <v>29</v>
      </c>
      <c r="B19" s="55"/>
      <c r="C19" s="56">
        <f>SUM(C15:C18)</f>
        <v>0</v>
      </c>
      <c r="D19" s="9" t="str">
        <f>Rekapitulace!A39</f>
        <v>Zařízení staveniště</v>
      </c>
      <c r="E19" s="60"/>
      <c r="F19" s="61"/>
      <c r="G19" s="56">
        <f>Rekapitulace!I39</f>
        <v>0</v>
      </c>
    </row>
    <row r="20" spans="1:7" ht="16" customHeight="1">
      <c r="A20" s="64"/>
      <c r="B20" s="55"/>
      <c r="C20" s="56"/>
      <c r="D20" s="9" t="str">
        <f>Rekapitulace!A40</f>
        <v>Provoz investora</v>
      </c>
      <c r="E20" s="60"/>
      <c r="F20" s="61"/>
      <c r="G20" s="56">
        <f>Rekapitulace!I40</f>
        <v>0</v>
      </c>
    </row>
    <row r="21" spans="1:7" ht="16" customHeight="1">
      <c r="A21" s="64" t="s">
        <v>30</v>
      </c>
      <c r="B21" s="55"/>
      <c r="C21" s="56">
        <f>HZS</f>
        <v>0</v>
      </c>
      <c r="D21" s="9" t="str">
        <f>Rekapitulace!A41</f>
        <v>Kompletační činnost (IČD)</v>
      </c>
      <c r="E21" s="60"/>
      <c r="F21" s="61"/>
      <c r="G21" s="56">
        <f>Rekapitulace!I41</f>
        <v>0</v>
      </c>
    </row>
    <row r="22" spans="1:7" ht="16" customHeight="1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6" customHeight="1" thickBot="1">
      <c r="A23" s="214" t="s">
        <v>33</v>
      </c>
      <c r="B23" s="215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42</v>
      </c>
      <c r="B30" s="86"/>
      <c r="C30" s="87">
        <v>21</v>
      </c>
      <c r="D30" s="86" t="s">
        <v>43</v>
      </c>
      <c r="E30" s="88"/>
      <c r="F30" s="206">
        <f>C23-F32</f>
        <v>0</v>
      </c>
      <c r="G30" s="207"/>
    </row>
    <row r="31" spans="1:7">
      <c r="A31" s="85" t="s">
        <v>44</v>
      </c>
      <c r="B31" s="86"/>
      <c r="C31" s="87">
        <f>SazbaDPH1</f>
        <v>21</v>
      </c>
      <c r="D31" s="86" t="s">
        <v>45</v>
      </c>
      <c r="E31" s="88"/>
      <c r="F31" s="206">
        <f>ROUND(PRODUCT(F30,C31/100),0)</f>
        <v>0</v>
      </c>
      <c r="G31" s="207"/>
    </row>
    <row r="32" spans="1:7">
      <c r="A32" s="85" t="s">
        <v>42</v>
      </c>
      <c r="B32" s="86"/>
      <c r="C32" s="87">
        <v>0</v>
      </c>
      <c r="D32" s="86" t="s">
        <v>45</v>
      </c>
      <c r="E32" s="88"/>
      <c r="F32" s="206">
        <v>0</v>
      </c>
      <c r="G32" s="207"/>
    </row>
    <row r="33" spans="1:8">
      <c r="A33" s="85" t="s">
        <v>44</v>
      </c>
      <c r="B33" s="89"/>
      <c r="C33" s="90">
        <f>SazbaDPH2</f>
        <v>0</v>
      </c>
      <c r="D33" s="86" t="s">
        <v>45</v>
      </c>
      <c r="E33" s="61"/>
      <c r="F33" s="206">
        <f>ROUND(PRODUCT(F32,C33/100),0)</f>
        <v>0</v>
      </c>
      <c r="G33" s="207"/>
    </row>
    <row r="34" spans="1:8" s="94" customFormat="1" ht="19.5" customHeight="1" thickBot="1">
      <c r="A34" s="91" t="s">
        <v>46</v>
      </c>
      <c r="B34" s="92"/>
      <c r="C34" s="92"/>
      <c r="D34" s="92"/>
      <c r="E34" s="93"/>
      <c r="F34" s="208">
        <f>ROUND(SUM(F30:F33),0)</f>
        <v>0</v>
      </c>
      <c r="G34" s="209"/>
    </row>
    <row r="36" spans="1:8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>
      <c r="A37" s="95"/>
      <c r="B37" s="210"/>
      <c r="C37" s="210"/>
      <c r="D37" s="210"/>
      <c r="E37" s="210"/>
      <c r="F37" s="210"/>
      <c r="G37" s="210"/>
      <c r="H37" t="s">
        <v>5</v>
      </c>
    </row>
    <row r="38" spans="1:8" ht="12.75" customHeight="1">
      <c r="A38" s="96"/>
      <c r="B38" s="210"/>
      <c r="C38" s="210"/>
      <c r="D38" s="210"/>
      <c r="E38" s="210"/>
      <c r="F38" s="210"/>
      <c r="G38" s="210"/>
      <c r="H38" t="s">
        <v>5</v>
      </c>
    </row>
    <row r="39" spans="1:8">
      <c r="A39" s="96"/>
      <c r="B39" s="210"/>
      <c r="C39" s="210"/>
      <c r="D39" s="210"/>
      <c r="E39" s="210"/>
      <c r="F39" s="210"/>
      <c r="G39" s="210"/>
      <c r="H39" t="s">
        <v>5</v>
      </c>
    </row>
    <row r="40" spans="1:8">
      <c r="A40" s="96"/>
      <c r="B40" s="210"/>
      <c r="C40" s="210"/>
      <c r="D40" s="210"/>
      <c r="E40" s="210"/>
      <c r="F40" s="210"/>
      <c r="G40" s="210"/>
      <c r="H40" t="s">
        <v>5</v>
      </c>
    </row>
    <row r="41" spans="1:8">
      <c r="A41" s="96"/>
      <c r="B41" s="210"/>
      <c r="C41" s="210"/>
      <c r="D41" s="210"/>
      <c r="E41" s="210"/>
      <c r="F41" s="210"/>
      <c r="G41" s="210"/>
      <c r="H41" t="s">
        <v>5</v>
      </c>
    </row>
    <row r="42" spans="1:8">
      <c r="A42" s="96"/>
      <c r="B42" s="210"/>
      <c r="C42" s="210"/>
      <c r="D42" s="210"/>
      <c r="E42" s="210"/>
      <c r="F42" s="210"/>
      <c r="G42" s="210"/>
      <c r="H42" t="s">
        <v>5</v>
      </c>
    </row>
    <row r="43" spans="1:8">
      <c r="A43" s="96"/>
      <c r="B43" s="210"/>
      <c r="C43" s="210"/>
      <c r="D43" s="210"/>
      <c r="E43" s="210"/>
      <c r="F43" s="210"/>
      <c r="G43" s="210"/>
      <c r="H43" t="s">
        <v>5</v>
      </c>
    </row>
    <row r="44" spans="1:8">
      <c r="A44" s="96"/>
      <c r="B44" s="210"/>
      <c r="C44" s="210"/>
      <c r="D44" s="210"/>
      <c r="E44" s="210"/>
      <c r="F44" s="210"/>
      <c r="G44" s="210"/>
      <c r="H44" t="s">
        <v>5</v>
      </c>
    </row>
    <row r="45" spans="1:8" ht="0.75" customHeight="1">
      <c r="A45" s="96"/>
      <c r="B45" s="210"/>
      <c r="C45" s="210"/>
      <c r="D45" s="210"/>
      <c r="E45" s="210"/>
      <c r="F45" s="210"/>
      <c r="G45" s="210"/>
      <c r="H45" t="s">
        <v>5</v>
      </c>
    </row>
    <row r="46" spans="1:8">
      <c r="B46" s="205"/>
      <c r="C46" s="205"/>
      <c r="D46" s="205"/>
      <c r="E46" s="205"/>
      <c r="F46" s="205"/>
      <c r="G46" s="205"/>
    </row>
    <row r="47" spans="1:8">
      <c r="B47" s="205"/>
      <c r="C47" s="205"/>
      <c r="D47" s="205"/>
      <c r="E47" s="205"/>
      <c r="F47" s="205"/>
      <c r="G47" s="205"/>
    </row>
    <row r="48" spans="1:8">
      <c r="B48" s="205"/>
      <c r="C48" s="205"/>
      <c r="D48" s="205"/>
      <c r="E48" s="205"/>
      <c r="F48" s="205"/>
      <c r="G48" s="205"/>
    </row>
    <row r="49" spans="2:7">
      <c r="B49" s="205"/>
      <c r="C49" s="205"/>
      <c r="D49" s="205"/>
      <c r="E49" s="205"/>
      <c r="F49" s="205"/>
      <c r="G49" s="205"/>
    </row>
    <row r="50" spans="2:7">
      <c r="B50" s="205"/>
      <c r="C50" s="205"/>
      <c r="D50" s="205"/>
      <c r="E50" s="205"/>
      <c r="F50" s="205"/>
      <c r="G50" s="205"/>
    </row>
    <row r="51" spans="2:7">
      <c r="B51" s="205"/>
      <c r="C51" s="205"/>
      <c r="D51" s="205"/>
      <c r="E51" s="205"/>
      <c r="F51" s="205"/>
      <c r="G51" s="205"/>
    </row>
    <row r="52" spans="2:7">
      <c r="B52" s="205"/>
      <c r="C52" s="205"/>
      <c r="D52" s="205"/>
      <c r="E52" s="205"/>
      <c r="F52" s="205"/>
      <c r="G52" s="205"/>
    </row>
    <row r="53" spans="2:7">
      <c r="B53" s="205"/>
      <c r="C53" s="205"/>
      <c r="D53" s="205"/>
      <c r="E53" s="205"/>
      <c r="F53" s="205"/>
      <c r="G53" s="205"/>
    </row>
    <row r="54" spans="2:7">
      <c r="B54" s="205"/>
      <c r="C54" s="205"/>
      <c r="D54" s="205"/>
      <c r="E54" s="205"/>
      <c r="F54" s="205"/>
      <c r="G54" s="205"/>
    </row>
    <row r="55" spans="2:7">
      <c r="B55" s="205"/>
      <c r="C55" s="205"/>
      <c r="D55" s="205"/>
      <c r="E55" s="205"/>
      <c r="F55" s="205"/>
      <c r="G55" s="205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94"/>
  <sheetViews>
    <sheetView workbookViewId="0">
      <selection activeCell="H43" sqref="H43:I43"/>
    </sheetView>
  </sheetViews>
  <sheetFormatPr baseColWidth="10" defaultColWidth="8.83203125" defaultRowHeight="13"/>
  <cols>
    <col min="1" max="1" width="5.83203125" customWidth="1"/>
    <col min="2" max="2" width="6.1640625" customWidth="1"/>
    <col min="3" max="3" width="11.5" customWidth="1"/>
    <col min="4" max="4" width="15.83203125" customWidth="1"/>
    <col min="5" max="5" width="11.33203125" customWidth="1"/>
    <col min="6" max="6" width="10.83203125" customWidth="1"/>
    <col min="7" max="7" width="11" customWidth="1"/>
    <col min="8" max="8" width="11.1640625" customWidth="1"/>
    <col min="9" max="9" width="10.6640625" customWidth="1"/>
  </cols>
  <sheetData>
    <row r="1" spans="1:9" ht="14" thickTop="1">
      <c r="A1" s="216" t="s">
        <v>48</v>
      </c>
      <c r="B1" s="217"/>
      <c r="C1" s="97" t="str">
        <f>CONCATENATE(cislostavby," ",nazevstavby)</f>
        <v>N09/19 Výměna zastřešení atria II</v>
      </c>
      <c r="D1" s="98"/>
      <c r="E1" s="99"/>
      <c r="F1" s="98"/>
      <c r="G1" s="100" t="s">
        <v>49</v>
      </c>
      <c r="H1" s="101" t="s">
        <v>77</v>
      </c>
      <c r="I1" s="102"/>
    </row>
    <row r="2" spans="1:9" ht="14" thickBot="1">
      <c r="A2" s="218" t="s">
        <v>50</v>
      </c>
      <c r="B2" s="219"/>
      <c r="C2" s="103" t="str">
        <f>CONCATENATE(cisloobjektu," ",nazevobjektu)</f>
        <v>09/19 Stavební úpravy objektu Cejl 61, Brno</v>
      </c>
      <c r="D2" s="104"/>
      <c r="E2" s="105"/>
      <c r="F2" s="104"/>
      <c r="G2" s="220" t="s">
        <v>80</v>
      </c>
      <c r="H2" s="221"/>
      <c r="I2" s="222"/>
    </row>
    <row r="3" spans="1:9" ht="14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4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4" thickBot="1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>
      <c r="A7" s="200" t="str">
        <f>Položky!B7</f>
        <v>01</v>
      </c>
      <c r="B7" s="115" t="str">
        <f>Položky!C7</f>
        <v>Projektové práce</v>
      </c>
      <c r="C7" s="66"/>
      <c r="D7" s="116"/>
      <c r="E7" s="201">
        <f>Položky!BA11</f>
        <v>0</v>
      </c>
      <c r="F7" s="202">
        <f>Položky!BB11</f>
        <v>0</v>
      </c>
      <c r="G7" s="202">
        <f>Položky!BC11</f>
        <v>0</v>
      </c>
      <c r="H7" s="202">
        <f>Položky!BD11</f>
        <v>0</v>
      </c>
      <c r="I7" s="203">
        <f>Položky!BE11</f>
        <v>0</v>
      </c>
    </row>
    <row r="8" spans="1:9" s="35" customFormat="1">
      <c r="A8" s="200" t="str">
        <f>Položky!B12</f>
        <v>3</v>
      </c>
      <c r="B8" s="115" t="str">
        <f>Položky!C12</f>
        <v>Svislé a kompletní konstrukce</v>
      </c>
      <c r="C8" s="66"/>
      <c r="D8" s="116"/>
      <c r="E8" s="201">
        <f>Položky!BA26</f>
        <v>0</v>
      </c>
      <c r="F8" s="202">
        <f>Položky!BB26</f>
        <v>0</v>
      </c>
      <c r="G8" s="202">
        <f>Položky!BC26</f>
        <v>0</v>
      </c>
      <c r="H8" s="202">
        <f>Položky!BD26</f>
        <v>0</v>
      </c>
      <c r="I8" s="203">
        <f>Položky!BE26</f>
        <v>0</v>
      </c>
    </row>
    <row r="9" spans="1:9" s="35" customFormat="1">
      <c r="A9" s="200" t="str">
        <f>Položky!B27</f>
        <v>4</v>
      </c>
      <c r="B9" s="115" t="str">
        <f>Položky!C27</f>
        <v>Vodorovné konstrukce</v>
      </c>
      <c r="C9" s="66"/>
      <c r="D9" s="116"/>
      <c r="E9" s="201">
        <f>Položky!BA42</f>
        <v>0</v>
      </c>
      <c r="F9" s="202">
        <f>Položky!BB42</f>
        <v>0</v>
      </c>
      <c r="G9" s="202">
        <f>Položky!BC42</f>
        <v>0</v>
      </c>
      <c r="H9" s="202">
        <f>Položky!BD42</f>
        <v>0</v>
      </c>
      <c r="I9" s="203">
        <f>Položky!BE42</f>
        <v>0</v>
      </c>
    </row>
    <row r="10" spans="1:9" s="35" customFormat="1">
      <c r="A10" s="200" t="str">
        <f>Položky!B43</f>
        <v>61</v>
      </c>
      <c r="B10" s="115" t="str">
        <f>Položky!C43</f>
        <v>Upravy povrchů vnitřní</v>
      </c>
      <c r="C10" s="66"/>
      <c r="D10" s="116"/>
      <c r="E10" s="201">
        <f>Položky!BA46</f>
        <v>0</v>
      </c>
      <c r="F10" s="202">
        <f>Položky!BB46</f>
        <v>0</v>
      </c>
      <c r="G10" s="202">
        <f>Položky!BC46</f>
        <v>0</v>
      </c>
      <c r="H10" s="202">
        <f>Položky!BD46</f>
        <v>0</v>
      </c>
      <c r="I10" s="203">
        <f>Položky!BE46</f>
        <v>0</v>
      </c>
    </row>
    <row r="11" spans="1:9" s="35" customFormat="1">
      <c r="A11" s="200" t="str">
        <f>Položky!B47</f>
        <v>62</v>
      </c>
      <c r="B11" s="115" t="str">
        <f>Položky!C47</f>
        <v>Úpravy povrchů vnější</v>
      </c>
      <c r="C11" s="66"/>
      <c r="D11" s="116"/>
      <c r="E11" s="201">
        <f>Položky!BA61</f>
        <v>0</v>
      </c>
      <c r="F11" s="202">
        <f>Položky!BB61</f>
        <v>0</v>
      </c>
      <c r="G11" s="202">
        <f>Položky!BC61</f>
        <v>0</v>
      </c>
      <c r="H11" s="202">
        <f>Položky!BD61</f>
        <v>0</v>
      </c>
      <c r="I11" s="203">
        <f>Položky!BE61</f>
        <v>0</v>
      </c>
    </row>
    <row r="12" spans="1:9" s="35" customFormat="1">
      <c r="A12" s="200" t="str">
        <f>Položky!B62</f>
        <v>90</v>
      </c>
      <c r="B12" s="115" t="str">
        <f>Položky!C62</f>
        <v>Ostatní rozpočtové náklady</v>
      </c>
      <c r="C12" s="66"/>
      <c r="D12" s="116"/>
      <c r="E12" s="201">
        <f>Položky!BA66</f>
        <v>0</v>
      </c>
      <c r="F12" s="202">
        <f>Položky!BB66</f>
        <v>0</v>
      </c>
      <c r="G12" s="202">
        <f>Položky!BC66</f>
        <v>0</v>
      </c>
      <c r="H12" s="202">
        <f>Položky!BD66</f>
        <v>0</v>
      </c>
      <c r="I12" s="203">
        <f>Položky!BE66</f>
        <v>0</v>
      </c>
    </row>
    <row r="13" spans="1:9" s="35" customFormat="1">
      <c r="A13" s="200" t="str">
        <f>Položky!B67</f>
        <v>94</v>
      </c>
      <c r="B13" s="115" t="str">
        <f>Položky!C67</f>
        <v>Lešení a stavební výtahy</v>
      </c>
      <c r="C13" s="66"/>
      <c r="D13" s="116"/>
      <c r="E13" s="201">
        <f>Položky!BA82</f>
        <v>0</v>
      </c>
      <c r="F13" s="202">
        <f>Položky!BB82</f>
        <v>0</v>
      </c>
      <c r="G13" s="202">
        <f>Položky!BC82</f>
        <v>0</v>
      </c>
      <c r="H13" s="202">
        <f>Položky!BD82</f>
        <v>0</v>
      </c>
      <c r="I13" s="203">
        <f>Položky!BE82</f>
        <v>0</v>
      </c>
    </row>
    <row r="14" spans="1:9" s="35" customFormat="1">
      <c r="A14" s="200" t="str">
        <f>Položky!B83</f>
        <v>95</v>
      </c>
      <c r="B14" s="115" t="str">
        <f>Položky!C83</f>
        <v>Dokončovací konstrukce na pozemních stavbách</v>
      </c>
      <c r="C14" s="66"/>
      <c r="D14" s="116"/>
      <c r="E14" s="201">
        <f>Položky!BA87</f>
        <v>0</v>
      </c>
      <c r="F14" s="202">
        <f>Položky!BB87</f>
        <v>0</v>
      </c>
      <c r="G14" s="202">
        <f>Položky!BC87</f>
        <v>0</v>
      </c>
      <c r="H14" s="202">
        <f>Položky!BD87</f>
        <v>0</v>
      </c>
      <c r="I14" s="203">
        <f>Položky!BE87</f>
        <v>0</v>
      </c>
    </row>
    <row r="15" spans="1:9" s="35" customFormat="1">
      <c r="A15" s="200" t="str">
        <f>Položky!B88</f>
        <v>96</v>
      </c>
      <c r="B15" s="115" t="str">
        <f>Položky!C88</f>
        <v>Bourání konstrukcí</v>
      </c>
      <c r="C15" s="66"/>
      <c r="D15" s="116"/>
      <c r="E15" s="201">
        <f>Položky!BA97</f>
        <v>0</v>
      </c>
      <c r="F15" s="202">
        <f>Položky!BB97</f>
        <v>0</v>
      </c>
      <c r="G15" s="202">
        <f>Položky!BC97</f>
        <v>0</v>
      </c>
      <c r="H15" s="202">
        <f>Položky!BD97</f>
        <v>0</v>
      </c>
      <c r="I15" s="203">
        <f>Položky!BE97</f>
        <v>0</v>
      </c>
    </row>
    <row r="16" spans="1:9" s="35" customFormat="1">
      <c r="A16" s="200" t="str">
        <f>Položky!B98</f>
        <v>99</v>
      </c>
      <c r="B16" s="115" t="str">
        <f>Položky!C98</f>
        <v>Staveništní přesun hmot</v>
      </c>
      <c r="C16" s="66"/>
      <c r="D16" s="116"/>
      <c r="E16" s="201">
        <f>Položky!BA100</f>
        <v>0</v>
      </c>
      <c r="F16" s="202">
        <f>Položky!BB100</f>
        <v>0</v>
      </c>
      <c r="G16" s="202">
        <f>Položky!BC100</f>
        <v>0</v>
      </c>
      <c r="H16" s="202">
        <f>Položky!BD100</f>
        <v>0</v>
      </c>
      <c r="I16" s="203">
        <f>Položky!BE100</f>
        <v>0</v>
      </c>
    </row>
    <row r="17" spans="1:57" s="35" customFormat="1">
      <c r="A17" s="200" t="str">
        <f>Položky!B101</f>
        <v>712</v>
      </c>
      <c r="B17" s="115" t="str">
        <f>Položky!C101</f>
        <v>Živičné krytiny</v>
      </c>
      <c r="C17" s="66"/>
      <c r="D17" s="116"/>
      <c r="E17" s="201">
        <f>Položky!BA114</f>
        <v>0</v>
      </c>
      <c r="F17" s="202">
        <f>Položky!BB114</f>
        <v>0</v>
      </c>
      <c r="G17" s="202">
        <f>Položky!BC114</f>
        <v>0</v>
      </c>
      <c r="H17" s="202">
        <f>Položky!BD114</f>
        <v>0</v>
      </c>
      <c r="I17" s="203">
        <f>Položky!BE114</f>
        <v>0</v>
      </c>
    </row>
    <row r="18" spans="1:57" s="35" customFormat="1">
      <c r="A18" s="200" t="str">
        <f>Položky!B115</f>
        <v>713</v>
      </c>
      <c r="B18" s="115" t="str">
        <f>Položky!C115</f>
        <v>Izolace tepelné</v>
      </c>
      <c r="C18" s="66"/>
      <c r="D18" s="116"/>
      <c r="E18" s="201">
        <f>Položky!BA123</f>
        <v>0</v>
      </c>
      <c r="F18" s="202">
        <f>Položky!BB123</f>
        <v>0</v>
      </c>
      <c r="G18" s="202">
        <f>Položky!BC123</f>
        <v>0</v>
      </c>
      <c r="H18" s="202">
        <f>Položky!BD123</f>
        <v>0</v>
      </c>
      <c r="I18" s="203">
        <f>Položky!BE123</f>
        <v>0</v>
      </c>
    </row>
    <row r="19" spans="1:57" s="35" customFormat="1">
      <c r="A19" s="200" t="str">
        <f>Položky!B124</f>
        <v>721</v>
      </c>
      <c r="B19" s="115" t="str">
        <f>Položky!C124</f>
        <v>Vnitřní kanalizace</v>
      </c>
      <c r="C19" s="66"/>
      <c r="D19" s="116"/>
      <c r="E19" s="201">
        <f>Položky!BA126</f>
        <v>0</v>
      </c>
      <c r="F19" s="202">
        <f>Položky!BB126</f>
        <v>0</v>
      </c>
      <c r="G19" s="202">
        <f>Položky!BC126</f>
        <v>0</v>
      </c>
      <c r="H19" s="202">
        <f>Položky!BD126</f>
        <v>0</v>
      </c>
      <c r="I19" s="203">
        <f>Položky!BE126</f>
        <v>0</v>
      </c>
    </row>
    <row r="20" spans="1:57" s="35" customFormat="1">
      <c r="A20" s="200" t="str">
        <f>Položky!B127</f>
        <v>762</v>
      </c>
      <c r="B20" s="115" t="str">
        <f>Položky!C127</f>
        <v>Konstrukce tesařské</v>
      </c>
      <c r="C20" s="66"/>
      <c r="D20" s="116"/>
      <c r="E20" s="201">
        <f>Položky!BA140</f>
        <v>0</v>
      </c>
      <c r="F20" s="202">
        <f>Položky!BB140</f>
        <v>0</v>
      </c>
      <c r="G20" s="202">
        <f>Položky!BC140</f>
        <v>0</v>
      </c>
      <c r="H20" s="202">
        <f>Položky!BD140</f>
        <v>0</v>
      </c>
      <c r="I20" s="203">
        <f>Položky!BE140</f>
        <v>0</v>
      </c>
    </row>
    <row r="21" spans="1:57" s="35" customFormat="1">
      <c r="A21" s="200" t="str">
        <f>Položky!B141</f>
        <v>764</v>
      </c>
      <c r="B21" s="115" t="str">
        <f>Položky!C141</f>
        <v>Konstrukce klempířské</v>
      </c>
      <c r="C21" s="66"/>
      <c r="D21" s="116"/>
      <c r="E21" s="201">
        <f>Položky!BA155</f>
        <v>0</v>
      </c>
      <c r="F21" s="202">
        <f>Položky!BB155</f>
        <v>0</v>
      </c>
      <c r="G21" s="202">
        <f>Položky!BC155</f>
        <v>0</v>
      </c>
      <c r="H21" s="202">
        <f>Položky!BD155</f>
        <v>0</v>
      </c>
      <c r="I21" s="203">
        <f>Položky!BE155</f>
        <v>0</v>
      </c>
    </row>
    <row r="22" spans="1:57" s="35" customFormat="1">
      <c r="A22" s="200" t="str">
        <f>Položky!B156</f>
        <v>766</v>
      </c>
      <c r="B22" s="115" t="str">
        <f>Položky!C156</f>
        <v>Konstrukce truhlářské</v>
      </c>
      <c r="C22" s="66"/>
      <c r="D22" s="116"/>
      <c r="E22" s="201">
        <f>Položky!BA160</f>
        <v>0</v>
      </c>
      <c r="F22" s="202">
        <f>Položky!BB160</f>
        <v>0</v>
      </c>
      <c r="G22" s="202">
        <f>Položky!BC160</f>
        <v>0</v>
      </c>
      <c r="H22" s="202">
        <f>Položky!BD160</f>
        <v>0</v>
      </c>
      <c r="I22" s="203">
        <f>Položky!BE160</f>
        <v>0</v>
      </c>
    </row>
    <row r="23" spans="1:57" s="35" customFormat="1">
      <c r="A23" s="200" t="str">
        <f>Položky!B161</f>
        <v>767</v>
      </c>
      <c r="B23" s="115" t="str">
        <f>Položky!C161</f>
        <v>Konstrukce zámečnické</v>
      </c>
      <c r="C23" s="66"/>
      <c r="D23" s="116"/>
      <c r="E23" s="201">
        <f>Položky!BA170</f>
        <v>0</v>
      </c>
      <c r="F23" s="202">
        <f>Položky!BB170</f>
        <v>0</v>
      </c>
      <c r="G23" s="202">
        <f>Položky!BC170</f>
        <v>0</v>
      </c>
      <c r="H23" s="202">
        <f>Položky!BD170</f>
        <v>0</v>
      </c>
      <c r="I23" s="203">
        <f>Položky!BE170</f>
        <v>0</v>
      </c>
    </row>
    <row r="24" spans="1:57" s="35" customFormat="1">
      <c r="A24" s="200" t="str">
        <f>Položky!B171</f>
        <v>783</v>
      </c>
      <c r="B24" s="115" t="str">
        <f>Položky!C171</f>
        <v>Nátěry</v>
      </c>
      <c r="C24" s="66"/>
      <c r="D24" s="116"/>
      <c r="E24" s="201">
        <f>Položky!BA181</f>
        <v>0</v>
      </c>
      <c r="F24" s="202">
        <f>Položky!BB181</f>
        <v>0</v>
      </c>
      <c r="G24" s="202">
        <f>Položky!BC181</f>
        <v>0</v>
      </c>
      <c r="H24" s="202">
        <f>Položky!BD181</f>
        <v>0</v>
      </c>
      <c r="I24" s="203">
        <f>Položky!BE181</f>
        <v>0</v>
      </c>
    </row>
    <row r="25" spans="1:57" s="35" customFormat="1">
      <c r="A25" s="200" t="str">
        <f>Položky!B182</f>
        <v>784</v>
      </c>
      <c r="B25" s="115" t="str">
        <f>Položky!C182</f>
        <v>Malby</v>
      </c>
      <c r="C25" s="66"/>
      <c r="D25" s="116"/>
      <c r="E25" s="201">
        <f>Položky!BA190</f>
        <v>0</v>
      </c>
      <c r="F25" s="202">
        <f>Položky!BB190</f>
        <v>0</v>
      </c>
      <c r="G25" s="202">
        <f>Položky!BC190</f>
        <v>0</v>
      </c>
      <c r="H25" s="202">
        <f>Položky!BD190</f>
        <v>0</v>
      </c>
      <c r="I25" s="203">
        <f>Položky!BE190</f>
        <v>0</v>
      </c>
    </row>
    <row r="26" spans="1:57" s="35" customFormat="1">
      <c r="A26" s="200" t="str">
        <f>Položky!B191</f>
        <v>787</v>
      </c>
      <c r="B26" s="115" t="str">
        <f>Položky!C191</f>
        <v>Zasklívání</v>
      </c>
      <c r="C26" s="66"/>
      <c r="D26" s="116"/>
      <c r="E26" s="201">
        <f>Položky!BA195</f>
        <v>0</v>
      </c>
      <c r="F26" s="202">
        <f>Položky!BB195</f>
        <v>0</v>
      </c>
      <c r="G26" s="202">
        <f>Položky!BC195</f>
        <v>0</v>
      </c>
      <c r="H26" s="202">
        <f>Položky!BD195</f>
        <v>0</v>
      </c>
      <c r="I26" s="203">
        <f>Položky!BE195</f>
        <v>0</v>
      </c>
    </row>
    <row r="27" spans="1:57" s="35" customFormat="1">
      <c r="A27" s="200" t="str">
        <f>Položky!B196</f>
        <v>M21</v>
      </c>
      <c r="B27" s="115" t="str">
        <f>Položky!C196</f>
        <v>Elektromontáže</v>
      </c>
      <c r="C27" s="66"/>
      <c r="D27" s="116"/>
      <c r="E27" s="201">
        <f>Položky!BA199</f>
        <v>0</v>
      </c>
      <c r="F27" s="202">
        <f>Položky!BB199</f>
        <v>0</v>
      </c>
      <c r="G27" s="202">
        <f>Položky!BC199</f>
        <v>0</v>
      </c>
      <c r="H27" s="202">
        <f>Položky!BD199</f>
        <v>0</v>
      </c>
      <c r="I27" s="203">
        <f>Položky!BE199</f>
        <v>0</v>
      </c>
    </row>
    <row r="28" spans="1:57" s="35" customFormat="1">
      <c r="A28" s="200" t="str">
        <f>Položky!B200</f>
        <v>M43</v>
      </c>
      <c r="B28" s="115" t="str">
        <f>Položky!C200</f>
        <v>Montáže ocelových konstrukcí</v>
      </c>
      <c r="C28" s="66"/>
      <c r="D28" s="116"/>
      <c r="E28" s="201">
        <f>Položky!BA210</f>
        <v>0</v>
      </c>
      <c r="F28" s="202">
        <f>Položky!BB210</f>
        <v>0</v>
      </c>
      <c r="G28" s="202">
        <f>Položky!BC210</f>
        <v>0</v>
      </c>
      <c r="H28" s="202">
        <f>Položky!BD210</f>
        <v>0</v>
      </c>
      <c r="I28" s="203">
        <f>Položky!BE210</f>
        <v>0</v>
      </c>
    </row>
    <row r="29" spans="1:57" s="35" customFormat="1" ht="14" thickBot="1">
      <c r="A29" s="200" t="str">
        <f>Položky!B211</f>
        <v>D96</v>
      </c>
      <c r="B29" s="115" t="str">
        <f>Položky!C211</f>
        <v>Přesuny suti a vybouraných hmot</v>
      </c>
      <c r="C29" s="66"/>
      <c r="D29" s="116"/>
      <c r="E29" s="201">
        <f>Položky!BA221</f>
        <v>0</v>
      </c>
      <c r="F29" s="202">
        <f>Položky!BB221</f>
        <v>0</v>
      </c>
      <c r="G29" s="202">
        <f>Položky!BC221</f>
        <v>0</v>
      </c>
      <c r="H29" s="202">
        <f>Položky!BD221</f>
        <v>0</v>
      </c>
      <c r="I29" s="203">
        <f>Položky!BE221</f>
        <v>0</v>
      </c>
    </row>
    <row r="30" spans="1:57" s="123" customFormat="1" ht="14" thickBot="1">
      <c r="A30" s="117"/>
      <c r="B30" s="118" t="s">
        <v>57</v>
      </c>
      <c r="C30" s="118"/>
      <c r="D30" s="119"/>
      <c r="E30" s="120">
        <f>SUM(E7:E29)</f>
        <v>0</v>
      </c>
      <c r="F30" s="121">
        <f>SUM(F7:F29)</f>
        <v>0</v>
      </c>
      <c r="G30" s="121">
        <f>SUM(G7:G29)</f>
        <v>0</v>
      </c>
      <c r="H30" s="121">
        <f>SUM(H7:H29)</f>
        <v>0</v>
      </c>
      <c r="I30" s="122">
        <f>SUM(I7:I29)</f>
        <v>0</v>
      </c>
    </row>
    <row r="31" spans="1:57">
      <c r="A31" s="66"/>
      <c r="B31" s="66"/>
      <c r="C31" s="66"/>
      <c r="D31" s="66"/>
      <c r="E31" s="66"/>
      <c r="F31" s="66"/>
      <c r="G31" s="66"/>
      <c r="H31" s="66"/>
      <c r="I31" s="66"/>
    </row>
    <row r="32" spans="1:57" ht="19.5" customHeight="1">
      <c r="A32" s="107" t="s">
        <v>58</v>
      </c>
      <c r="B32" s="107"/>
      <c r="C32" s="107"/>
      <c r="D32" s="107"/>
      <c r="E32" s="107"/>
      <c r="F32" s="107"/>
      <c r="G32" s="124"/>
      <c r="H32" s="107"/>
      <c r="I32" s="107"/>
      <c r="BA32" s="41"/>
      <c r="BB32" s="41"/>
      <c r="BC32" s="41"/>
      <c r="BD32" s="41"/>
      <c r="BE32" s="41"/>
    </row>
    <row r="33" spans="1:53" ht="14" thickBot="1">
      <c r="A33" s="77"/>
      <c r="B33" s="77"/>
      <c r="C33" s="77"/>
      <c r="D33" s="77"/>
      <c r="E33" s="77"/>
      <c r="F33" s="77"/>
      <c r="G33" s="77"/>
      <c r="H33" s="77"/>
      <c r="I33" s="77"/>
    </row>
    <row r="34" spans="1:53">
      <c r="A34" s="71" t="s">
        <v>59</v>
      </c>
      <c r="B34" s="72"/>
      <c r="C34" s="72"/>
      <c r="D34" s="125"/>
      <c r="E34" s="126" t="s">
        <v>60</v>
      </c>
      <c r="F34" s="127" t="s">
        <v>61</v>
      </c>
      <c r="G34" s="128" t="s">
        <v>62</v>
      </c>
      <c r="H34" s="129"/>
      <c r="I34" s="130" t="s">
        <v>60</v>
      </c>
    </row>
    <row r="35" spans="1:53">
      <c r="A35" s="64" t="s">
        <v>377</v>
      </c>
      <c r="B35" s="55"/>
      <c r="C35" s="55"/>
      <c r="D35" s="131"/>
      <c r="E35" s="132"/>
      <c r="F35" s="133"/>
      <c r="G35" s="134">
        <f t="shared" ref="G35:G42" si="0">CHOOSE(BA35+1,HSV+PSV,HSV+PSV+Mont,HSV+PSV+Dodavka+Mont,HSV,PSV,Mont,Dodavka,Mont+Dodavka,0)</f>
        <v>0</v>
      </c>
      <c r="H35" s="135"/>
      <c r="I35" s="136">
        <f t="shared" ref="I35:I42" si="1">E35+F35*G35/100</f>
        <v>0</v>
      </c>
      <c r="BA35">
        <v>0</v>
      </c>
    </row>
    <row r="36" spans="1:53">
      <c r="A36" s="64" t="s">
        <v>378</v>
      </c>
      <c r="B36" s="55"/>
      <c r="C36" s="55"/>
      <c r="D36" s="131"/>
      <c r="E36" s="132"/>
      <c r="F36" s="133"/>
      <c r="G36" s="134">
        <f t="shared" si="0"/>
        <v>0</v>
      </c>
      <c r="H36" s="135"/>
      <c r="I36" s="136">
        <f t="shared" si="1"/>
        <v>0</v>
      </c>
      <c r="BA36">
        <v>0</v>
      </c>
    </row>
    <row r="37" spans="1:53">
      <c r="A37" s="64" t="s">
        <v>379</v>
      </c>
      <c r="B37" s="55"/>
      <c r="C37" s="55"/>
      <c r="D37" s="131"/>
      <c r="E37" s="132"/>
      <c r="F37" s="133"/>
      <c r="G37" s="134">
        <f t="shared" si="0"/>
        <v>0</v>
      </c>
      <c r="H37" s="135"/>
      <c r="I37" s="136">
        <f t="shared" si="1"/>
        <v>0</v>
      </c>
      <c r="BA37">
        <v>0</v>
      </c>
    </row>
    <row r="38" spans="1:53">
      <c r="A38" s="64" t="s">
        <v>380</v>
      </c>
      <c r="B38" s="55"/>
      <c r="C38" s="55"/>
      <c r="D38" s="131"/>
      <c r="E38" s="132"/>
      <c r="F38" s="133"/>
      <c r="G38" s="134">
        <f t="shared" si="0"/>
        <v>0</v>
      </c>
      <c r="H38" s="135"/>
      <c r="I38" s="136">
        <f t="shared" si="1"/>
        <v>0</v>
      </c>
      <c r="BA38">
        <v>0</v>
      </c>
    </row>
    <row r="39" spans="1:53">
      <c r="A39" s="64" t="s">
        <v>381</v>
      </c>
      <c r="B39" s="55"/>
      <c r="C39" s="55"/>
      <c r="D39" s="131"/>
      <c r="E39" s="132"/>
      <c r="F39" s="133"/>
      <c r="G39" s="134">
        <f t="shared" si="0"/>
        <v>0</v>
      </c>
      <c r="H39" s="135"/>
      <c r="I39" s="136">
        <f t="shared" si="1"/>
        <v>0</v>
      </c>
      <c r="BA39">
        <v>1</v>
      </c>
    </row>
    <row r="40" spans="1:53">
      <c r="A40" s="64" t="s">
        <v>382</v>
      </c>
      <c r="B40" s="55"/>
      <c r="C40" s="55"/>
      <c r="D40" s="131"/>
      <c r="E40" s="132"/>
      <c r="F40" s="133"/>
      <c r="G40" s="134">
        <f t="shared" si="0"/>
        <v>0</v>
      </c>
      <c r="H40" s="135"/>
      <c r="I40" s="136">
        <f t="shared" si="1"/>
        <v>0</v>
      </c>
      <c r="BA40">
        <v>1</v>
      </c>
    </row>
    <row r="41" spans="1:53">
      <c r="A41" s="64" t="s">
        <v>383</v>
      </c>
      <c r="B41" s="55"/>
      <c r="C41" s="55"/>
      <c r="D41" s="131"/>
      <c r="E41" s="132"/>
      <c r="F41" s="133"/>
      <c r="G41" s="134">
        <f t="shared" si="0"/>
        <v>0</v>
      </c>
      <c r="H41" s="135"/>
      <c r="I41" s="136">
        <f t="shared" si="1"/>
        <v>0</v>
      </c>
      <c r="BA41">
        <v>2</v>
      </c>
    </row>
    <row r="42" spans="1:53">
      <c r="A42" s="64" t="s">
        <v>384</v>
      </c>
      <c r="B42" s="55"/>
      <c r="C42" s="55"/>
      <c r="D42" s="131"/>
      <c r="E42" s="132"/>
      <c r="F42" s="133"/>
      <c r="G42" s="134">
        <f t="shared" si="0"/>
        <v>0</v>
      </c>
      <c r="H42" s="135"/>
      <c r="I42" s="136">
        <f t="shared" si="1"/>
        <v>0</v>
      </c>
      <c r="BA42">
        <v>2</v>
      </c>
    </row>
    <row r="43" spans="1:53" ht="14" thickBot="1">
      <c r="A43" s="137"/>
      <c r="B43" s="138" t="s">
        <v>63</v>
      </c>
      <c r="C43" s="139"/>
      <c r="D43" s="140"/>
      <c r="E43" s="141"/>
      <c r="F43" s="142"/>
      <c r="G43" s="142"/>
      <c r="H43" s="223">
        <f>SUM(I35:I42)</f>
        <v>0</v>
      </c>
      <c r="I43" s="224"/>
    </row>
    <row r="45" spans="1:53">
      <c r="B45" s="123"/>
      <c r="F45" s="143"/>
      <c r="G45" s="144"/>
      <c r="H45" s="144"/>
      <c r="I45" s="145"/>
    </row>
    <row r="46" spans="1:53">
      <c r="F46" s="143"/>
      <c r="G46" s="144"/>
      <c r="H46" s="144"/>
      <c r="I46" s="145"/>
    </row>
    <row r="47" spans="1:53">
      <c r="F47" s="143"/>
      <c r="G47" s="144"/>
      <c r="H47" s="144"/>
      <c r="I47" s="145"/>
    </row>
    <row r="48" spans="1:53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  <row r="81" spans="6:9">
      <c r="F81" s="143"/>
      <c r="G81" s="144"/>
      <c r="H81" s="144"/>
      <c r="I81" s="145"/>
    </row>
    <row r="82" spans="6:9">
      <c r="F82" s="143"/>
      <c r="G82" s="144"/>
      <c r="H82" s="144"/>
      <c r="I82" s="145"/>
    </row>
    <row r="83" spans="6:9">
      <c r="F83" s="143"/>
      <c r="G83" s="144"/>
      <c r="H83" s="144"/>
      <c r="I83" s="145"/>
    </row>
    <row r="84" spans="6:9">
      <c r="F84" s="143"/>
      <c r="G84" s="144"/>
      <c r="H84" s="144"/>
      <c r="I84" s="145"/>
    </row>
    <row r="85" spans="6:9">
      <c r="F85" s="143"/>
      <c r="G85" s="144"/>
      <c r="H85" s="144"/>
      <c r="I85" s="145"/>
    </row>
    <row r="86" spans="6:9">
      <c r="F86" s="143"/>
      <c r="G86" s="144"/>
      <c r="H86" s="144"/>
      <c r="I86" s="145"/>
    </row>
    <row r="87" spans="6:9">
      <c r="F87" s="143"/>
      <c r="G87" s="144"/>
      <c r="H87" s="144"/>
      <c r="I87" s="145"/>
    </row>
    <row r="88" spans="6:9">
      <c r="F88" s="143"/>
      <c r="G88" s="144"/>
      <c r="H88" s="144"/>
      <c r="I88" s="145"/>
    </row>
    <row r="89" spans="6:9">
      <c r="F89" s="143"/>
      <c r="G89" s="144"/>
      <c r="H89" s="144"/>
      <c r="I89" s="145"/>
    </row>
    <row r="90" spans="6:9">
      <c r="F90" s="143"/>
      <c r="G90" s="144"/>
      <c r="H90" s="144"/>
      <c r="I90" s="145"/>
    </row>
    <row r="91" spans="6:9">
      <c r="F91" s="143"/>
      <c r="G91" s="144"/>
      <c r="H91" s="144"/>
      <c r="I91" s="145"/>
    </row>
    <row r="92" spans="6:9">
      <c r="F92" s="143"/>
      <c r="G92" s="144"/>
      <c r="H92" s="144"/>
      <c r="I92" s="145"/>
    </row>
    <row r="93" spans="6:9">
      <c r="F93" s="143"/>
      <c r="G93" s="144"/>
      <c r="H93" s="144"/>
      <c r="I93" s="145"/>
    </row>
    <row r="94" spans="6:9">
      <c r="F94" s="143"/>
      <c r="G94" s="144"/>
      <c r="H94" s="144"/>
      <c r="I94" s="145"/>
    </row>
  </sheetData>
  <mergeCells count="4">
    <mergeCell ref="A1:B1"/>
    <mergeCell ref="A2:B2"/>
    <mergeCell ref="G2:I2"/>
    <mergeCell ref="H43:I4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294"/>
  <sheetViews>
    <sheetView showGridLines="0" showZeros="0" zoomScaleNormal="100" workbookViewId="0">
      <selection activeCell="A221" sqref="A221:IV223"/>
    </sheetView>
  </sheetViews>
  <sheetFormatPr baseColWidth="10" defaultColWidth="9.1640625" defaultRowHeight="13"/>
  <cols>
    <col min="1" max="1" width="4.5" style="146" customWidth="1"/>
    <col min="2" max="2" width="11.5" style="146" customWidth="1"/>
    <col min="3" max="3" width="40.5" style="146" customWidth="1"/>
    <col min="4" max="4" width="5.5" style="146" customWidth="1"/>
    <col min="5" max="5" width="8.5" style="194" customWidth="1"/>
    <col min="6" max="6" width="9.83203125" style="146" customWidth="1"/>
    <col min="7" max="7" width="13.83203125" style="146" customWidth="1"/>
    <col min="8" max="11" width="9.1640625" style="146"/>
    <col min="12" max="12" width="75.5" style="146" customWidth="1"/>
    <col min="13" max="13" width="45.33203125" style="146" customWidth="1"/>
    <col min="14" max="16384" width="9.1640625" style="146"/>
  </cols>
  <sheetData>
    <row r="1" spans="1:104" ht="16">
      <c r="A1" s="228" t="s">
        <v>76</v>
      </c>
      <c r="B1" s="228"/>
      <c r="C1" s="228"/>
      <c r="D1" s="228"/>
      <c r="E1" s="228"/>
      <c r="F1" s="228"/>
      <c r="G1" s="228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4" thickTop="1">
      <c r="A3" s="216" t="s">
        <v>48</v>
      </c>
      <c r="B3" s="217"/>
      <c r="C3" s="97" t="str">
        <f>CONCATENATE(cislostavby," ",nazevstavby)</f>
        <v>N09/19 Výměna zastřešení atria II</v>
      </c>
      <c r="D3" s="151"/>
      <c r="E3" s="152" t="s">
        <v>64</v>
      </c>
      <c r="F3" s="153" t="str">
        <f>Rekapitulace!H1</f>
        <v>N09/19</v>
      </c>
      <c r="G3" s="154"/>
    </row>
    <row r="4" spans="1:104" ht="14" thickBot="1">
      <c r="A4" s="229" t="s">
        <v>50</v>
      </c>
      <c r="B4" s="219"/>
      <c r="C4" s="103" t="str">
        <f>CONCATENATE(cisloobjektu," ",nazevobjektu)</f>
        <v>09/19 Stavební úpravy objektu Cejl 61, Brno</v>
      </c>
      <c r="D4" s="155"/>
      <c r="E4" s="230" t="str">
        <f>Rekapitulace!G2</f>
        <v>Výměna zastřešení atria</v>
      </c>
      <c r="F4" s="231"/>
      <c r="G4" s="232"/>
    </row>
    <row r="5" spans="1:104" ht="14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>
      <c r="A7" s="163" t="s">
        <v>72</v>
      </c>
      <c r="B7" s="164" t="s">
        <v>81</v>
      </c>
      <c r="C7" s="165" t="s">
        <v>82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83</v>
      </c>
      <c r="C8" s="173" t="s">
        <v>84</v>
      </c>
      <c r="D8" s="174" t="s">
        <v>85</v>
      </c>
      <c r="E8" s="175">
        <v>1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 ht="24">
      <c r="A9" s="171">
        <v>2</v>
      </c>
      <c r="B9" s="172" t="s">
        <v>86</v>
      </c>
      <c r="C9" s="173" t="s">
        <v>87</v>
      </c>
      <c r="D9" s="174" t="s">
        <v>85</v>
      </c>
      <c r="E9" s="175">
        <v>1</v>
      </c>
      <c r="F9" s="175">
        <v>0</v>
      </c>
      <c r="G9" s="176">
        <f>E9*F9</f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7">
        <v>1</v>
      </c>
      <c r="CB9" s="177">
        <v>1</v>
      </c>
      <c r="CZ9" s="146">
        <v>0</v>
      </c>
    </row>
    <row r="10" spans="1:104">
      <c r="A10" s="171">
        <v>3</v>
      </c>
      <c r="B10" s="172" t="s">
        <v>88</v>
      </c>
      <c r="C10" s="173" t="s">
        <v>89</v>
      </c>
      <c r="D10" s="174" t="s">
        <v>85</v>
      </c>
      <c r="E10" s="175">
        <v>1</v>
      </c>
      <c r="F10" s="175">
        <v>0</v>
      </c>
      <c r="G10" s="176">
        <f>E10*F10</f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</v>
      </c>
      <c r="CB10" s="177">
        <v>1</v>
      </c>
      <c r="CZ10" s="146">
        <v>0</v>
      </c>
    </row>
    <row r="11" spans="1:104">
      <c r="A11" s="184"/>
      <c r="B11" s="185" t="s">
        <v>74</v>
      </c>
      <c r="C11" s="186" t="str">
        <f>CONCATENATE(B7," ",C7)</f>
        <v>01 Projektové práce</v>
      </c>
      <c r="D11" s="187"/>
      <c r="E11" s="188"/>
      <c r="F11" s="189"/>
      <c r="G11" s="190">
        <f>SUM(G7:G10)</f>
        <v>0</v>
      </c>
      <c r="O11" s="170">
        <v>4</v>
      </c>
      <c r="BA11" s="191">
        <f>SUM(BA7:BA10)</f>
        <v>0</v>
      </c>
      <c r="BB11" s="191">
        <f>SUM(BB7:BB10)</f>
        <v>0</v>
      </c>
      <c r="BC11" s="191">
        <f>SUM(BC7:BC10)</f>
        <v>0</v>
      </c>
      <c r="BD11" s="191">
        <f>SUM(BD7:BD10)</f>
        <v>0</v>
      </c>
      <c r="BE11" s="191">
        <f>SUM(BE7:BE10)</f>
        <v>0</v>
      </c>
    </row>
    <row r="12" spans="1:104">
      <c r="A12" s="163" t="s">
        <v>72</v>
      </c>
      <c r="B12" s="164" t="s">
        <v>90</v>
      </c>
      <c r="C12" s="165" t="s">
        <v>91</v>
      </c>
      <c r="D12" s="166"/>
      <c r="E12" s="167"/>
      <c r="F12" s="167"/>
      <c r="G12" s="168"/>
      <c r="H12" s="169"/>
      <c r="I12" s="169"/>
      <c r="O12" s="170">
        <v>1</v>
      </c>
    </row>
    <row r="13" spans="1:104" ht="24">
      <c r="A13" s="171">
        <v>4</v>
      </c>
      <c r="B13" s="172" t="s">
        <v>92</v>
      </c>
      <c r="C13" s="173" t="s">
        <v>93</v>
      </c>
      <c r="D13" s="174" t="s">
        <v>94</v>
      </c>
      <c r="E13" s="175">
        <v>11</v>
      </c>
      <c r="F13" s="175">
        <v>0</v>
      </c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7">
        <v>1</v>
      </c>
      <c r="CB13" s="177">
        <v>1</v>
      </c>
      <c r="CZ13" s="146">
        <v>0</v>
      </c>
    </row>
    <row r="14" spans="1:104">
      <c r="A14" s="171">
        <v>5</v>
      </c>
      <c r="B14" s="172" t="s">
        <v>95</v>
      </c>
      <c r="C14" s="173" t="s">
        <v>96</v>
      </c>
      <c r="D14" s="174" t="s">
        <v>97</v>
      </c>
      <c r="E14" s="175">
        <v>2.7694999999999999</v>
      </c>
      <c r="F14" s="175">
        <v>0</v>
      </c>
      <c r="G14" s="176">
        <f>E14*F14</f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>IF(AZ14=1,G14,0)</f>
        <v>0</v>
      </c>
      <c r="BB14" s="146">
        <f>IF(AZ14=2,G14,0)</f>
        <v>0</v>
      </c>
      <c r="BC14" s="146">
        <f>IF(AZ14=3,G14,0)</f>
        <v>0</v>
      </c>
      <c r="BD14" s="146">
        <f>IF(AZ14=4,G14,0)</f>
        <v>0</v>
      </c>
      <c r="BE14" s="146">
        <f>IF(AZ14=5,G14,0)</f>
        <v>0</v>
      </c>
      <c r="CA14" s="177">
        <v>1</v>
      </c>
      <c r="CB14" s="177">
        <v>1</v>
      </c>
      <c r="CZ14" s="146">
        <v>1.7519800000000001</v>
      </c>
    </row>
    <row r="15" spans="1:104">
      <c r="A15" s="178"/>
      <c r="B15" s="180"/>
      <c r="C15" s="225" t="s">
        <v>98</v>
      </c>
      <c r="D15" s="226"/>
      <c r="E15" s="181">
        <v>0.96519999999999995</v>
      </c>
      <c r="F15" s="182"/>
      <c r="G15" s="183"/>
      <c r="M15" s="179" t="s">
        <v>98</v>
      </c>
      <c r="O15" s="170"/>
    </row>
    <row r="16" spans="1:104">
      <c r="A16" s="178"/>
      <c r="B16" s="180"/>
      <c r="C16" s="225" t="s">
        <v>99</v>
      </c>
      <c r="D16" s="226"/>
      <c r="E16" s="181">
        <v>0.74250000000000005</v>
      </c>
      <c r="F16" s="182"/>
      <c r="G16" s="183"/>
      <c r="M16" s="179" t="s">
        <v>99</v>
      </c>
      <c r="O16" s="170"/>
    </row>
    <row r="17" spans="1:104">
      <c r="A17" s="178"/>
      <c r="B17" s="180"/>
      <c r="C17" s="225" t="s">
        <v>100</v>
      </c>
      <c r="D17" s="226"/>
      <c r="E17" s="181">
        <v>0.72760000000000002</v>
      </c>
      <c r="F17" s="182"/>
      <c r="G17" s="183"/>
      <c r="M17" s="179" t="s">
        <v>100</v>
      </c>
      <c r="O17" s="170"/>
    </row>
    <row r="18" spans="1:104">
      <c r="A18" s="178"/>
      <c r="B18" s="180"/>
      <c r="C18" s="225" t="s">
        <v>101</v>
      </c>
      <c r="D18" s="226"/>
      <c r="E18" s="181">
        <v>0.33410000000000001</v>
      </c>
      <c r="F18" s="182"/>
      <c r="G18" s="183"/>
      <c r="M18" s="179" t="s">
        <v>101</v>
      </c>
      <c r="O18" s="170"/>
    </row>
    <row r="19" spans="1:104">
      <c r="A19" s="171">
        <v>6</v>
      </c>
      <c r="B19" s="172" t="s">
        <v>102</v>
      </c>
      <c r="C19" s="173" t="s">
        <v>103</v>
      </c>
      <c r="D19" s="174" t="s">
        <v>104</v>
      </c>
      <c r="E19" s="175">
        <v>1.6785000000000001</v>
      </c>
      <c r="F19" s="175">
        <v>0</v>
      </c>
      <c r="G19" s="176">
        <f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7">
        <v>1</v>
      </c>
      <c r="CB19" s="177">
        <v>1</v>
      </c>
      <c r="CZ19" s="146">
        <v>0.28294999999999998</v>
      </c>
    </row>
    <row r="20" spans="1:104">
      <c r="A20" s="178"/>
      <c r="B20" s="180"/>
      <c r="C20" s="225" t="s">
        <v>105</v>
      </c>
      <c r="D20" s="226"/>
      <c r="E20" s="181">
        <v>0.58499999999999996</v>
      </c>
      <c r="F20" s="182"/>
      <c r="G20" s="183"/>
      <c r="M20" s="179" t="s">
        <v>105</v>
      </c>
      <c r="O20" s="170"/>
    </row>
    <row r="21" spans="1:104">
      <c r="A21" s="178"/>
      <c r="B21" s="180"/>
      <c r="C21" s="225" t="s">
        <v>106</v>
      </c>
      <c r="D21" s="226"/>
      <c r="E21" s="181">
        <v>0.45</v>
      </c>
      <c r="F21" s="182"/>
      <c r="G21" s="183"/>
      <c r="M21" s="179" t="s">
        <v>106</v>
      </c>
      <c r="O21" s="170"/>
    </row>
    <row r="22" spans="1:104">
      <c r="A22" s="178"/>
      <c r="B22" s="180"/>
      <c r="C22" s="225" t="s">
        <v>107</v>
      </c>
      <c r="D22" s="226"/>
      <c r="E22" s="181">
        <v>0.441</v>
      </c>
      <c r="F22" s="182"/>
      <c r="G22" s="183"/>
      <c r="M22" s="179" t="s">
        <v>107</v>
      </c>
      <c r="O22" s="170"/>
    </row>
    <row r="23" spans="1:104">
      <c r="A23" s="178"/>
      <c r="B23" s="180"/>
      <c r="C23" s="225" t="s">
        <v>108</v>
      </c>
      <c r="D23" s="226"/>
      <c r="E23" s="181">
        <v>0.20250000000000001</v>
      </c>
      <c r="F23" s="182"/>
      <c r="G23" s="183"/>
      <c r="M23" s="179" t="s">
        <v>108</v>
      </c>
      <c r="O23" s="170"/>
    </row>
    <row r="24" spans="1:104" ht="24">
      <c r="A24" s="171">
        <v>7</v>
      </c>
      <c r="B24" s="172" t="s">
        <v>109</v>
      </c>
      <c r="C24" s="173" t="s">
        <v>110</v>
      </c>
      <c r="D24" s="174" t="s">
        <v>104</v>
      </c>
      <c r="E24" s="175">
        <v>20</v>
      </c>
      <c r="F24" s="175">
        <v>0</v>
      </c>
      <c r="G24" s="176">
        <f>E24*F24</f>
        <v>0</v>
      </c>
      <c r="O24" s="170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>IF(AZ24=1,G24,0)</f>
        <v>0</v>
      </c>
      <c r="BB24" s="146">
        <f>IF(AZ24=2,G24,0)</f>
        <v>0</v>
      </c>
      <c r="BC24" s="146">
        <f>IF(AZ24=3,G24,0)</f>
        <v>0</v>
      </c>
      <c r="BD24" s="146">
        <f>IF(AZ24=4,G24,0)</f>
        <v>0</v>
      </c>
      <c r="BE24" s="146">
        <f>IF(AZ24=5,G24,0)</f>
        <v>0</v>
      </c>
      <c r="CA24" s="177">
        <v>1</v>
      </c>
      <c r="CB24" s="177">
        <v>1</v>
      </c>
      <c r="CZ24" s="146">
        <v>1.2149999999999999E-2</v>
      </c>
    </row>
    <row r="25" spans="1:104" ht="24">
      <c r="A25" s="171">
        <v>8</v>
      </c>
      <c r="B25" s="172" t="s">
        <v>111</v>
      </c>
      <c r="C25" s="173" t="s">
        <v>112</v>
      </c>
      <c r="D25" s="174" t="s">
        <v>104</v>
      </c>
      <c r="E25" s="175">
        <v>30</v>
      </c>
      <c r="F25" s="175">
        <v>0</v>
      </c>
      <c r="G25" s="176">
        <f>E25*F25</f>
        <v>0</v>
      </c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>IF(AZ25=1,G25,0)</f>
        <v>0</v>
      </c>
      <c r="BB25" s="146">
        <f>IF(AZ25=2,G25,0)</f>
        <v>0</v>
      </c>
      <c r="BC25" s="146">
        <f>IF(AZ25=3,G25,0)</f>
        <v>0</v>
      </c>
      <c r="BD25" s="146">
        <f>IF(AZ25=4,G25,0)</f>
        <v>0</v>
      </c>
      <c r="BE25" s="146">
        <f>IF(AZ25=5,G25,0)</f>
        <v>0</v>
      </c>
      <c r="CA25" s="177">
        <v>1</v>
      </c>
      <c r="CB25" s="177">
        <v>1</v>
      </c>
      <c r="CZ25" s="146">
        <v>0.29361999999999999</v>
      </c>
    </row>
    <row r="26" spans="1:104">
      <c r="A26" s="184"/>
      <c r="B26" s="185" t="s">
        <v>74</v>
      </c>
      <c r="C26" s="186" t="str">
        <f>CONCATENATE(B12," ",C12)</f>
        <v>3 Svislé a kompletní konstrukce</v>
      </c>
      <c r="D26" s="187"/>
      <c r="E26" s="188"/>
      <c r="F26" s="189"/>
      <c r="G26" s="190">
        <f>SUM(G12:G25)</f>
        <v>0</v>
      </c>
      <c r="O26" s="170">
        <v>4</v>
      </c>
      <c r="BA26" s="191">
        <f>SUM(BA12:BA25)</f>
        <v>0</v>
      </c>
      <c r="BB26" s="191">
        <f>SUM(BB12:BB25)</f>
        <v>0</v>
      </c>
      <c r="BC26" s="191">
        <f>SUM(BC12:BC25)</f>
        <v>0</v>
      </c>
      <c r="BD26" s="191">
        <f>SUM(BD12:BD25)</f>
        <v>0</v>
      </c>
      <c r="BE26" s="191">
        <f>SUM(BE12:BE25)</f>
        <v>0</v>
      </c>
    </row>
    <row r="27" spans="1:104">
      <c r="A27" s="163" t="s">
        <v>72</v>
      </c>
      <c r="B27" s="164" t="s">
        <v>113</v>
      </c>
      <c r="C27" s="165" t="s">
        <v>114</v>
      </c>
      <c r="D27" s="166"/>
      <c r="E27" s="167"/>
      <c r="F27" s="167"/>
      <c r="G27" s="168"/>
      <c r="H27" s="169"/>
      <c r="I27" s="169"/>
      <c r="O27" s="170">
        <v>1</v>
      </c>
    </row>
    <row r="28" spans="1:104">
      <c r="A28" s="171">
        <v>9</v>
      </c>
      <c r="B28" s="172" t="s">
        <v>115</v>
      </c>
      <c r="C28" s="173" t="s">
        <v>116</v>
      </c>
      <c r="D28" s="174" t="s">
        <v>97</v>
      </c>
      <c r="E28" s="175">
        <v>7.1436000000000002</v>
      </c>
      <c r="F28" s="175">
        <v>0</v>
      </c>
      <c r="G28" s="176">
        <f>E28*F28</f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7">
        <v>1</v>
      </c>
      <c r="CB28" s="177">
        <v>1</v>
      </c>
      <c r="CZ28" s="146">
        <v>2.5251100000000002</v>
      </c>
    </row>
    <row r="29" spans="1:104">
      <c r="A29" s="178"/>
      <c r="B29" s="180"/>
      <c r="C29" s="225" t="s">
        <v>117</v>
      </c>
      <c r="D29" s="226"/>
      <c r="E29" s="181">
        <v>3.9192999999999998</v>
      </c>
      <c r="F29" s="182"/>
      <c r="G29" s="183"/>
      <c r="M29" s="179" t="s">
        <v>117</v>
      </c>
      <c r="O29" s="170"/>
    </row>
    <row r="30" spans="1:104">
      <c r="A30" s="178"/>
      <c r="B30" s="180"/>
      <c r="C30" s="225" t="s">
        <v>118</v>
      </c>
      <c r="D30" s="226"/>
      <c r="E30" s="181">
        <v>0.8</v>
      </c>
      <c r="F30" s="182"/>
      <c r="G30" s="183"/>
      <c r="M30" s="179" t="s">
        <v>118</v>
      </c>
      <c r="O30" s="170"/>
    </row>
    <row r="31" spans="1:104">
      <c r="A31" s="178"/>
      <c r="B31" s="180"/>
      <c r="C31" s="225" t="s">
        <v>119</v>
      </c>
      <c r="D31" s="226"/>
      <c r="E31" s="181">
        <v>0.72750000000000004</v>
      </c>
      <c r="F31" s="182"/>
      <c r="G31" s="183"/>
      <c r="M31" s="179" t="s">
        <v>119</v>
      </c>
      <c r="O31" s="170"/>
    </row>
    <row r="32" spans="1:104">
      <c r="A32" s="178"/>
      <c r="B32" s="180"/>
      <c r="C32" s="225" t="s">
        <v>120</v>
      </c>
      <c r="D32" s="226"/>
      <c r="E32" s="181">
        <v>1.6968000000000001</v>
      </c>
      <c r="F32" s="182"/>
      <c r="G32" s="183"/>
      <c r="M32" s="179" t="s">
        <v>120</v>
      </c>
      <c r="O32" s="170"/>
    </row>
    <row r="33" spans="1:104" ht="24">
      <c r="A33" s="171">
        <v>10</v>
      </c>
      <c r="B33" s="172" t="s">
        <v>121</v>
      </c>
      <c r="C33" s="173" t="s">
        <v>122</v>
      </c>
      <c r="D33" s="174" t="s">
        <v>104</v>
      </c>
      <c r="E33" s="175">
        <v>46.29</v>
      </c>
      <c r="F33" s="175">
        <v>0</v>
      </c>
      <c r="G33" s="176">
        <f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7">
        <v>1</v>
      </c>
      <c r="CB33" s="177">
        <v>1</v>
      </c>
      <c r="CZ33" s="146">
        <v>7.8200000000000006E-3</v>
      </c>
    </row>
    <row r="34" spans="1:104">
      <c r="A34" s="178"/>
      <c r="B34" s="180"/>
      <c r="C34" s="225" t="s">
        <v>123</v>
      </c>
      <c r="D34" s="226"/>
      <c r="E34" s="181">
        <v>21.1</v>
      </c>
      <c r="F34" s="182"/>
      <c r="G34" s="183"/>
      <c r="M34" s="179" t="s">
        <v>123</v>
      </c>
      <c r="O34" s="170"/>
    </row>
    <row r="35" spans="1:104">
      <c r="A35" s="178"/>
      <c r="B35" s="180"/>
      <c r="C35" s="225" t="s">
        <v>124</v>
      </c>
      <c r="D35" s="226"/>
      <c r="E35" s="181">
        <v>3.2</v>
      </c>
      <c r="F35" s="182"/>
      <c r="G35" s="183"/>
      <c r="M35" s="179" t="s">
        <v>124</v>
      </c>
      <c r="O35" s="170"/>
    </row>
    <row r="36" spans="1:104">
      <c r="A36" s="178"/>
      <c r="B36" s="180"/>
      <c r="C36" s="225" t="s">
        <v>125</v>
      </c>
      <c r="D36" s="226"/>
      <c r="E36" s="181">
        <v>9.6999999999999993</v>
      </c>
      <c r="F36" s="182"/>
      <c r="G36" s="183"/>
      <c r="M36" s="179" t="s">
        <v>125</v>
      </c>
      <c r="O36" s="170"/>
    </row>
    <row r="37" spans="1:104">
      <c r="A37" s="178"/>
      <c r="B37" s="180"/>
      <c r="C37" s="225" t="s">
        <v>126</v>
      </c>
      <c r="D37" s="226"/>
      <c r="E37" s="181">
        <v>8.08</v>
      </c>
      <c r="F37" s="182"/>
      <c r="G37" s="183"/>
      <c r="M37" s="179" t="s">
        <v>126</v>
      </c>
      <c r="O37" s="170"/>
    </row>
    <row r="38" spans="1:104">
      <c r="A38" s="178"/>
      <c r="B38" s="180"/>
      <c r="C38" s="225" t="s">
        <v>127</v>
      </c>
      <c r="D38" s="226"/>
      <c r="E38" s="181">
        <v>4.21</v>
      </c>
      <c r="F38" s="182"/>
      <c r="G38" s="183"/>
      <c r="M38" s="179" t="s">
        <v>127</v>
      </c>
      <c r="O38" s="170"/>
    </row>
    <row r="39" spans="1:104">
      <c r="A39" s="171">
        <v>11</v>
      </c>
      <c r="B39" s="172" t="s">
        <v>128</v>
      </c>
      <c r="C39" s="173" t="s">
        <v>129</v>
      </c>
      <c r="D39" s="174" t="s">
        <v>104</v>
      </c>
      <c r="E39" s="175">
        <v>46.29</v>
      </c>
      <c r="F39" s="175">
        <v>0</v>
      </c>
      <c r="G39" s="176">
        <f>E39*F39</f>
        <v>0</v>
      </c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>IF(AZ39=1,G39,0)</f>
        <v>0</v>
      </c>
      <c r="BB39" s="146">
        <f>IF(AZ39=2,G39,0)</f>
        <v>0</v>
      </c>
      <c r="BC39" s="146">
        <f>IF(AZ39=3,G39,0)</f>
        <v>0</v>
      </c>
      <c r="BD39" s="146">
        <f>IF(AZ39=4,G39,0)</f>
        <v>0</v>
      </c>
      <c r="BE39" s="146">
        <f>IF(AZ39=5,G39,0)</f>
        <v>0</v>
      </c>
      <c r="CA39" s="177">
        <v>1</v>
      </c>
      <c r="CB39" s="177">
        <v>1</v>
      </c>
      <c r="CZ39" s="146">
        <v>0</v>
      </c>
    </row>
    <row r="40" spans="1:104">
      <c r="A40" s="171">
        <v>12</v>
      </c>
      <c r="B40" s="172" t="s">
        <v>130</v>
      </c>
      <c r="C40" s="173" t="s">
        <v>131</v>
      </c>
      <c r="D40" s="174" t="s">
        <v>132</v>
      </c>
      <c r="E40" s="175">
        <v>0.57899999999999996</v>
      </c>
      <c r="F40" s="175">
        <v>0</v>
      </c>
      <c r="G40" s="176">
        <f>E40*F40</f>
        <v>0</v>
      </c>
      <c r="O40" s="170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7">
        <v>1</v>
      </c>
      <c r="CB40" s="177">
        <v>1</v>
      </c>
      <c r="CZ40" s="146">
        <v>1.0166500000000001</v>
      </c>
    </row>
    <row r="41" spans="1:104">
      <c r="A41" s="178"/>
      <c r="B41" s="180"/>
      <c r="C41" s="225" t="s">
        <v>133</v>
      </c>
      <c r="D41" s="226"/>
      <c r="E41" s="181">
        <v>0.57899999999999996</v>
      </c>
      <c r="F41" s="182"/>
      <c r="G41" s="183"/>
      <c r="M41" s="179" t="s">
        <v>133</v>
      </c>
      <c r="O41" s="170"/>
    </row>
    <row r="42" spans="1:104">
      <c r="A42" s="184"/>
      <c r="B42" s="185" t="s">
        <v>74</v>
      </c>
      <c r="C42" s="186" t="str">
        <f>CONCATENATE(B27," ",C27)</f>
        <v>4 Vodorovné konstrukce</v>
      </c>
      <c r="D42" s="187"/>
      <c r="E42" s="188"/>
      <c r="F42" s="189"/>
      <c r="G42" s="190">
        <f>SUM(G27:G41)</f>
        <v>0</v>
      </c>
      <c r="O42" s="170">
        <v>4</v>
      </c>
      <c r="BA42" s="191">
        <f>SUM(BA27:BA41)</f>
        <v>0</v>
      </c>
      <c r="BB42" s="191">
        <f>SUM(BB27:BB41)</f>
        <v>0</v>
      </c>
      <c r="BC42" s="191">
        <f>SUM(BC27:BC41)</f>
        <v>0</v>
      </c>
      <c r="BD42" s="191">
        <f>SUM(BD27:BD41)</f>
        <v>0</v>
      </c>
      <c r="BE42" s="191">
        <f>SUM(BE27:BE41)</f>
        <v>0</v>
      </c>
    </row>
    <row r="43" spans="1:104">
      <c r="A43" s="163" t="s">
        <v>72</v>
      </c>
      <c r="B43" s="164" t="s">
        <v>134</v>
      </c>
      <c r="C43" s="165" t="s">
        <v>135</v>
      </c>
      <c r="D43" s="166"/>
      <c r="E43" s="167"/>
      <c r="F43" s="167"/>
      <c r="G43" s="168"/>
      <c r="H43" s="169"/>
      <c r="I43" s="169"/>
      <c r="O43" s="170">
        <v>1</v>
      </c>
    </row>
    <row r="44" spans="1:104">
      <c r="A44" s="171">
        <v>13</v>
      </c>
      <c r="B44" s="172" t="s">
        <v>136</v>
      </c>
      <c r="C44" s="173" t="s">
        <v>137</v>
      </c>
      <c r="D44" s="174" t="s">
        <v>104</v>
      </c>
      <c r="E44" s="175">
        <v>15.1</v>
      </c>
      <c r="F44" s="175">
        <v>0</v>
      </c>
      <c r="G44" s="176">
        <f>E44*F44</f>
        <v>0</v>
      </c>
      <c r="O44" s="170">
        <v>2</v>
      </c>
      <c r="AA44" s="146">
        <v>1</v>
      </c>
      <c r="AB44" s="146">
        <v>1</v>
      </c>
      <c r="AC44" s="146">
        <v>1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1</v>
      </c>
      <c r="CB44" s="177">
        <v>1</v>
      </c>
      <c r="CZ44" s="146">
        <v>4.7660000000000001E-2</v>
      </c>
    </row>
    <row r="45" spans="1:104">
      <c r="A45" s="178"/>
      <c r="B45" s="180"/>
      <c r="C45" s="225" t="s">
        <v>138</v>
      </c>
      <c r="D45" s="226"/>
      <c r="E45" s="181">
        <v>15.1</v>
      </c>
      <c r="F45" s="182"/>
      <c r="G45" s="183"/>
      <c r="M45" s="179" t="s">
        <v>138</v>
      </c>
      <c r="O45" s="170"/>
    </row>
    <row r="46" spans="1:104">
      <c r="A46" s="184"/>
      <c r="B46" s="185" t="s">
        <v>74</v>
      </c>
      <c r="C46" s="186" t="str">
        <f>CONCATENATE(B43," ",C43)</f>
        <v>61 Upravy povrchů vnitřní</v>
      </c>
      <c r="D46" s="187"/>
      <c r="E46" s="188"/>
      <c r="F46" s="189"/>
      <c r="G46" s="190">
        <f>SUM(G43:G45)</f>
        <v>0</v>
      </c>
      <c r="O46" s="170">
        <v>4</v>
      </c>
      <c r="BA46" s="191">
        <f>SUM(BA43:BA45)</f>
        <v>0</v>
      </c>
      <c r="BB46" s="191">
        <f>SUM(BB43:BB45)</f>
        <v>0</v>
      </c>
      <c r="BC46" s="191">
        <f>SUM(BC43:BC45)</f>
        <v>0</v>
      </c>
      <c r="BD46" s="191">
        <f>SUM(BD43:BD45)</f>
        <v>0</v>
      </c>
      <c r="BE46" s="191">
        <f>SUM(BE43:BE45)</f>
        <v>0</v>
      </c>
    </row>
    <row r="47" spans="1:104">
      <c r="A47" s="163" t="s">
        <v>72</v>
      </c>
      <c r="B47" s="164" t="s">
        <v>139</v>
      </c>
      <c r="C47" s="165" t="s">
        <v>140</v>
      </c>
      <c r="D47" s="166"/>
      <c r="E47" s="167"/>
      <c r="F47" s="167"/>
      <c r="G47" s="168"/>
      <c r="H47" s="169"/>
      <c r="I47" s="169"/>
      <c r="O47" s="170">
        <v>1</v>
      </c>
    </row>
    <row r="48" spans="1:104" ht="24">
      <c r="A48" s="171">
        <v>14</v>
      </c>
      <c r="B48" s="172" t="s">
        <v>141</v>
      </c>
      <c r="C48" s="173" t="s">
        <v>142</v>
      </c>
      <c r="D48" s="174" t="s">
        <v>104</v>
      </c>
      <c r="E48" s="175">
        <v>30.335000000000001</v>
      </c>
      <c r="F48" s="175">
        <v>0</v>
      </c>
      <c r="G48" s="176">
        <f>E48*F48</f>
        <v>0</v>
      </c>
      <c r="O48" s="170">
        <v>2</v>
      </c>
      <c r="AA48" s="146">
        <v>1</v>
      </c>
      <c r="AB48" s="146">
        <v>1</v>
      </c>
      <c r="AC48" s="146">
        <v>1</v>
      </c>
      <c r="AZ48" s="146">
        <v>1</v>
      </c>
      <c r="BA48" s="146">
        <f>IF(AZ48=1,G48,0)</f>
        <v>0</v>
      </c>
      <c r="BB48" s="146">
        <f>IF(AZ48=2,G48,0)</f>
        <v>0</v>
      </c>
      <c r="BC48" s="146">
        <f>IF(AZ48=3,G48,0)</f>
        <v>0</v>
      </c>
      <c r="BD48" s="146">
        <f>IF(AZ48=4,G48,0)</f>
        <v>0</v>
      </c>
      <c r="BE48" s="146">
        <f>IF(AZ48=5,G48,0)</f>
        <v>0</v>
      </c>
      <c r="CA48" s="177">
        <v>1</v>
      </c>
      <c r="CB48" s="177">
        <v>1</v>
      </c>
      <c r="CZ48" s="146">
        <v>1.9269999999999999E-2</v>
      </c>
    </row>
    <row r="49" spans="1:104">
      <c r="A49" s="178"/>
      <c r="B49" s="180"/>
      <c r="C49" s="225" t="s">
        <v>143</v>
      </c>
      <c r="D49" s="226"/>
      <c r="E49" s="181">
        <v>16.158999999999999</v>
      </c>
      <c r="F49" s="182"/>
      <c r="G49" s="183"/>
      <c r="M49" s="179" t="s">
        <v>143</v>
      </c>
      <c r="O49" s="170"/>
    </row>
    <row r="50" spans="1:104">
      <c r="A50" s="178"/>
      <c r="B50" s="180"/>
      <c r="C50" s="225" t="s">
        <v>144</v>
      </c>
      <c r="D50" s="226"/>
      <c r="E50" s="181">
        <v>14.176</v>
      </c>
      <c r="F50" s="182"/>
      <c r="G50" s="183"/>
      <c r="M50" s="179" t="s">
        <v>144</v>
      </c>
      <c r="O50" s="170"/>
    </row>
    <row r="51" spans="1:104">
      <c r="A51" s="171">
        <v>15</v>
      </c>
      <c r="B51" s="172" t="s">
        <v>145</v>
      </c>
      <c r="C51" s="173" t="s">
        <v>146</v>
      </c>
      <c r="D51" s="174" t="s">
        <v>104</v>
      </c>
      <c r="E51" s="175">
        <v>18.248999999999999</v>
      </c>
      <c r="F51" s="175">
        <v>0</v>
      </c>
      <c r="G51" s="176">
        <f>E51*F51</f>
        <v>0</v>
      </c>
      <c r="O51" s="170">
        <v>2</v>
      </c>
      <c r="AA51" s="146">
        <v>1</v>
      </c>
      <c r="AB51" s="146">
        <v>1</v>
      </c>
      <c r="AC51" s="146">
        <v>1</v>
      </c>
      <c r="AZ51" s="146">
        <v>1</v>
      </c>
      <c r="BA51" s="146">
        <f>IF(AZ51=1,G51,0)</f>
        <v>0</v>
      </c>
      <c r="BB51" s="146">
        <f>IF(AZ51=2,G51,0)</f>
        <v>0</v>
      </c>
      <c r="BC51" s="146">
        <f>IF(AZ51=3,G51,0)</f>
        <v>0</v>
      </c>
      <c r="BD51" s="146">
        <f>IF(AZ51=4,G51,0)</f>
        <v>0</v>
      </c>
      <c r="BE51" s="146">
        <f>IF(AZ51=5,G51,0)</f>
        <v>0</v>
      </c>
      <c r="CA51" s="177">
        <v>1</v>
      </c>
      <c r="CB51" s="177">
        <v>1</v>
      </c>
      <c r="CZ51" s="146">
        <v>7.6000000000000004E-4</v>
      </c>
    </row>
    <row r="52" spans="1:104">
      <c r="A52" s="178"/>
      <c r="B52" s="180"/>
      <c r="C52" s="225" t="s">
        <v>147</v>
      </c>
      <c r="D52" s="226"/>
      <c r="E52" s="181">
        <v>5.7750000000000004</v>
      </c>
      <c r="F52" s="182"/>
      <c r="G52" s="183"/>
      <c r="M52" s="179" t="s">
        <v>147</v>
      </c>
      <c r="O52" s="170"/>
    </row>
    <row r="53" spans="1:104">
      <c r="A53" s="178"/>
      <c r="B53" s="180"/>
      <c r="C53" s="225" t="s">
        <v>148</v>
      </c>
      <c r="D53" s="226"/>
      <c r="E53" s="181">
        <v>4.7850000000000001</v>
      </c>
      <c r="F53" s="182"/>
      <c r="G53" s="183"/>
      <c r="M53" s="179" t="s">
        <v>148</v>
      </c>
      <c r="O53" s="170"/>
    </row>
    <row r="54" spans="1:104">
      <c r="A54" s="178"/>
      <c r="B54" s="180"/>
      <c r="C54" s="225" t="s">
        <v>149</v>
      </c>
      <c r="D54" s="226"/>
      <c r="E54" s="181">
        <v>4.7190000000000003</v>
      </c>
      <c r="F54" s="182"/>
      <c r="G54" s="183"/>
      <c r="M54" s="179" t="s">
        <v>149</v>
      </c>
      <c r="O54" s="170"/>
    </row>
    <row r="55" spans="1:104">
      <c r="A55" s="178"/>
      <c r="B55" s="180"/>
      <c r="C55" s="225" t="s">
        <v>150</v>
      </c>
      <c r="D55" s="226"/>
      <c r="E55" s="181">
        <v>2.97</v>
      </c>
      <c r="F55" s="182"/>
      <c r="G55" s="183"/>
      <c r="M55" s="179" t="s">
        <v>150</v>
      </c>
      <c r="O55" s="170"/>
    </row>
    <row r="56" spans="1:104">
      <c r="A56" s="171">
        <v>16</v>
      </c>
      <c r="B56" s="172" t="s">
        <v>151</v>
      </c>
      <c r="C56" s="173" t="s">
        <v>152</v>
      </c>
      <c r="D56" s="174" t="s">
        <v>104</v>
      </c>
      <c r="E56" s="175">
        <v>18.248999999999999</v>
      </c>
      <c r="F56" s="175">
        <v>0</v>
      </c>
      <c r="G56" s="176">
        <f>E56*F56</f>
        <v>0</v>
      </c>
      <c r="O56" s="170">
        <v>2</v>
      </c>
      <c r="AA56" s="146">
        <v>1</v>
      </c>
      <c r="AB56" s="146">
        <v>1</v>
      </c>
      <c r="AC56" s="146">
        <v>1</v>
      </c>
      <c r="AZ56" s="146">
        <v>1</v>
      </c>
      <c r="BA56" s="146">
        <f>IF(AZ56=1,G56,0)</f>
        <v>0</v>
      </c>
      <c r="BB56" s="146">
        <f>IF(AZ56=2,G56,0)</f>
        <v>0</v>
      </c>
      <c r="BC56" s="146">
        <f>IF(AZ56=3,G56,0)</f>
        <v>0</v>
      </c>
      <c r="BD56" s="146">
        <f>IF(AZ56=4,G56,0)</f>
        <v>0</v>
      </c>
      <c r="BE56" s="146">
        <f>IF(AZ56=5,G56,0)</f>
        <v>0</v>
      </c>
      <c r="CA56" s="177">
        <v>1</v>
      </c>
      <c r="CB56" s="177">
        <v>1</v>
      </c>
      <c r="CZ56" s="146">
        <v>5.2580000000000002E-2</v>
      </c>
    </row>
    <row r="57" spans="1:104">
      <c r="A57" s="178"/>
      <c r="B57" s="180"/>
      <c r="C57" s="225" t="s">
        <v>147</v>
      </c>
      <c r="D57" s="226"/>
      <c r="E57" s="181">
        <v>5.7750000000000004</v>
      </c>
      <c r="F57" s="182"/>
      <c r="G57" s="183"/>
      <c r="M57" s="179" t="s">
        <v>147</v>
      </c>
      <c r="O57" s="170"/>
    </row>
    <row r="58" spans="1:104">
      <c r="A58" s="178"/>
      <c r="B58" s="180"/>
      <c r="C58" s="225" t="s">
        <v>148</v>
      </c>
      <c r="D58" s="226"/>
      <c r="E58" s="181">
        <v>4.7850000000000001</v>
      </c>
      <c r="F58" s="182"/>
      <c r="G58" s="183"/>
      <c r="M58" s="179" t="s">
        <v>148</v>
      </c>
      <c r="O58" s="170"/>
    </row>
    <row r="59" spans="1:104">
      <c r="A59" s="178"/>
      <c r="B59" s="180"/>
      <c r="C59" s="225" t="s">
        <v>149</v>
      </c>
      <c r="D59" s="226"/>
      <c r="E59" s="181">
        <v>4.7190000000000003</v>
      </c>
      <c r="F59" s="182"/>
      <c r="G59" s="183"/>
      <c r="M59" s="179" t="s">
        <v>149</v>
      </c>
      <c r="O59" s="170"/>
    </row>
    <row r="60" spans="1:104">
      <c r="A60" s="178"/>
      <c r="B60" s="180"/>
      <c r="C60" s="225" t="s">
        <v>150</v>
      </c>
      <c r="D60" s="226"/>
      <c r="E60" s="181">
        <v>2.97</v>
      </c>
      <c r="F60" s="182"/>
      <c r="G60" s="183"/>
      <c r="M60" s="179" t="s">
        <v>150</v>
      </c>
      <c r="O60" s="170"/>
    </row>
    <row r="61" spans="1:104">
      <c r="A61" s="184"/>
      <c r="B61" s="185" t="s">
        <v>74</v>
      </c>
      <c r="C61" s="186" t="str">
        <f>CONCATENATE(B47," ",C47)</f>
        <v>62 Úpravy povrchů vnější</v>
      </c>
      <c r="D61" s="187"/>
      <c r="E61" s="188"/>
      <c r="F61" s="189"/>
      <c r="G61" s="190">
        <f>SUM(G47:G60)</f>
        <v>0</v>
      </c>
      <c r="O61" s="170">
        <v>4</v>
      </c>
      <c r="BA61" s="191">
        <f>SUM(BA47:BA60)</f>
        <v>0</v>
      </c>
      <c r="BB61" s="191">
        <f>SUM(BB47:BB60)</f>
        <v>0</v>
      </c>
      <c r="BC61" s="191">
        <f>SUM(BC47:BC60)</f>
        <v>0</v>
      </c>
      <c r="BD61" s="191">
        <f>SUM(BD47:BD60)</f>
        <v>0</v>
      </c>
      <c r="BE61" s="191">
        <f>SUM(BE47:BE60)</f>
        <v>0</v>
      </c>
    </row>
    <row r="62" spans="1:104">
      <c r="A62" s="163" t="s">
        <v>72</v>
      </c>
      <c r="B62" s="164" t="s">
        <v>153</v>
      </c>
      <c r="C62" s="165" t="s">
        <v>21</v>
      </c>
      <c r="D62" s="166"/>
      <c r="E62" s="167"/>
      <c r="F62" s="167"/>
      <c r="G62" s="168"/>
      <c r="H62" s="169"/>
      <c r="I62" s="169"/>
      <c r="O62" s="170">
        <v>1</v>
      </c>
    </row>
    <row r="63" spans="1:104" ht="24">
      <c r="A63" s="171">
        <v>17</v>
      </c>
      <c r="B63" s="172" t="s">
        <v>154</v>
      </c>
      <c r="C63" s="173" t="s">
        <v>155</v>
      </c>
      <c r="D63" s="174" t="s">
        <v>85</v>
      </c>
      <c r="E63" s="175">
        <v>1</v>
      </c>
      <c r="F63" s="175">
        <v>0</v>
      </c>
      <c r="G63" s="176">
        <f>E63*F63</f>
        <v>0</v>
      </c>
      <c r="O63" s="170">
        <v>2</v>
      </c>
      <c r="AA63" s="146">
        <v>1</v>
      </c>
      <c r="AB63" s="146">
        <v>1</v>
      </c>
      <c r="AC63" s="146">
        <v>1</v>
      </c>
      <c r="AZ63" s="146">
        <v>1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7">
        <v>1</v>
      </c>
      <c r="CB63" s="177">
        <v>1</v>
      </c>
      <c r="CZ63" s="146">
        <v>0</v>
      </c>
    </row>
    <row r="64" spans="1:104" ht="24">
      <c r="A64" s="171">
        <v>18</v>
      </c>
      <c r="B64" s="172" t="s">
        <v>156</v>
      </c>
      <c r="C64" s="173" t="s">
        <v>157</v>
      </c>
      <c r="D64" s="174" t="s">
        <v>85</v>
      </c>
      <c r="E64" s="175">
        <v>1</v>
      </c>
      <c r="F64" s="175">
        <v>0</v>
      </c>
      <c r="G64" s="176">
        <f>E64*F64</f>
        <v>0</v>
      </c>
      <c r="O64" s="170">
        <v>2</v>
      </c>
      <c r="AA64" s="146">
        <v>1</v>
      </c>
      <c r="AB64" s="146">
        <v>1</v>
      </c>
      <c r="AC64" s="146">
        <v>1</v>
      </c>
      <c r="AZ64" s="146">
        <v>1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7">
        <v>1</v>
      </c>
      <c r="CB64" s="177">
        <v>1</v>
      </c>
      <c r="CZ64" s="146">
        <v>0</v>
      </c>
    </row>
    <row r="65" spans="1:104">
      <c r="A65" s="178"/>
      <c r="B65" s="180"/>
      <c r="C65" s="225" t="s">
        <v>158</v>
      </c>
      <c r="D65" s="226"/>
      <c r="E65" s="181">
        <v>1</v>
      </c>
      <c r="F65" s="182"/>
      <c r="G65" s="183"/>
      <c r="M65" s="179" t="s">
        <v>158</v>
      </c>
      <c r="O65" s="170"/>
    </row>
    <row r="66" spans="1:104">
      <c r="A66" s="184"/>
      <c r="B66" s="185" t="s">
        <v>74</v>
      </c>
      <c r="C66" s="186" t="str">
        <f>CONCATENATE(B62," ",C62)</f>
        <v>90 Ostatní rozpočtové náklady</v>
      </c>
      <c r="D66" s="187"/>
      <c r="E66" s="188"/>
      <c r="F66" s="189"/>
      <c r="G66" s="190">
        <f>SUM(G62:G65)</f>
        <v>0</v>
      </c>
      <c r="O66" s="170">
        <v>4</v>
      </c>
      <c r="BA66" s="191">
        <f>SUM(BA62:BA65)</f>
        <v>0</v>
      </c>
      <c r="BB66" s="191">
        <f>SUM(BB62:BB65)</f>
        <v>0</v>
      </c>
      <c r="BC66" s="191">
        <f>SUM(BC62:BC65)</f>
        <v>0</v>
      </c>
      <c r="BD66" s="191">
        <f>SUM(BD62:BD65)</f>
        <v>0</v>
      </c>
      <c r="BE66" s="191">
        <f>SUM(BE62:BE65)</f>
        <v>0</v>
      </c>
    </row>
    <row r="67" spans="1:104">
      <c r="A67" s="163" t="s">
        <v>72</v>
      </c>
      <c r="B67" s="164" t="s">
        <v>159</v>
      </c>
      <c r="C67" s="165" t="s">
        <v>160</v>
      </c>
      <c r="D67" s="166"/>
      <c r="E67" s="167"/>
      <c r="F67" s="167"/>
      <c r="G67" s="168"/>
      <c r="H67" s="169"/>
      <c r="I67" s="169"/>
      <c r="O67" s="170">
        <v>1</v>
      </c>
    </row>
    <row r="68" spans="1:104">
      <c r="A68" s="171">
        <v>19</v>
      </c>
      <c r="B68" s="172" t="s">
        <v>161</v>
      </c>
      <c r="C68" s="173" t="s">
        <v>162</v>
      </c>
      <c r="D68" s="174" t="s">
        <v>85</v>
      </c>
      <c r="E68" s="175">
        <v>1</v>
      </c>
      <c r="F68" s="175">
        <v>0</v>
      </c>
      <c r="G68" s="176">
        <f t="shared" ref="G68:G75" si="0">E68*F68</f>
        <v>0</v>
      </c>
      <c r="O68" s="170">
        <v>2</v>
      </c>
      <c r="AA68" s="146">
        <v>1</v>
      </c>
      <c r="AB68" s="146">
        <v>1</v>
      </c>
      <c r="AC68" s="146">
        <v>1</v>
      </c>
      <c r="AZ68" s="146">
        <v>1</v>
      </c>
      <c r="BA68" s="146">
        <f t="shared" ref="BA68:BA75" si="1">IF(AZ68=1,G68,0)</f>
        <v>0</v>
      </c>
      <c r="BB68" s="146">
        <f t="shared" ref="BB68:BB75" si="2">IF(AZ68=2,G68,0)</f>
        <v>0</v>
      </c>
      <c r="BC68" s="146">
        <f t="shared" ref="BC68:BC75" si="3">IF(AZ68=3,G68,0)</f>
        <v>0</v>
      </c>
      <c r="BD68" s="146">
        <f t="shared" ref="BD68:BD75" si="4">IF(AZ68=4,G68,0)</f>
        <v>0</v>
      </c>
      <c r="BE68" s="146">
        <f t="shared" ref="BE68:BE75" si="5">IF(AZ68=5,G68,0)</f>
        <v>0</v>
      </c>
      <c r="CA68" s="177">
        <v>1</v>
      </c>
      <c r="CB68" s="177">
        <v>1</v>
      </c>
      <c r="CZ68" s="146">
        <v>0</v>
      </c>
    </row>
    <row r="69" spans="1:104">
      <c r="A69" s="171">
        <v>20</v>
      </c>
      <c r="B69" s="172" t="s">
        <v>163</v>
      </c>
      <c r="C69" s="173" t="s">
        <v>164</v>
      </c>
      <c r="D69" s="174" t="s">
        <v>85</v>
      </c>
      <c r="E69" s="175">
        <v>1</v>
      </c>
      <c r="F69" s="175">
        <v>0</v>
      </c>
      <c r="G69" s="176">
        <f t="shared" si="0"/>
        <v>0</v>
      </c>
      <c r="O69" s="170">
        <v>2</v>
      </c>
      <c r="AA69" s="146">
        <v>1</v>
      </c>
      <c r="AB69" s="146">
        <v>1</v>
      </c>
      <c r="AC69" s="146">
        <v>1</v>
      </c>
      <c r="AZ69" s="146">
        <v>1</v>
      </c>
      <c r="BA69" s="146">
        <f t="shared" si="1"/>
        <v>0</v>
      </c>
      <c r="BB69" s="146">
        <f t="shared" si="2"/>
        <v>0</v>
      </c>
      <c r="BC69" s="146">
        <f t="shared" si="3"/>
        <v>0</v>
      </c>
      <c r="BD69" s="146">
        <f t="shared" si="4"/>
        <v>0</v>
      </c>
      <c r="BE69" s="146">
        <f t="shared" si="5"/>
        <v>0</v>
      </c>
      <c r="CA69" s="177">
        <v>1</v>
      </c>
      <c r="CB69" s="177">
        <v>1</v>
      </c>
      <c r="CZ69" s="146">
        <v>0</v>
      </c>
    </row>
    <row r="70" spans="1:104">
      <c r="A70" s="171">
        <v>21</v>
      </c>
      <c r="B70" s="172" t="s">
        <v>165</v>
      </c>
      <c r="C70" s="173" t="s">
        <v>166</v>
      </c>
      <c r="D70" s="174" t="s">
        <v>167</v>
      </c>
      <c r="E70" s="175">
        <v>3</v>
      </c>
      <c r="F70" s="175">
        <v>0</v>
      </c>
      <c r="G70" s="176">
        <f t="shared" si="0"/>
        <v>0</v>
      </c>
      <c r="O70" s="170">
        <v>2</v>
      </c>
      <c r="AA70" s="146">
        <v>1</v>
      </c>
      <c r="AB70" s="146">
        <v>1</v>
      </c>
      <c r="AC70" s="146">
        <v>1</v>
      </c>
      <c r="AZ70" s="146">
        <v>1</v>
      </c>
      <c r="BA70" s="146">
        <f t="shared" si="1"/>
        <v>0</v>
      </c>
      <c r="BB70" s="146">
        <f t="shared" si="2"/>
        <v>0</v>
      </c>
      <c r="BC70" s="146">
        <f t="shared" si="3"/>
        <v>0</v>
      </c>
      <c r="BD70" s="146">
        <f t="shared" si="4"/>
        <v>0</v>
      </c>
      <c r="BE70" s="146">
        <f t="shared" si="5"/>
        <v>0</v>
      </c>
      <c r="CA70" s="177">
        <v>1</v>
      </c>
      <c r="CB70" s="177">
        <v>1</v>
      </c>
      <c r="CZ70" s="146">
        <v>0</v>
      </c>
    </row>
    <row r="71" spans="1:104">
      <c r="A71" s="171">
        <v>22</v>
      </c>
      <c r="B71" s="172" t="s">
        <v>168</v>
      </c>
      <c r="C71" s="173" t="s">
        <v>169</v>
      </c>
      <c r="D71" s="174" t="s">
        <v>85</v>
      </c>
      <c r="E71" s="175">
        <v>1</v>
      </c>
      <c r="F71" s="175">
        <v>0</v>
      </c>
      <c r="G71" s="176">
        <f t="shared" si="0"/>
        <v>0</v>
      </c>
      <c r="O71" s="170">
        <v>2</v>
      </c>
      <c r="AA71" s="146">
        <v>1</v>
      </c>
      <c r="AB71" s="146">
        <v>1</v>
      </c>
      <c r="AC71" s="146">
        <v>1</v>
      </c>
      <c r="AZ71" s="146">
        <v>1</v>
      </c>
      <c r="BA71" s="146">
        <f t="shared" si="1"/>
        <v>0</v>
      </c>
      <c r="BB71" s="146">
        <f t="shared" si="2"/>
        <v>0</v>
      </c>
      <c r="BC71" s="146">
        <f t="shared" si="3"/>
        <v>0</v>
      </c>
      <c r="BD71" s="146">
        <f t="shared" si="4"/>
        <v>0</v>
      </c>
      <c r="BE71" s="146">
        <f t="shared" si="5"/>
        <v>0</v>
      </c>
      <c r="CA71" s="177">
        <v>1</v>
      </c>
      <c r="CB71" s="177">
        <v>1</v>
      </c>
      <c r="CZ71" s="146">
        <v>0</v>
      </c>
    </row>
    <row r="72" spans="1:104">
      <c r="A72" s="171">
        <v>23</v>
      </c>
      <c r="B72" s="172" t="s">
        <v>170</v>
      </c>
      <c r="C72" s="173" t="s">
        <v>171</v>
      </c>
      <c r="D72" s="174" t="s">
        <v>85</v>
      </c>
      <c r="E72" s="175">
        <v>1</v>
      </c>
      <c r="F72" s="175">
        <v>0</v>
      </c>
      <c r="G72" s="176">
        <f t="shared" si="0"/>
        <v>0</v>
      </c>
      <c r="O72" s="170">
        <v>2</v>
      </c>
      <c r="AA72" s="146">
        <v>1</v>
      </c>
      <c r="AB72" s="146">
        <v>9</v>
      </c>
      <c r="AC72" s="146">
        <v>9</v>
      </c>
      <c r="AZ72" s="146">
        <v>1</v>
      </c>
      <c r="BA72" s="146">
        <f t="shared" si="1"/>
        <v>0</v>
      </c>
      <c r="BB72" s="146">
        <f t="shared" si="2"/>
        <v>0</v>
      </c>
      <c r="BC72" s="146">
        <f t="shared" si="3"/>
        <v>0</v>
      </c>
      <c r="BD72" s="146">
        <f t="shared" si="4"/>
        <v>0</v>
      </c>
      <c r="BE72" s="146">
        <f t="shared" si="5"/>
        <v>0</v>
      </c>
      <c r="CA72" s="177">
        <v>1</v>
      </c>
      <c r="CB72" s="177">
        <v>9</v>
      </c>
      <c r="CZ72" s="146">
        <v>0</v>
      </c>
    </row>
    <row r="73" spans="1:104">
      <c r="A73" s="171">
        <v>24</v>
      </c>
      <c r="B73" s="172" t="s">
        <v>172</v>
      </c>
      <c r="C73" s="173" t="s">
        <v>173</v>
      </c>
      <c r="D73" s="174" t="s">
        <v>85</v>
      </c>
      <c r="E73" s="175">
        <v>1</v>
      </c>
      <c r="F73" s="175">
        <v>0</v>
      </c>
      <c r="G73" s="176">
        <f t="shared" si="0"/>
        <v>0</v>
      </c>
      <c r="O73" s="170">
        <v>2</v>
      </c>
      <c r="AA73" s="146">
        <v>1</v>
      </c>
      <c r="AB73" s="146">
        <v>1</v>
      </c>
      <c r="AC73" s="146">
        <v>1</v>
      </c>
      <c r="AZ73" s="146">
        <v>1</v>
      </c>
      <c r="BA73" s="146">
        <f t="shared" si="1"/>
        <v>0</v>
      </c>
      <c r="BB73" s="146">
        <f t="shared" si="2"/>
        <v>0</v>
      </c>
      <c r="BC73" s="146">
        <f t="shared" si="3"/>
        <v>0</v>
      </c>
      <c r="BD73" s="146">
        <f t="shared" si="4"/>
        <v>0</v>
      </c>
      <c r="BE73" s="146">
        <f t="shared" si="5"/>
        <v>0</v>
      </c>
      <c r="CA73" s="177">
        <v>1</v>
      </c>
      <c r="CB73" s="177">
        <v>1</v>
      </c>
      <c r="CZ73" s="146">
        <v>0</v>
      </c>
    </row>
    <row r="74" spans="1:104">
      <c r="A74" s="171">
        <v>25</v>
      </c>
      <c r="B74" s="172" t="s">
        <v>174</v>
      </c>
      <c r="C74" s="173" t="s">
        <v>175</v>
      </c>
      <c r="D74" s="174" t="s">
        <v>85</v>
      </c>
      <c r="E74" s="175">
        <v>1</v>
      </c>
      <c r="F74" s="175">
        <v>0</v>
      </c>
      <c r="G74" s="176">
        <f t="shared" si="0"/>
        <v>0</v>
      </c>
      <c r="O74" s="170">
        <v>2</v>
      </c>
      <c r="AA74" s="146">
        <v>1</v>
      </c>
      <c r="AB74" s="146">
        <v>1</v>
      </c>
      <c r="AC74" s="146">
        <v>1</v>
      </c>
      <c r="AZ74" s="146">
        <v>1</v>
      </c>
      <c r="BA74" s="146">
        <f t="shared" si="1"/>
        <v>0</v>
      </c>
      <c r="BB74" s="146">
        <f t="shared" si="2"/>
        <v>0</v>
      </c>
      <c r="BC74" s="146">
        <f t="shared" si="3"/>
        <v>0</v>
      </c>
      <c r="BD74" s="146">
        <f t="shared" si="4"/>
        <v>0</v>
      </c>
      <c r="BE74" s="146">
        <f t="shared" si="5"/>
        <v>0</v>
      </c>
      <c r="CA74" s="177">
        <v>1</v>
      </c>
      <c r="CB74" s="177">
        <v>1</v>
      </c>
      <c r="CZ74" s="146">
        <v>0</v>
      </c>
    </row>
    <row r="75" spans="1:104" ht="24">
      <c r="A75" s="171">
        <v>26</v>
      </c>
      <c r="B75" s="172" t="s">
        <v>176</v>
      </c>
      <c r="C75" s="173" t="s">
        <v>177</v>
      </c>
      <c r="D75" s="174" t="s">
        <v>104</v>
      </c>
      <c r="E75" s="175">
        <v>135.52000000000001</v>
      </c>
      <c r="F75" s="175">
        <v>0</v>
      </c>
      <c r="G75" s="176">
        <f t="shared" si="0"/>
        <v>0</v>
      </c>
      <c r="O75" s="170">
        <v>2</v>
      </c>
      <c r="AA75" s="146">
        <v>1</v>
      </c>
      <c r="AB75" s="146">
        <v>1</v>
      </c>
      <c r="AC75" s="146">
        <v>1</v>
      </c>
      <c r="AZ75" s="146">
        <v>1</v>
      </c>
      <c r="BA75" s="146">
        <f t="shared" si="1"/>
        <v>0</v>
      </c>
      <c r="BB75" s="146">
        <f t="shared" si="2"/>
        <v>0</v>
      </c>
      <c r="BC75" s="146">
        <f t="shared" si="3"/>
        <v>0</v>
      </c>
      <c r="BD75" s="146">
        <f t="shared" si="4"/>
        <v>0</v>
      </c>
      <c r="BE75" s="146">
        <f t="shared" si="5"/>
        <v>0</v>
      </c>
      <c r="CA75" s="177">
        <v>1</v>
      </c>
      <c r="CB75" s="177">
        <v>1</v>
      </c>
      <c r="CZ75" s="146">
        <v>1.8380000000000001E-2</v>
      </c>
    </row>
    <row r="76" spans="1:104">
      <c r="A76" s="178"/>
      <c r="B76" s="180"/>
      <c r="C76" s="225" t="s">
        <v>178</v>
      </c>
      <c r="D76" s="226"/>
      <c r="E76" s="181">
        <v>135.52000000000001</v>
      </c>
      <c r="F76" s="182"/>
      <c r="G76" s="183"/>
      <c r="M76" s="179" t="s">
        <v>178</v>
      </c>
      <c r="O76" s="170"/>
    </row>
    <row r="77" spans="1:104">
      <c r="A77" s="171">
        <v>27</v>
      </c>
      <c r="B77" s="172" t="s">
        <v>179</v>
      </c>
      <c r="C77" s="173" t="s">
        <v>180</v>
      </c>
      <c r="D77" s="174" t="s">
        <v>104</v>
      </c>
      <c r="E77" s="175">
        <v>406.56</v>
      </c>
      <c r="F77" s="175">
        <v>0</v>
      </c>
      <c r="G77" s="176">
        <f>E77*F77</f>
        <v>0</v>
      </c>
      <c r="O77" s="170">
        <v>2</v>
      </c>
      <c r="AA77" s="146">
        <v>1</v>
      </c>
      <c r="AB77" s="146">
        <v>1</v>
      </c>
      <c r="AC77" s="146">
        <v>1</v>
      </c>
      <c r="AZ77" s="146">
        <v>1</v>
      </c>
      <c r="BA77" s="146">
        <f>IF(AZ77=1,G77,0)</f>
        <v>0</v>
      </c>
      <c r="BB77" s="146">
        <f>IF(AZ77=2,G77,0)</f>
        <v>0</v>
      </c>
      <c r="BC77" s="146">
        <f>IF(AZ77=3,G77,0)</f>
        <v>0</v>
      </c>
      <c r="BD77" s="146">
        <f>IF(AZ77=4,G77,0)</f>
        <v>0</v>
      </c>
      <c r="BE77" s="146">
        <f>IF(AZ77=5,G77,0)</f>
        <v>0</v>
      </c>
      <c r="CA77" s="177">
        <v>1</v>
      </c>
      <c r="CB77" s="177">
        <v>1</v>
      </c>
      <c r="CZ77" s="146">
        <v>8.4999999999999995E-4</v>
      </c>
    </row>
    <row r="78" spans="1:104">
      <c r="A78" s="178"/>
      <c r="B78" s="180"/>
      <c r="C78" s="225" t="s">
        <v>181</v>
      </c>
      <c r="D78" s="226"/>
      <c r="E78" s="181">
        <v>406.56</v>
      </c>
      <c r="F78" s="182"/>
      <c r="G78" s="183"/>
      <c r="M78" s="179" t="s">
        <v>181</v>
      </c>
      <c r="O78" s="170"/>
    </row>
    <row r="79" spans="1:104">
      <c r="A79" s="171">
        <v>28</v>
      </c>
      <c r="B79" s="172" t="s">
        <v>182</v>
      </c>
      <c r="C79" s="173" t="s">
        <v>183</v>
      </c>
      <c r="D79" s="174" t="s">
        <v>104</v>
      </c>
      <c r="E79" s="175">
        <v>135.52000000000001</v>
      </c>
      <c r="F79" s="175">
        <v>0</v>
      </c>
      <c r="G79" s="176">
        <f>E79*F79</f>
        <v>0</v>
      </c>
      <c r="O79" s="170">
        <v>2</v>
      </c>
      <c r="AA79" s="146">
        <v>1</v>
      </c>
      <c r="AB79" s="146">
        <v>1</v>
      </c>
      <c r="AC79" s="146">
        <v>1</v>
      </c>
      <c r="AZ79" s="146">
        <v>1</v>
      </c>
      <c r="BA79" s="146">
        <f>IF(AZ79=1,G79,0)</f>
        <v>0</v>
      </c>
      <c r="BB79" s="146">
        <f>IF(AZ79=2,G79,0)</f>
        <v>0</v>
      </c>
      <c r="BC79" s="146">
        <f>IF(AZ79=3,G79,0)</f>
        <v>0</v>
      </c>
      <c r="BD79" s="146">
        <f>IF(AZ79=4,G79,0)</f>
        <v>0</v>
      </c>
      <c r="BE79" s="146">
        <f>IF(AZ79=5,G79,0)</f>
        <v>0</v>
      </c>
      <c r="CA79" s="177">
        <v>1</v>
      </c>
      <c r="CB79" s="177">
        <v>1</v>
      </c>
      <c r="CZ79" s="146">
        <v>0</v>
      </c>
    </row>
    <row r="80" spans="1:104">
      <c r="A80" s="171">
        <v>29</v>
      </c>
      <c r="B80" s="172" t="s">
        <v>184</v>
      </c>
      <c r="C80" s="173" t="s">
        <v>185</v>
      </c>
      <c r="D80" s="174" t="s">
        <v>85</v>
      </c>
      <c r="E80" s="175">
        <v>1</v>
      </c>
      <c r="F80" s="175">
        <v>0</v>
      </c>
      <c r="G80" s="176">
        <f>E80*F80</f>
        <v>0</v>
      </c>
      <c r="O80" s="170">
        <v>2</v>
      </c>
      <c r="AA80" s="146">
        <v>12</v>
      </c>
      <c r="AB80" s="146">
        <v>0</v>
      </c>
      <c r="AC80" s="146">
        <v>30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12</v>
      </c>
      <c r="CB80" s="177">
        <v>0</v>
      </c>
      <c r="CZ80" s="146">
        <v>0</v>
      </c>
    </row>
    <row r="81" spans="1:104">
      <c r="A81" s="171">
        <v>30</v>
      </c>
      <c r="B81" s="172" t="s">
        <v>186</v>
      </c>
      <c r="C81" s="173" t="s">
        <v>187</v>
      </c>
      <c r="D81" s="174" t="s">
        <v>73</v>
      </c>
      <c r="E81" s="175">
        <v>3</v>
      </c>
      <c r="F81" s="175">
        <v>0</v>
      </c>
      <c r="G81" s="176">
        <f>E81*F81</f>
        <v>0</v>
      </c>
      <c r="O81" s="170">
        <v>2</v>
      </c>
      <c r="AA81" s="146">
        <v>10</v>
      </c>
      <c r="AB81" s="146">
        <v>0</v>
      </c>
      <c r="AC81" s="146">
        <v>8</v>
      </c>
      <c r="AZ81" s="146">
        <v>5</v>
      </c>
      <c r="BA81" s="146">
        <f>IF(AZ81=1,G81,0)</f>
        <v>0</v>
      </c>
      <c r="BB81" s="146">
        <f>IF(AZ81=2,G81,0)</f>
        <v>0</v>
      </c>
      <c r="BC81" s="146">
        <f>IF(AZ81=3,G81,0)</f>
        <v>0</v>
      </c>
      <c r="BD81" s="146">
        <f>IF(AZ81=4,G81,0)</f>
        <v>0</v>
      </c>
      <c r="BE81" s="146">
        <f>IF(AZ81=5,G81,0)</f>
        <v>0</v>
      </c>
      <c r="CA81" s="177">
        <v>10</v>
      </c>
      <c r="CB81" s="177">
        <v>0</v>
      </c>
      <c r="CZ81" s="146">
        <v>0</v>
      </c>
    </row>
    <row r="82" spans="1:104">
      <c r="A82" s="184"/>
      <c r="B82" s="185" t="s">
        <v>74</v>
      </c>
      <c r="C82" s="186" t="str">
        <f>CONCATENATE(B67," ",C67)</f>
        <v>94 Lešení a stavební výtahy</v>
      </c>
      <c r="D82" s="187"/>
      <c r="E82" s="188"/>
      <c r="F82" s="189"/>
      <c r="G82" s="190">
        <f>SUM(G67:G81)</f>
        <v>0</v>
      </c>
      <c r="O82" s="170">
        <v>4</v>
      </c>
      <c r="BA82" s="191">
        <f>SUM(BA67:BA81)</f>
        <v>0</v>
      </c>
      <c r="BB82" s="191">
        <f>SUM(BB67:BB81)</f>
        <v>0</v>
      </c>
      <c r="BC82" s="191">
        <f>SUM(BC67:BC81)</f>
        <v>0</v>
      </c>
      <c r="BD82" s="191">
        <f>SUM(BD67:BD81)</f>
        <v>0</v>
      </c>
      <c r="BE82" s="191">
        <f>SUM(BE67:BE81)</f>
        <v>0</v>
      </c>
    </row>
    <row r="83" spans="1:104">
      <c r="A83" s="163" t="s">
        <v>72</v>
      </c>
      <c r="B83" s="164" t="s">
        <v>188</v>
      </c>
      <c r="C83" s="165" t="s">
        <v>189</v>
      </c>
      <c r="D83" s="166"/>
      <c r="E83" s="167"/>
      <c r="F83" s="167"/>
      <c r="G83" s="168"/>
      <c r="H83" s="169"/>
      <c r="I83" s="169"/>
      <c r="O83" s="170">
        <v>1</v>
      </c>
    </row>
    <row r="84" spans="1:104">
      <c r="A84" s="171">
        <v>31</v>
      </c>
      <c r="B84" s="172" t="s">
        <v>190</v>
      </c>
      <c r="C84" s="173" t="s">
        <v>191</v>
      </c>
      <c r="D84" s="174" t="s">
        <v>104</v>
      </c>
      <c r="E84" s="175">
        <v>163.85599999999999</v>
      </c>
      <c r="F84" s="175">
        <v>0</v>
      </c>
      <c r="G84" s="176">
        <f>E84*F84</f>
        <v>0</v>
      </c>
      <c r="O84" s="170">
        <v>2</v>
      </c>
      <c r="AA84" s="146">
        <v>1</v>
      </c>
      <c r="AB84" s="146">
        <v>1</v>
      </c>
      <c r="AC84" s="146">
        <v>1</v>
      </c>
      <c r="AZ84" s="146">
        <v>1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7">
        <v>1</v>
      </c>
      <c r="CB84" s="177">
        <v>1</v>
      </c>
      <c r="CZ84" s="146">
        <v>4.0000000000000003E-5</v>
      </c>
    </row>
    <row r="85" spans="1:104">
      <c r="A85" s="178"/>
      <c r="B85" s="180"/>
      <c r="C85" s="225" t="s">
        <v>192</v>
      </c>
      <c r="D85" s="226"/>
      <c r="E85" s="181">
        <v>64.400000000000006</v>
      </c>
      <c r="F85" s="182"/>
      <c r="G85" s="183"/>
      <c r="M85" s="179" t="s">
        <v>192</v>
      </c>
      <c r="O85" s="170"/>
    </row>
    <row r="86" spans="1:104">
      <c r="A86" s="178"/>
      <c r="B86" s="180"/>
      <c r="C86" s="225" t="s">
        <v>193</v>
      </c>
      <c r="D86" s="226"/>
      <c r="E86" s="181">
        <v>99.456000000000003</v>
      </c>
      <c r="F86" s="182"/>
      <c r="G86" s="183"/>
      <c r="M86" s="179" t="s">
        <v>193</v>
      </c>
      <c r="O86" s="170"/>
    </row>
    <row r="87" spans="1:104">
      <c r="A87" s="184"/>
      <c r="B87" s="185" t="s">
        <v>74</v>
      </c>
      <c r="C87" s="186" t="str">
        <f>CONCATENATE(B83," ",C83)</f>
        <v>95 Dokončovací konstrukce na pozemních stavbách</v>
      </c>
      <c r="D87" s="187"/>
      <c r="E87" s="188"/>
      <c r="F87" s="189"/>
      <c r="G87" s="190">
        <f>SUM(G83:G86)</f>
        <v>0</v>
      </c>
      <c r="O87" s="170">
        <v>4</v>
      </c>
      <c r="BA87" s="191">
        <f>SUM(BA83:BA86)</f>
        <v>0</v>
      </c>
      <c r="BB87" s="191">
        <f>SUM(BB83:BB86)</f>
        <v>0</v>
      </c>
      <c r="BC87" s="191">
        <f>SUM(BC83:BC86)</f>
        <v>0</v>
      </c>
      <c r="BD87" s="191">
        <f>SUM(BD83:BD86)</f>
        <v>0</v>
      </c>
      <c r="BE87" s="191">
        <f>SUM(BE83:BE86)</f>
        <v>0</v>
      </c>
    </row>
    <row r="88" spans="1:104">
      <c r="A88" s="163" t="s">
        <v>72</v>
      </c>
      <c r="B88" s="164" t="s">
        <v>194</v>
      </c>
      <c r="C88" s="165" t="s">
        <v>195</v>
      </c>
      <c r="D88" s="166"/>
      <c r="E88" s="167"/>
      <c r="F88" s="167"/>
      <c r="G88" s="168"/>
      <c r="H88" s="169"/>
      <c r="I88" s="169"/>
      <c r="O88" s="170">
        <v>1</v>
      </c>
    </row>
    <row r="89" spans="1:104">
      <c r="A89" s="171">
        <v>32</v>
      </c>
      <c r="B89" s="172" t="s">
        <v>196</v>
      </c>
      <c r="C89" s="173" t="s">
        <v>197</v>
      </c>
      <c r="D89" s="174" t="s">
        <v>97</v>
      </c>
      <c r="E89" s="175">
        <v>4.1334999999999997</v>
      </c>
      <c r="F89" s="175">
        <v>0</v>
      </c>
      <c r="G89" s="176">
        <f>E89*F89</f>
        <v>0</v>
      </c>
      <c r="O89" s="170">
        <v>2</v>
      </c>
      <c r="AA89" s="146">
        <v>1</v>
      </c>
      <c r="AB89" s="146">
        <v>1</v>
      </c>
      <c r="AC89" s="146">
        <v>1</v>
      </c>
      <c r="AZ89" s="146">
        <v>1</v>
      </c>
      <c r="BA89" s="146">
        <f>IF(AZ89=1,G89,0)</f>
        <v>0</v>
      </c>
      <c r="BB89" s="146">
        <f>IF(AZ89=2,G89,0)</f>
        <v>0</v>
      </c>
      <c r="BC89" s="146">
        <f>IF(AZ89=3,G89,0)</f>
        <v>0</v>
      </c>
      <c r="BD89" s="146">
        <f>IF(AZ89=4,G89,0)</f>
        <v>0</v>
      </c>
      <c r="BE89" s="146">
        <f>IF(AZ89=5,G89,0)</f>
        <v>0</v>
      </c>
      <c r="CA89" s="177">
        <v>1</v>
      </c>
      <c r="CB89" s="177">
        <v>1</v>
      </c>
      <c r="CZ89" s="146">
        <v>1.2800000000000001E-3</v>
      </c>
    </row>
    <row r="90" spans="1:104">
      <c r="A90" s="178"/>
      <c r="B90" s="180"/>
      <c r="C90" s="225" t="s">
        <v>198</v>
      </c>
      <c r="D90" s="226"/>
      <c r="E90" s="181">
        <v>4.1334999999999997</v>
      </c>
      <c r="F90" s="182"/>
      <c r="G90" s="183"/>
      <c r="M90" s="179" t="s">
        <v>198</v>
      </c>
      <c r="O90" s="170"/>
    </row>
    <row r="91" spans="1:104">
      <c r="A91" s="171">
        <v>33</v>
      </c>
      <c r="B91" s="172" t="s">
        <v>199</v>
      </c>
      <c r="C91" s="173" t="s">
        <v>200</v>
      </c>
      <c r="D91" s="174" t="s">
        <v>97</v>
      </c>
      <c r="E91" s="175">
        <v>2.9531000000000001</v>
      </c>
      <c r="F91" s="175">
        <v>0</v>
      </c>
      <c r="G91" s="176">
        <f>E91*F91</f>
        <v>0</v>
      </c>
      <c r="O91" s="170">
        <v>2</v>
      </c>
      <c r="AA91" s="146">
        <v>1</v>
      </c>
      <c r="AB91" s="146">
        <v>1</v>
      </c>
      <c r="AC91" s="146">
        <v>1</v>
      </c>
      <c r="AZ91" s="146">
        <v>1</v>
      </c>
      <c r="BA91" s="146">
        <f>IF(AZ91=1,G91,0)</f>
        <v>0</v>
      </c>
      <c r="BB91" s="146">
        <f>IF(AZ91=2,G91,0)</f>
        <v>0</v>
      </c>
      <c r="BC91" s="146">
        <f>IF(AZ91=3,G91,0)</f>
        <v>0</v>
      </c>
      <c r="BD91" s="146">
        <f>IF(AZ91=4,G91,0)</f>
        <v>0</v>
      </c>
      <c r="BE91" s="146">
        <f>IF(AZ91=5,G91,0)</f>
        <v>0</v>
      </c>
      <c r="CA91" s="177">
        <v>1</v>
      </c>
      <c r="CB91" s="177">
        <v>1</v>
      </c>
      <c r="CZ91" s="146">
        <v>0</v>
      </c>
    </row>
    <row r="92" spans="1:104">
      <c r="A92" s="178"/>
      <c r="B92" s="180"/>
      <c r="C92" s="225" t="s">
        <v>201</v>
      </c>
      <c r="D92" s="226"/>
      <c r="E92" s="181">
        <v>1.0237000000000001</v>
      </c>
      <c r="F92" s="182"/>
      <c r="G92" s="183"/>
      <c r="M92" s="179" t="s">
        <v>201</v>
      </c>
      <c r="O92" s="170"/>
    </row>
    <row r="93" spans="1:104">
      <c r="A93" s="178"/>
      <c r="B93" s="180"/>
      <c r="C93" s="225" t="s">
        <v>202</v>
      </c>
      <c r="D93" s="226"/>
      <c r="E93" s="181">
        <v>1.575</v>
      </c>
      <c r="F93" s="182"/>
      <c r="G93" s="183"/>
      <c r="M93" s="179" t="s">
        <v>202</v>
      </c>
      <c r="O93" s="170"/>
    </row>
    <row r="94" spans="1:104">
      <c r="A94" s="178"/>
      <c r="B94" s="180"/>
      <c r="C94" s="225" t="s">
        <v>203</v>
      </c>
      <c r="D94" s="226"/>
      <c r="E94" s="181">
        <v>0.35439999999999999</v>
      </c>
      <c r="F94" s="182"/>
      <c r="G94" s="183"/>
      <c r="M94" s="179" t="s">
        <v>203</v>
      </c>
      <c r="O94" s="170"/>
    </row>
    <row r="95" spans="1:104">
      <c r="A95" s="171">
        <v>34</v>
      </c>
      <c r="B95" s="172" t="s">
        <v>204</v>
      </c>
      <c r="C95" s="173" t="s">
        <v>205</v>
      </c>
      <c r="D95" s="174" t="s">
        <v>104</v>
      </c>
      <c r="E95" s="175">
        <v>8</v>
      </c>
      <c r="F95" s="175">
        <v>0</v>
      </c>
      <c r="G95" s="176">
        <f>E95*F95</f>
        <v>0</v>
      </c>
      <c r="O95" s="170">
        <v>2</v>
      </c>
      <c r="AA95" s="146">
        <v>1</v>
      </c>
      <c r="AB95" s="146">
        <v>1</v>
      </c>
      <c r="AC95" s="146">
        <v>1</v>
      </c>
      <c r="AZ95" s="146">
        <v>1</v>
      </c>
      <c r="BA95" s="146">
        <f>IF(AZ95=1,G95,0)</f>
        <v>0</v>
      </c>
      <c r="BB95" s="146">
        <f>IF(AZ95=2,G95,0)</f>
        <v>0</v>
      </c>
      <c r="BC95" s="146">
        <f>IF(AZ95=3,G95,0)</f>
        <v>0</v>
      </c>
      <c r="BD95" s="146">
        <f>IF(AZ95=4,G95,0)</f>
        <v>0</v>
      </c>
      <c r="BE95" s="146">
        <f>IF(AZ95=5,G95,0)</f>
        <v>0</v>
      </c>
      <c r="CA95" s="177">
        <v>1</v>
      </c>
      <c r="CB95" s="177">
        <v>1</v>
      </c>
      <c r="CZ95" s="146">
        <v>3.4000000000000002E-4</v>
      </c>
    </row>
    <row r="96" spans="1:104">
      <c r="A96" s="178"/>
      <c r="B96" s="180"/>
      <c r="C96" s="225" t="s">
        <v>206</v>
      </c>
      <c r="D96" s="226"/>
      <c r="E96" s="181">
        <v>8</v>
      </c>
      <c r="F96" s="182"/>
      <c r="G96" s="183"/>
      <c r="M96" s="179" t="s">
        <v>206</v>
      </c>
      <c r="O96" s="170"/>
    </row>
    <row r="97" spans="1:104">
      <c r="A97" s="184"/>
      <c r="B97" s="185" t="s">
        <v>74</v>
      </c>
      <c r="C97" s="186" t="str">
        <f>CONCATENATE(B88," ",C88)</f>
        <v>96 Bourání konstrukcí</v>
      </c>
      <c r="D97" s="187"/>
      <c r="E97" s="188"/>
      <c r="F97" s="189"/>
      <c r="G97" s="190">
        <f>SUM(G88:G96)</f>
        <v>0</v>
      </c>
      <c r="O97" s="170">
        <v>4</v>
      </c>
      <c r="BA97" s="191">
        <f>SUM(BA88:BA96)</f>
        <v>0</v>
      </c>
      <c r="BB97" s="191">
        <f>SUM(BB88:BB96)</f>
        <v>0</v>
      </c>
      <c r="BC97" s="191">
        <f>SUM(BC88:BC96)</f>
        <v>0</v>
      </c>
      <c r="BD97" s="191">
        <f>SUM(BD88:BD96)</f>
        <v>0</v>
      </c>
      <c r="BE97" s="191">
        <f>SUM(BE88:BE96)</f>
        <v>0</v>
      </c>
    </row>
    <row r="98" spans="1:104">
      <c r="A98" s="163" t="s">
        <v>72</v>
      </c>
      <c r="B98" s="164" t="s">
        <v>207</v>
      </c>
      <c r="C98" s="165" t="s">
        <v>208</v>
      </c>
      <c r="D98" s="166"/>
      <c r="E98" s="167"/>
      <c r="F98" s="167"/>
      <c r="G98" s="168"/>
      <c r="H98" s="169"/>
      <c r="I98" s="169"/>
      <c r="O98" s="170">
        <v>1</v>
      </c>
    </row>
    <row r="99" spans="1:104">
      <c r="A99" s="171">
        <v>35</v>
      </c>
      <c r="B99" s="172" t="s">
        <v>209</v>
      </c>
      <c r="C99" s="173" t="s">
        <v>210</v>
      </c>
      <c r="D99" s="174" t="s">
        <v>132</v>
      </c>
      <c r="E99" s="175">
        <v>38.496265960999999</v>
      </c>
      <c r="F99" s="175">
        <v>0</v>
      </c>
      <c r="G99" s="176">
        <f>E99*F99</f>
        <v>0</v>
      </c>
      <c r="O99" s="170">
        <v>2</v>
      </c>
      <c r="AA99" s="146">
        <v>7</v>
      </c>
      <c r="AB99" s="146">
        <v>1</v>
      </c>
      <c r="AC99" s="146">
        <v>2</v>
      </c>
      <c r="AZ99" s="146">
        <v>1</v>
      </c>
      <c r="BA99" s="146">
        <f>IF(AZ99=1,G99,0)</f>
        <v>0</v>
      </c>
      <c r="BB99" s="146">
        <f>IF(AZ99=2,G99,0)</f>
        <v>0</v>
      </c>
      <c r="BC99" s="146">
        <f>IF(AZ99=3,G99,0)</f>
        <v>0</v>
      </c>
      <c r="BD99" s="146">
        <f>IF(AZ99=4,G99,0)</f>
        <v>0</v>
      </c>
      <c r="BE99" s="146">
        <f>IF(AZ99=5,G99,0)</f>
        <v>0</v>
      </c>
      <c r="CA99" s="177">
        <v>7</v>
      </c>
      <c r="CB99" s="177">
        <v>1</v>
      </c>
      <c r="CZ99" s="146">
        <v>0</v>
      </c>
    </row>
    <row r="100" spans="1:104">
      <c r="A100" s="184"/>
      <c r="B100" s="185" t="s">
        <v>74</v>
      </c>
      <c r="C100" s="186" t="str">
        <f>CONCATENATE(B98," ",C98)</f>
        <v>99 Staveništní přesun hmot</v>
      </c>
      <c r="D100" s="187"/>
      <c r="E100" s="188"/>
      <c r="F100" s="189"/>
      <c r="G100" s="190">
        <f>SUM(G98:G99)</f>
        <v>0</v>
      </c>
      <c r="O100" s="170">
        <v>4</v>
      </c>
      <c r="BA100" s="191">
        <f>SUM(BA98:BA99)</f>
        <v>0</v>
      </c>
      <c r="BB100" s="191">
        <f>SUM(BB98:BB99)</f>
        <v>0</v>
      </c>
      <c r="BC100" s="191">
        <f>SUM(BC98:BC99)</f>
        <v>0</v>
      </c>
      <c r="BD100" s="191">
        <f>SUM(BD98:BD99)</f>
        <v>0</v>
      </c>
      <c r="BE100" s="191">
        <f>SUM(BE98:BE99)</f>
        <v>0</v>
      </c>
    </row>
    <row r="101" spans="1:104">
      <c r="A101" s="163" t="s">
        <v>72</v>
      </c>
      <c r="B101" s="164" t="s">
        <v>211</v>
      </c>
      <c r="C101" s="165" t="s">
        <v>212</v>
      </c>
      <c r="D101" s="166"/>
      <c r="E101" s="167"/>
      <c r="F101" s="167"/>
      <c r="G101" s="168"/>
      <c r="H101" s="169"/>
      <c r="I101" s="169"/>
      <c r="O101" s="170">
        <v>1</v>
      </c>
    </row>
    <row r="102" spans="1:104">
      <c r="A102" s="171">
        <v>36</v>
      </c>
      <c r="B102" s="172" t="s">
        <v>213</v>
      </c>
      <c r="C102" s="173" t="s">
        <v>214</v>
      </c>
      <c r="D102" s="174" t="s">
        <v>104</v>
      </c>
      <c r="E102" s="175">
        <v>99.724800000000002</v>
      </c>
      <c r="F102" s="175">
        <v>0</v>
      </c>
      <c r="G102" s="176">
        <f>E102*F102</f>
        <v>0</v>
      </c>
      <c r="O102" s="170">
        <v>2</v>
      </c>
      <c r="AA102" s="146">
        <v>1</v>
      </c>
      <c r="AB102" s="146">
        <v>7</v>
      </c>
      <c r="AC102" s="146">
        <v>7</v>
      </c>
      <c r="AZ102" s="146">
        <v>2</v>
      </c>
      <c r="BA102" s="146">
        <f>IF(AZ102=1,G102,0)</f>
        <v>0</v>
      </c>
      <c r="BB102" s="146">
        <f>IF(AZ102=2,G102,0)</f>
        <v>0</v>
      </c>
      <c r="BC102" s="146">
        <f>IF(AZ102=3,G102,0)</f>
        <v>0</v>
      </c>
      <c r="BD102" s="146">
        <f>IF(AZ102=4,G102,0)</f>
        <v>0</v>
      </c>
      <c r="BE102" s="146">
        <f>IF(AZ102=5,G102,0)</f>
        <v>0</v>
      </c>
      <c r="CA102" s="177">
        <v>1</v>
      </c>
      <c r="CB102" s="177">
        <v>7</v>
      </c>
      <c r="CZ102" s="146">
        <v>0</v>
      </c>
    </row>
    <row r="103" spans="1:104">
      <c r="A103" s="178"/>
      <c r="B103" s="180"/>
      <c r="C103" s="225" t="s">
        <v>215</v>
      </c>
      <c r="D103" s="226"/>
      <c r="E103" s="181">
        <v>99.724800000000002</v>
      </c>
      <c r="F103" s="182"/>
      <c r="G103" s="183"/>
      <c r="M103" s="179" t="s">
        <v>215</v>
      </c>
      <c r="O103" s="170"/>
    </row>
    <row r="104" spans="1:104">
      <c r="A104" s="171">
        <v>37</v>
      </c>
      <c r="B104" s="172" t="s">
        <v>216</v>
      </c>
      <c r="C104" s="173" t="s">
        <v>217</v>
      </c>
      <c r="D104" s="174" t="s">
        <v>73</v>
      </c>
      <c r="E104" s="175">
        <v>2</v>
      </c>
      <c r="F104" s="175">
        <v>0</v>
      </c>
      <c r="G104" s="176">
        <f>E104*F104</f>
        <v>0</v>
      </c>
      <c r="O104" s="170">
        <v>2</v>
      </c>
      <c r="AA104" s="146">
        <v>1</v>
      </c>
      <c r="AB104" s="146">
        <v>7</v>
      </c>
      <c r="AC104" s="146">
        <v>7</v>
      </c>
      <c r="AZ104" s="146">
        <v>2</v>
      </c>
      <c r="BA104" s="146">
        <f>IF(AZ104=1,G104,0)</f>
        <v>0</v>
      </c>
      <c r="BB104" s="146">
        <f>IF(AZ104=2,G104,0)</f>
        <v>0</v>
      </c>
      <c r="BC104" s="146">
        <f>IF(AZ104=3,G104,0)</f>
        <v>0</v>
      </c>
      <c r="BD104" s="146">
        <f>IF(AZ104=4,G104,0)</f>
        <v>0</v>
      </c>
      <c r="BE104" s="146">
        <f>IF(AZ104=5,G104,0)</f>
        <v>0</v>
      </c>
      <c r="CA104" s="177">
        <v>1</v>
      </c>
      <c r="CB104" s="177">
        <v>7</v>
      </c>
      <c r="CZ104" s="146">
        <v>0</v>
      </c>
    </row>
    <row r="105" spans="1:104" ht="24">
      <c r="A105" s="171">
        <v>38</v>
      </c>
      <c r="B105" s="172" t="s">
        <v>218</v>
      </c>
      <c r="C105" s="173" t="s">
        <v>219</v>
      </c>
      <c r="D105" s="174" t="s">
        <v>104</v>
      </c>
      <c r="E105" s="175">
        <v>111.7788</v>
      </c>
      <c r="F105" s="175">
        <v>0</v>
      </c>
      <c r="G105" s="176">
        <f>E105*F105</f>
        <v>0</v>
      </c>
      <c r="O105" s="170">
        <v>2</v>
      </c>
      <c r="AA105" s="146">
        <v>1</v>
      </c>
      <c r="AB105" s="146">
        <v>7</v>
      </c>
      <c r="AC105" s="146">
        <v>7</v>
      </c>
      <c r="AZ105" s="146">
        <v>2</v>
      </c>
      <c r="BA105" s="146">
        <f>IF(AZ105=1,G105,0)</f>
        <v>0</v>
      </c>
      <c r="BB105" s="146">
        <f>IF(AZ105=2,G105,0)</f>
        <v>0</v>
      </c>
      <c r="BC105" s="146">
        <f>IF(AZ105=3,G105,0)</f>
        <v>0</v>
      </c>
      <c r="BD105" s="146">
        <f>IF(AZ105=4,G105,0)</f>
        <v>0</v>
      </c>
      <c r="BE105" s="146">
        <f>IF(AZ105=5,G105,0)</f>
        <v>0</v>
      </c>
      <c r="CA105" s="177">
        <v>1</v>
      </c>
      <c r="CB105" s="177">
        <v>7</v>
      </c>
      <c r="CZ105" s="146">
        <v>0</v>
      </c>
    </row>
    <row r="106" spans="1:104">
      <c r="A106" s="178"/>
      <c r="B106" s="180"/>
      <c r="C106" s="225" t="s">
        <v>215</v>
      </c>
      <c r="D106" s="226"/>
      <c r="E106" s="181">
        <v>99.724800000000002</v>
      </c>
      <c r="F106" s="182"/>
      <c r="G106" s="183"/>
      <c r="M106" s="179" t="s">
        <v>215</v>
      </c>
      <c r="O106" s="170"/>
    </row>
    <row r="107" spans="1:104">
      <c r="A107" s="178"/>
      <c r="B107" s="180"/>
      <c r="C107" s="225" t="s">
        <v>220</v>
      </c>
      <c r="D107" s="226"/>
      <c r="E107" s="181">
        <v>12.054</v>
      </c>
      <c r="F107" s="182"/>
      <c r="G107" s="183"/>
      <c r="M107" s="179" t="s">
        <v>220</v>
      </c>
      <c r="O107" s="170"/>
    </row>
    <row r="108" spans="1:104" ht="24">
      <c r="A108" s="171">
        <v>39</v>
      </c>
      <c r="B108" s="172" t="s">
        <v>221</v>
      </c>
      <c r="C108" s="173" t="s">
        <v>222</v>
      </c>
      <c r="D108" s="174" t="s">
        <v>104</v>
      </c>
      <c r="E108" s="175">
        <v>129.14830000000001</v>
      </c>
      <c r="F108" s="175">
        <v>0</v>
      </c>
      <c r="G108" s="176">
        <f>E108*F108</f>
        <v>0</v>
      </c>
      <c r="O108" s="170">
        <v>2</v>
      </c>
      <c r="AA108" s="146">
        <v>1</v>
      </c>
      <c r="AB108" s="146">
        <v>7</v>
      </c>
      <c r="AC108" s="146">
        <v>7</v>
      </c>
      <c r="AZ108" s="146">
        <v>2</v>
      </c>
      <c r="BA108" s="146">
        <f>IF(AZ108=1,G108,0)</f>
        <v>0</v>
      </c>
      <c r="BB108" s="146">
        <f>IF(AZ108=2,G108,0)</f>
        <v>0</v>
      </c>
      <c r="BC108" s="146">
        <f>IF(AZ108=3,G108,0)</f>
        <v>0</v>
      </c>
      <c r="BD108" s="146">
        <f>IF(AZ108=4,G108,0)</f>
        <v>0</v>
      </c>
      <c r="BE108" s="146">
        <f>IF(AZ108=5,G108,0)</f>
        <v>0</v>
      </c>
      <c r="CA108" s="177">
        <v>1</v>
      </c>
      <c r="CB108" s="177">
        <v>7</v>
      </c>
      <c r="CZ108" s="146">
        <v>2.6099999999999999E-3</v>
      </c>
    </row>
    <row r="109" spans="1:104">
      <c r="A109" s="178"/>
      <c r="B109" s="180"/>
      <c r="C109" s="225" t="s">
        <v>223</v>
      </c>
      <c r="D109" s="226"/>
      <c r="E109" s="181">
        <v>114.6835</v>
      </c>
      <c r="F109" s="182"/>
      <c r="G109" s="183"/>
      <c r="M109" s="179" t="s">
        <v>223</v>
      </c>
      <c r="O109" s="170"/>
    </row>
    <row r="110" spans="1:104">
      <c r="A110" s="178"/>
      <c r="B110" s="180"/>
      <c r="C110" s="225" t="s">
        <v>224</v>
      </c>
      <c r="D110" s="226"/>
      <c r="E110" s="181">
        <v>14.4648</v>
      </c>
      <c r="F110" s="182"/>
      <c r="G110" s="183"/>
      <c r="M110" s="179" t="s">
        <v>224</v>
      </c>
      <c r="O110" s="170"/>
    </row>
    <row r="111" spans="1:104" ht="24">
      <c r="A111" s="171">
        <v>40</v>
      </c>
      <c r="B111" s="172" t="s">
        <v>225</v>
      </c>
      <c r="C111" s="173" t="s">
        <v>226</v>
      </c>
      <c r="D111" s="174" t="s">
        <v>104</v>
      </c>
      <c r="E111" s="175">
        <v>114.6835</v>
      </c>
      <c r="F111" s="175">
        <v>0</v>
      </c>
      <c r="G111" s="176">
        <f>E111*F111</f>
        <v>0</v>
      </c>
      <c r="O111" s="170">
        <v>2</v>
      </c>
      <c r="AA111" s="146">
        <v>1</v>
      </c>
      <c r="AB111" s="146">
        <v>7</v>
      </c>
      <c r="AC111" s="146">
        <v>7</v>
      </c>
      <c r="AZ111" s="146">
        <v>2</v>
      </c>
      <c r="BA111" s="146">
        <f>IF(AZ111=1,G111,0)</f>
        <v>0</v>
      </c>
      <c r="BB111" s="146">
        <f>IF(AZ111=2,G111,0)</f>
        <v>0</v>
      </c>
      <c r="BC111" s="146">
        <f>IF(AZ111=3,G111,0)</f>
        <v>0</v>
      </c>
      <c r="BD111" s="146">
        <f>IF(AZ111=4,G111,0)</f>
        <v>0</v>
      </c>
      <c r="BE111" s="146">
        <f>IF(AZ111=5,G111,0)</f>
        <v>0</v>
      </c>
      <c r="CA111" s="177">
        <v>1</v>
      </c>
      <c r="CB111" s="177">
        <v>7</v>
      </c>
      <c r="CZ111" s="146">
        <v>2.3000000000000001E-4</v>
      </c>
    </row>
    <row r="112" spans="1:104">
      <c r="A112" s="178"/>
      <c r="B112" s="180"/>
      <c r="C112" s="225" t="s">
        <v>223</v>
      </c>
      <c r="D112" s="226"/>
      <c r="E112" s="181">
        <v>114.6835</v>
      </c>
      <c r="F112" s="182"/>
      <c r="G112" s="183"/>
      <c r="M112" s="179" t="s">
        <v>223</v>
      </c>
      <c r="O112" s="170"/>
    </row>
    <row r="113" spans="1:104">
      <c r="A113" s="171">
        <v>41</v>
      </c>
      <c r="B113" s="172" t="s">
        <v>227</v>
      </c>
      <c r="C113" s="173" t="s">
        <v>228</v>
      </c>
      <c r="D113" s="174" t="s">
        <v>61</v>
      </c>
      <c r="E113" s="175"/>
      <c r="F113" s="175">
        <v>0</v>
      </c>
      <c r="G113" s="176">
        <f>E113*F113</f>
        <v>0</v>
      </c>
      <c r="O113" s="170">
        <v>2</v>
      </c>
      <c r="AA113" s="146">
        <v>7</v>
      </c>
      <c r="AB113" s="146">
        <v>1002</v>
      </c>
      <c r="AC113" s="146">
        <v>5</v>
      </c>
      <c r="AZ113" s="146">
        <v>2</v>
      </c>
      <c r="BA113" s="146">
        <f>IF(AZ113=1,G113,0)</f>
        <v>0</v>
      </c>
      <c r="BB113" s="146">
        <f>IF(AZ113=2,G113,0)</f>
        <v>0</v>
      </c>
      <c r="BC113" s="146">
        <f>IF(AZ113=3,G113,0)</f>
        <v>0</v>
      </c>
      <c r="BD113" s="146">
        <f>IF(AZ113=4,G113,0)</f>
        <v>0</v>
      </c>
      <c r="BE113" s="146">
        <f>IF(AZ113=5,G113,0)</f>
        <v>0</v>
      </c>
      <c r="CA113" s="177">
        <v>7</v>
      </c>
      <c r="CB113" s="177">
        <v>1002</v>
      </c>
      <c r="CZ113" s="146">
        <v>0</v>
      </c>
    </row>
    <row r="114" spans="1:104">
      <c r="A114" s="184"/>
      <c r="B114" s="185" t="s">
        <v>74</v>
      </c>
      <c r="C114" s="186" t="str">
        <f>CONCATENATE(B101," ",C101)</f>
        <v>712 Živičné krytiny</v>
      </c>
      <c r="D114" s="187"/>
      <c r="E114" s="188"/>
      <c r="F114" s="189"/>
      <c r="G114" s="190">
        <f>SUM(G101:G113)</f>
        <v>0</v>
      </c>
      <c r="O114" s="170">
        <v>4</v>
      </c>
      <c r="BA114" s="191">
        <f>SUM(BA101:BA113)</f>
        <v>0</v>
      </c>
      <c r="BB114" s="191">
        <f>SUM(BB101:BB113)</f>
        <v>0</v>
      </c>
      <c r="BC114" s="191">
        <f>SUM(BC101:BC113)</f>
        <v>0</v>
      </c>
      <c r="BD114" s="191">
        <f>SUM(BD101:BD113)</f>
        <v>0</v>
      </c>
      <c r="BE114" s="191">
        <f>SUM(BE101:BE113)</f>
        <v>0</v>
      </c>
    </row>
    <row r="115" spans="1:104">
      <c r="A115" s="163" t="s">
        <v>72</v>
      </c>
      <c r="B115" s="164" t="s">
        <v>229</v>
      </c>
      <c r="C115" s="165" t="s">
        <v>230</v>
      </c>
      <c r="D115" s="166"/>
      <c r="E115" s="167"/>
      <c r="F115" s="167"/>
      <c r="G115" s="168"/>
      <c r="H115" s="169"/>
      <c r="I115" s="169"/>
      <c r="O115" s="170">
        <v>1</v>
      </c>
    </row>
    <row r="116" spans="1:104">
      <c r="A116" s="171">
        <v>42</v>
      </c>
      <c r="B116" s="172" t="s">
        <v>231</v>
      </c>
      <c r="C116" s="173" t="s">
        <v>232</v>
      </c>
      <c r="D116" s="174" t="s">
        <v>104</v>
      </c>
      <c r="E116" s="175">
        <v>99.724800000000002</v>
      </c>
      <c r="F116" s="175">
        <v>0</v>
      </c>
      <c r="G116" s="176">
        <f>E116*F116</f>
        <v>0</v>
      </c>
      <c r="O116" s="170">
        <v>2</v>
      </c>
      <c r="AA116" s="146">
        <v>1</v>
      </c>
      <c r="AB116" s="146">
        <v>7</v>
      </c>
      <c r="AC116" s="146">
        <v>7</v>
      </c>
      <c r="AZ116" s="146">
        <v>2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7">
        <v>1</v>
      </c>
      <c r="CB116" s="177">
        <v>7</v>
      </c>
      <c r="CZ116" s="146">
        <v>0</v>
      </c>
    </row>
    <row r="117" spans="1:104">
      <c r="A117" s="178"/>
      <c r="B117" s="180"/>
      <c r="C117" s="225" t="s">
        <v>215</v>
      </c>
      <c r="D117" s="226"/>
      <c r="E117" s="181">
        <v>99.724800000000002</v>
      </c>
      <c r="F117" s="182"/>
      <c r="G117" s="183"/>
      <c r="M117" s="179" t="s">
        <v>215</v>
      </c>
      <c r="O117" s="170"/>
    </row>
    <row r="118" spans="1:104">
      <c r="A118" s="171">
        <v>43</v>
      </c>
      <c r="B118" s="172" t="s">
        <v>233</v>
      </c>
      <c r="C118" s="173" t="s">
        <v>234</v>
      </c>
      <c r="D118" s="174" t="s">
        <v>104</v>
      </c>
      <c r="E118" s="175">
        <v>99.724800000000002</v>
      </c>
      <c r="F118" s="175">
        <v>0</v>
      </c>
      <c r="G118" s="176">
        <f>E118*F118</f>
        <v>0</v>
      </c>
      <c r="O118" s="170">
        <v>2</v>
      </c>
      <c r="AA118" s="146">
        <v>1</v>
      </c>
      <c r="AB118" s="146">
        <v>7</v>
      </c>
      <c r="AC118" s="146">
        <v>7</v>
      </c>
      <c r="AZ118" s="146">
        <v>2</v>
      </c>
      <c r="BA118" s="146">
        <f>IF(AZ118=1,G118,0)</f>
        <v>0</v>
      </c>
      <c r="BB118" s="146">
        <f>IF(AZ118=2,G118,0)</f>
        <v>0</v>
      </c>
      <c r="BC118" s="146">
        <f>IF(AZ118=3,G118,0)</f>
        <v>0</v>
      </c>
      <c r="BD118" s="146">
        <f>IF(AZ118=4,G118,0)</f>
        <v>0</v>
      </c>
      <c r="BE118" s="146">
        <f>IF(AZ118=5,G118,0)</f>
        <v>0</v>
      </c>
      <c r="CA118" s="177">
        <v>1</v>
      </c>
      <c r="CB118" s="177">
        <v>7</v>
      </c>
      <c r="CZ118" s="146">
        <v>0</v>
      </c>
    </row>
    <row r="119" spans="1:104">
      <c r="A119" s="178"/>
      <c r="B119" s="180"/>
      <c r="C119" s="225" t="s">
        <v>215</v>
      </c>
      <c r="D119" s="226"/>
      <c r="E119" s="181">
        <v>99.724800000000002</v>
      </c>
      <c r="F119" s="182"/>
      <c r="G119" s="183"/>
      <c r="M119" s="179" t="s">
        <v>215</v>
      </c>
      <c r="O119" s="170"/>
    </row>
    <row r="120" spans="1:104">
      <c r="A120" s="171">
        <v>44</v>
      </c>
      <c r="B120" s="172" t="s">
        <v>235</v>
      </c>
      <c r="C120" s="173" t="s">
        <v>236</v>
      </c>
      <c r="D120" s="174" t="s">
        <v>104</v>
      </c>
      <c r="E120" s="175">
        <v>101.7246</v>
      </c>
      <c r="F120" s="175">
        <v>0</v>
      </c>
      <c r="G120" s="176">
        <f>E120*F120</f>
        <v>0</v>
      </c>
      <c r="O120" s="170">
        <v>2</v>
      </c>
      <c r="AA120" s="146">
        <v>3</v>
      </c>
      <c r="AB120" s="146">
        <v>7</v>
      </c>
      <c r="AC120" s="146">
        <v>283754621</v>
      </c>
      <c r="AZ120" s="146">
        <v>2</v>
      </c>
      <c r="BA120" s="146">
        <f>IF(AZ120=1,G120,0)</f>
        <v>0</v>
      </c>
      <c r="BB120" s="146">
        <f>IF(AZ120=2,G120,0)</f>
        <v>0</v>
      </c>
      <c r="BC120" s="146">
        <f>IF(AZ120=3,G120,0)</f>
        <v>0</v>
      </c>
      <c r="BD120" s="146">
        <f>IF(AZ120=4,G120,0)</f>
        <v>0</v>
      </c>
      <c r="BE120" s="146">
        <f>IF(AZ120=5,G120,0)</f>
        <v>0</v>
      </c>
      <c r="CA120" s="177">
        <v>3</v>
      </c>
      <c r="CB120" s="177">
        <v>7</v>
      </c>
      <c r="CZ120" s="146">
        <v>1.75E-3</v>
      </c>
    </row>
    <row r="121" spans="1:104">
      <c r="A121" s="178"/>
      <c r="B121" s="180"/>
      <c r="C121" s="225" t="s">
        <v>237</v>
      </c>
      <c r="D121" s="226"/>
      <c r="E121" s="181">
        <v>101.7246</v>
      </c>
      <c r="F121" s="182"/>
      <c r="G121" s="183"/>
      <c r="M121" s="179" t="s">
        <v>237</v>
      </c>
      <c r="O121" s="170"/>
    </row>
    <row r="122" spans="1:104">
      <c r="A122" s="171">
        <v>45</v>
      </c>
      <c r="B122" s="172" t="s">
        <v>238</v>
      </c>
      <c r="C122" s="173" t="s">
        <v>239</v>
      </c>
      <c r="D122" s="174" t="s">
        <v>61</v>
      </c>
      <c r="E122" s="175"/>
      <c r="F122" s="175">
        <v>0</v>
      </c>
      <c r="G122" s="176">
        <f>E122*F122</f>
        <v>0</v>
      </c>
      <c r="O122" s="170">
        <v>2</v>
      </c>
      <c r="AA122" s="146">
        <v>7</v>
      </c>
      <c r="AB122" s="146">
        <v>1002</v>
      </c>
      <c r="AC122" s="146">
        <v>5</v>
      </c>
      <c r="AZ122" s="146">
        <v>2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7">
        <v>7</v>
      </c>
      <c r="CB122" s="177">
        <v>1002</v>
      </c>
      <c r="CZ122" s="146">
        <v>0</v>
      </c>
    </row>
    <row r="123" spans="1:104">
      <c r="A123" s="184"/>
      <c r="B123" s="185" t="s">
        <v>74</v>
      </c>
      <c r="C123" s="186" t="str">
        <f>CONCATENATE(B115," ",C115)</f>
        <v>713 Izolace tepelné</v>
      </c>
      <c r="D123" s="187"/>
      <c r="E123" s="188"/>
      <c r="F123" s="189"/>
      <c r="G123" s="190">
        <f>SUM(G115:G122)</f>
        <v>0</v>
      </c>
      <c r="O123" s="170">
        <v>4</v>
      </c>
      <c r="BA123" s="191">
        <f>SUM(BA115:BA122)</f>
        <v>0</v>
      </c>
      <c r="BB123" s="191">
        <f>SUM(BB115:BB122)</f>
        <v>0</v>
      </c>
      <c r="BC123" s="191">
        <f>SUM(BC115:BC122)</f>
        <v>0</v>
      </c>
      <c r="BD123" s="191">
        <f>SUM(BD115:BD122)</f>
        <v>0</v>
      </c>
      <c r="BE123" s="191">
        <f>SUM(BE115:BE122)</f>
        <v>0</v>
      </c>
    </row>
    <row r="124" spans="1:104">
      <c r="A124" s="163" t="s">
        <v>72</v>
      </c>
      <c r="B124" s="164" t="s">
        <v>240</v>
      </c>
      <c r="C124" s="165" t="s">
        <v>241</v>
      </c>
      <c r="D124" s="166"/>
      <c r="E124" s="167"/>
      <c r="F124" s="167"/>
      <c r="G124" s="168"/>
      <c r="H124" s="169"/>
      <c r="I124" s="169"/>
      <c r="O124" s="170">
        <v>1</v>
      </c>
    </row>
    <row r="125" spans="1:104" ht="24">
      <c r="A125" s="171">
        <v>46</v>
      </c>
      <c r="B125" s="172" t="s">
        <v>242</v>
      </c>
      <c r="C125" s="173" t="s">
        <v>243</v>
      </c>
      <c r="D125" s="174" t="s">
        <v>94</v>
      </c>
      <c r="E125" s="175">
        <v>25</v>
      </c>
      <c r="F125" s="175">
        <v>0</v>
      </c>
      <c r="G125" s="176">
        <f>E125*F125</f>
        <v>0</v>
      </c>
      <c r="O125" s="170">
        <v>2</v>
      </c>
      <c r="AA125" s="146">
        <v>1</v>
      </c>
      <c r="AB125" s="146">
        <v>0</v>
      </c>
      <c r="AC125" s="146">
        <v>0</v>
      </c>
      <c r="AZ125" s="146">
        <v>2</v>
      </c>
      <c r="BA125" s="146">
        <f>IF(AZ125=1,G125,0)</f>
        <v>0</v>
      </c>
      <c r="BB125" s="146">
        <f>IF(AZ125=2,G125,0)</f>
        <v>0</v>
      </c>
      <c r="BC125" s="146">
        <f>IF(AZ125=3,G125,0)</f>
        <v>0</v>
      </c>
      <c r="BD125" s="146">
        <f>IF(AZ125=4,G125,0)</f>
        <v>0</v>
      </c>
      <c r="BE125" s="146">
        <f>IF(AZ125=5,G125,0)</f>
        <v>0</v>
      </c>
      <c r="CA125" s="177">
        <v>1</v>
      </c>
      <c r="CB125" s="177">
        <v>0</v>
      </c>
      <c r="CZ125" s="146">
        <v>1.3600000000000001E-3</v>
      </c>
    </row>
    <row r="126" spans="1:104">
      <c r="A126" s="184"/>
      <c r="B126" s="185" t="s">
        <v>74</v>
      </c>
      <c r="C126" s="186" t="str">
        <f>CONCATENATE(B124," ",C124)</f>
        <v>721 Vnitřní kanalizace</v>
      </c>
      <c r="D126" s="187"/>
      <c r="E126" s="188"/>
      <c r="F126" s="189"/>
      <c r="G126" s="190">
        <f>SUM(G124:G125)</f>
        <v>0</v>
      </c>
      <c r="O126" s="170">
        <v>4</v>
      </c>
      <c r="BA126" s="191">
        <f>SUM(BA124:BA125)</f>
        <v>0</v>
      </c>
      <c r="BB126" s="191">
        <f>SUM(BB124:BB125)</f>
        <v>0</v>
      </c>
      <c r="BC126" s="191">
        <f>SUM(BC124:BC125)</f>
        <v>0</v>
      </c>
      <c r="BD126" s="191">
        <f>SUM(BD124:BD125)</f>
        <v>0</v>
      </c>
      <c r="BE126" s="191">
        <f>SUM(BE124:BE125)</f>
        <v>0</v>
      </c>
    </row>
    <row r="127" spans="1:104">
      <c r="A127" s="163" t="s">
        <v>72</v>
      </c>
      <c r="B127" s="164" t="s">
        <v>244</v>
      </c>
      <c r="C127" s="165" t="s">
        <v>245</v>
      </c>
      <c r="D127" s="166"/>
      <c r="E127" s="167"/>
      <c r="F127" s="167"/>
      <c r="G127" s="168"/>
      <c r="H127" s="169"/>
      <c r="I127" s="169"/>
      <c r="O127" s="170">
        <v>1</v>
      </c>
    </row>
    <row r="128" spans="1:104">
      <c r="A128" s="171">
        <v>47</v>
      </c>
      <c r="B128" s="172" t="s">
        <v>246</v>
      </c>
      <c r="C128" s="173" t="s">
        <v>247</v>
      </c>
      <c r="D128" s="174" t="s">
        <v>94</v>
      </c>
      <c r="E128" s="175">
        <v>40</v>
      </c>
      <c r="F128" s="175">
        <v>0</v>
      </c>
      <c r="G128" s="176">
        <f>E128*F128</f>
        <v>0</v>
      </c>
      <c r="O128" s="170">
        <v>2</v>
      </c>
      <c r="AA128" s="146">
        <v>1</v>
      </c>
      <c r="AB128" s="146">
        <v>7</v>
      </c>
      <c r="AC128" s="146">
        <v>7</v>
      </c>
      <c r="AZ128" s="146">
        <v>2</v>
      </c>
      <c r="BA128" s="146">
        <f>IF(AZ128=1,G128,0)</f>
        <v>0</v>
      </c>
      <c r="BB128" s="146">
        <f>IF(AZ128=2,G128,0)</f>
        <v>0</v>
      </c>
      <c r="BC128" s="146">
        <f>IF(AZ128=3,G128,0)</f>
        <v>0</v>
      </c>
      <c r="BD128" s="146">
        <f>IF(AZ128=4,G128,0)</f>
        <v>0</v>
      </c>
      <c r="BE128" s="146">
        <f>IF(AZ128=5,G128,0)</f>
        <v>0</v>
      </c>
      <c r="CA128" s="177">
        <v>1</v>
      </c>
      <c r="CB128" s="177">
        <v>7</v>
      </c>
      <c r="CZ128" s="146">
        <v>1.6000000000000001E-4</v>
      </c>
    </row>
    <row r="129" spans="1:104" ht="24">
      <c r="A129" s="171">
        <v>48</v>
      </c>
      <c r="B129" s="172" t="s">
        <v>248</v>
      </c>
      <c r="C129" s="173" t="s">
        <v>249</v>
      </c>
      <c r="D129" s="174" t="s">
        <v>94</v>
      </c>
      <c r="E129" s="175">
        <v>40</v>
      </c>
      <c r="F129" s="175">
        <v>0</v>
      </c>
      <c r="G129" s="176">
        <f>E129*F129</f>
        <v>0</v>
      </c>
      <c r="O129" s="170">
        <v>2</v>
      </c>
      <c r="AA129" s="146">
        <v>1</v>
      </c>
      <c r="AB129" s="146">
        <v>7</v>
      </c>
      <c r="AC129" s="146">
        <v>7</v>
      </c>
      <c r="AZ129" s="146">
        <v>2</v>
      </c>
      <c r="BA129" s="146">
        <f>IF(AZ129=1,G129,0)</f>
        <v>0</v>
      </c>
      <c r="BB129" s="146">
        <f>IF(AZ129=2,G129,0)</f>
        <v>0</v>
      </c>
      <c r="BC129" s="146">
        <f>IF(AZ129=3,G129,0)</f>
        <v>0</v>
      </c>
      <c r="BD129" s="146">
        <f>IF(AZ129=4,G129,0)</f>
        <v>0</v>
      </c>
      <c r="BE129" s="146">
        <f>IF(AZ129=5,G129,0)</f>
        <v>0</v>
      </c>
      <c r="CA129" s="177">
        <v>1</v>
      </c>
      <c r="CB129" s="177">
        <v>7</v>
      </c>
      <c r="CZ129" s="146">
        <v>1.602E-2</v>
      </c>
    </row>
    <row r="130" spans="1:104" ht="24">
      <c r="A130" s="171">
        <v>49</v>
      </c>
      <c r="B130" s="172" t="s">
        <v>250</v>
      </c>
      <c r="C130" s="173" t="s">
        <v>251</v>
      </c>
      <c r="D130" s="174" t="s">
        <v>104</v>
      </c>
      <c r="E130" s="175">
        <v>52.228000000000002</v>
      </c>
      <c r="F130" s="175">
        <v>0</v>
      </c>
      <c r="G130" s="176">
        <f>E130*F130</f>
        <v>0</v>
      </c>
      <c r="O130" s="170">
        <v>2</v>
      </c>
      <c r="AA130" s="146">
        <v>1</v>
      </c>
      <c r="AB130" s="146">
        <v>7</v>
      </c>
      <c r="AC130" s="146">
        <v>7</v>
      </c>
      <c r="AZ130" s="146">
        <v>2</v>
      </c>
      <c r="BA130" s="146">
        <f>IF(AZ130=1,G130,0)</f>
        <v>0</v>
      </c>
      <c r="BB130" s="146">
        <f>IF(AZ130=2,G130,0)</f>
        <v>0</v>
      </c>
      <c r="BC130" s="146">
        <f>IF(AZ130=3,G130,0)</f>
        <v>0</v>
      </c>
      <c r="BD130" s="146">
        <f>IF(AZ130=4,G130,0)</f>
        <v>0</v>
      </c>
      <c r="BE130" s="146">
        <f>IF(AZ130=5,G130,0)</f>
        <v>0</v>
      </c>
      <c r="CA130" s="177">
        <v>1</v>
      </c>
      <c r="CB130" s="177">
        <v>7</v>
      </c>
      <c r="CZ130" s="146">
        <v>1.452E-2</v>
      </c>
    </row>
    <row r="131" spans="1:104">
      <c r="A131" s="178"/>
      <c r="B131" s="180"/>
      <c r="C131" s="225" t="s">
        <v>252</v>
      </c>
      <c r="D131" s="226"/>
      <c r="E131" s="181">
        <v>43.56</v>
      </c>
      <c r="F131" s="182"/>
      <c r="G131" s="183"/>
      <c r="M131" s="179" t="s">
        <v>252</v>
      </c>
      <c r="O131" s="170"/>
    </row>
    <row r="132" spans="1:104">
      <c r="A132" s="178"/>
      <c r="B132" s="180"/>
      <c r="C132" s="225" t="s">
        <v>253</v>
      </c>
      <c r="D132" s="226"/>
      <c r="E132" s="181">
        <v>8.6679999999999993</v>
      </c>
      <c r="F132" s="182"/>
      <c r="G132" s="183"/>
      <c r="M132" s="179" t="s">
        <v>253</v>
      </c>
      <c r="O132" s="170"/>
    </row>
    <row r="133" spans="1:104">
      <c r="A133" s="171">
        <v>50</v>
      </c>
      <c r="B133" s="172" t="s">
        <v>254</v>
      </c>
      <c r="C133" s="173" t="s">
        <v>255</v>
      </c>
      <c r="D133" s="174" t="s">
        <v>104</v>
      </c>
      <c r="E133" s="175">
        <v>54.73</v>
      </c>
      <c r="F133" s="175">
        <v>0</v>
      </c>
      <c r="G133" s="176">
        <f>E133*F133</f>
        <v>0</v>
      </c>
      <c r="O133" s="170">
        <v>2</v>
      </c>
      <c r="AA133" s="146">
        <v>1</v>
      </c>
      <c r="AB133" s="146">
        <v>7</v>
      </c>
      <c r="AC133" s="146">
        <v>7</v>
      </c>
      <c r="AZ133" s="146">
        <v>2</v>
      </c>
      <c r="BA133" s="146">
        <f>IF(AZ133=1,G133,0)</f>
        <v>0</v>
      </c>
      <c r="BB133" s="146">
        <f>IF(AZ133=2,G133,0)</f>
        <v>0</v>
      </c>
      <c r="BC133" s="146">
        <f>IF(AZ133=3,G133,0)</f>
        <v>0</v>
      </c>
      <c r="BD133" s="146">
        <f>IF(AZ133=4,G133,0)</f>
        <v>0</v>
      </c>
      <c r="BE133" s="146">
        <f>IF(AZ133=5,G133,0)</f>
        <v>0</v>
      </c>
      <c r="CA133" s="177">
        <v>1</v>
      </c>
      <c r="CB133" s="177">
        <v>7</v>
      </c>
      <c r="CZ133" s="146">
        <v>0</v>
      </c>
    </row>
    <row r="134" spans="1:104">
      <c r="A134" s="178"/>
      <c r="B134" s="180"/>
      <c r="C134" s="225" t="s">
        <v>256</v>
      </c>
      <c r="D134" s="226"/>
      <c r="E134" s="181">
        <v>44.88</v>
      </c>
      <c r="F134" s="182"/>
      <c r="G134" s="183"/>
      <c r="M134" s="179" t="s">
        <v>256</v>
      </c>
      <c r="O134" s="170"/>
    </row>
    <row r="135" spans="1:104">
      <c r="A135" s="178"/>
      <c r="B135" s="180"/>
      <c r="C135" s="225" t="s">
        <v>257</v>
      </c>
      <c r="D135" s="226"/>
      <c r="E135" s="181">
        <v>9.85</v>
      </c>
      <c r="F135" s="182"/>
      <c r="G135" s="183"/>
      <c r="M135" s="179" t="s">
        <v>257</v>
      </c>
      <c r="O135" s="170"/>
    </row>
    <row r="136" spans="1:104">
      <c r="A136" s="171">
        <v>51</v>
      </c>
      <c r="B136" s="172" t="s">
        <v>258</v>
      </c>
      <c r="C136" s="173" t="s">
        <v>259</v>
      </c>
      <c r="D136" s="174" t="s">
        <v>97</v>
      </c>
      <c r="E136" s="175">
        <v>1.1395</v>
      </c>
      <c r="F136" s="175">
        <v>0</v>
      </c>
      <c r="G136" s="176">
        <f>E136*F136</f>
        <v>0</v>
      </c>
      <c r="O136" s="170">
        <v>2</v>
      </c>
      <c r="AA136" s="146">
        <v>1</v>
      </c>
      <c r="AB136" s="146">
        <v>7</v>
      </c>
      <c r="AC136" s="146">
        <v>7</v>
      </c>
      <c r="AZ136" s="146">
        <v>2</v>
      </c>
      <c r="BA136" s="146">
        <f>IF(AZ136=1,G136,0)</f>
        <v>0</v>
      </c>
      <c r="BB136" s="146">
        <f>IF(AZ136=2,G136,0)</f>
        <v>0</v>
      </c>
      <c r="BC136" s="146">
        <f>IF(AZ136=3,G136,0)</f>
        <v>0</v>
      </c>
      <c r="BD136" s="146">
        <f>IF(AZ136=4,G136,0)</f>
        <v>0</v>
      </c>
      <c r="BE136" s="146">
        <f>IF(AZ136=5,G136,0)</f>
        <v>0</v>
      </c>
      <c r="CA136" s="177">
        <v>1</v>
      </c>
      <c r="CB136" s="177">
        <v>7</v>
      </c>
      <c r="CZ136" s="146">
        <v>2.3570000000000001E-2</v>
      </c>
    </row>
    <row r="137" spans="1:104">
      <c r="A137" s="178"/>
      <c r="B137" s="180"/>
      <c r="C137" s="225" t="s">
        <v>260</v>
      </c>
      <c r="D137" s="226"/>
      <c r="E137" s="181">
        <v>1.1395</v>
      </c>
      <c r="F137" s="182"/>
      <c r="G137" s="183"/>
      <c r="M137" s="179" t="s">
        <v>260</v>
      </c>
      <c r="O137" s="170"/>
    </row>
    <row r="138" spans="1:104" ht="24">
      <c r="A138" s="171">
        <v>52</v>
      </c>
      <c r="B138" s="172" t="s">
        <v>261</v>
      </c>
      <c r="C138" s="173" t="s">
        <v>262</v>
      </c>
      <c r="D138" s="174" t="s">
        <v>85</v>
      </c>
      <c r="E138" s="175">
        <v>1</v>
      </c>
      <c r="F138" s="175">
        <v>0</v>
      </c>
      <c r="G138" s="176">
        <f>E138*F138</f>
        <v>0</v>
      </c>
      <c r="O138" s="170">
        <v>2</v>
      </c>
      <c r="AA138" s="146">
        <v>12</v>
      </c>
      <c r="AB138" s="146">
        <v>0</v>
      </c>
      <c r="AC138" s="146">
        <v>69</v>
      </c>
      <c r="AZ138" s="146">
        <v>2</v>
      </c>
      <c r="BA138" s="146">
        <f>IF(AZ138=1,G138,0)</f>
        <v>0</v>
      </c>
      <c r="BB138" s="146">
        <f>IF(AZ138=2,G138,0)</f>
        <v>0</v>
      </c>
      <c r="BC138" s="146">
        <f>IF(AZ138=3,G138,0)</f>
        <v>0</v>
      </c>
      <c r="BD138" s="146">
        <f>IF(AZ138=4,G138,0)</f>
        <v>0</v>
      </c>
      <c r="BE138" s="146">
        <f>IF(AZ138=5,G138,0)</f>
        <v>0</v>
      </c>
      <c r="CA138" s="177">
        <v>12</v>
      </c>
      <c r="CB138" s="177">
        <v>0</v>
      </c>
      <c r="CZ138" s="146">
        <v>0</v>
      </c>
    </row>
    <row r="139" spans="1:104">
      <c r="A139" s="171">
        <v>53</v>
      </c>
      <c r="B139" s="172" t="s">
        <v>263</v>
      </c>
      <c r="C139" s="173" t="s">
        <v>264</v>
      </c>
      <c r="D139" s="174" t="s">
        <v>61</v>
      </c>
      <c r="E139" s="175"/>
      <c r="F139" s="175">
        <v>0</v>
      </c>
      <c r="G139" s="176">
        <f>E139*F139</f>
        <v>0</v>
      </c>
      <c r="O139" s="170">
        <v>2</v>
      </c>
      <c r="AA139" s="146">
        <v>7</v>
      </c>
      <c r="AB139" s="146">
        <v>1002</v>
      </c>
      <c r="AC139" s="146">
        <v>5</v>
      </c>
      <c r="AZ139" s="146">
        <v>2</v>
      </c>
      <c r="BA139" s="146">
        <f>IF(AZ139=1,G139,0)</f>
        <v>0</v>
      </c>
      <c r="BB139" s="146">
        <f>IF(AZ139=2,G139,0)</f>
        <v>0</v>
      </c>
      <c r="BC139" s="146">
        <f>IF(AZ139=3,G139,0)</f>
        <v>0</v>
      </c>
      <c r="BD139" s="146">
        <f>IF(AZ139=4,G139,0)</f>
        <v>0</v>
      </c>
      <c r="BE139" s="146">
        <f>IF(AZ139=5,G139,0)</f>
        <v>0</v>
      </c>
      <c r="CA139" s="177">
        <v>7</v>
      </c>
      <c r="CB139" s="177">
        <v>1002</v>
      </c>
      <c r="CZ139" s="146">
        <v>0</v>
      </c>
    </row>
    <row r="140" spans="1:104">
      <c r="A140" s="184"/>
      <c r="B140" s="185" t="s">
        <v>74</v>
      </c>
      <c r="C140" s="186" t="str">
        <f>CONCATENATE(B127," ",C127)</f>
        <v>762 Konstrukce tesařské</v>
      </c>
      <c r="D140" s="187"/>
      <c r="E140" s="188"/>
      <c r="F140" s="189"/>
      <c r="G140" s="190">
        <f>SUM(G127:G139)</f>
        <v>0</v>
      </c>
      <c r="O140" s="170">
        <v>4</v>
      </c>
      <c r="BA140" s="191">
        <f>SUM(BA127:BA139)</f>
        <v>0</v>
      </c>
      <c r="BB140" s="191">
        <f>SUM(BB127:BB139)</f>
        <v>0</v>
      </c>
      <c r="BC140" s="191">
        <f>SUM(BC127:BC139)</f>
        <v>0</v>
      </c>
      <c r="BD140" s="191">
        <f>SUM(BD127:BD139)</f>
        <v>0</v>
      </c>
      <c r="BE140" s="191">
        <f>SUM(BE127:BE139)</f>
        <v>0</v>
      </c>
    </row>
    <row r="141" spans="1:104">
      <c r="A141" s="163" t="s">
        <v>72</v>
      </c>
      <c r="B141" s="164" t="s">
        <v>265</v>
      </c>
      <c r="C141" s="165" t="s">
        <v>266</v>
      </c>
      <c r="D141" s="166"/>
      <c r="E141" s="167"/>
      <c r="F141" s="167"/>
      <c r="G141" s="168"/>
      <c r="H141" s="169"/>
      <c r="I141" s="169"/>
      <c r="O141" s="170">
        <v>1</v>
      </c>
    </row>
    <row r="142" spans="1:104">
      <c r="A142" s="171">
        <v>54</v>
      </c>
      <c r="B142" s="172" t="s">
        <v>267</v>
      </c>
      <c r="C142" s="173" t="s">
        <v>268</v>
      </c>
      <c r="D142" s="174" t="s">
        <v>104</v>
      </c>
      <c r="E142" s="175">
        <v>57.37</v>
      </c>
      <c r="F142" s="175">
        <v>0</v>
      </c>
      <c r="G142" s="176">
        <f>E142*F142</f>
        <v>0</v>
      </c>
      <c r="O142" s="170">
        <v>2</v>
      </c>
      <c r="AA142" s="146">
        <v>1</v>
      </c>
      <c r="AB142" s="146">
        <v>0</v>
      </c>
      <c r="AC142" s="146">
        <v>0</v>
      </c>
      <c r="AZ142" s="146">
        <v>2</v>
      </c>
      <c r="BA142" s="146">
        <f>IF(AZ142=1,G142,0)</f>
        <v>0</v>
      </c>
      <c r="BB142" s="146">
        <f>IF(AZ142=2,G142,0)</f>
        <v>0</v>
      </c>
      <c r="BC142" s="146">
        <f>IF(AZ142=3,G142,0)</f>
        <v>0</v>
      </c>
      <c r="BD142" s="146">
        <f>IF(AZ142=4,G142,0)</f>
        <v>0</v>
      </c>
      <c r="BE142" s="146">
        <f>IF(AZ142=5,G142,0)</f>
        <v>0</v>
      </c>
      <c r="CA142" s="177">
        <v>1</v>
      </c>
      <c r="CB142" s="177">
        <v>0</v>
      </c>
      <c r="CZ142" s="146">
        <v>0</v>
      </c>
    </row>
    <row r="143" spans="1:104">
      <c r="A143" s="178"/>
      <c r="B143" s="180"/>
      <c r="C143" s="225" t="s">
        <v>269</v>
      </c>
      <c r="D143" s="226"/>
      <c r="E143" s="181">
        <v>47.52</v>
      </c>
      <c r="F143" s="182"/>
      <c r="G143" s="183"/>
      <c r="M143" s="179" t="s">
        <v>269</v>
      </c>
      <c r="O143" s="170"/>
    </row>
    <row r="144" spans="1:104">
      <c r="A144" s="178"/>
      <c r="B144" s="180"/>
      <c r="C144" s="225" t="s">
        <v>257</v>
      </c>
      <c r="D144" s="226"/>
      <c r="E144" s="181">
        <v>9.85</v>
      </c>
      <c r="F144" s="182"/>
      <c r="G144" s="183"/>
      <c r="M144" s="179" t="s">
        <v>257</v>
      </c>
      <c r="O144" s="170"/>
    </row>
    <row r="145" spans="1:104" ht="24">
      <c r="A145" s="171">
        <v>55</v>
      </c>
      <c r="B145" s="172" t="s">
        <v>270</v>
      </c>
      <c r="C145" s="173" t="s">
        <v>271</v>
      </c>
      <c r="D145" s="174" t="s">
        <v>104</v>
      </c>
      <c r="E145" s="175">
        <v>44.06</v>
      </c>
      <c r="F145" s="175">
        <v>0</v>
      </c>
      <c r="G145" s="176">
        <f>E145*F145</f>
        <v>0</v>
      </c>
      <c r="O145" s="170">
        <v>2</v>
      </c>
      <c r="AA145" s="146">
        <v>1</v>
      </c>
      <c r="AB145" s="146">
        <v>7</v>
      </c>
      <c r="AC145" s="146">
        <v>7</v>
      </c>
      <c r="AZ145" s="146">
        <v>2</v>
      </c>
      <c r="BA145" s="146">
        <f>IF(AZ145=1,G145,0)</f>
        <v>0</v>
      </c>
      <c r="BB145" s="146">
        <f>IF(AZ145=2,G145,0)</f>
        <v>0</v>
      </c>
      <c r="BC145" s="146">
        <f>IF(AZ145=3,G145,0)</f>
        <v>0</v>
      </c>
      <c r="BD145" s="146">
        <f>IF(AZ145=4,G145,0)</f>
        <v>0</v>
      </c>
      <c r="BE145" s="146">
        <f>IF(AZ145=5,G145,0)</f>
        <v>0</v>
      </c>
      <c r="CA145" s="177">
        <v>1</v>
      </c>
      <c r="CB145" s="177">
        <v>7</v>
      </c>
      <c r="CZ145" s="146">
        <v>5.2199999999999998E-3</v>
      </c>
    </row>
    <row r="146" spans="1:104">
      <c r="A146" s="178"/>
      <c r="B146" s="180"/>
      <c r="C146" s="225" t="s">
        <v>272</v>
      </c>
      <c r="D146" s="226"/>
      <c r="E146" s="181">
        <v>42.24</v>
      </c>
      <c r="F146" s="182"/>
      <c r="G146" s="183"/>
      <c r="M146" s="179" t="s">
        <v>272</v>
      </c>
      <c r="O146" s="170"/>
    </row>
    <row r="147" spans="1:104">
      <c r="A147" s="178"/>
      <c r="B147" s="180"/>
      <c r="C147" s="225" t="s">
        <v>273</v>
      </c>
      <c r="D147" s="226"/>
      <c r="E147" s="181">
        <v>11.82</v>
      </c>
      <c r="F147" s="182"/>
      <c r="G147" s="183"/>
      <c r="M147" s="179" t="s">
        <v>273</v>
      </c>
      <c r="O147" s="170"/>
    </row>
    <row r="148" spans="1:104">
      <c r="A148" s="178"/>
      <c r="B148" s="180"/>
      <c r="C148" s="225" t="s">
        <v>274</v>
      </c>
      <c r="D148" s="226"/>
      <c r="E148" s="181">
        <v>-10</v>
      </c>
      <c r="F148" s="182"/>
      <c r="G148" s="183"/>
      <c r="M148" s="179" t="s">
        <v>274</v>
      </c>
      <c r="O148" s="170"/>
    </row>
    <row r="149" spans="1:104">
      <c r="A149" s="171">
        <v>56</v>
      </c>
      <c r="B149" s="172" t="s">
        <v>275</v>
      </c>
      <c r="C149" s="173" t="s">
        <v>276</v>
      </c>
      <c r="D149" s="174" t="s">
        <v>104</v>
      </c>
      <c r="E149" s="175">
        <v>3.33</v>
      </c>
      <c r="F149" s="175">
        <v>0</v>
      </c>
      <c r="G149" s="176">
        <f>E149*F149</f>
        <v>0</v>
      </c>
      <c r="O149" s="170">
        <v>2</v>
      </c>
      <c r="AA149" s="146">
        <v>1</v>
      </c>
      <c r="AB149" s="146">
        <v>7</v>
      </c>
      <c r="AC149" s="146">
        <v>7</v>
      </c>
      <c r="AZ149" s="146">
        <v>2</v>
      </c>
      <c r="BA149" s="146">
        <f>IF(AZ149=1,G149,0)</f>
        <v>0</v>
      </c>
      <c r="BB149" s="146">
        <f>IF(AZ149=2,G149,0)</f>
        <v>0</v>
      </c>
      <c r="BC149" s="146">
        <f>IF(AZ149=3,G149,0)</f>
        <v>0</v>
      </c>
      <c r="BD149" s="146">
        <f>IF(AZ149=4,G149,0)</f>
        <v>0</v>
      </c>
      <c r="BE149" s="146">
        <f>IF(AZ149=5,G149,0)</f>
        <v>0</v>
      </c>
      <c r="CA149" s="177">
        <v>1</v>
      </c>
      <c r="CB149" s="177">
        <v>7</v>
      </c>
      <c r="CZ149" s="146">
        <v>0</v>
      </c>
    </row>
    <row r="150" spans="1:104">
      <c r="A150" s="178"/>
      <c r="B150" s="180"/>
      <c r="C150" s="225" t="s">
        <v>277</v>
      </c>
      <c r="D150" s="226"/>
      <c r="E150" s="181">
        <v>1.05</v>
      </c>
      <c r="F150" s="182"/>
      <c r="G150" s="183"/>
      <c r="M150" s="179" t="s">
        <v>277</v>
      </c>
      <c r="O150" s="170"/>
    </row>
    <row r="151" spans="1:104">
      <c r="A151" s="178"/>
      <c r="B151" s="180"/>
      <c r="C151" s="225" t="s">
        <v>278</v>
      </c>
      <c r="D151" s="226"/>
      <c r="E151" s="181">
        <v>1.74</v>
      </c>
      <c r="F151" s="182"/>
      <c r="G151" s="183"/>
      <c r="M151" s="179" t="s">
        <v>278</v>
      </c>
      <c r="O151" s="170"/>
    </row>
    <row r="152" spans="1:104">
      <c r="A152" s="178"/>
      <c r="B152" s="180"/>
      <c r="C152" s="225" t="s">
        <v>279</v>
      </c>
      <c r="D152" s="226"/>
      <c r="E152" s="181">
        <v>0.54</v>
      </c>
      <c r="F152" s="182"/>
      <c r="G152" s="183"/>
      <c r="M152" s="179" t="s">
        <v>279</v>
      </c>
      <c r="O152" s="170"/>
    </row>
    <row r="153" spans="1:104">
      <c r="A153" s="171">
        <v>57</v>
      </c>
      <c r="B153" s="172" t="s">
        <v>280</v>
      </c>
      <c r="C153" s="173" t="s">
        <v>281</v>
      </c>
      <c r="D153" s="174" t="s">
        <v>104</v>
      </c>
      <c r="E153" s="175">
        <v>10</v>
      </c>
      <c r="F153" s="175">
        <v>0</v>
      </c>
      <c r="G153" s="176">
        <f>E153*F153</f>
        <v>0</v>
      </c>
      <c r="O153" s="170">
        <v>2</v>
      </c>
      <c r="AA153" s="146">
        <v>1</v>
      </c>
      <c r="AB153" s="146">
        <v>0</v>
      </c>
      <c r="AC153" s="146">
        <v>0</v>
      </c>
      <c r="AZ153" s="146">
        <v>2</v>
      </c>
      <c r="BA153" s="146">
        <f>IF(AZ153=1,G153,0)</f>
        <v>0</v>
      </c>
      <c r="BB153" s="146">
        <f>IF(AZ153=2,G153,0)</f>
        <v>0</v>
      </c>
      <c r="BC153" s="146">
        <f>IF(AZ153=3,G153,0)</f>
        <v>0</v>
      </c>
      <c r="BD153" s="146">
        <f>IF(AZ153=4,G153,0)</f>
        <v>0</v>
      </c>
      <c r="BE153" s="146">
        <f>IF(AZ153=5,G153,0)</f>
        <v>0</v>
      </c>
      <c r="CA153" s="177">
        <v>1</v>
      </c>
      <c r="CB153" s="177">
        <v>0</v>
      </c>
      <c r="CZ153" s="146">
        <v>7.0800000000000004E-3</v>
      </c>
    </row>
    <row r="154" spans="1:104">
      <c r="A154" s="171">
        <v>58</v>
      </c>
      <c r="B154" s="172" t="s">
        <v>282</v>
      </c>
      <c r="C154" s="173" t="s">
        <v>283</v>
      </c>
      <c r="D154" s="174" t="s">
        <v>61</v>
      </c>
      <c r="E154" s="175"/>
      <c r="F154" s="175">
        <v>0</v>
      </c>
      <c r="G154" s="176">
        <f>E154*F154</f>
        <v>0</v>
      </c>
      <c r="O154" s="170">
        <v>2</v>
      </c>
      <c r="AA154" s="146">
        <v>7</v>
      </c>
      <c r="AB154" s="146">
        <v>1002</v>
      </c>
      <c r="AC154" s="146">
        <v>5</v>
      </c>
      <c r="AZ154" s="146">
        <v>2</v>
      </c>
      <c r="BA154" s="146">
        <f>IF(AZ154=1,G154,0)</f>
        <v>0</v>
      </c>
      <c r="BB154" s="146">
        <f>IF(AZ154=2,G154,0)</f>
        <v>0</v>
      </c>
      <c r="BC154" s="146">
        <f>IF(AZ154=3,G154,0)</f>
        <v>0</v>
      </c>
      <c r="BD154" s="146">
        <f>IF(AZ154=4,G154,0)</f>
        <v>0</v>
      </c>
      <c r="BE154" s="146">
        <f>IF(AZ154=5,G154,0)</f>
        <v>0</v>
      </c>
      <c r="CA154" s="177">
        <v>7</v>
      </c>
      <c r="CB154" s="177">
        <v>1002</v>
      </c>
      <c r="CZ154" s="146">
        <v>0</v>
      </c>
    </row>
    <row r="155" spans="1:104">
      <c r="A155" s="184"/>
      <c r="B155" s="185" t="s">
        <v>74</v>
      </c>
      <c r="C155" s="186" t="str">
        <f>CONCATENATE(B141," ",C141)</f>
        <v>764 Konstrukce klempířské</v>
      </c>
      <c r="D155" s="187"/>
      <c r="E155" s="188"/>
      <c r="F155" s="189"/>
      <c r="G155" s="190">
        <f>SUM(G141:G154)</f>
        <v>0</v>
      </c>
      <c r="O155" s="170">
        <v>4</v>
      </c>
      <c r="BA155" s="191">
        <f>SUM(BA141:BA154)</f>
        <v>0</v>
      </c>
      <c r="BB155" s="191">
        <f>SUM(BB141:BB154)</f>
        <v>0</v>
      </c>
      <c r="BC155" s="191">
        <f>SUM(BC141:BC154)</f>
        <v>0</v>
      </c>
      <c r="BD155" s="191">
        <f>SUM(BD141:BD154)</f>
        <v>0</v>
      </c>
      <c r="BE155" s="191">
        <f>SUM(BE141:BE154)</f>
        <v>0</v>
      </c>
    </row>
    <row r="156" spans="1:104">
      <c r="A156" s="163" t="s">
        <v>72</v>
      </c>
      <c r="B156" s="164" t="s">
        <v>284</v>
      </c>
      <c r="C156" s="165" t="s">
        <v>285</v>
      </c>
      <c r="D156" s="166"/>
      <c r="E156" s="167"/>
      <c r="F156" s="167"/>
      <c r="G156" s="168"/>
      <c r="H156" s="169"/>
      <c r="I156" s="169"/>
      <c r="O156" s="170">
        <v>1</v>
      </c>
    </row>
    <row r="157" spans="1:104">
      <c r="A157" s="171">
        <v>59</v>
      </c>
      <c r="B157" s="172" t="s">
        <v>286</v>
      </c>
      <c r="C157" s="173" t="s">
        <v>287</v>
      </c>
      <c r="D157" s="174" t="s">
        <v>288</v>
      </c>
      <c r="E157" s="175">
        <v>2</v>
      </c>
      <c r="F157" s="175">
        <v>0</v>
      </c>
      <c r="G157" s="176">
        <f>E157*F157</f>
        <v>0</v>
      </c>
      <c r="O157" s="170">
        <v>2</v>
      </c>
      <c r="AA157" s="146">
        <v>1</v>
      </c>
      <c r="AB157" s="146">
        <v>7</v>
      </c>
      <c r="AC157" s="146">
        <v>7</v>
      </c>
      <c r="AZ157" s="146">
        <v>2</v>
      </c>
      <c r="BA157" s="146">
        <f>IF(AZ157=1,G157,0)</f>
        <v>0</v>
      </c>
      <c r="BB157" s="146">
        <f>IF(AZ157=2,G157,0)</f>
        <v>0</v>
      </c>
      <c r="BC157" s="146">
        <f>IF(AZ157=3,G157,0)</f>
        <v>0</v>
      </c>
      <c r="BD157" s="146">
        <f>IF(AZ157=4,G157,0)</f>
        <v>0</v>
      </c>
      <c r="BE157" s="146">
        <f>IF(AZ157=5,G157,0)</f>
        <v>0</v>
      </c>
      <c r="CA157" s="177">
        <v>1</v>
      </c>
      <c r="CB157" s="177">
        <v>7</v>
      </c>
      <c r="CZ157" s="146">
        <v>2.7999999999999998E-4</v>
      </c>
    </row>
    <row r="158" spans="1:104">
      <c r="A158" s="171">
        <v>60</v>
      </c>
      <c r="B158" s="172" t="s">
        <v>289</v>
      </c>
      <c r="C158" s="173" t="s">
        <v>290</v>
      </c>
      <c r="D158" s="174" t="s">
        <v>73</v>
      </c>
      <c r="E158" s="175">
        <v>2</v>
      </c>
      <c r="F158" s="175">
        <v>0</v>
      </c>
      <c r="G158" s="176">
        <f>E158*F158</f>
        <v>0</v>
      </c>
      <c r="O158" s="170">
        <v>2</v>
      </c>
      <c r="AA158" s="146">
        <v>12</v>
      </c>
      <c r="AB158" s="146">
        <v>0</v>
      </c>
      <c r="AC158" s="146">
        <v>52</v>
      </c>
      <c r="AZ158" s="146">
        <v>2</v>
      </c>
      <c r="BA158" s="146">
        <f>IF(AZ158=1,G158,0)</f>
        <v>0</v>
      </c>
      <c r="BB158" s="146">
        <f>IF(AZ158=2,G158,0)</f>
        <v>0</v>
      </c>
      <c r="BC158" s="146">
        <f>IF(AZ158=3,G158,0)</f>
        <v>0</v>
      </c>
      <c r="BD158" s="146">
        <f>IF(AZ158=4,G158,0)</f>
        <v>0</v>
      </c>
      <c r="BE158" s="146">
        <f>IF(AZ158=5,G158,0)</f>
        <v>0</v>
      </c>
      <c r="CA158" s="177">
        <v>12</v>
      </c>
      <c r="CB158" s="177">
        <v>0</v>
      </c>
      <c r="CZ158" s="146">
        <v>0</v>
      </c>
    </row>
    <row r="159" spans="1:104">
      <c r="A159" s="171">
        <v>61</v>
      </c>
      <c r="B159" s="172" t="s">
        <v>291</v>
      </c>
      <c r="C159" s="173" t="s">
        <v>292</v>
      </c>
      <c r="D159" s="174" t="s">
        <v>61</v>
      </c>
      <c r="E159" s="175"/>
      <c r="F159" s="175">
        <v>0</v>
      </c>
      <c r="G159" s="176">
        <f>E159*F159</f>
        <v>0</v>
      </c>
      <c r="O159" s="170">
        <v>2</v>
      </c>
      <c r="AA159" s="146">
        <v>7</v>
      </c>
      <c r="AB159" s="146">
        <v>1002</v>
      </c>
      <c r="AC159" s="146">
        <v>5</v>
      </c>
      <c r="AZ159" s="146">
        <v>2</v>
      </c>
      <c r="BA159" s="146">
        <f>IF(AZ159=1,G159,0)</f>
        <v>0</v>
      </c>
      <c r="BB159" s="146">
        <f>IF(AZ159=2,G159,0)</f>
        <v>0</v>
      </c>
      <c r="BC159" s="146">
        <f>IF(AZ159=3,G159,0)</f>
        <v>0</v>
      </c>
      <c r="BD159" s="146">
        <f>IF(AZ159=4,G159,0)</f>
        <v>0</v>
      </c>
      <c r="BE159" s="146">
        <f>IF(AZ159=5,G159,0)</f>
        <v>0</v>
      </c>
      <c r="CA159" s="177">
        <v>7</v>
      </c>
      <c r="CB159" s="177">
        <v>1002</v>
      </c>
      <c r="CZ159" s="146">
        <v>0</v>
      </c>
    </row>
    <row r="160" spans="1:104">
      <c r="A160" s="184"/>
      <c r="B160" s="185" t="s">
        <v>74</v>
      </c>
      <c r="C160" s="186" t="str">
        <f>CONCATENATE(B156," ",C156)</f>
        <v>766 Konstrukce truhlářské</v>
      </c>
      <c r="D160" s="187"/>
      <c r="E160" s="188"/>
      <c r="F160" s="189"/>
      <c r="G160" s="190">
        <f>SUM(G156:G159)</f>
        <v>0</v>
      </c>
      <c r="O160" s="170">
        <v>4</v>
      </c>
      <c r="BA160" s="191">
        <f>SUM(BA156:BA159)</f>
        <v>0</v>
      </c>
      <c r="BB160" s="191">
        <f>SUM(BB156:BB159)</f>
        <v>0</v>
      </c>
      <c r="BC160" s="191">
        <f>SUM(BC156:BC159)</f>
        <v>0</v>
      </c>
      <c r="BD160" s="191">
        <f>SUM(BD156:BD159)</f>
        <v>0</v>
      </c>
      <c r="BE160" s="191">
        <f>SUM(BE156:BE159)</f>
        <v>0</v>
      </c>
    </row>
    <row r="161" spans="1:104">
      <c r="A161" s="163" t="s">
        <v>72</v>
      </c>
      <c r="B161" s="164" t="s">
        <v>293</v>
      </c>
      <c r="C161" s="165" t="s">
        <v>294</v>
      </c>
      <c r="D161" s="166"/>
      <c r="E161" s="167"/>
      <c r="F161" s="167"/>
      <c r="G161" s="168"/>
      <c r="H161" s="169"/>
      <c r="I161" s="169"/>
      <c r="O161" s="170">
        <v>1</v>
      </c>
    </row>
    <row r="162" spans="1:104" ht="24">
      <c r="A162" s="171">
        <v>62</v>
      </c>
      <c r="B162" s="172" t="s">
        <v>295</v>
      </c>
      <c r="C162" s="173" t="s">
        <v>296</v>
      </c>
      <c r="D162" s="174" t="s">
        <v>104</v>
      </c>
      <c r="E162" s="175">
        <v>130</v>
      </c>
      <c r="F162" s="175">
        <v>0</v>
      </c>
      <c r="G162" s="176">
        <f>E162*F162</f>
        <v>0</v>
      </c>
      <c r="O162" s="170">
        <v>2</v>
      </c>
      <c r="AA162" s="146">
        <v>12</v>
      </c>
      <c r="AB162" s="146">
        <v>0</v>
      </c>
      <c r="AC162" s="146">
        <v>13</v>
      </c>
      <c r="AZ162" s="146">
        <v>2</v>
      </c>
      <c r="BA162" s="146">
        <f>IF(AZ162=1,G162,0)</f>
        <v>0</v>
      </c>
      <c r="BB162" s="146">
        <f>IF(AZ162=2,G162,0)</f>
        <v>0</v>
      </c>
      <c r="BC162" s="146">
        <f>IF(AZ162=3,G162,0)</f>
        <v>0</v>
      </c>
      <c r="BD162" s="146">
        <f>IF(AZ162=4,G162,0)</f>
        <v>0</v>
      </c>
      <c r="BE162" s="146">
        <f>IF(AZ162=5,G162,0)</f>
        <v>0</v>
      </c>
      <c r="CA162" s="177">
        <v>12</v>
      </c>
      <c r="CB162" s="177">
        <v>0</v>
      </c>
      <c r="CZ162" s="146">
        <v>0</v>
      </c>
    </row>
    <row r="163" spans="1:104">
      <c r="A163" s="178"/>
      <c r="B163" s="180"/>
      <c r="C163" s="225" t="s">
        <v>297</v>
      </c>
      <c r="D163" s="226"/>
      <c r="E163" s="181">
        <v>130</v>
      </c>
      <c r="F163" s="182"/>
      <c r="G163" s="183"/>
      <c r="M163" s="179" t="s">
        <v>297</v>
      </c>
      <c r="O163" s="170"/>
    </row>
    <row r="164" spans="1:104">
      <c r="A164" s="178"/>
      <c r="B164" s="180"/>
      <c r="C164" s="225" t="s">
        <v>298</v>
      </c>
      <c r="D164" s="226"/>
      <c r="E164" s="181">
        <v>0</v>
      </c>
      <c r="F164" s="182"/>
      <c r="G164" s="183"/>
      <c r="M164" s="179" t="s">
        <v>298</v>
      </c>
      <c r="O164" s="170"/>
    </row>
    <row r="165" spans="1:104" ht="24">
      <c r="A165" s="171">
        <v>63</v>
      </c>
      <c r="B165" s="172" t="s">
        <v>299</v>
      </c>
      <c r="C165" s="173" t="s">
        <v>300</v>
      </c>
      <c r="D165" s="174" t="s">
        <v>73</v>
      </c>
      <c r="E165" s="175">
        <v>2</v>
      </c>
      <c r="F165" s="175">
        <v>0</v>
      </c>
      <c r="G165" s="176">
        <f>E165*F165</f>
        <v>0</v>
      </c>
      <c r="O165" s="170">
        <v>2</v>
      </c>
      <c r="AA165" s="146">
        <v>12</v>
      </c>
      <c r="AB165" s="146">
        <v>0</v>
      </c>
      <c r="AC165" s="146">
        <v>15</v>
      </c>
      <c r="AZ165" s="146">
        <v>2</v>
      </c>
      <c r="BA165" s="146">
        <f>IF(AZ165=1,G165,0)</f>
        <v>0</v>
      </c>
      <c r="BB165" s="146">
        <f>IF(AZ165=2,G165,0)</f>
        <v>0</v>
      </c>
      <c r="BC165" s="146">
        <f>IF(AZ165=3,G165,0)</f>
        <v>0</v>
      </c>
      <c r="BD165" s="146">
        <f>IF(AZ165=4,G165,0)</f>
        <v>0</v>
      </c>
      <c r="BE165" s="146">
        <f>IF(AZ165=5,G165,0)</f>
        <v>0</v>
      </c>
      <c r="CA165" s="177">
        <v>12</v>
      </c>
      <c r="CB165" s="177">
        <v>0</v>
      </c>
      <c r="CZ165" s="146">
        <v>0</v>
      </c>
    </row>
    <row r="166" spans="1:104">
      <c r="A166" s="178"/>
      <c r="B166" s="180"/>
      <c r="C166" s="225" t="s">
        <v>301</v>
      </c>
      <c r="D166" s="226"/>
      <c r="E166" s="181">
        <v>2</v>
      </c>
      <c r="F166" s="182"/>
      <c r="G166" s="183"/>
      <c r="M166" s="179" t="s">
        <v>301</v>
      </c>
      <c r="O166" s="170"/>
    </row>
    <row r="167" spans="1:104">
      <c r="A167" s="171">
        <v>64</v>
      </c>
      <c r="B167" s="172" t="s">
        <v>302</v>
      </c>
      <c r="C167" s="173" t="s">
        <v>303</v>
      </c>
      <c r="D167" s="174" t="s">
        <v>73</v>
      </c>
      <c r="E167" s="175">
        <v>1</v>
      </c>
      <c r="F167" s="175">
        <v>0</v>
      </c>
      <c r="G167" s="176">
        <f>E167*F167</f>
        <v>0</v>
      </c>
      <c r="O167" s="170">
        <v>2</v>
      </c>
      <c r="AA167" s="146">
        <v>12</v>
      </c>
      <c r="AB167" s="146">
        <v>0</v>
      </c>
      <c r="AC167" s="146">
        <v>55</v>
      </c>
      <c r="AZ167" s="146">
        <v>2</v>
      </c>
      <c r="BA167" s="146">
        <f>IF(AZ167=1,G167,0)</f>
        <v>0</v>
      </c>
      <c r="BB167" s="146">
        <f>IF(AZ167=2,G167,0)</f>
        <v>0</v>
      </c>
      <c r="BC167" s="146">
        <f>IF(AZ167=3,G167,0)</f>
        <v>0</v>
      </c>
      <c r="BD167" s="146">
        <f>IF(AZ167=4,G167,0)</f>
        <v>0</v>
      </c>
      <c r="BE167" s="146">
        <f>IF(AZ167=5,G167,0)</f>
        <v>0</v>
      </c>
      <c r="CA167" s="177">
        <v>12</v>
      </c>
      <c r="CB167" s="177">
        <v>0</v>
      </c>
      <c r="CZ167" s="146">
        <v>0</v>
      </c>
    </row>
    <row r="168" spans="1:104">
      <c r="A168" s="171">
        <v>65</v>
      </c>
      <c r="B168" s="172" t="s">
        <v>304</v>
      </c>
      <c r="C168" s="173" t="s">
        <v>305</v>
      </c>
      <c r="D168" s="174" t="s">
        <v>73</v>
      </c>
      <c r="E168" s="175">
        <v>2</v>
      </c>
      <c r="F168" s="175">
        <v>0</v>
      </c>
      <c r="G168" s="176">
        <f>E168*F168</f>
        <v>0</v>
      </c>
      <c r="O168" s="170">
        <v>2</v>
      </c>
      <c r="AA168" s="146">
        <v>12</v>
      </c>
      <c r="AB168" s="146">
        <v>0</v>
      </c>
      <c r="AC168" s="146">
        <v>56</v>
      </c>
      <c r="AZ168" s="146">
        <v>2</v>
      </c>
      <c r="BA168" s="146">
        <f>IF(AZ168=1,G168,0)</f>
        <v>0</v>
      </c>
      <c r="BB168" s="146">
        <f>IF(AZ168=2,G168,0)</f>
        <v>0</v>
      </c>
      <c r="BC168" s="146">
        <f>IF(AZ168=3,G168,0)</f>
        <v>0</v>
      </c>
      <c r="BD168" s="146">
        <f>IF(AZ168=4,G168,0)</f>
        <v>0</v>
      </c>
      <c r="BE168" s="146">
        <f>IF(AZ168=5,G168,0)</f>
        <v>0</v>
      </c>
      <c r="CA168" s="177">
        <v>12</v>
      </c>
      <c r="CB168" s="177">
        <v>0</v>
      </c>
      <c r="CZ168" s="146">
        <v>0</v>
      </c>
    </row>
    <row r="169" spans="1:104">
      <c r="A169" s="171">
        <v>66</v>
      </c>
      <c r="B169" s="172" t="s">
        <v>306</v>
      </c>
      <c r="C169" s="173" t="s">
        <v>307</v>
      </c>
      <c r="D169" s="174" t="s">
        <v>104</v>
      </c>
      <c r="E169" s="175">
        <v>20</v>
      </c>
      <c r="F169" s="175">
        <v>0</v>
      </c>
      <c r="G169" s="176">
        <f>E169*F169</f>
        <v>0</v>
      </c>
      <c r="O169" s="170">
        <v>2</v>
      </c>
      <c r="AA169" s="146">
        <v>12</v>
      </c>
      <c r="AB169" s="146">
        <v>0</v>
      </c>
      <c r="AC169" s="146">
        <v>21</v>
      </c>
      <c r="AZ169" s="146">
        <v>2</v>
      </c>
      <c r="BA169" s="146">
        <f>IF(AZ169=1,G169,0)</f>
        <v>0</v>
      </c>
      <c r="BB169" s="146">
        <f>IF(AZ169=2,G169,0)</f>
        <v>0</v>
      </c>
      <c r="BC169" s="146">
        <f>IF(AZ169=3,G169,0)</f>
        <v>0</v>
      </c>
      <c r="BD169" s="146">
        <f>IF(AZ169=4,G169,0)</f>
        <v>0</v>
      </c>
      <c r="BE169" s="146">
        <f>IF(AZ169=5,G169,0)</f>
        <v>0</v>
      </c>
      <c r="CA169" s="177">
        <v>12</v>
      </c>
      <c r="CB169" s="177">
        <v>0</v>
      </c>
      <c r="CZ169" s="146">
        <v>1.4E-2</v>
      </c>
    </row>
    <row r="170" spans="1:104">
      <c r="A170" s="184"/>
      <c r="B170" s="185" t="s">
        <v>74</v>
      </c>
      <c r="C170" s="186" t="str">
        <f>CONCATENATE(B161," ",C161)</f>
        <v>767 Konstrukce zámečnické</v>
      </c>
      <c r="D170" s="187"/>
      <c r="E170" s="188"/>
      <c r="F170" s="189"/>
      <c r="G170" s="190">
        <f>SUM(G161:G169)</f>
        <v>0</v>
      </c>
      <c r="O170" s="170">
        <v>4</v>
      </c>
      <c r="BA170" s="191">
        <f>SUM(BA161:BA169)</f>
        <v>0</v>
      </c>
      <c r="BB170" s="191">
        <f>SUM(BB161:BB169)</f>
        <v>0</v>
      </c>
      <c r="BC170" s="191">
        <f>SUM(BC161:BC169)</f>
        <v>0</v>
      </c>
      <c r="BD170" s="191">
        <f>SUM(BD161:BD169)</f>
        <v>0</v>
      </c>
      <c r="BE170" s="191">
        <f>SUM(BE161:BE169)</f>
        <v>0</v>
      </c>
    </row>
    <row r="171" spans="1:104">
      <c r="A171" s="163" t="s">
        <v>72</v>
      </c>
      <c r="B171" s="164" t="s">
        <v>308</v>
      </c>
      <c r="C171" s="165" t="s">
        <v>309</v>
      </c>
      <c r="D171" s="166"/>
      <c r="E171" s="167"/>
      <c r="F171" s="167"/>
      <c r="G171" s="168"/>
      <c r="H171" s="169"/>
      <c r="I171" s="169"/>
      <c r="O171" s="170">
        <v>1</v>
      </c>
    </row>
    <row r="172" spans="1:104">
      <c r="A172" s="171">
        <v>67</v>
      </c>
      <c r="B172" s="172" t="s">
        <v>310</v>
      </c>
      <c r="C172" s="173" t="s">
        <v>311</v>
      </c>
      <c r="D172" s="174" t="s">
        <v>104</v>
      </c>
      <c r="E172" s="175">
        <v>165</v>
      </c>
      <c r="F172" s="175">
        <v>0</v>
      </c>
      <c r="G172" s="176">
        <f>E172*F172</f>
        <v>0</v>
      </c>
      <c r="O172" s="170">
        <v>2</v>
      </c>
      <c r="AA172" s="146">
        <v>1</v>
      </c>
      <c r="AB172" s="146">
        <v>7</v>
      </c>
      <c r="AC172" s="146">
        <v>7</v>
      </c>
      <c r="AZ172" s="146">
        <v>2</v>
      </c>
      <c r="BA172" s="146">
        <f>IF(AZ172=1,G172,0)</f>
        <v>0</v>
      </c>
      <c r="BB172" s="146">
        <f>IF(AZ172=2,G172,0)</f>
        <v>0</v>
      </c>
      <c r="BC172" s="146">
        <f>IF(AZ172=3,G172,0)</f>
        <v>0</v>
      </c>
      <c r="BD172" s="146">
        <f>IF(AZ172=4,G172,0)</f>
        <v>0</v>
      </c>
      <c r="BE172" s="146">
        <f>IF(AZ172=5,G172,0)</f>
        <v>0</v>
      </c>
      <c r="CA172" s="177">
        <v>1</v>
      </c>
      <c r="CB172" s="177">
        <v>7</v>
      </c>
      <c r="CZ172" s="146">
        <v>4.2000000000000002E-4</v>
      </c>
    </row>
    <row r="173" spans="1:104">
      <c r="A173" s="178"/>
      <c r="B173" s="180"/>
      <c r="C173" s="225" t="s">
        <v>312</v>
      </c>
      <c r="D173" s="226"/>
      <c r="E173" s="181">
        <v>0</v>
      </c>
      <c r="F173" s="182"/>
      <c r="G173" s="183"/>
      <c r="M173" s="179" t="s">
        <v>312</v>
      </c>
      <c r="O173" s="170"/>
    </row>
    <row r="174" spans="1:104">
      <c r="A174" s="178"/>
      <c r="B174" s="180"/>
      <c r="C174" s="225" t="s">
        <v>313</v>
      </c>
      <c r="D174" s="226"/>
      <c r="E174" s="181">
        <v>112</v>
      </c>
      <c r="F174" s="182"/>
      <c r="G174" s="183"/>
      <c r="M174" s="179" t="s">
        <v>313</v>
      </c>
      <c r="O174" s="170"/>
    </row>
    <row r="175" spans="1:104">
      <c r="A175" s="178"/>
      <c r="B175" s="180"/>
      <c r="C175" s="225" t="s">
        <v>314</v>
      </c>
      <c r="D175" s="226"/>
      <c r="E175" s="181">
        <v>51</v>
      </c>
      <c r="F175" s="182"/>
      <c r="G175" s="183"/>
      <c r="M175" s="179" t="s">
        <v>314</v>
      </c>
      <c r="O175" s="170"/>
    </row>
    <row r="176" spans="1:104">
      <c r="A176" s="178"/>
      <c r="B176" s="180"/>
      <c r="C176" s="225" t="s">
        <v>315</v>
      </c>
      <c r="D176" s="226"/>
      <c r="E176" s="181">
        <v>2</v>
      </c>
      <c r="F176" s="182"/>
      <c r="G176" s="183"/>
      <c r="M176" s="179" t="s">
        <v>315</v>
      </c>
      <c r="O176" s="170"/>
    </row>
    <row r="177" spans="1:104">
      <c r="A177" s="171">
        <v>68</v>
      </c>
      <c r="B177" s="172" t="s">
        <v>316</v>
      </c>
      <c r="C177" s="173" t="s">
        <v>317</v>
      </c>
      <c r="D177" s="174" t="s">
        <v>104</v>
      </c>
      <c r="E177" s="175">
        <v>121.36</v>
      </c>
      <c r="F177" s="175">
        <v>0</v>
      </c>
      <c r="G177" s="176">
        <f>E177*F177</f>
        <v>0</v>
      </c>
      <c r="O177" s="170">
        <v>2</v>
      </c>
      <c r="AA177" s="146">
        <v>1</v>
      </c>
      <c r="AB177" s="146">
        <v>7</v>
      </c>
      <c r="AC177" s="146">
        <v>7</v>
      </c>
      <c r="AZ177" s="146">
        <v>2</v>
      </c>
      <c r="BA177" s="146">
        <f>IF(AZ177=1,G177,0)</f>
        <v>0</v>
      </c>
      <c r="BB177" s="146">
        <f>IF(AZ177=2,G177,0)</f>
        <v>0</v>
      </c>
      <c r="BC177" s="146">
        <f>IF(AZ177=3,G177,0)</f>
        <v>0</v>
      </c>
      <c r="BD177" s="146">
        <f>IF(AZ177=4,G177,0)</f>
        <v>0</v>
      </c>
      <c r="BE177" s="146">
        <f>IF(AZ177=5,G177,0)</f>
        <v>0</v>
      </c>
      <c r="CA177" s="177">
        <v>1</v>
      </c>
      <c r="CB177" s="177">
        <v>7</v>
      </c>
      <c r="CZ177" s="146">
        <v>1.6000000000000001E-4</v>
      </c>
    </row>
    <row r="178" spans="1:104">
      <c r="A178" s="178"/>
      <c r="B178" s="180"/>
      <c r="C178" s="225" t="s">
        <v>318</v>
      </c>
      <c r="D178" s="226"/>
      <c r="E178" s="181">
        <v>26.4</v>
      </c>
      <c r="F178" s="182"/>
      <c r="G178" s="183"/>
      <c r="M178" s="179" t="s">
        <v>318</v>
      </c>
      <c r="O178" s="170"/>
    </row>
    <row r="179" spans="1:104">
      <c r="A179" s="178"/>
      <c r="B179" s="180"/>
      <c r="C179" s="225" t="s">
        <v>319</v>
      </c>
      <c r="D179" s="226"/>
      <c r="E179" s="181">
        <v>79.2</v>
      </c>
      <c r="F179" s="182"/>
      <c r="G179" s="183"/>
      <c r="M179" s="179" t="s">
        <v>319</v>
      </c>
      <c r="O179" s="170"/>
    </row>
    <row r="180" spans="1:104">
      <c r="A180" s="178"/>
      <c r="B180" s="180"/>
      <c r="C180" s="225" t="s">
        <v>320</v>
      </c>
      <c r="D180" s="226"/>
      <c r="E180" s="181">
        <v>15.76</v>
      </c>
      <c r="F180" s="182"/>
      <c r="G180" s="183"/>
      <c r="M180" s="179" t="s">
        <v>320</v>
      </c>
      <c r="O180" s="170"/>
    </row>
    <row r="181" spans="1:104">
      <c r="A181" s="184"/>
      <c r="B181" s="185" t="s">
        <v>74</v>
      </c>
      <c r="C181" s="186" t="str">
        <f>CONCATENATE(B171," ",C171)</f>
        <v>783 Nátěry</v>
      </c>
      <c r="D181" s="187"/>
      <c r="E181" s="188"/>
      <c r="F181" s="189"/>
      <c r="G181" s="190">
        <f>SUM(G171:G180)</f>
        <v>0</v>
      </c>
      <c r="O181" s="170">
        <v>4</v>
      </c>
      <c r="BA181" s="191">
        <f>SUM(BA171:BA180)</f>
        <v>0</v>
      </c>
      <c r="BB181" s="191">
        <f>SUM(BB171:BB180)</f>
        <v>0</v>
      </c>
      <c r="BC181" s="191">
        <f>SUM(BC171:BC180)</f>
        <v>0</v>
      </c>
      <c r="BD181" s="191">
        <f>SUM(BD171:BD180)</f>
        <v>0</v>
      </c>
      <c r="BE181" s="191">
        <f>SUM(BE171:BE180)</f>
        <v>0</v>
      </c>
    </row>
    <row r="182" spans="1:104">
      <c r="A182" s="163" t="s">
        <v>72</v>
      </c>
      <c r="B182" s="164" t="s">
        <v>321</v>
      </c>
      <c r="C182" s="165" t="s">
        <v>322</v>
      </c>
      <c r="D182" s="166"/>
      <c r="E182" s="167"/>
      <c r="F182" s="167"/>
      <c r="G182" s="168"/>
      <c r="H182" s="169"/>
      <c r="I182" s="169"/>
      <c r="O182" s="170">
        <v>1</v>
      </c>
    </row>
    <row r="183" spans="1:104">
      <c r="A183" s="171">
        <v>69</v>
      </c>
      <c r="B183" s="172" t="s">
        <v>323</v>
      </c>
      <c r="C183" s="173" t="s">
        <v>324</v>
      </c>
      <c r="D183" s="174" t="s">
        <v>104</v>
      </c>
      <c r="E183" s="175">
        <v>305.58</v>
      </c>
      <c r="F183" s="175">
        <v>0</v>
      </c>
      <c r="G183" s="176">
        <f>E183*F183</f>
        <v>0</v>
      </c>
      <c r="O183" s="170">
        <v>2</v>
      </c>
      <c r="AA183" s="146">
        <v>1</v>
      </c>
      <c r="AB183" s="146">
        <v>7</v>
      </c>
      <c r="AC183" s="146">
        <v>7</v>
      </c>
      <c r="AZ183" s="146">
        <v>2</v>
      </c>
      <c r="BA183" s="146">
        <f>IF(AZ183=1,G183,0)</f>
        <v>0</v>
      </c>
      <c r="BB183" s="146">
        <f>IF(AZ183=2,G183,0)</f>
        <v>0</v>
      </c>
      <c r="BC183" s="146">
        <f>IF(AZ183=3,G183,0)</f>
        <v>0</v>
      </c>
      <c r="BD183" s="146">
        <f>IF(AZ183=4,G183,0)</f>
        <v>0</v>
      </c>
      <c r="BE183" s="146">
        <f>IF(AZ183=5,G183,0)</f>
        <v>0</v>
      </c>
      <c r="CA183" s="177">
        <v>1</v>
      </c>
      <c r="CB183" s="177">
        <v>7</v>
      </c>
      <c r="CZ183" s="146">
        <v>6.9999999999999994E-5</v>
      </c>
    </row>
    <row r="184" spans="1:104">
      <c r="A184" s="178"/>
      <c r="B184" s="180"/>
      <c r="C184" s="227" t="s">
        <v>325</v>
      </c>
      <c r="D184" s="226"/>
      <c r="E184" s="204">
        <v>0</v>
      </c>
      <c r="F184" s="182"/>
      <c r="G184" s="183"/>
      <c r="M184" s="179" t="s">
        <v>325</v>
      </c>
      <c r="O184" s="170"/>
    </row>
    <row r="185" spans="1:104">
      <c r="A185" s="178"/>
      <c r="B185" s="180"/>
      <c r="C185" s="227" t="s">
        <v>326</v>
      </c>
      <c r="D185" s="226"/>
      <c r="E185" s="204">
        <v>260</v>
      </c>
      <c r="F185" s="182"/>
      <c r="G185" s="183"/>
      <c r="M185" s="179" t="s">
        <v>326</v>
      </c>
      <c r="O185" s="170"/>
    </row>
    <row r="186" spans="1:104">
      <c r="A186" s="178"/>
      <c r="B186" s="180"/>
      <c r="C186" s="227" t="s">
        <v>327</v>
      </c>
      <c r="D186" s="226"/>
      <c r="E186" s="204">
        <v>17.8</v>
      </c>
      <c r="F186" s="182"/>
      <c r="G186" s="183"/>
      <c r="M186" s="179" t="s">
        <v>327</v>
      </c>
      <c r="O186" s="170"/>
    </row>
    <row r="187" spans="1:104">
      <c r="A187" s="178"/>
      <c r="B187" s="180"/>
      <c r="C187" s="227" t="s">
        <v>328</v>
      </c>
      <c r="D187" s="226"/>
      <c r="E187" s="204">
        <v>277.8</v>
      </c>
      <c r="F187" s="182"/>
      <c r="G187" s="183"/>
      <c r="M187" s="179" t="s">
        <v>328</v>
      </c>
      <c r="O187" s="170"/>
    </row>
    <row r="188" spans="1:104">
      <c r="A188" s="178"/>
      <c r="B188" s="180"/>
      <c r="C188" s="225" t="s">
        <v>329</v>
      </c>
      <c r="D188" s="226"/>
      <c r="E188" s="181">
        <v>305.58</v>
      </c>
      <c r="F188" s="182"/>
      <c r="G188" s="183"/>
      <c r="M188" s="179" t="s">
        <v>329</v>
      </c>
      <c r="O188" s="170"/>
    </row>
    <row r="189" spans="1:104">
      <c r="A189" s="171">
        <v>70</v>
      </c>
      <c r="B189" s="172" t="s">
        <v>330</v>
      </c>
      <c r="C189" s="173" t="s">
        <v>331</v>
      </c>
      <c r="D189" s="174" t="s">
        <v>104</v>
      </c>
      <c r="E189" s="175">
        <v>305.58</v>
      </c>
      <c r="F189" s="175">
        <v>0</v>
      </c>
      <c r="G189" s="176">
        <f>E189*F189</f>
        <v>0</v>
      </c>
      <c r="O189" s="170">
        <v>2</v>
      </c>
      <c r="AA189" s="146">
        <v>1</v>
      </c>
      <c r="AB189" s="146">
        <v>7</v>
      </c>
      <c r="AC189" s="146">
        <v>7</v>
      </c>
      <c r="AZ189" s="146">
        <v>2</v>
      </c>
      <c r="BA189" s="146">
        <f>IF(AZ189=1,G189,0)</f>
        <v>0</v>
      </c>
      <c r="BB189" s="146">
        <f>IF(AZ189=2,G189,0)</f>
        <v>0</v>
      </c>
      <c r="BC189" s="146">
        <f>IF(AZ189=3,G189,0)</f>
        <v>0</v>
      </c>
      <c r="BD189" s="146">
        <f>IF(AZ189=4,G189,0)</f>
        <v>0</v>
      </c>
      <c r="BE189" s="146">
        <f>IF(AZ189=5,G189,0)</f>
        <v>0</v>
      </c>
      <c r="CA189" s="177">
        <v>1</v>
      </c>
      <c r="CB189" s="177">
        <v>7</v>
      </c>
      <c r="CZ189" s="146">
        <v>1.3999999999999999E-4</v>
      </c>
    </row>
    <row r="190" spans="1:104">
      <c r="A190" s="184"/>
      <c r="B190" s="185" t="s">
        <v>74</v>
      </c>
      <c r="C190" s="186" t="str">
        <f>CONCATENATE(B182," ",C182)</f>
        <v>784 Malby</v>
      </c>
      <c r="D190" s="187"/>
      <c r="E190" s="188"/>
      <c r="F190" s="189"/>
      <c r="G190" s="190">
        <f>SUM(G182:G189)</f>
        <v>0</v>
      </c>
      <c r="O190" s="170">
        <v>4</v>
      </c>
      <c r="BA190" s="191">
        <f>SUM(BA182:BA189)</f>
        <v>0</v>
      </c>
      <c r="BB190" s="191">
        <f>SUM(BB182:BB189)</f>
        <v>0</v>
      </c>
      <c r="BC190" s="191">
        <f>SUM(BC182:BC189)</f>
        <v>0</v>
      </c>
      <c r="BD190" s="191">
        <f>SUM(BD182:BD189)</f>
        <v>0</v>
      </c>
      <c r="BE190" s="191">
        <f>SUM(BE182:BE189)</f>
        <v>0</v>
      </c>
    </row>
    <row r="191" spans="1:104">
      <c r="A191" s="163" t="s">
        <v>72</v>
      </c>
      <c r="B191" s="164" t="s">
        <v>332</v>
      </c>
      <c r="C191" s="165" t="s">
        <v>333</v>
      </c>
      <c r="D191" s="166"/>
      <c r="E191" s="167"/>
      <c r="F191" s="167"/>
      <c r="G191" s="168"/>
      <c r="H191" s="169"/>
      <c r="I191" s="169"/>
      <c r="O191" s="170">
        <v>1</v>
      </c>
    </row>
    <row r="192" spans="1:104">
      <c r="A192" s="171">
        <v>71</v>
      </c>
      <c r="B192" s="172" t="s">
        <v>334</v>
      </c>
      <c r="C192" s="173" t="s">
        <v>335</v>
      </c>
      <c r="D192" s="174" t="s">
        <v>104</v>
      </c>
      <c r="E192" s="175">
        <v>124.545</v>
      </c>
      <c r="F192" s="175">
        <v>0</v>
      </c>
      <c r="G192" s="176">
        <f>E192*F192</f>
        <v>0</v>
      </c>
      <c r="O192" s="170">
        <v>2</v>
      </c>
      <c r="AA192" s="146">
        <v>1</v>
      </c>
      <c r="AB192" s="146">
        <v>7</v>
      </c>
      <c r="AC192" s="146">
        <v>7</v>
      </c>
      <c r="AZ192" s="146">
        <v>2</v>
      </c>
      <c r="BA192" s="146">
        <f>IF(AZ192=1,G192,0)</f>
        <v>0</v>
      </c>
      <c r="BB192" s="146">
        <f>IF(AZ192=2,G192,0)</f>
        <v>0</v>
      </c>
      <c r="BC192" s="146">
        <f>IF(AZ192=3,G192,0)</f>
        <v>0</v>
      </c>
      <c r="BD192" s="146">
        <f>IF(AZ192=4,G192,0)</f>
        <v>0</v>
      </c>
      <c r="BE192" s="146">
        <f>IF(AZ192=5,G192,0)</f>
        <v>0</v>
      </c>
      <c r="CA192" s="177">
        <v>1</v>
      </c>
      <c r="CB192" s="177">
        <v>7</v>
      </c>
      <c r="CZ192" s="146">
        <v>0</v>
      </c>
    </row>
    <row r="193" spans="1:104">
      <c r="A193" s="178"/>
      <c r="B193" s="180"/>
      <c r="C193" s="225" t="s">
        <v>336</v>
      </c>
      <c r="D193" s="226"/>
      <c r="E193" s="181">
        <v>124.545</v>
      </c>
      <c r="F193" s="182"/>
      <c r="G193" s="183"/>
      <c r="M193" s="179" t="s">
        <v>336</v>
      </c>
      <c r="O193" s="170"/>
    </row>
    <row r="194" spans="1:104">
      <c r="A194" s="171">
        <v>72</v>
      </c>
      <c r="B194" s="172" t="s">
        <v>337</v>
      </c>
      <c r="C194" s="173" t="s">
        <v>338</v>
      </c>
      <c r="D194" s="174" t="s">
        <v>61</v>
      </c>
      <c r="E194" s="175"/>
      <c r="F194" s="175">
        <v>0</v>
      </c>
      <c r="G194" s="176">
        <f>E194*F194</f>
        <v>0</v>
      </c>
      <c r="O194" s="170">
        <v>2</v>
      </c>
      <c r="AA194" s="146">
        <v>7</v>
      </c>
      <c r="AB194" s="146">
        <v>1002</v>
      </c>
      <c r="AC194" s="146">
        <v>5</v>
      </c>
      <c r="AZ194" s="146">
        <v>2</v>
      </c>
      <c r="BA194" s="146">
        <f>IF(AZ194=1,G194,0)</f>
        <v>0</v>
      </c>
      <c r="BB194" s="146">
        <f>IF(AZ194=2,G194,0)</f>
        <v>0</v>
      </c>
      <c r="BC194" s="146">
        <f>IF(AZ194=3,G194,0)</f>
        <v>0</v>
      </c>
      <c r="BD194" s="146">
        <f>IF(AZ194=4,G194,0)</f>
        <v>0</v>
      </c>
      <c r="BE194" s="146">
        <f>IF(AZ194=5,G194,0)</f>
        <v>0</v>
      </c>
      <c r="CA194" s="177">
        <v>7</v>
      </c>
      <c r="CB194" s="177">
        <v>1002</v>
      </c>
      <c r="CZ194" s="146">
        <v>0</v>
      </c>
    </row>
    <row r="195" spans="1:104">
      <c r="A195" s="184"/>
      <c r="B195" s="185" t="s">
        <v>74</v>
      </c>
      <c r="C195" s="186" t="str">
        <f>CONCATENATE(B191," ",C191)</f>
        <v>787 Zasklívání</v>
      </c>
      <c r="D195" s="187"/>
      <c r="E195" s="188"/>
      <c r="F195" s="189"/>
      <c r="G195" s="190">
        <f>SUM(G191:G194)</f>
        <v>0</v>
      </c>
      <c r="O195" s="170">
        <v>4</v>
      </c>
      <c r="BA195" s="191">
        <f>SUM(BA191:BA194)</f>
        <v>0</v>
      </c>
      <c r="BB195" s="191">
        <f>SUM(BB191:BB194)</f>
        <v>0</v>
      </c>
      <c r="BC195" s="191">
        <f>SUM(BC191:BC194)</f>
        <v>0</v>
      </c>
      <c r="BD195" s="191">
        <f>SUM(BD191:BD194)</f>
        <v>0</v>
      </c>
      <c r="BE195" s="191">
        <f>SUM(BE191:BE194)</f>
        <v>0</v>
      </c>
    </row>
    <row r="196" spans="1:104">
      <c r="A196" s="163" t="s">
        <v>72</v>
      </c>
      <c r="B196" s="164" t="s">
        <v>339</v>
      </c>
      <c r="C196" s="165" t="s">
        <v>340</v>
      </c>
      <c r="D196" s="166"/>
      <c r="E196" s="167"/>
      <c r="F196" s="167"/>
      <c r="G196" s="168"/>
      <c r="H196" s="169"/>
      <c r="I196" s="169"/>
      <c r="O196" s="170">
        <v>1</v>
      </c>
    </row>
    <row r="197" spans="1:104" ht="24">
      <c r="A197" s="171">
        <v>73</v>
      </c>
      <c r="B197" s="172" t="s">
        <v>341</v>
      </c>
      <c r="C197" s="173" t="s">
        <v>342</v>
      </c>
      <c r="D197" s="174" t="s">
        <v>85</v>
      </c>
      <c r="E197" s="175">
        <v>1</v>
      </c>
      <c r="F197" s="175">
        <v>0</v>
      </c>
      <c r="G197" s="176">
        <f>E197*F197</f>
        <v>0</v>
      </c>
      <c r="O197" s="170">
        <v>2</v>
      </c>
      <c r="AA197" s="146">
        <v>1</v>
      </c>
      <c r="AB197" s="146">
        <v>9</v>
      </c>
      <c r="AC197" s="146">
        <v>9</v>
      </c>
      <c r="AZ197" s="146">
        <v>4</v>
      </c>
      <c r="BA197" s="146">
        <f>IF(AZ197=1,G197,0)</f>
        <v>0</v>
      </c>
      <c r="BB197" s="146">
        <f>IF(AZ197=2,G197,0)</f>
        <v>0</v>
      </c>
      <c r="BC197" s="146">
        <f>IF(AZ197=3,G197,0)</f>
        <v>0</v>
      </c>
      <c r="BD197" s="146">
        <f>IF(AZ197=4,G197,0)</f>
        <v>0</v>
      </c>
      <c r="BE197" s="146">
        <f>IF(AZ197=5,G197,0)</f>
        <v>0</v>
      </c>
      <c r="CA197" s="177">
        <v>1</v>
      </c>
      <c r="CB197" s="177">
        <v>9</v>
      </c>
      <c r="CZ197" s="146">
        <v>0</v>
      </c>
    </row>
    <row r="198" spans="1:104">
      <c r="A198" s="171">
        <v>74</v>
      </c>
      <c r="B198" s="172" t="s">
        <v>186</v>
      </c>
      <c r="C198" s="173" t="s">
        <v>187</v>
      </c>
      <c r="D198" s="174" t="s">
        <v>73</v>
      </c>
      <c r="E198" s="175">
        <v>1</v>
      </c>
      <c r="F198" s="175">
        <v>0</v>
      </c>
      <c r="G198" s="176">
        <f>E198*F198</f>
        <v>0</v>
      </c>
      <c r="O198" s="170">
        <v>2</v>
      </c>
      <c r="AA198" s="146">
        <v>10</v>
      </c>
      <c r="AB198" s="146">
        <v>0</v>
      </c>
      <c r="AC198" s="146">
        <v>8</v>
      </c>
      <c r="AZ198" s="146">
        <v>5</v>
      </c>
      <c r="BA198" s="146">
        <f>IF(AZ198=1,G198,0)</f>
        <v>0</v>
      </c>
      <c r="BB198" s="146">
        <f>IF(AZ198=2,G198,0)</f>
        <v>0</v>
      </c>
      <c r="BC198" s="146">
        <f>IF(AZ198=3,G198,0)</f>
        <v>0</v>
      </c>
      <c r="BD198" s="146">
        <f>IF(AZ198=4,G198,0)</f>
        <v>0</v>
      </c>
      <c r="BE198" s="146">
        <f>IF(AZ198=5,G198,0)</f>
        <v>0</v>
      </c>
      <c r="CA198" s="177">
        <v>10</v>
      </c>
      <c r="CB198" s="177">
        <v>0</v>
      </c>
      <c r="CZ198" s="146">
        <v>0</v>
      </c>
    </row>
    <row r="199" spans="1:104">
      <c r="A199" s="184"/>
      <c r="B199" s="185" t="s">
        <v>74</v>
      </c>
      <c r="C199" s="186" t="str">
        <f>CONCATENATE(B196," ",C196)</f>
        <v>M21 Elektromontáže</v>
      </c>
      <c r="D199" s="187"/>
      <c r="E199" s="188"/>
      <c r="F199" s="189"/>
      <c r="G199" s="190">
        <f>SUM(G196:G198)</f>
        <v>0</v>
      </c>
      <c r="O199" s="170">
        <v>4</v>
      </c>
      <c r="BA199" s="191">
        <f>SUM(BA196:BA198)</f>
        <v>0</v>
      </c>
      <c r="BB199" s="191">
        <f>SUM(BB196:BB198)</f>
        <v>0</v>
      </c>
      <c r="BC199" s="191">
        <f>SUM(BC196:BC198)</f>
        <v>0</v>
      </c>
      <c r="BD199" s="191">
        <f>SUM(BD196:BD198)</f>
        <v>0</v>
      </c>
      <c r="BE199" s="191">
        <f>SUM(BE196:BE198)</f>
        <v>0</v>
      </c>
    </row>
    <row r="200" spans="1:104">
      <c r="A200" s="163" t="s">
        <v>72</v>
      </c>
      <c r="B200" s="164" t="s">
        <v>343</v>
      </c>
      <c r="C200" s="165" t="s">
        <v>344</v>
      </c>
      <c r="D200" s="166"/>
      <c r="E200" s="167"/>
      <c r="F200" s="167"/>
      <c r="G200" s="168"/>
      <c r="H200" s="169"/>
      <c r="I200" s="169"/>
      <c r="O200" s="170">
        <v>1</v>
      </c>
    </row>
    <row r="201" spans="1:104" ht="24">
      <c r="A201" s="171">
        <v>75</v>
      </c>
      <c r="B201" s="172" t="s">
        <v>345</v>
      </c>
      <c r="C201" s="173" t="s">
        <v>346</v>
      </c>
      <c r="D201" s="174" t="s">
        <v>347</v>
      </c>
      <c r="E201" s="175">
        <v>10050</v>
      </c>
      <c r="F201" s="175">
        <v>0</v>
      </c>
      <c r="G201" s="176">
        <f>E201*F201</f>
        <v>0</v>
      </c>
      <c r="O201" s="170">
        <v>2</v>
      </c>
      <c r="AA201" s="146">
        <v>12</v>
      </c>
      <c r="AB201" s="146">
        <v>0</v>
      </c>
      <c r="AC201" s="146">
        <v>1</v>
      </c>
      <c r="AZ201" s="146">
        <v>4</v>
      </c>
      <c r="BA201" s="146">
        <f>IF(AZ201=1,G201,0)</f>
        <v>0</v>
      </c>
      <c r="BB201" s="146">
        <f>IF(AZ201=2,G201,0)</f>
        <v>0</v>
      </c>
      <c r="BC201" s="146">
        <f>IF(AZ201=3,G201,0)</f>
        <v>0</v>
      </c>
      <c r="BD201" s="146">
        <f>IF(AZ201=4,G201,0)</f>
        <v>0</v>
      </c>
      <c r="BE201" s="146">
        <f>IF(AZ201=5,G201,0)</f>
        <v>0</v>
      </c>
      <c r="CA201" s="177">
        <v>12</v>
      </c>
      <c r="CB201" s="177">
        <v>0</v>
      </c>
      <c r="CZ201" s="146">
        <v>0</v>
      </c>
    </row>
    <row r="202" spans="1:104">
      <c r="A202" s="178"/>
      <c r="B202" s="180"/>
      <c r="C202" s="225" t="s">
        <v>312</v>
      </c>
      <c r="D202" s="226"/>
      <c r="E202" s="181">
        <v>0</v>
      </c>
      <c r="F202" s="182"/>
      <c r="G202" s="183"/>
      <c r="M202" s="179" t="s">
        <v>312</v>
      </c>
      <c r="O202" s="170"/>
    </row>
    <row r="203" spans="1:104">
      <c r="A203" s="178"/>
      <c r="B203" s="180"/>
      <c r="C203" s="225" t="s">
        <v>348</v>
      </c>
      <c r="D203" s="226"/>
      <c r="E203" s="181">
        <v>7835</v>
      </c>
      <c r="F203" s="182"/>
      <c r="G203" s="183"/>
      <c r="M203" s="179" t="s">
        <v>348</v>
      </c>
      <c r="O203" s="170"/>
    </row>
    <row r="204" spans="1:104">
      <c r="A204" s="178"/>
      <c r="B204" s="180"/>
      <c r="C204" s="225" t="s">
        <v>349</v>
      </c>
      <c r="D204" s="226"/>
      <c r="E204" s="181">
        <v>2050</v>
      </c>
      <c r="F204" s="182"/>
      <c r="G204" s="183"/>
      <c r="M204" s="179" t="s">
        <v>349</v>
      </c>
      <c r="O204" s="170"/>
    </row>
    <row r="205" spans="1:104">
      <c r="A205" s="178"/>
      <c r="B205" s="180"/>
      <c r="C205" s="225" t="s">
        <v>350</v>
      </c>
      <c r="D205" s="226"/>
      <c r="E205" s="181">
        <v>165</v>
      </c>
      <c r="F205" s="182"/>
      <c r="G205" s="183"/>
      <c r="M205" s="179" t="s">
        <v>350</v>
      </c>
      <c r="O205" s="170"/>
    </row>
    <row r="206" spans="1:104">
      <c r="A206" s="171">
        <v>76</v>
      </c>
      <c r="B206" s="172" t="s">
        <v>351</v>
      </c>
      <c r="C206" s="173" t="s">
        <v>352</v>
      </c>
      <c r="D206" s="174" t="s">
        <v>73</v>
      </c>
      <c r="E206" s="175">
        <v>3</v>
      </c>
      <c r="F206" s="175">
        <v>0</v>
      </c>
      <c r="G206" s="176">
        <f>E206*F206</f>
        <v>0</v>
      </c>
      <c r="O206" s="170">
        <v>2</v>
      </c>
      <c r="AA206" s="146">
        <v>12</v>
      </c>
      <c r="AB206" s="146">
        <v>0</v>
      </c>
      <c r="AC206" s="146">
        <v>16</v>
      </c>
      <c r="AZ206" s="146">
        <v>4</v>
      </c>
      <c r="BA206" s="146">
        <f>IF(AZ206=1,G206,0)</f>
        <v>0</v>
      </c>
      <c r="BB206" s="146">
        <f>IF(AZ206=2,G206,0)</f>
        <v>0</v>
      </c>
      <c r="BC206" s="146">
        <f>IF(AZ206=3,G206,0)</f>
        <v>0</v>
      </c>
      <c r="BD206" s="146">
        <f>IF(AZ206=4,G206,0)</f>
        <v>0</v>
      </c>
      <c r="BE206" s="146">
        <f>IF(AZ206=5,G206,0)</f>
        <v>0</v>
      </c>
      <c r="CA206" s="177">
        <v>12</v>
      </c>
      <c r="CB206" s="177">
        <v>0</v>
      </c>
      <c r="CZ206" s="146">
        <v>0</v>
      </c>
    </row>
    <row r="207" spans="1:104">
      <c r="A207" s="171">
        <v>77</v>
      </c>
      <c r="B207" s="172" t="s">
        <v>353</v>
      </c>
      <c r="C207" s="173" t="s">
        <v>354</v>
      </c>
      <c r="D207" s="174" t="s">
        <v>73</v>
      </c>
      <c r="E207" s="175">
        <v>4</v>
      </c>
      <c r="F207" s="175">
        <v>0</v>
      </c>
      <c r="G207" s="176">
        <f>E207*F207</f>
        <v>0</v>
      </c>
      <c r="O207" s="170">
        <v>2</v>
      </c>
      <c r="AA207" s="146">
        <v>12</v>
      </c>
      <c r="AB207" s="146">
        <v>0</v>
      </c>
      <c r="AC207" s="146">
        <v>32</v>
      </c>
      <c r="AZ207" s="146">
        <v>4</v>
      </c>
      <c r="BA207" s="146">
        <f>IF(AZ207=1,G207,0)</f>
        <v>0</v>
      </c>
      <c r="BB207" s="146">
        <f>IF(AZ207=2,G207,0)</f>
        <v>0</v>
      </c>
      <c r="BC207" s="146">
        <f>IF(AZ207=3,G207,0)</f>
        <v>0</v>
      </c>
      <c r="BD207" s="146">
        <f>IF(AZ207=4,G207,0)</f>
        <v>0</v>
      </c>
      <c r="BE207" s="146">
        <f>IF(AZ207=5,G207,0)</f>
        <v>0</v>
      </c>
      <c r="CA207" s="177">
        <v>12</v>
      </c>
      <c r="CB207" s="177">
        <v>0</v>
      </c>
      <c r="CZ207" s="146">
        <v>0</v>
      </c>
    </row>
    <row r="208" spans="1:104">
      <c r="A208" s="171">
        <v>78</v>
      </c>
      <c r="B208" s="172" t="s">
        <v>355</v>
      </c>
      <c r="C208" s="173" t="s">
        <v>356</v>
      </c>
      <c r="D208" s="174" t="s">
        <v>104</v>
      </c>
      <c r="E208" s="175">
        <v>124.545</v>
      </c>
      <c r="F208" s="175">
        <v>0</v>
      </c>
      <c r="G208" s="176">
        <f>E208*F208</f>
        <v>0</v>
      </c>
      <c r="O208" s="170">
        <v>2</v>
      </c>
      <c r="AA208" s="146">
        <v>12</v>
      </c>
      <c r="AB208" s="146">
        <v>0</v>
      </c>
      <c r="AC208" s="146">
        <v>2</v>
      </c>
      <c r="AZ208" s="146">
        <v>4</v>
      </c>
      <c r="BA208" s="146">
        <f>IF(AZ208=1,G208,0)</f>
        <v>0</v>
      </c>
      <c r="BB208" s="146">
        <f>IF(AZ208=2,G208,0)</f>
        <v>0</v>
      </c>
      <c r="BC208" s="146">
        <f>IF(AZ208=3,G208,0)</f>
        <v>0</v>
      </c>
      <c r="BD208" s="146">
        <f>IF(AZ208=4,G208,0)</f>
        <v>0</v>
      </c>
      <c r="BE208" s="146">
        <f>IF(AZ208=5,G208,0)</f>
        <v>0</v>
      </c>
      <c r="CA208" s="177">
        <v>12</v>
      </c>
      <c r="CB208" s="177">
        <v>0</v>
      </c>
      <c r="CZ208" s="146">
        <v>0</v>
      </c>
    </row>
    <row r="209" spans="1:104">
      <c r="A209" s="178"/>
      <c r="B209" s="180"/>
      <c r="C209" s="225" t="s">
        <v>336</v>
      </c>
      <c r="D209" s="226"/>
      <c r="E209" s="181">
        <v>124.545</v>
      </c>
      <c r="F209" s="182"/>
      <c r="G209" s="183"/>
      <c r="M209" s="179" t="s">
        <v>336</v>
      </c>
      <c r="O209" s="170"/>
    </row>
    <row r="210" spans="1:104">
      <c r="A210" s="184"/>
      <c r="B210" s="185" t="s">
        <v>74</v>
      </c>
      <c r="C210" s="186" t="str">
        <f>CONCATENATE(B200," ",C200)</f>
        <v>M43 Montáže ocelových konstrukcí</v>
      </c>
      <c r="D210" s="187"/>
      <c r="E210" s="188"/>
      <c r="F210" s="189"/>
      <c r="G210" s="190">
        <f>SUM(G200:G209)</f>
        <v>0</v>
      </c>
      <c r="O210" s="170">
        <v>4</v>
      </c>
      <c r="BA210" s="191">
        <f>SUM(BA200:BA209)</f>
        <v>0</v>
      </c>
      <c r="BB210" s="191">
        <f>SUM(BB200:BB209)</f>
        <v>0</v>
      </c>
      <c r="BC210" s="191">
        <f>SUM(BC200:BC209)</f>
        <v>0</v>
      </c>
      <c r="BD210" s="191">
        <f>SUM(BD200:BD209)</f>
        <v>0</v>
      </c>
      <c r="BE210" s="191">
        <f>SUM(BE200:BE209)</f>
        <v>0</v>
      </c>
    </row>
    <row r="211" spans="1:104">
      <c r="A211" s="163" t="s">
        <v>72</v>
      </c>
      <c r="B211" s="164" t="s">
        <v>357</v>
      </c>
      <c r="C211" s="165" t="s">
        <v>358</v>
      </c>
      <c r="D211" s="166"/>
      <c r="E211" s="167"/>
      <c r="F211" s="167"/>
      <c r="G211" s="168"/>
      <c r="H211" s="169"/>
      <c r="I211" s="169"/>
      <c r="O211" s="170">
        <v>1</v>
      </c>
    </row>
    <row r="212" spans="1:104">
      <c r="A212" s="171">
        <v>79</v>
      </c>
      <c r="B212" s="172" t="s">
        <v>359</v>
      </c>
      <c r="C212" s="173" t="s">
        <v>360</v>
      </c>
      <c r="D212" s="174" t="s">
        <v>132</v>
      </c>
      <c r="E212" s="175">
        <v>34.262453979999997</v>
      </c>
      <c r="F212" s="175">
        <v>0</v>
      </c>
      <c r="G212" s="176">
        <f t="shared" ref="G212:G220" si="6">E212*F212</f>
        <v>0</v>
      </c>
      <c r="O212" s="170">
        <v>2</v>
      </c>
      <c r="AA212" s="146">
        <v>8</v>
      </c>
      <c r="AB212" s="146">
        <v>0</v>
      </c>
      <c r="AC212" s="146">
        <v>3</v>
      </c>
      <c r="AZ212" s="146">
        <v>1</v>
      </c>
      <c r="BA212" s="146">
        <f t="shared" ref="BA212:BA220" si="7">IF(AZ212=1,G212,0)</f>
        <v>0</v>
      </c>
      <c r="BB212" s="146">
        <f t="shared" ref="BB212:BB220" si="8">IF(AZ212=2,G212,0)</f>
        <v>0</v>
      </c>
      <c r="BC212" s="146">
        <f t="shared" ref="BC212:BC220" si="9">IF(AZ212=3,G212,0)</f>
        <v>0</v>
      </c>
      <c r="BD212" s="146">
        <f t="shared" ref="BD212:BD220" si="10">IF(AZ212=4,G212,0)</f>
        <v>0</v>
      </c>
      <c r="BE212" s="146">
        <f t="shared" ref="BE212:BE220" si="11">IF(AZ212=5,G212,0)</f>
        <v>0</v>
      </c>
      <c r="CA212" s="177">
        <v>8</v>
      </c>
      <c r="CB212" s="177">
        <v>0</v>
      </c>
      <c r="CZ212" s="146">
        <v>0</v>
      </c>
    </row>
    <row r="213" spans="1:104">
      <c r="A213" s="171">
        <v>80</v>
      </c>
      <c r="B213" s="172" t="s">
        <v>361</v>
      </c>
      <c r="C213" s="173" t="s">
        <v>362</v>
      </c>
      <c r="D213" s="174" t="s">
        <v>132</v>
      </c>
      <c r="E213" s="175">
        <v>68.524907959999993</v>
      </c>
      <c r="F213" s="175">
        <v>0</v>
      </c>
      <c r="G213" s="176">
        <f t="shared" si="6"/>
        <v>0</v>
      </c>
      <c r="O213" s="170">
        <v>2</v>
      </c>
      <c r="AA213" s="146">
        <v>8</v>
      </c>
      <c r="AB213" s="146">
        <v>0</v>
      </c>
      <c r="AC213" s="146">
        <v>3</v>
      </c>
      <c r="AZ213" s="146">
        <v>1</v>
      </c>
      <c r="BA213" s="146">
        <f t="shared" si="7"/>
        <v>0</v>
      </c>
      <c r="BB213" s="146">
        <f t="shared" si="8"/>
        <v>0</v>
      </c>
      <c r="BC213" s="146">
        <f t="shared" si="9"/>
        <v>0</v>
      </c>
      <c r="BD213" s="146">
        <f t="shared" si="10"/>
        <v>0</v>
      </c>
      <c r="BE213" s="146">
        <f t="shared" si="11"/>
        <v>0</v>
      </c>
      <c r="CA213" s="177">
        <v>8</v>
      </c>
      <c r="CB213" s="177">
        <v>0</v>
      </c>
      <c r="CZ213" s="146">
        <v>0</v>
      </c>
    </row>
    <row r="214" spans="1:104">
      <c r="A214" s="171">
        <v>81</v>
      </c>
      <c r="B214" s="172" t="s">
        <v>363</v>
      </c>
      <c r="C214" s="173" t="s">
        <v>364</v>
      </c>
      <c r="D214" s="174" t="s">
        <v>132</v>
      </c>
      <c r="E214" s="175">
        <v>34.262453979999997</v>
      </c>
      <c r="F214" s="175">
        <v>0</v>
      </c>
      <c r="G214" s="176">
        <f t="shared" si="6"/>
        <v>0</v>
      </c>
      <c r="O214" s="170">
        <v>2</v>
      </c>
      <c r="AA214" s="146">
        <v>8</v>
      </c>
      <c r="AB214" s="146">
        <v>0</v>
      </c>
      <c r="AC214" s="146">
        <v>3</v>
      </c>
      <c r="AZ214" s="146">
        <v>1</v>
      </c>
      <c r="BA214" s="146">
        <f t="shared" si="7"/>
        <v>0</v>
      </c>
      <c r="BB214" s="146">
        <f t="shared" si="8"/>
        <v>0</v>
      </c>
      <c r="BC214" s="146">
        <f t="shared" si="9"/>
        <v>0</v>
      </c>
      <c r="BD214" s="146">
        <f t="shared" si="10"/>
        <v>0</v>
      </c>
      <c r="BE214" s="146">
        <f t="shared" si="11"/>
        <v>0</v>
      </c>
      <c r="CA214" s="177">
        <v>8</v>
      </c>
      <c r="CB214" s="177">
        <v>0</v>
      </c>
      <c r="CZ214" s="146">
        <v>0</v>
      </c>
    </row>
    <row r="215" spans="1:104">
      <c r="A215" s="171">
        <v>82</v>
      </c>
      <c r="B215" s="172" t="s">
        <v>365</v>
      </c>
      <c r="C215" s="173" t="s">
        <v>366</v>
      </c>
      <c r="D215" s="174" t="s">
        <v>132</v>
      </c>
      <c r="E215" s="175">
        <v>822.29889551999997</v>
      </c>
      <c r="F215" s="175">
        <v>0</v>
      </c>
      <c r="G215" s="176">
        <f t="shared" si="6"/>
        <v>0</v>
      </c>
      <c r="O215" s="170">
        <v>2</v>
      </c>
      <c r="AA215" s="146">
        <v>8</v>
      </c>
      <c r="AB215" s="146">
        <v>0</v>
      </c>
      <c r="AC215" s="146">
        <v>3</v>
      </c>
      <c r="AZ215" s="146">
        <v>1</v>
      </c>
      <c r="BA215" s="146">
        <f t="shared" si="7"/>
        <v>0</v>
      </c>
      <c r="BB215" s="146">
        <f t="shared" si="8"/>
        <v>0</v>
      </c>
      <c r="BC215" s="146">
        <f t="shared" si="9"/>
        <v>0</v>
      </c>
      <c r="BD215" s="146">
        <f t="shared" si="10"/>
        <v>0</v>
      </c>
      <c r="BE215" s="146">
        <f t="shared" si="11"/>
        <v>0</v>
      </c>
      <c r="CA215" s="177">
        <v>8</v>
      </c>
      <c r="CB215" s="177">
        <v>0</v>
      </c>
      <c r="CZ215" s="146">
        <v>0</v>
      </c>
    </row>
    <row r="216" spans="1:104">
      <c r="A216" s="171">
        <v>83</v>
      </c>
      <c r="B216" s="172" t="s">
        <v>367</v>
      </c>
      <c r="C216" s="173" t="s">
        <v>368</v>
      </c>
      <c r="D216" s="174" t="s">
        <v>132</v>
      </c>
      <c r="E216" s="175">
        <v>34.262453979999997</v>
      </c>
      <c r="F216" s="175">
        <v>0</v>
      </c>
      <c r="G216" s="176">
        <f t="shared" si="6"/>
        <v>0</v>
      </c>
      <c r="O216" s="170">
        <v>2</v>
      </c>
      <c r="AA216" s="146">
        <v>8</v>
      </c>
      <c r="AB216" s="146">
        <v>0</v>
      </c>
      <c r="AC216" s="146">
        <v>3</v>
      </c>
      <c r="AZ216" s="146">
        <v>1</v>
      </c>
      <c r="BA216" s="146">
        <f t="shared" si="7"/>
        <v>0</v>
      </c>
      <c r="BB216" s="146">
        <f t="shared" si="8"/>
        <v>0</v>
      </c>
      <c r="BC216" s="146">
        <f t="shared" si="9"/>
        <v>0</v>
      </c>
      <c r="BD216" s="146">
        <f t="shared" si="10"/>
        <v>0</v>
      </c>
      <c r="BE216" s="146">
        <f t="shared" si="11"/>
        <v>0</v>
      </c>
      <c r="CA216" s="177">
        <v>8</v>
      </c>
      <c r="CB216" s="177">
        <v>0</v>
      </c>
      <c r="CZ216" s="146">
        <v>0</v>
      </c>
    </row>
    <row r="217" spans="1:104">
      <c r="A217" s="171">
        <v>84</v>
      </c>
      <c r="B217" s="172" t="s">
        <v>369</v>
      </c>
      <c r="C217" s="173" t="s">
        <v>370</v>
      </c>
      <c r="D217" s="174" t="s">
        <v>132</v>
      </c>
      <c r="E217" s="175">
        <v>34.262453979999997</v>
      </c>
      <c r="F217" s="175">
        <v>0</v>
      </c>
      <c r="G217" s="176">
        <f t="shared" si="6"/>
        <v>0</v>
      </c>
      <c r="O217" s="170">
        <v>2</v>
      </c>
      <c r="AA217" s="146">
        <v>8</v>
      </c>
      <c r="AB217" s="146">
        <v>0</v>
      </c>
      <c r="AC217" s="146">
        <v>3</v>
      </c>
      <c r="AZ217" s="146">
        <v>1</v>
      </c>
      <c r="BA217" s="146">
        <f t="shared" si="7"/>
        <v>0</v>
      </c>
      <c r="BB217" s="146">
        <f t="shared" si="8"/>
        <v>0</v>
      </c>
      <c r="BC217" s="146">
        <f t="shared" si="9"/>
        <v>0</v>
      </c>
      <c r="BD217" s="146">
        <f t="shared" si="10"/>
        <v>0</v>
      </c>
      <c r="BE217" s="146">
        <f t="shared" si="11"/>
        <v>0</v>
      </c>
      <c r="CA217" s="177">
        <v>8</v>
      </c>
      <c r="CB217" s="177">
        <v>0</v>
      </c>
      <c r="CZ217" s="146">
        <v>0</v>
      </c>
    </row>
    <row r="218" spans="1:104">
      <c r="A218" s="171">
        <v>85</v>
      </c>
      <c r="B218" s="172" t="s">
        <v>371</v>
      </c>
      <c r="C218" s="173" t="s">
        <v>372</v>
      </c>
      <c r="D218" s="174" t="s">
        <v>132</v>
      </c>
      <c r="E218" s="175">
        <v>34.262453979999997</v>
      </c>
      <c r="F218" s="175">
        <v>0</v>
      </c>
      <c r="G218" s="176">
        <f t="shared" si="6"/>
        <v>0</v>
      </c>
      <c r="O218" s="170">
        <v>2</v>
      </c>
      <c r="AA218" s="146">
        <v>8</v>
      </c>
      <c r="AB218" s="146">
        <v>0</v>
      </c>
      <c r="AC218" s="146">
        <v>3</v>
      </c>
      <c r="AZ218" s="146">
        <v>1</v>
      </c>
      <c r="BA218" s="146">
        <f t="shared" si="7"/>
        <v>0</v>
      </c>
      <c r="BB218" s="146">
        <f t="shared" si="8"/>
        <v>0</v>
      </c>
      <c r="BC218" s="146">
        <f t="shared" si="9"/>
        <v>0</v>
      </c>
      <c r="BD218" s="146">
        <f t="shared" si="10"/>
        <v>0</v>
      </c>
      <c r="BE218" s="146">
        <f t="shared" si="11"/>
        <v>0</v>
      </c>
      <c r="CA218" s="177">
        <v>8</v>
      </c>
      <c r="CB218" s="177">
        <v>0</v>
      </c>
      <c r="CZ218" s="146">
        <v>0</v>
      </c>
    </row>
    <row r="219" spans="1:104">
      <c r="A219" s="171">
        <v>86</v>
      </c>
      <c r="B219" s="172" t="s">
        <v>373</v>
      </c>
      <c r="C219" s="173" t="s">
        <v>374</v>
      </c>
      <c r="D219" s="174" t="s">
        <v>132</v>
      </c>
      <c r="E219" s="175">
        <v>34.262453979999997</v>
      </c>
      <c r="F219" s="175">
        <v>0</v>
      </c>
      <c r="G219" s="176">
        <f t="shared" si="6"/>
        <v>0</v>
      </c>
      <c r="O219" s="170">
        <v>2</v>
      </c>
      <c r="AA219" s="146">
        <v>8</v>
      </c>
      <c r="AB219" s="146">
        <v>1</v>
      </c>
      <c r="AC219" s="146">
        <v>3</v>
      </c>
      <c r="AZ219" s="146">
        <v>1</v>
      </c>
      <c r="BA219" s="146">
        <f t="shared" si="7"/>
        <v>0</v>
      </c>
      <c r="BB219" s="146">
        <f t="shared" si="8"/>
        <v>0</v>
      </c>
      <c r="BC219" s="146">
        <f t="shared" si="9"/>
        <v>0</v>
      </c>
      <c r="BD219" s="146">
        <f t="shared" si="10"/>
        <v>0</v>
      </c>
      <c r="BE219" s="146">
        <f t="shared" si="11"/>
        <v>0</v>
      </c>
      <c r="CA219" s="177">
        <v>8</v>
      </c>
      <c r="CB219" s="177">
        <v>1</v>
      </c>
      <c r="CZ219" s="146">
        <v>0</v>
      </c>
    </row>
    <row r="220" spans="1:104">
      <c r="A220" s="171">
        <v>87</v>
      </c>
      <c r="B220" s="172" t="s">
        <v>375</v>
      </c>
      <c r="C220" s="173" t="s">
        <v>376</v>
      </c>
      <c r="D220" s="174" t="s">
        <v>132</v>
      </c>
      <c r="E220" s="175">
        <v>34.262453979999997</v>
      </c>
      <c r="F220" s="175">
        <v>0</v>
      </c>
      <c r="G220" s="176">
        <f t="shared" si="6"/>
        <v>0</v>
      </c>
      <c r="O220" s="170">
        <v>2</v>
      </c>
      <c r="AA220" s="146">
        <v>8</v>
      </c>
      <c r="AB220" s="146">
        <v>0</v>
      </c>
      <c r="AC220" s="146">
        <v>3</v>
      </c>
      <c r="AZ220" s="146">
        <v>1</v>
      </c>
      <c r="BA220" s="146">
        <f t="shared" si="7"/>
        <v>0</v>
      </c>
      <c r="BB220" s="146">
        <f t="shared" si="8"/>
        <v>0</v>
      </c>
      <c r="BC220" s="146">
        <f t="shared" si="9"/>
        <v>0</v>
      </c>
      <c r="BD220" s="146">
        <f t="shared" si="10"/>
        <v>0</v>
      </c>
      <c r="BE220" s="146">
        <f t="shared" si="11"/>
        <v>0</v>
      </c>
      <c r="CA220" s="177">
        <v>8</v>
      </c>
      <c r="CB220" s="177">
        <v>0</v>
      </c>
      <c r="CZ220" s="146">
        <v>0</v>
      </c>
    </row>
    <row r="221" spans="1:104">
      <c r="A221" s="184"/>
      <c r="B221" s="185" t="s">
        <v>74</v>
      </c>
      <c r="C221" s="186" t="str">
        <f>CONCATENATE(B211," ",C211)</f>
        <v>D96 Přesuny suti a vybouraných hmot</v>
      </c>
      <c r="D221" s="187"/>
      <c r="E221" s="188"/>
      <c r="F221" s="189"/>
      <c r="G221" s="190">
        <f>SUM(G211:G220)</f>
        <v>0</v>
      </c>
      <c r="O221" s="170">
        <v>4</v>
      </c>
      <c r="BA221" s="191">
        <f>SUM(BA211:BA220)</f>
        <v>0</v>
      </c>
      <c r="BB221" s="191">
        <f>SUM(BB211:BB220)</f>
        <v>0</v>
      </c>
      <c r="BC221" s="191">
        <f>SUM(BC211:BC220)</f>
        <v>0</v>
      </c>
      <c r="BD221" s="191">
        <f>SUM(BD211:BD220)</f>
        <v>0</v>
      </c>
      <c r="BE221" s="191">
        <f>SUM(BE211:BE220)</f>
        <v>0</v>
      </c>
    </row>
    <row r="222" spans="1:104">
      <c r="E222" s="146"/>
    </row>
    <row r="223" spans="1:104">
      <c r="E223" s="146"/>
    </row>
    <row r="224" spans="1:104">
      <c r="E224" s="146"/>
    </row>
    <row r="225" spans="5:5">
      <c r="E225" s="146"/>
    </row>
    <row r="226" spans="5:5">
      <c r="E226" s="146"/>
    </row>
    <row r="227" spans="5:5">
      <c r="E227" s="146"/>
    </row>
    <row r="228" spans="5:5">
      <c r="E228" s="146"/>
    </row>
    <row r="229" spans="5:5">
      <c r="E229" s="146"/>
    </row>
    <row r="230" spans="5:5">
      <c r="E230" s="146"/>
    </row>
    <row r="231" spans="5:5">
      <c r="E231" s="146"/>
    </row>
    <row r="232" spans="5:5">
      <c r="E232" s="146"/>
    </row>
    <row r="233" spans="5:5">
      <c r="E233" s="146"/>
    </row>
    <row r="234" spans="5:5">
      <c r="E234" s="146"/>
    </row>
    <row r="235" spans="5:5">
      <c r="E235" s="146"/>
    </row>
    <row r="236" spans="5:5">
      <c r="E236" s="146"/>
    </row>
    <row r="237" spans="5:5">
      <c r="E237" s="146"/>
    </row>
    <row r="238" spans="5:5">
      <c r="E238" s="146"/>
    </row>
    <row r="239" spans="5:5">
      <c r="E239" s="146"/>
    </row>
    <row r="240" spans="5:5">
      <c r="E240" s="146"/>
    </row>
    <row r="241" spans="1:7">
      <c r="E241" s="146"/>
    </row>
    <row r="242" spans="1:7">
      <c r="E242" s="146"/>
    </row>
    <row r="243" spans="1:7">
      <c r="E243" s="146"/>
    </row>
    <row r="244" spans="1:7">
      <c r="E244" s="146"/>
    </row>
    <row r="245" spans="1:7">
      <c r="A245" s="192"/>
      <c r="B245" s="192"/>
      <c r="C245" s="192"/>
      <c r="D245" s="192"/>
      <c r="E245" s="192"/>
      <c r="F245" s="192"/>
      <c r="G245" s="192"/>
    </row>
    <row r="246" spans="1:7">
      <c r="A246" s="192"/>
      <c r="B246" s="192"/>
      <c r="C246" s="192"/>
      <c r="D246" s="192"/>
      <c r="E246" s="192"/>
      <c r="F246" s="192"/>
      <c r="G246" s="192"/>
    </row>
    <row r="247" spans="1:7">
      <c r="A247" s="192"/>
      <c r="B247" s="192"/>
      <c r="C247" s="192"/>
      <c r="D247" s="192"/>
      <c r="E247" s="192"/>
      <c r="F247" s="192"/>
      <c r="G247" s="192"/>
    </row>
    <row r="248" spans="1:7">
      <c r="A248" s="192"/>
      <c r="B248" s="192"/>
      <c r="C248" s="192"/>
      <c r="D248" s="192"/>
      <c r="E248" s="192"/>
      <c r="F248" s="192"/>
      <c r="G248" s="192"/>
    </row>
    <row r="249" spans="1:7">
      <c r="E249" s="146"/>
    </row>
    <row r="250" spans="1:7">
      <c r="E250" s="146"/>
    </row>
    <row r="251" spans="1:7">
      <c r="E251" s="146"/>
    </row>
    <row r="252" spans="1:7">
      <c r="E252" s="146"/>
    </row>
    <row r="253" spans="1:7">
      <c r="E253" s="146"/>
    </row>
    <row r="254" spans="1:7">
      <c r="E254" s="146"/>
    </row>
    <row r="255" spans="1:7">
      <c r="E255" s="146"/>
    </row>
    <row r="256" spans="1:7">
      <c r="E256" s="146"/>
    </row>
    <row r="257" spans="5:5">
      <c r="E257" s="146"/>
    </row>
    <row r="258" spans="5:5">
      <c r="E258" s="146"/>
    </row>
    <row r="259" spans="5:5">
      <c r="E259" s="146"/>
    </row>
    <row r="260" spans="5:5">
      <c r="E260" s="146"/>
    </row>
    <row r="261" spans="5:5">
      <c r="E261" s="146"/>
    </row>
    <row r="262" spans="5:5">
      <c r="E262" s="146"/>
    </row>
    <row r="263" spans="5:5">
      <c r="E263" s="146"/>
    </row>
    <row r="264" spans="5:5">
      <c r="E264" s="146"/>
    </row>
    <row r="265" spans="5:5">
      <c r="E265" s="146"/>
    </row>
    <row r="266" spans="5:5">
      <c r="E266" s="146"/>
    </row>
    <row r="267" spans="5:5">
      <c r="E267" s="146"/>
    </row>
    <row r="268" spans="5:5">
      <c r="E268" s="146"/>
    </row>
    <row r="269" spans="5:5">
      <c r="E269" s="146"/>
    </row>
    <row r="270" spans="5:5">
      <c r="E270" s="146"/>
    </row>
    <row r="271" spans="5:5">
      <c r="E271" s="146"/>
    </row>
    <row r="272" spans="5:5">
      <c r="E272" s="146"/>
    </row>
    <row r="273" spans="1:7">
      <c r="E273" s="146"/>
    </row>
    <row r="274" spans="1:7">
      <c r="E274" s="146"/>
    </row>
    <row r="275" spans="1:7">
      <c r="E275" s="146"/>
    </row>
    <row r="276" spans="1:7">
      <c r="E276" s="146"/>
    </row>
    <row r="277" spans="1:7">
      <c r="E277" s="146"/>
    </row>
    <row r="278" spans="1:7">
      <c r="E278" s="146"/>
    </row>
    <row r="279" spans="1:7">
      <c r="E279" s="146"/>
    </row>
    <row r="280" spans="1:7">
      <c r="A280" s="193"/>
      <c r="B280" s="193"/>
    </row>
    <row r="281" spans="1:7">
      <c r="A281" s="192"/>
      <c r="B281" s="192"/>
      <c r="C281" s="195"/>
      <c r="D281" s="195"/>
      <c r="E281" s="196"/>
      <c r="F281" s="195"/>
      <c r="G281" s="197"/>
    </row>
    <row r="282" spans="1:7">
      <c r="A282" s="198"/>
      <c r="B282" s="198"/>
      <c r="C282" s="192"/>
      <c r="D282" s="192"/>
      <c r="E282" s="199"/>
      <c r="F282" s="192"/>
      <c r="G282" s="192"/>
    </row>
    <row r="283" spans="1:7">
      <c r="A283" s="192"/>
      <c r="B283" s="192"/>
      <c r="C283" s="192"/>
      <c r="D283" s="192"/>
      <c r="E283" s="199"/>
      <c r="F283" s="192"/>
      <c r="G283" s="192"/>
    </row>
    <row r="284" spans="1:7">
      <c r="A284" s="192"/>
      <c r="B284" s="192"/>
      <c r="C284" s="192"/>
      <c r="D284" s="192"/>
      <c r="E284" s="199"/>
      <c r="F284" s="192"/>
      <c r="G284" s="192"/>
    </row>
    <row r="285" spans="1:7">
      <c r="A285" s="192"/>
      <c r="B285" s="192"/>
      <c r="C285" s="192"/>
      <c r="D285" s="192"/>
      <c r="E285" s="199"/>
      <c r="F285" s="192"/>
      <c r="G285" s="192"/>
    </row>
    <row r="286" spans="1:7">
      <c r="A286" s="192"/>
      <c r="B286" s="192"/>
      <c r="C286" s="192"/>
      <c r="D286" s="192"/>
      <c r="E286" s="199"/>
      <c r="F286" s="192"/>
      <c r="G286" s="192"/>
    </row>
    <row r="287" spans="1:7">
      <c r="A287" s="192"/>
      <c r="B287" s="192"/>
      <c r="C287" s="192"/>
      <c r="D287" s="192"/>
      <c r="E287" s="199"/>
      <c r="F287" s="192"/>
      <c r="G287" s="192"/>
    </row>
    <row r="288" spans="1:7">
      <c r="A288" s="192"/>
      <c r="B288" s="192"/>
      <c r="C288" s="192"/>
      <c r="D288" s="192"/>
      <c r="E288" s="199"/>
      <c r="F288" s="192"/>
      <c r="G288" s="192"/>
    </row>
    <row r="289" spans="1:7">
      <c r="A289" s="192"/>
      <c r="B289" s="192"/>
      <c r="C289" s="192"/>
      <c r="D289" s="192"/>
      <c r="E289" s="199"/>
      <c r="F289" s="192"/>
      <c r="G289" s="192"/>
    </row>
    <row r="290" spans="1:7">
      <c r="A290" s="192"/>
      <c r="B290" s="192"/>
      <c r="C290" s="192"/>
      <c r="D290" s="192"/>
      <c r="E290" s="199"/>
      <c r="F290" s="192"/>
      <c r="G290" s="192"/>
    </row>
    <row r="291" spans="1:7">
      <c r="A291" s="192"/>
      <c r="B291" s="192"/>
      <c r="C291" s="192"/>
      <c r="D291" s="192"/>
      <c r="E291" s="199"/>
      <c r="F291" s="192"/>
      <c r="G291" s="192"/>
    </row>
    <row r="292" spans="1:7">
      <c r="A292" s="192"/>
      <c r="B292" s="192"/>
      <c r="C292" s="192"/>
      <c r="D292" s="192"/>
      <c r="E292" s="199"/>
      <c r="F292" s="192"/>
      <c r="G292" s="192"/>
    </row>
    <row r="293" spans="1:7">
      <c r="A293" s="192"/>
      <c r="B293" s="192"/>
      <c r="C293" s="192"/>
      <c r="D293" s="192"/>
      <c r="E293" s="199"/>
      <c r="F293" s="192"/>
      <c r="G293" s="192"/>
    </row>
    <row r="294" spans="1:7">
      <c r="A294" s="192"/>
      <c r="B294" s="192"/>
      <c r="C294" s="192"/>
      <c r="D294" s="192"/>
      <c r="E294" s="199"/>
      <c r="F294" s="192"/>
      <c r="G294" s="192"/>
    </row>
  </sheetData>
  <mergeCells count="86">
    <mergeCell ref="C21:D21"/>
    <mergeCell ref="C22:D22"/>
    <mergeCell ref="C23:D23"/>
    <mergeCell ref="A1:G1"/>
    <mergeCell ref="A3:B3"/>
    <mergeCell ref="A4:B4"/>
    <mergeCell ref="E4:G4"/>
    <mergeCell ref="C15:D15"/>
    <mergeCell ref="C16:D16"/>
    <mergeCell ref="C17:D17"/>
    <mergeCell ref="C18:D18"/>
    <mergeCell ref="C20:D20"/>
    <mergeCell ref="C38:D38"/>
    <mergeCell ref="C41:D41"/>
    <mergeCell ref="C45:D45"/>
    <mergeCell ref="C60:D60"/>
    <mergeCell ref="C29:D29"/>
    <mergeCell ref="C30:D30"/>
    <mergeCell ref="C31:D31"/>
    <mergeCell ref="C32:D32"/>
    <mergeCell ref="C34:D34"/>
    <mergeCell ref="C35:D35"/>
    <mergeCell ref="C36:D36"/>
    <mergeCell ref="C37:D37"/>
    <mergeCell ref="C94:D94"/>
    <mergeCell ref="C65:D65"/>
    <mergeCell ref="C76:D76"/>
    <mergeCell ref="C78:D78"/>
    <mergeCell ref="C49:D49"/>
    <mergeCell ref="C50:D50"/>
    <mergeCell ref="C52:D52"/>
    <mergeCell ref="C53:D53"/>
    <mergeCell ref="C54:D54"/>
    <mergeCell ref="C55:D55"/>
    <mergeCell ref="C57:D57"/>
    <mergeCell ref="C58:D58"/>
    <mergeCell ref="C59:D59"/>
    <mergeCell ref="C85:D85"/>
    <mergeCell ref="C86:D86"/>
    <mergeCell ref="C90:D90"/>
    <mergeCell ref="C92:D92"/>
    <mergeCell ref="C93:D93"/>
    <mergeCell ref="C112:D112"/>
    <mergeCell ref="C117:D117"/>
    <mergeCell ref="C119:D119"/>
    <mergeCell ref="C121:D121"/>
    <mergeCell ref="C96:D96"/>
    <mergeCell ref="C103:D103"/>
    <mergeCell ref="C106:D106"/>
    <mergeCell ref="C107:D107"/>
    <mergeCell ref="C109:D109"/>
    <mergeCell ref="C110:D110"/>
    <mergeCell ref="C150:D150"/>
    <mergeCell ref="C151:D151"/>
    <mergeCell ref="C152:D152"/>
    <mergeCell ref="C131:D131"/>
    <mergeCell ref="C132:D132"/>
    <mergeCell ref="C134:D134"/>
    <mergeCell ref="C135:D135"/>
    <mergeCell ref="C137:D137"/>
    <mergeCell ref="C143:D143"/>
    <mergeCell ref="C144:D144"/>
    <mergeCell ref="C146:D146"/>
    <mergeCell ref="C147:D147"/>
    <mergeCell ref="C148:D148"/>
    <mergeCell ref="C179:D179"/>
    <mergeCell ref="C180:D180"/>
    <mergeCell ref="C163:D163"/>
    <mergeCell ref="C164:D164"/>
    <mergeCell ref="C166:D166"/>
    <mergeCell ref="C173:D173"/>
    <mergeCell ref="C174:D174"/>
    <mergeCell ref="C175:D175"/>
    <mergeCell ref="C176:D176"/>
    <mergeCell ref="C178:D178"/>
    <mergeCell ref="C193:D193"/>
    <mergeCell ref="C184:D184"/>
    <mergeCell ref="C185:D185"/>
    <mergeCell ref="C186:D186"/>
    <mergeCell ref="C187:D187"/>
    <mergeCell ref="C188:D188"/>
    <mergeCell ref="C202:D202"/>
    <mergeCell ref="C203:D203"/>
    <mergeCell ref="C204:D204"/>
    <mergeCell ref="C205:D205"/>
    <mergeCell ref="C209:D20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romca</dc:creator>
  <cp:lastModifiedBy>Uživatel Microsoft Office</cp:lastModifiedBy>
  <dcterms:created xsi:type="dcterms:W3CDTF">2019-07-17T06:33:15Z</dcterms:created>
  <dcterms:modified xsi:type="dcterms:W3CDTF">2019-07-18T06:42:37Z</dcterms:modified>
</cp:coreProperties>
</file>