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\Výběrová řízení nová\Jedovnice\Rok 2021\"/>
    </mc:Choice>
  </mc:AlternateContent>
  <xr:revisionPtr revIDLastSave="0" documentId="13_ncr:11_{618097E6-3DAB-4103-80BD-16D42527A67C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505_2021_02 505_2021_02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'505_2021_02 505_2021_02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'505_2021_02 505_2021_02 Pol'!$A$1:$X$96</definedName>
    <definedName name="_xlnm.Print_Area" localSheetId="1">Stavba!$A$1:$J$58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7" i="1" l="1"/>
  <c r="I56" i="1"/>
  <c r="I55" i="1"/>
  <c r="I54" i="1"/>
  <c r="I53" i="1"/>
  <c r="I52" i="1"/>
  <c r="I51" i="1"/>
  <c r="I50" i="1"/>
  <c r="I49" i="1"/>
  <c r="G41" i="1"/>
  <c r="F41" i="1"/>
  <c r="G40" i="1"/>
  <c r="F40" i="1"/>
  <c r="G39" i="1"/>
  <c r="F39" i="1"/>
  <c r="G86" i="12"/>
  <c r="G8" i="12"/>
  <c r="O8" i="12"/>
  <c r="G9" i="12"/>
  <c r="M9" i="12" s="1"/>
  <c r="M8" i="12" s="1"/>
  <c r="I9" i="12"/>
  <c r="I8" i="12" s="1"/>
  <c r="K9" i="12"/>
  <c r="K8" i="12" s="1"/>
  <c r="O9" i="12"/>
  <c r="Q9" i="12"/>
  <c r="Q8" i="12" s="1"/>
  <c r="V9" i="12"/>
  <c r="V8" i="12" s="1"/>
  <c r="G11" i="12"/>
  <c r="I11" i="12"/>
  <c r="K11" i="12"/>
  <c r="M11" i="12"/>
  <c r="O11" i="12"/>
  <c r="Q11" i="12"/>
  <c r="V11" i="12"/>
  <c r="G13" i="12"/>
  <c r="G12" i="12" s="1"/>
  <c r="I13" i="12"/>
  <c r="I12" i="12" s="1"/>
  <c r="K13" i="12"/>
  <c r="K12" i="12" s="1"/>
  <c r="O13" i="12"/>
  <c r="O12" i="12" s="1"/>
  <c r="Q13" i="12"/>
  <c r="Q12" i="12" s="1"/>
  <c r="V13" i="12"/>
  <c r="V12" i="12" s="1"/>
  <c r="I15" i="12"/>
  <c r="Q15" i="12"/>
  <c r="G16" i="12"/>
  <c r="I16" i="12"/>
  <c r="K16" i="12"/>
  <c r="K15" i="12" s="1"/>
  <c r="M16" i="12"/>
  <c r="M15" i="12" s="1"/>
  <c r="O16" i="12"/>
  <c r="Q16" i="12"/>
  <c r="V16" i="12"/>
  <c r="V15" i="12" s="1"/>
  <c r="G17" i="12"/>
  <c r="G15" i="12" s="1"/>
  <c r="I17" i="12"/>
  <c r="K17" i="12"/>
  <c r="M17" i="12"/>
  <c r="O17" i="12"/>
  <c r="O15" i="12" s="1"/>
  <c r="Q17" i="12"/>
  <c r="V17" i="12"/>
  <c r="G18" i="12"/>
  <c r="M18" i="12" s="1"/>
  <c r="I18" i="12"/>
  <c r="K18" i="12"/>
  <c r="O18" i="12"/>
  <c r="Q18" i="12"/>
  <c r="V18" i="12"/>
  <c r="G20" i="12"/>
  <c r="I20" i="12"/>
  <c r="K20" i="12"/>
  <c r="K19" i="12" s="1"/>
  <c r="M20" i="12"/>
  <c r="O20" i="12"/>
  <c r="Q20" i="12"/>
  <c r="V20" i="12"/>
  <c r="V19" i="12" s="1"/>
  <c r="G22" i="12"/>
  <c r="I22" i="12"/>
  <c r="K22" i="12"/>
  <c r="M22" i="12"/>
  <c r="O22" i="12"/>
  <c r="Q22" i="12"/>
  <c r="V22" i="12"/>
  <c r="G23" i="12"/>
  <c r="G19" i="12" s="1"/>
  <c r="I23" i="12"/>
  <c r="K23" i="12"/>
  <c r="O23" i="12"/>
  <c r="O19" i="12" s="1"/>
  <c r="Q23" i="12"/>
  <c r="V23" i="12"/>
  <c r="G25" i="12"/>
  <c r="M25" i="12" s="1"/>
  <c r="I25" i="12"/>
  <c r="I19" i="12" s="1"/>
  <c r="K25" i="12"/>
  <c r="O25" i="12"/>
  <c r="Q25" i="12"/>
  <c r="Q19" i="12" s="1"/>
  <c r="V25" i="12"/>
  <c r="G27" i="12"/>
  <c r="I27" i="12"/>
  <c r="K27" i="12"/>
  <c r="M27" i="12"/>
  <c r="O27" i="12"/>
  <c r="Q27" i="12"/>
  <c r="V27" i="12"/>
  <c r="G28" i="12"/>
  <c r="I28" i="12"/>
  <c r="K28" i="12"/>
  <c r="M28" i="12"/>
  <c r="O28" i="12"/>
  <c r="Q28" i="12"/>
  <c r="V28" i="12"/>
  <c r="G29" i="12"/>
  <c r="M29" i="12" s="1"/>
  <c r="I29" i="12"/>
  <c r="K29" i="12"/>
  <c r="O29" i="12"/>
  <c r="Q29" i="12"/>
  <c r="V29" i="12"/>
  <c r="G30" i="12"/>
  <c r="M30" i="12" s="1"/>
  <c r="I30" i="12"/>
  <c r="K30" i="12"/>
  <c r="O30" i="12"/>
  <c r="Q30" i="12"/>
  <c r="V30" i="12"/>
  <c r="G31" i="12"/>
  <c r="I31" i="12"/>
  <c r="K31" i="12"/>
  <c r="M31" i="12"/>
  <c r="O31" i="12"/>
  <c r="Q31" i="12"/>
  <c r="V31" i="12"/>
  <c r="G32" i="12"/>
  <c r="I32" i="12"/>
  <c r="K32" i="12"/>
  <c r="M32" i="12"/>
  <c r="O32" i="12"/>
  <c r="Q32" i="12"/>
  <c r="V32" i="12"/>
  <c r="G33" i="12"/>
  <c r="M33" i="12" s="1"/>
  <c r="I33" i="12"/>
  <c r="K33" i="12"/>
  <c r="O33" i="12"/>
  <c r="Q33" i="12"/>
  <c r="V33" i="12"/>
  <c r="G34" i="12"/>
  <c r="M34" i="12" s="1"/>
  <c r="I34" i="12"/>
  <c r="K34" i="12"/>
  <c r="O34" i="12"/>
  <c r="Q34" i="12"/>
  <c r="V34" i="12"/>
  <c r="G35" i="12"/>
  <c r="I35" i="12"/>
  <c r="K35" i="12"/>
  <c r="M35" i="12"/>
  <c r="O35" i="12"/>
  <c r="Q35" i="12"/>
  <c r="V35" i="12"/>
  <c r="G36" i="12"/>
  <c r="I36" i="12"/>
  <c r="K36" i="12"/>
  <c r="M36" i="12"/>
  <c r="O36" i="12"/>
  <c r="Q36" i="12"/>
  <c r="V36" i="12"/>
  <c r="G39" i="12"/>
  <c r="M39" i="12" s="1"/>
  <c r="I39" i="12"/>
  <c r="K39" i="12"/>
  <c r="O39" i="12"/>
  <c r="Q39" i="12"/>
  <c r="V39" i="12"/>
  <c r="G40" i="12"/>
  <c r="M40" i="12" s="1"/>
  <c r="I40" i="12"/>
  <c r="K40" i="12"/>
  <c r="O40" i="12"/>
  <c r="Q40" i="12"/>
  <c r="V40" i="12"/>
  <c r="G41" i="12"/>
  <c r="I41" i="12"/>
  <c r="K41" i="12"/>
  <c r="M41" i="12"/>
  <c r="O41" i="12"/>
  <c r="Q41" i="12"/>
  <c r="V41" i="12"/>
  <c r="G42" i="12"/>
  <c r="I42" i="12"/>
  <c r="K42" i="12"/>
  <c r="M42" i="12"/>
  <c r="O42" i="12"/>
  <c r="Q42" i="12"/>
  <c r="V42" i="12"/>
  <c r="G43" i="12"/>
  <c r="M43" i="12" s="1"/>
  <c r="I43" i="12"/>
  <c r="K43" i="12"/>
  <c r="O43" i="12"/>
  <c r="Q43" i="12"/>
  <c r="V43" i="12"/>
  <c r="G44" i="12"/>
  <c r="M44" i="12" s="1"/>
  <c r="I44" i="12"/>
  <c r="K44" i="12"/>
  <c r="O44" i="12"/>
  <c r="Q44" i="12"/>
  <c r="V44" i="12"/>
  <c r="G45" i="12"/>
  <c r="I45" i="12"/>
  <c r="K45" i="12"/>
  <c r="M45" i="12"/>
  <c r="O45" i="12"/>
  <c r="Q45" i="12"/>
  <c r="V45" i="12"/>
  <c r="G47" i="12"/>
  <c r="G46" i="12" s="1"/>
  <c r="I47" i="12"/>
  <c r="I46" i="12" s="1"/>
  <c r="K47" i="12"/>
  <c r="O47" i="12"/>
  <c r="O46" i="12" s="1"/>
  <c r="Q47" i="12"/>
  <c r="Q46" i="12" s="1"/>
  <c r="V47" i="12"/>
  <c r="G49" i="12"/>
  <c r="M49" i="12" s="1"/>
  <c r="I49" i="12"/>
  <c r="K49" i="12"/>
  <c r="K46" i="12" s="1"/>
  <c r="O49" i="12"/>
  <c r="Q49" i="12"/>
  <c r="V49" i="12"/>
  <c r="V46" i="12" s="1"/>
  <c r="G50" i="12"/>
  <c r="I50" i="12"/>
  <c r="K50" i="12"/>
  <c r="M50" i="12"/>
  <c r="O50" i="12"/>
  <c r="Q50" i="12"/>
  <c r="V50" i="12"/>
  <c r="G62" i="12"/>
  <c r="I62" i="12"/>
  <c r="K62" i="12"/>
  <c r="M62" i="12"/>
  <c r="O62" i="12"/>
  <c r="Q62" i="12"/>
  <c r="V62" i="12"/>
  <c r="G63" i="12"/>
  <c r="O63" i="12"/>
  <c r="G64" i="12"/>
  <c r="M64" i="12" s="1"/>
  <c r="M63" i="12" s="1"/>
  <c r="I64" i="12"/>
  <c r="I63" i="12" s="1"/>
  <c r="K64" i="12"/>
  <c r="K63" i="12" s="1"/>
  <c r="O64" i="12"/>
  <c r="Q64" i="12"/>
  <c r="Q63" i="12" s="1"/>
  <c r="V64" i="12"/>
  <c r="V63" i="12" s="1"/>
  <c r="K66" i="12"/>
  <c r="V66" i="12"/>
  <c r="G67" i="12"/>
  <c r="G66" i="12" s="1"/>
  <c r="I67" i="12"/>
  <c r="I66" i="12" s="1"/>
  <c r="K67" i="12"/>
  <c r="M67" i="12"/>
  <c r="O67" i="12"/>
  <c r="O66" i="12" s="1"/>
  <c r="Q67" i="12"/>
  <c r="Q66" i="12" s="1"/>
  <c r="V67" i="12"/>
  <c r="G68" i="12"/>
  <c r="M68" i="12" s="1"/>
  <c r="I68" i="12"/>
  <c r="K68" i="12"/>
  <c r="O68" i="12"/>
  <c r="Q68" i="12"/>
  <c r="V68" i="12"/>
  <c r="G70" i="12"/>
  <c r="I70" i="12"/>
  <c r="K70" i="12"/>
  <c r="M70" i="12"/>
  <c r="O70" i="12"/>
  <c r="Q70" i="12"/>
  <c r="V70" i="12"/>
  <c r="G72" i="12"/>
  <c r="I72" i="12"/>
  <c r="I71" i="12" s="1"/>
  <c r="K72" i="12"/>
  <c r="M72" i="12"/>
  <c r="O72" i="12"/>
  <c r="Q72" i="12"/>
  <c r="Q71" i="12" s="1"/>
  <c r="V72" i="12"/>
  <c r="G73" i="12"/>
  <c r="G71" i="12" s="1"/>
  <c r="I73" i="12"/>
  <c r="K73" i="12"/>
  <c r="O73" i="12"/>
  <c r="O71" i="12" s="1"/>
  <c r="Q73" i="12"/>
  <c r="V73" i="12"/>
  <c r="G74" i="12"/>
  <c r="I74" i="12"/>
  <c r="K74" i="12"/>
  <c r="M74" i="12"/>
  <c r="O74" i="12"/>
  <c r="Q74" i="12"/>
  <c r="V74" i="12"/>
  <c r="G75" i="12"/>
  <c r="M75" i="12" s="1"/>
  <c r="I75" i="12"/>
  <c r="K75" i="12"/>
  <c r="K71" i="12" s="1"/>
  <c r="O75" i="12"/>
  <c r="Q75" i="12"/>
  <c r="V75" i="12"/>
  <c r="V71" i="12" s="1"/>
  <c r="G76" i="12"/>
  <c r="I76" i="12"/>
  <c r="K76" i="12"/>
  <c r="M76" i="12"/>
  <c r="O76" i="12"/>
  <c r="Q76" i="12"/>
  <c r="V76" i="12"/>
  <c r="G77" i="12"/>
  <c r="M77" i="12" s="1"/>
  <c r="I77" i="12"/>
  <c r="K77" i="12"/>
  <c r="O77" i="12"/>
  <c r="Q77" i="12"/>
  <c r="V77" i="12"/>
  <c r="G78" i="12"/>
  <c r="I78" i="12"/>
  <c r="K78" i="12"/>
  <c r="M78" i="12"/>
  <c r="O78" i="12"/>
  <c r="Q78" i="12"/>
  <c r="V78" i="12"/>
  <c r="G80" i="12"/>
  <c r="I80" i="12"/>
  <c r="I79" i="12" s="1"/>
  <c r="K80" i="12"/>
  <c r="M80" i="12"/>
  <c r="O80" i="12"/>
  <c r="Q80" i="12"/>
  <c r="Q79" i="12" s="1"/>
  <c r="V80" i="12"/>
  <c r="G81" i="12"/>
  <c r="G79" i="12" s="1"/>
  <c r="I81" i="12"/>
  <c r="K81" i="12"/>
  <c r="K79" i="12" s="1"/>
  <c r="O81" i="12"/>
  <c r="O79" i="12" s="1"/>
  <c r="Q81" i="12"/>
  <c r="V81" i="12"/>
  <c r="V79" i="12" s="1"/>
  <c r="G82" i="12"/>
  <c r="I82" i="12"/>
  <c r="K82" i="12"/>
  <c r="M82" i="12"/>
  <c r="O82" i="12"/>
  <c r="Q82" i="12"/>
  <c r="V82" i="12"/>
  <c r="G83" i="12"/>
  <c r="M83" i="12" s="1"/>
  <c r="I83" i="12"/>
  <c r="K83" i="12"/>
  <c r="O83" i="12"/>
  <c r="Q83" i="12"/>
  <c r="V83" i="12"/>
  <c r="G84" i="12"/>
  <c r="I84" i="12"/>
  <c r="K84" i="12"/>
  <c r="M84" i="12"/>
  <c r="O84" i="12"/>
  <c r="Q84" i="12"/>
  <c r="V84" i="12"/>
  <c r="AE86" i="12"/>
  <c r="AF86" i="12"/>
  <c r="I20" i="1"/>
  <c r="I19" i="1"/>
  <c r="I18" i="1"/>
  <c r="I17" i="1"/>
  <c r="I16" i="1"/>
  <c r="I58" i="1"/>
  <c r="J57" i="1" s="1"/>
  <c r="F42" i="1"/>
  <c r="G23" i="1" s="1"/>
  <c r="G42" i="1"/>
  <c r="G25" i="1" s="1"/>
  <c r="A25" i="1" s="1"/>
  <c r="H41" i="1"/>
  <c r="I41" i="1" s="1"/>
  <c r="H40" i="1"/>
  <c r="I40" i="1" s="1"/>
  <c r="H39" i="1"/>
  <c r="H42" i="1" s="1"/>
  <c r="J55" i="1" l="1"/>
  <c r="J53" i="1"/>
  <c r="J51" i="1"/>
  <c r="J49" i="1"/>
  <c r="J50" i="1"/>
  <c r="J52" i="1"/>
  <c r="J54" i="1"/>
  <c r="J56" i="1"/>
  <c r="G26" i="1"/>
  <c r="A26" i="1"/>
  <c r="A23" i="1"/>
  <c r="G28" i="1"/>
  <c r="M66" i="12"/>
  <c r="M79" i="12"/>
  <c r="M81" i="12"/>
  <c r="M73" i="12"/>
  <c r="M71" i="12" s="1"/>
  <c r="M47" i="12"/>
  <c r="M46" i="12" s="1"/>
  <c r="M23" i="12"/>
  <c r="M19" i="12" s="1"/>
  <c r="M13" i="12"/>
  <c r="M12" i="12" s="1"/>
  <c r="I39" i="1"/>
  <c r="I42" i="1" s="1"/>
  <c r="J41" i="1" s="1"/>
  <c r="I21" i="1"/>
  <c r="J28" i="1"/>
  <c r="J26" i="1"/>
  <c r="G38" i="1"/>
  <c r="F38" i="1"/>
  <c r="J23" i="1"/>
  <c r="J24" i="1"/>
  <c r="J25" i="1"/>
  <c r="J27" i="1"/>
  <c r="E24" i="1"/>
  <c r="E26" i="1"/>
  <c r="J58" i="1" l="1"/>
  <c r="G24" i="1"/>
  <c r="A27" i="1" s="1"/>
  <c r="A24" i="1"/>
  <c r="J39" i="1"/>
  <c r="J42" i="1" s="1"/>
  <c r="J40" i="1"/>
  <c r="A29" i="1" l="1"/>
  <c r="G29" i="1"/>
  <c r="G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Marečková Anna</author>
  </authors>
  <commentList>
    <comment ref="S6" authorId="0" shapeId="0" xr:uid="{C8ABBA36-FA68-44FB-8587-168A8AA3F514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919B56F-39BB-44AB-9F88-37918270F952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<sst xmlns="http://schemas.openxmlformats.org/spreadsheetml/2006/main" count="566" uniqueCount="240">
  <si>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</si>
  <si>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</si>
  <si>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</si>
  <si>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</si>
  <si>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</si>
  <si>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</si>
  <si>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</si>
  <si>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</si>
  <si>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</si>
  <si>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</si>
  <si>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</si>
  <si>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</si>
  <si>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</si>
  <si>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</si>
  <si>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</si>
  <si>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</si>
  <si>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</si>
  <si>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</si>
  <si>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</si>
  <si>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</si>
  <si>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</si>
  <si>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</si>
  <si>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</si>
  <si>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</si>
  <si>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</si>
  <si>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</si>
  <si>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</si>
  <si>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</si>
  <si>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</si>
  <si>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</si>
  <si>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</si>
  <si>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</si>
  <si>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</si>
  <si>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</si>
  <si>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</si>
  <si>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</si>
  <si>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</si>
  <si>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</si>
  <si>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</si>
  <si>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</si>
  <si>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</si>
  <si>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</si>
  <si>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</si>
  <si>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505/2021/02</t>
  </si>
  <si>
    <t>Jedovnice výměna příčky</t>
  </si>
  <si>
    <t>Objekt:</t>
  </si>
  <si>
    <t>Rozpočet:</t>
  </si>
  <si>
    <t>Marečková</t>
  </si>
  <si>
    <t>sdfsdf</t>
  </si>
  <si>
    <t>OSM MMB</t>
  </si>
  <si>
    <t>505/2021/03</t>
  </si>
  <si>
    <t>Jedovnice stavební opravy v patře</t>
  </si>
  <si>
    <t>Stavba</t>
  </si>
  <si>
    <t>Celkem za stavbu</t>
  </si>
  <si>
    <t>CZK</t>
  </si>
  <si>
    <t>Rekapitulace dílů</t>
  </si>
  <si>
    <t>Typ dílu</t>
  </si>
  <si>
    <t>3</t>
  </si>
  <si>
    <t>Svislé a kompletní konstrukce</t>
  </si>
  <si>
    <t>95</t>
  </si>
  <si>
    <t>Dokončovací konstrukce na pozemních stavbách</t>
  </si>
  <si>
    <t>99</t>
  </si>
  <si>
    <t>Staveništní přesun hmot</t>
  </si>
  <si>
    <t>766</t>
  </si>
  <si>
    <t>Konstrukce truhlářské</t>
  </si>
  <si>
    <t>784</t>
  </si>
  <si>
    <t>Malby</t>
  </si>
  <si>
    <t>787</t>
  </si>
  <si>
    <t>Zasklívání</t>
  </si>
  <si>
    <t>M21</t>
  </si>
  <si>
    <t>Elektromontáže</t>
  </si>
  <si>
    <t>M65</t>
  </si>
  <si>
    <t>Elektroinstalace a veřejné osvětlení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</si>
  <si>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</si>
  <si>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</si>
  <si>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</si>
  <si>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</si>
  <si>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</si>
  <si>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</si>
  <si>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</si>
  <si>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</si>
  <si>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</si>
  <si>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</si>
  <si>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</si>
  <si>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</si>
  <si>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</si>
  <si>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</si>
  <si>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</si>
  <si>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</si>
  <si>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</si>
  <si>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</si>
  <si>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</si>
  <si>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</si>
  <si>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</si>
  <si>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</si>
  <si>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</si>
  <si>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</si>
  <si>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</si>
  <si>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</si>
  <si>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</si>
  <si>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</si>
  <si>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</si>
  <si>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</si>
  <si>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</si>
  <si>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</si>
  <si>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342012321RT1</t>
  </si>
  <si>
    <t>Příčka SDK tl. 125mm,ocel.kce,1x oplášť.,RB 12,5mm izolace tloušťka 50 mm, EI 30</t>
  </si>
  <si>
    <t>m2</t>
  </si>
  <si>
    <t>RTS 21/ I</t>
  </si>
  <si>
    <t>Práce</t>
  </si>
  <si>
    <t>POL1_</t>
  </si>
  <si>
    <t>2,65*2*2,5+(3,4+0,5+1+1)*2,5</t>
  </si>
  <si>
    <t>VV</t>
  </si>
  <si>
    <t>342090111R00</t>
  </si>
  <si>
    <t>Otvor v SDK, pro dveře 1kř do 25 kg, CW 50, 1xopl.</t>
  </si>
  <si>
    <t>kus</t>
  </si>
  <si>
    <t>952901111R00</t>
  </si>
  <si>
    <t>Vyčištění budov o výšce podlaží do 4 m</t>
  </si>
  <si>
    <t>7,2*11,3</t>
  </si>
  <si>
    <t>998011002R00</t>
  </si>
  <si>
    <t>Přesun hmot pro budovy zděné výšky do 12 m</t>
  </si>
  <si>
    <t>t</t>
  </si>
  <si>
    <t>Přesun hmot</t>
  </si>
  <si>
    <t>POL7_</t>
  </si>
  <si>
    <t>998011018R00</t>
  </si>
  <si>
    <t>Přesun hmot, budovy zděné, příplatek do 5 km</t>
  </si>
  <si>
    <t>998011019R00</t>
  </si>
  <si>
    <t>Přesun hmot, budovy zděné, přípl. za dalších 5 km</t>
  </si>
  <si>
    <t>766111820R00</t>
  </si>
  <si>
    <t>Demontáž dřevěných stěn plných</t>
  </si>
  <si>
    <t>2,65*2*2,5+3,4*2,5+1*2,5</t>
  </si>
  <si>
    <t>766411112R00</t>
  </si>
  <si>
    <t>Obložení stěn pl. do 1 m2 palubkami SM, š. 8 cm</t>
  </si>
  <si>
    <t>766417111R00</t>
  </si>
  <si>
    <t>Podkladový rošt pod obložení stěn</t>
  </si>
  <si>
    <t>m</t>
  </si>
  <si>
    <t>(5+3+1)*3</t>
  </si>
  <si>
    <t>766411821R00</t>
  </si>
  <si>
    <t>Demontáž obložení stěn palubkami</t>
  </si>
  <si>
    <t>2,7*2,5+0,5*2,5*3</t>
  </si>
  <si>
    <t>766411822R00</t>
  </si>
  <si>
    <t>Demontáž podkladových roštů obložení stěn</t>
  </si>
  <si>
    <t>766661112R00</t>
  </si>
  <si>
    <t>Montáž dveří do zárubně,otevíravých 1kř.do 0,8 m</t>
  </si>
  <si>
    <t>766670011R00</t>
  </si>
  <si>
    <t>Montáž obložkové zárubně a dřevěného křídla dveří</t>
  </si>
  <si>
    <t>766670021R00</t>
  </si>
  <si>
    <t>Montáž kliky a štítku</t>
  </si>
  <si>
    <t>766692111R00</t>
  </si>
  <si>
    <t>Montáž záclon.krytů, bez lišt, natřené do 175 cm</t>
  </si>
  <si>
    <t>766695213R00</t>
  </si>
  <si>
    <t>Montáž prahů dveří jednokřídlových š. nad 10 cm</t>
  </si>
  <si>
    <t>766825811R00</t>
  </si>
  <si>
    <t>Demontáž vestavěných skříní 1křídlových stěhování stávajícího nábytku</t>
  </si>
  <si>
    <t>909      R00</t>
  </si>
  <si>
    <t>Hzs-nezmeritelne stavebni prace stěhování nábytku</t>
  </si>
  <si>
    <t>h</t>
  </si>
  <si>
    <t>54914594R</t>
  </si>
  <si>
    <t>Kliky se štítem dveř.  804  FAB/90 Cr</t>
  </si>
  <si>
    <t>SPCM</t>
  </si>
  <si>
    <t>Specifikace</t>
  </si>
  <si>
    <t>POL3_</t>
  </si>
  <si>
    <t>60510000R</t>
  </si>
  <si>
    <t>Lať střešní profil SM/BO 30/50 mm  dl = 3 - 5 m</t>
  </si>
  <si>
    <t>27</t>
  </si>
  <si>
    <t>10% ztratné : 27*0,1</t>
  </si>
  <si>
    <t>61160192R</t>
  </si>
  <si>
    <t>Dveře vnitřní hladké plné 1 kříd. 80x197 lak C</t>
  </si>
  <si>
    <t>61181512R</t>
  </si>
  <si>
    <t>Zárubeň obložková NORMAL š. 80 cm/st. 6-17 cm CPL buk, hruška, olše, ořech AM, teak</t>
  </si>
  <si>
    <t>61187158R</t>
  </si>
  <si>
    <t>Prah dubový délka 80 cm šířka 12 cm tl. 2 cm</t>
  </si>
  <si>
    <t>61191740R</t>
  </si>
  <si>
    <t>Palubka obkladová MD tloušťka 20 šíře do 60 mm</t>
  </si>
  <si>
    <t>998766102R00</t>
  </si>
  <si>
    <t>Přesun hmot pro truhlářské konstr., výšky do 12 m</t>
  </si>
  <si>
    <t>998766194R00</t>
  </si>
  <si>
    <t>Příplatek zvětš. přesun, truhlář. konstr. do 1km</t>
  </si>
  <si>
    <t>998766199R00</t>
  </si>
  <si>
    <t>Příplatek zvětš. přesun, truhl. konstr. další 1 km</t>
  </si>
  <si>
    <t>784402801R00</t>
  </si>
  <si>
    <t>Odstranění malby oškrábáním v místnosti H do 3,8 m</t>
  </si>
  <si>
    <t>10% z celkové plochy : 192,0825*0,1</t>
  </si>
  <si>
    <t>784191101R00</t>
  </si>
  <si>
    <t>Penetrace podkladu univerzální Primalex 1x</t>
  </si>
  <si>
    <t>784195212R00</t>
  </si>
  <si>
    <t>Malba Primalex Plus, bílá, bez penetrace, 2 x</t>
  </si>
  <si>
    <t>hala : (3,6+3,05+3,9+1,1+0,45+1,1+3,6+2,5+2,6)*2,5+(3*7,5)</t>
  </si>
  <si>
    <t>1 pokoj : (3,6+2,85)*2,5+(3,6*2,85)</t>
  </si>
  <si>
    <t>2 pokoj : (3,6+3)*2,5+(3,6*3)</t>
  </si>
  <si>
    <t>3 pokoj : (2,55+3,45)*2,5+(2,55*3,45)</t>
  </si>
  <si>
    <t>4 pokoj : (2,65+3,5)*2,5+(2,65*3,5)</t>
  </si>
  <si>
    <t>chodba : (3+1+1+1,2+4,5)*2,5+(1*4,5)</t>
  </si>
  <si>
    <t xml:space="preserve">odpočet : </t>
  </si>
  <si>
    <t>oken : -(1,15*1,5*4)</t>
  </si>
  <si>
    <t>-(1,3*1,5*3)</t>
  </si>
  <si>
    <t>dveří : -(0,8*2*2)</t>
  </si>
  <si>
    <t>-(0,6*2+0,7*2)</t>
  </si>
  <si>
    <t>784498931R00</t>
  </si>
  <si>
    <t xml:space="preserve">Tmelení trhlin v omítce š. do 4 mm akryl. tmelem </t>
  </si>
  <si>
    <t>787100801R00</t>
  </si>
  <si>
    <t>Vysklívání stěn - sklo ploché do 1 m2</t>
  </si>
  <si>
    <t>(3,4+1)*0,5</t>
  </si>
  <si>
    <t>210201511R00</t>
  </si>
  <si>
    <t>Svítidlo LED bytové stropní přisazené</t>
  </si>
  <si>
    <t>210800106RT1</t>
  </si>
  <si>
    <t>Kabel CYKY 750 V 3x2,5 mm2 uložený pod omítkou včetně dodávky kabelu</t>
  </si>
  <si>
    <t>5+3*2+3*2</t>
  </si>
  <si>
    <t>348360161R</t>
  </si>
  <si>
    <t>Svítidlo DLN 230 BARI LED 1470/840</t>
  </si>
  <si>
    <t>650051111R00</t>
  </si>
  <si>
    <t xml:space="preserve">Montáž spínače nástěnného, řaz. 1 </t>
  </si>
  <si>
    <t>650052611R00</t>
  </si>
  <si>
    <t>Montáž zásuvky nástěnné 2P+PE</t>
  </si>
  <si>
    <t>650072211R00</t>
  </si>
  <si>
    <t>Montáž vypínače 1pól modulového do 25 A</t>
  </si>
  <si>
    <t>650072411R00</t>
  </si>
  <si>
    <t>Montáž tlačítka modulového - 1 tlačítko</t>
  </si>
  <si>
    <t>650124213R00</t>
  </si>
  <si>
    <t>Uložení kabelu Cu 4 x 2,5 mm2 pevně</t>
  </si>
  <si>
    <t>650710111R00</t>
  </si>
  <si>
    <t>Demontáž elektroinstalační lišty š. do 120 mm</t>
  </si>
  <si>
    <t>650801113R00</t>
  </si>
  <si>
    <t>Demontáž svítidla stropního přisazeného</t>
  </si>
  <si>
    <t>979011211R00</t>
  </si>
  <si>
    <t>Svislá doprava suti a vybour. hmot za 2.NP nošením</t>
  </si>
  <si>
    <t>Přesun suti</t>
  </si>
  <si>
    <t>POL8_</t>
  </si>
  <si>
    <t>979081111RT3</t>
  </si>
  <si>
    <t>Odvoz suti a vybour. hmot na skládku do 1 km kontejnerem 7 t</t>
  </si>
  <si>
    <t>979081121RT2</t>
  </si>
  <si>
    <t>Příplatek k odvozu za každý další 1 km kontejnerem 4 t</t>
  </si>
  <si>
    <t>979082111R00</t>
  </si>
  <si>
    <t>Vnitrostaveništní doprava suti do 10 m</t>
  </si>
  <si>
    <t>979990162R00</t>
  </si>
  <si>
    <t>Poplatek za skládku suti - dřevo+sklo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</si>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</sst>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7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vertical="center" wrapText="1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2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5" xfId="0" applyNumberFormat="1" applyFont="1" applyBorder="1" applyAlignment="1">
      <alignment vertical="top" shrinkToFit="1"/>
    </xf>
    <xf numFmtId="4" fontId="16" fillId="0" borderId="46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ild.brno.cz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76" t="s">
        <v>41</v>
      </c>
      <c r="B2" s="76"/>
      <c r="C2" s="76"/>
      <c r="D2" s="76"/>
      <c r="E2" s="76"/>
      <c r="F2" s="76"/>
      <c r="G2" s="7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1"/>
  <sheetViews>
    <sheetView showGridLines="0" topLeftCell="B29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77" t="s">
        <v>4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2" t="s">
        <v>24</v>
      </c>
      <c r="C2" s="113"/>
      <c r="D2" s="114" t="s">
        <v>50</v>
      </c>
      <c r="E2" s="115" t="s">
        <v>51</v>
      </c>
      <c r="F2" s="116"/>
      <c r="G2" s="116"/>
      <c r="H2" s="116"/>
      <c r="I2" s="116"/>
      <c r="J2" s="117"/>
      <c r="O2" s="1"/>
    </row>
    <row r="3" spans="1:15" ht="27" customHeight="1" x14ac:dyDescent="0.2">
      <c r="A3" s="2"/>
      <c r="B3" s="118" t="s">
        <v>45</v>
      </c>
      <c r="C3" s="113"/>
      <c r="D3" s="119" t="s">
        <v>43</v>
      </c>
      <c r="E3" s="120" t="s">
        <v>44</v>
      </c>
      <c r="F3" s="121"/>
      <c r="G3" s="121"/>
      <c r="H3" s="121"/>
      <c r="I3" s="121"/>
      <c r="J3" s="122"/>
    </row>
    <row r="4" spans="1:15" ht="23.25" customHeight="1" x14ac:dyDescent="0.2">
      <c r="A4" s="111">
        <v>4404</v>
      </c>
      <c r="B4" s="123" t="s">
        <v>46</v>
      </c>
      <c r="C4" s="124"/>
      <c r="D4" s="125" t="s">
        <v>43</v>
      </c>
      <c r="E4" s="126" t="s">
        <v>44</v>
      </c>
      <c r="F4" s="127"/>
      <c r="G4" s="127"/>
      <c r="H4" s="127"/>
      <c r="I4" s="127"/>
      <c r="J4" s="128"/>
    </row>
    <row r="5" spans="1:15" ht="24" customHeight="1" x14ac:dyDescent="0.2">
      <c r="A5" s="2"/>
      <c r="B5" s="31" t="s">
        <v>23</v>
      </c>
      <c r="D5" s="92"/>
      <c r="E5" s="93"/>
      <c r="F5" s="93"/>
      <c r="G5" s="93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129"/>
      <c r="E11" s="129"/>
      <c r="F11" s="129"/>
      <c r="G11" s="129"/>
      <c r="H11" s="18" t="s">
        <v>42</v>
      </c>
      <c r="I11" s="134"/>
      <c r="J11" s="8"/>
    </row>
    <row r="12" spans="1:15" ht="15.75" customHeight="1" x14ac:dyDescent="0.2">
      <c r="A12" s="2"/>
      <c r="B12" s="28"/>
      <c r="C12" s="55"/>
      <c r="D12" s="130"/>
      <c r="E12" s="130"/>
      <c r="F12" s="130"/>
      <c r="G12" s="130"/>
      <c r="H12" s="18" t="s">
        <v>36</v>
      </c>
      <c r="I12" s="134"/>
      <c r="J12" s="8"/>
    </row>
    <row r="13" spans="1:15" ht="15.75" customHeight="1" x14ac:dyDescent="0.2">
      <c r="A13" s="2"/>
      <c r="B13" s="29"/>
      <c r="C13" s="56"/>
      <c r="D13" s="133"/>
      <c r="E13" s="131"/>
      <c r="F13" s="132"/>
      <c r="G13" s="132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 t="s">
        <v>47</v>
      </c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87"/>
      <c r="F15" s="87"/>
      <c r="G15" s="88"/>
      <c r="H15" s="88"/>
      <c r="I15" s="88" t="s">
        <v>31</v>
      </c>
      <c r="J15" s="89"/>
    </row>
    <row r="16" spans="1:15" ht="23.25" customHeight="1" x14ac:dyDescent="0.2">
      <c r="A16" s="196" t="s">
        <v>26</v>
      </c>
      <c r="B16" s="38" t="s">
        <v>26</v>
      </c>
      <c r="C16" s="62"/>
      <c r="D16" s="63"/>
      <c r="E16" s="83"/>
      <c r="F16" s="84"/>
      <c r="G16" s="83"/>
      <c r="H16" s="84"/>
      <c r="I16" s="83">
        <f>SUMIF(F49:F57,A16,I49:I57)+SUMIF(F49:F57,"PSU",I49:I57)</f>
        <v>0</v>
      </c>
      <c r="J16" s="85"/>
    </row>
    <row r="17" spans="1:10" ht="23.25" customHeight="1" x14ac:dyDescent="0.2">
      <c r="A17" s="196" t="s">
        <v>27</v>
      </c>
      <c r="B17" s="38" t="s">
        <v>27</v>
      </c>
      <c r="C17" s="62"/>
      <c r="D17" s="63"/>
      <c r="E17" s="83"/>
      <c r="F17" s="84"/>
      <c r="G17" s="83"/>
      <c r="H17" s="84"/>
      <c r="I17" s="83">
        <f>SUMIF(F49:F57,A17,I49:I57)</f>
        <v>0</v>
      </c>
      <c r="J17" s="85"/>
    </row>
    <row r="18" spans="1:10" ht="23.25" customHeight="1" x14ac:dyDescent="0.2">
      <c r="A18" s="196" t="s">
        <v>28</v>
      </c>
      <c r="B18" s="38" t="s">
        <v>28</v>
      </c>
      <c r="C18" s="62"/>
      <c r="D18" s="63"/>
      <c r="E18" s="83"/>
      <c r="F18" s="84"/>
      <c r="G18" s="83"/>
      <c r="H18" s="84"/>
      <c r="I18" s="83">
        <f>SUMIF(F49:F57,A18,I49:I57)</f>
        <v>0</v>
      </c>
      <c r="J18" s="85"/>
    </row>
    <row r="19" spans="1:10" ht="23.25" customHeight="1" x14ac:dyDescent="0.2">
      <c r="A19" s="196" t="s">
        <v>76</v>
      </c>
      <c r="B19" s="38" t="s">
        <v>29</v>
      </c>
      <c r="C19" s="62"/>
      <c r="D19" s="63"/>
      <c r="E19" s="83"/>
      <c r="F19" s="84"/>
      <c r="G19" s="83"/>
      <c r="H19" s="84"/>
      <c r="I19" s="83">
        <f>SUMIF(F49:F57,A19,I49:I57)</f>
        <v>0</v>
      </c>
      <c r="J19" s="85"/>
    </row>
    <row r="20" spans="1:10" ht="23.25" customHeight="1" x14ac:dyDescent="0.2">
      <c r="A20" s="196" t="s">
        <v>77</v>
      </c>
      <c r="B20" s="38" t="s">
        <v>30</v>
      </c>
      <c r="C20" s="62"/>
      <c r="D20" s="63"/>
      <c r="E20" s="83"/>
      <c r="F20" s="84"/>
      <c r="G20" s="83"/>
      <c r="H20" s="84"/>
      <c r="I20" s="83">
        <f>SUMIF(F49:F57,A20,I49:I57)</f>
        <v>0</v>
      </c>
      <c r="J20" s="85"/>
    </row>
    <row r="21" spans="1:10" ht="23.25" customHeight="1" x14ac:dyDescent="0.2">
      <c r="A21" s="2"/>
      <c r="B21" s="48" t="s">
        <v>31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98">
        <f>A23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25">
      <c r="A28" s="2"/>
      <c r="B28" s="166" t="s">
        <v>25</v>
      </c>
      <c r="C28" s="167"/>
      <c r="D28" s="167"/>
      <c r="E28" s="168"/>
      <c r="F28" s="169"/>
      <c r="G28" s="170">
        <f>ZakladDPHSniVypocet+ZakladDPHZaklVypocet</f>
        <v>0</v>
      </c>
      <c r="H28" s="170"/>
      <c r="I28" s="170"/>
      <c r="J28" s="171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6" t="s">
        <v>37</v>
      </c>
      <c r="C29" s="172"/>
      <c r="D29" s="172"/>
      <c r="E29" s="172"/>
      <c r="F29" s="173"/>
      <c r="G29" s="174">
        <f>A27</f>
        <v>0</v>
      </c>
      <c r="H29" s="174"/>
      <c r="I29" s="174"/>
      <c r="J29" s="175" t="s">
        <v>54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 t="s">
        <v>48</v>
      </c>
      <c r="E34" s="104"/>
      <c r="G34" s="105" t="s">
        <v>49</v>
      </c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138" t="s">
        <v>17</v>
      </c>
      <c r="C37" s="139"/>
      <c r="D37" s="139"/>
      <c r="E37" s="139"/>
      <c r="F37" s="140"/>
      <c r="G37" s="140"/>
      <c r="H37" s="140"/>
      <c r="I37" s="140"/>
      <c r="J37" s="141"/>
    </row>
    <row r="38" spans="1:10" ht="25.5" hidden="1" customHeight="1" x14ac:dyDescent="0.2">
      <c r="A38" s="137" t="s">
        <v>39</v>
      </c>
      <c r="B38" s="142" t="s">
        <v>18</v>
      </c>
      <c r="C38" s="143" t="s">
        <v>6</v>
      </c>
      <c r="D38" s="143"/>
      <c r="E38" s="143"/>
      <c r="F38" s="144" t="str">
        <f>B23</f>
        <v>Základ pro sníženou DPH</v>
      </c>
      <c r="G38" s="144" t="str">
        <f>B25</f>
        <v>Základ pro základní DPH</v>
      </c>
      <c r="H38" s="145" t="s">
        <v>19</v>
      </c>
      <c r="I38" s="145" t="s">
        <v>1</v>
      </c>
      <c r="J38" s="146" t="s">
        <v>0</v>
      </c>
    </row>
    <row r="39" spans="1:10" ht="25.5" hidden="1" customHeight="1" x14ac:dyDescent="0.2">
      <c r="A39" s="137">
        <v>1</v>
      </c>
      <c r="B39" s="147" t="s">
        <v>52</v>
      </c>
      <c r="C39" s="148"/>
      <c r="D39" s="148"/>
      <c r="E39" s="148"/>
      <c r="F39" s="149">
        <f>'505_2021_02 505_2021_02 Pol'!AE86</f>
        <v>0</v>
      </c>
      <c r="G39" s="150">
        <f>'505_2021_02 505_2021_02 Pol'!AF86</f>
        <v>0</v>
      </c>
      <c r="H39" s="151">
        <f>(F39*SazbaDPH1/100)+(G39*SazbaDPH2/100)</f>
        <v>0</v>
      </c>
      <c r="I39" s="151">
        <f>F39+G39+H39</f>
        <v>0</v>
      </c>
      <c r="J39" s="152" t="str">
        <f>IF(_xlfn.SINGLE(CenaCelkemVypocet)=0,"",I39/_xlfn.SINGLE(CenaCelkemVypocet)*100)</f>
        <v/>
      </c>
    </row>
    <row r="40" spans="1:10" ht="25.5" hidden="1" customHeight="1" x14ac:dyDescent="0.2">
      <c r="A40" s="137">
        <v>2</v>
      </c>
      <c r="B40" s="153" t="s">
        <v>43</v>
      </c>
      <c r="C40" s="154" t="s">
        <v>44</v>
      </c>
      <c r="D40" s="154"/>
      <c r="E40" s="154"/>
      <c r="F40" s="155">
        <f>'505_2021_02 505_2021_02 Pol'!AE86</f>
        <v>0</v>
      </c>
      <c r="G40" s="156">
        <f>'505_2021_02 505_2021_02 Pol'!AF86</f>
        <v>0</v>
      </c>
      <c r="H40" s="156">
        <f>(F40*SazbaDPH1/100)+(G40*SazbaDPH2/100)</f>
        <v>0</v>
      </c>
      <c r="I40" s="156">
        <f>F40+G40+H40</f>
        <v>0</v>
      </c>
      <c r="J40" s="157" t="str">
        <f>IF(_xlfn.SINGLE(CenaCelkemVypocet)=0,"",I40/_xlfn.SINGLE(CenaCelkemVypocet)*100)</f>
        <v/>
      </c>
    </row>
    <row r="41" spans="1:10" ht="25.5" hidden="1" customHeight="1" x14ac:dyDescent="0.2">
      <c r="A41" s="137">
        <v>3</v>
      </c>
      <c r="B41" s="158" t="s">
        <v>43</v>
      </c>
      <c r="C41" s="148" t="s">
        <v>44</v>
      </c>
      <c r="D41" s="148"/>
      <c r="E41" s="148"/>
      <c r="F41" s="159">
        <f>'505_2021_02 505_2021_02 Pol'!AE86</f>
        <v>0</v>
      </c>
      <c r="G41" s="151">
        <f>'505_2021_02 505_2021_02 Pol'!AF86</f>
        <v>0</v>
      </c>
      <c r="H41" s="151">
        <f>(F41*SazbaDPH1/100)+(G41*SazbaDPH2/100)</f>
        <v>0</v>
      </c>
      <c r="I41" s="151">
        <f>F41+G41+H41</f>
        <v>0</v>
      </c>
      <c r="J41" s="152" t="str">
        <f>IF(_xlfn.SINGLE(CenaCelkemVypocet)=0,"",I41/_xlfn.SINGLE(CenaCelkemVypocet)*100)</f>
        <v/>
      </c>
    </row>
    <row r="42" spans="1:10" ht="25.5" hidden="1" customHeight="1" x14ac:dyDescent="0.2">
      <c r="A42" s="137"/>
      <c r="B42" s="160" t="s">
        <v>53</v>
      </c>
      <c r="C42" s="161"/>
      <c r="D42" s="161"/>
      <c r="E42" s="162"/>
      <c r="F42" s="163">
        <f>SUMIF(A39:A41,"=1",F39:F41)</f>
        <v>0</v>
      </c>
      <c r="G42" s="164">
        <f>SUMIF(A39:A41,"=1",G39:G41)</f>
        <v>0</v>
      </c>
      <c r="H42" s="164">
        <f>SUMIF(A39:A41,"=1",H39:H41)</f>
        <v>0</v>
      </c>
      <c r="I42" s="164">
        <f>SUMIF(A39:A41,"=1",I39:I41)</f>
        <v>0</v>
      </c>
      <c r="J42" s="165">
        <f>SUMIF(A39:A41,"=1",J39:J41)</f>
        <v>0</v>
      </c>
    </row>
    <row r="46" spans="1:10" ht="15.75" x14ac:dyDescent="0.25">
      <c r="B46" s="176" t="s">
        <v>55</v>
      </c>
    </row>
    <row r="48" spans="1:10" ht="25.5" customHeight="1" x14ac:dyDescent="0.2">
      <c r="A48" s="178"/>
      <c r="B48" s="181" t="s">
        <v>18</v>
      </c>
      <c r="C48" s="181" t="s">
        <v>6</v>
      </c>
      <c r="D48" s="182"/>
      <c r="E48" s="182"/>
      <c r="F48" s="183" t="s">
        <v>56</v>
      </c>
      <c r="G48" s="183"/>
      <c r="H48" s="183"/>
      <c r="I48" s="183" t="s">
        <v>31</v>
      </c>
      <c r="J48" s="183" t="s">
        <v>0</v>
      </c>
    </row>
    <row r="49" spans="1:10" ht="36.75" customHeight="1" x14ac:dyDescent="0.2">
      <c r="A49" s="179"/>
      <c r="B49" s="184" t="s">
        <v>57</v>
      </c>
      <c r="C49" s="185" t="s">
        <v>58</v>
      </c>
      <c r="D49" s="186"/>
      <c r="E49" s="186"/>
      <c r="F49" s="192" t="s">
        <v>26</v>
      </c>
      <c r="G49" s="193"/>
      <c r="H49" s="193"/>
      <c r="I49" s="193">
        <f>'505_2021_02 505_2021_02 Pol'!G8</f>
        <v>0</v>
      </c>
      <c r="J49" s="190" t="str">
        <f>IF(I58=0,"",I49/I58*100)</f>
        <v/>
      </c>
    </row>
    <row r="50" spans="1:10" ht="36.75" customHeight="1" x14ac:dyDescent="0.2">
      <c r="A50" s="179"/>
      <c r="B50" s="184" t="s">
        <v>59</v>
      </c>
      <c r="C50" s="185" t="s">
        <v>60</v>
      </c>
      <c r="D50" s="186"/>
      <c r="E50" s="186"/>
      <c r="F50" s="192" t="s">
        <v>26</v>
      </c>
      <c r="G50" s="193"/>
      <c r="H50" s="193"/>
      <c r="I50" s="193">
        <f>'505_2021_02 505_2021_02 Pol'!G12</f>
        <v>0</v>
      </c>
      <c r="J50" s="190" t="str">
        <f>IF(I58=0,"",I50/I58*100)</f>
        <v/>
      </c>
    </row>
    <row r="51" spans="1:10" ht="36.75" customHeight="1" x14ac:dyDescent="0.2">
      <c r="A51" s="179"/>
      <c r="B51" s="184" t="s">
        <v>61</v>
      </c>
      <c r="C51" s="185" t="s">
        <v>62</v>
      </c>
      <c r="D51" s="186"/>
      <c r="E51" s="186"/>
      <c r="F51" s="192" t="s">
        <v>26</v>
      </c>
      <c r="G51" s="193"/>
      <c r="H51" s="193"/>
      <c r="I51" s="193">
        <f>'505_2021_02 505_2021_02 Pol'!G15</f>
        <v>0</v>
      </c>
      <c r="J51" s="190" t="str">
        <f>IF(I58=0,"",I51/I58*100)</f>
        <v/>
      </c>
    </row>
    <row r="52" spans="1:10" ht="36.75" customHeight="1" x14ac:dyDescent="0.2">
      <c r="A52" s="179"/>
      <c r="B52" s="184" t="s">
        <v>63</v>
      </c>
      <c r="C52" s="185" t="s">
        <v>64</v>
      </c>
      <c r="D52" s="186"/>
      <c r="E52" s="186"/>
      <c r="F52" s="192" t="s">
        <v>27</v>
      </c>
      <c r="G52" s="193"/>
      <c r="H52" s="193"/>
      <c r="I52" s="193">
        <f>'505_2021_02 505_2021_02 Pol'!G19</f>
        <v>0</v>
      </c>
      <c r="J52" s="190" t="str">
        <f>IF(I58=0,"",I52/I58*100)</f>
        <v/>
      </c>
    </row>
    <row r="53" spans="1:10" ht="36.75" customHeight="1" x14ac:dyDescent="0.2">
      <c r="A53" s="179"/>
      <c r="B53" s="184" t="s">
        <v>65</v>
      </c>
      <c r="C53" s="185" t="s">
        <v>66</v>
      </c>
      <c r="D53" s="186"/>
      <c r="E53" s="186"/>
      <c r="F53" s="192" t="s">
        <v>27</v>
      </c>
      <c r="G53" s="193"/>
      <c r="H53" s="193"/>
      <c r="I53" s="193">
        <f>'505_2021_02 505_2021_02 Pol'!G46</f>
        <v>0</v>
      </c>
      <c r="J53" s="190" t="str">
        <f>IF(I58=0,"",I53/I58*100)</f>
        <v/>
      </c>
    </row>
    <row r="54" spans="1:10" ht="36.75" customHeight="1" x14ac:dyDescent="0.2">
      <c r="A54" s="179"/>
      <c r="B54" s="184" t="s">
        <v>67</v>
      </c>
      <c r="C54" s="185" t="s">
        <v>68</v>
      </c>
      <c r="D54" s="186"/>
      <c r="E54" s="186"/>
      <c r="F54" s="192" t="s">
        <v>27</v>
      </c>
      <c r="G54" s="193"/>
      <c r="H54" s="193"/>
      <c r="I54" s="193">
        <f>'505_2021_02 505_2021_02 Pol'!G63</f>
        <v>0</v>
      </c>
      <c r="J54" s="190" t="str">
        <f>IF(I58=0,"",I54/I58*100)</f>
        <v/>
      </c>
    </row>
    <row r="55" spans="1:10" ht="36.75" customHeight="1" x14ac:dyDescent="0.2">
      <c r="A55" s="179"/>
      <c r="B55" s="184" t="s">
        <v>69</v>
      </c>
      <c r="C55" s="185" t="s">
        <v>70</v>
      </c>
      <c r="D55" s="186"/>
      <c r="E55" s="186"/>
      <c r="F55" s="192" t="s">
        <v>28</v>
      </c>
      <c r="G55" s="193"/>
      <c r="H55" s="193"/>
      <c r="I55" s="193">
        <f>'505_2021_02 505_2021_02 Pol'!G66</f>
        <v>0</v>
      </c>
      <c r="J55" s="190" t="str">
        <f>IF(I58=0,"",I55/I58*100)</f>
        <v/>
      </c>
    </row>
    <row r="56" spans="1:10" ht="36.75" customHeight="1" x14ac:dyDescent="0.2">
      <c r="A56" s="179"/>
      <c r="B56" s="184" t="s">
        <v>71</v>
      </c>
      <c r="C56" s="185" t="s">
        <v>72</v>
      </c>
      <c r="D56" s="186"/>
      <c r="E56" s="186"/>
      <c r="F56" s="192" t="s">
        <v>28</v>
      </c>
      <c r="G56" s="193"/>
      <c r="H56" s="193"/>
      <c r="I56" s="193">
        <f>'505_2021_02 505_2021_02 Pol'!G71</f>
        <v>0</v>
      </c>
      <c r="J56" s="190" t="str">
        <f>IF(I58=0,"",I56/I58*100)</f>
        <v/>
      </c>
    </row>
    <row r="57" spans="1:10" ht="36.75" customHeight="1" x14ac:dyDescent="0.2">
      <c r="A57" s="179"/>
      <c r="B57" s="184" t="s">
        <v>73</v>
      </c>
      <c r="C57" s="185" t="s">
        <v>74</v>
      </c>
      <c r="D57" s="186"/>
      <c r="E57" s="186"/>
      <c r="F57" s="192" t="s">
        <v>75</v>
      </c>
      <c r="G57" s="193"/>
      <c r="H57" s="193"/>
      <c r="I57" s="193">
        <f>'505_2021_02 505_2021_02 Pol'!G79</f>
        <v>0</v>
      </c>
      <c r="J57" s="190" t="str">
        <f>IF(I58=0,"",I57/I58*100)</f>
        <v/>
      </c>
    </row>
    <row r="58" spans="1:10" ht="25.5" customHeight="1" x14ac:dyDescent="0.2">
      <c r="A58" s="180"/>
      <c r="B58" s="187" t="s">
        <v>1</v>
      </c>
      <c r="C58" s="188"/>
      <c r="D58" s="189"/>
      <c r="E58" s="189"/>
      <c r="F58" s="194"/>
      <c r="G58" s="195"/>
      <c r="H58" s="195"/>
      <c r="I58" s="195">
        <f>SUM(I49:I57)</f>
        <v>0</v>
      </c>
      <c r="J58" s="191">
        <f>SUM(J49:J57)</f>
        <v>0</v>
      </c>
    </row>
    <row r="59" spans="1:10" x14ac:dyDescent="0.2">
      <c r="F59" s="135"/>
      <c r="G59" s="135"/>
      <c r="H59" s="135"/>
      <c r="I59" s="135"/>
      <c r="J59" s="136"/>
    </row>
    <row r="60" spans="1:10" x14ac:dyDescent="0.2">
      <c r="F60" s="135"/>
      <c r="G60" s="135"/>
      <c r="H60" s="135"/>
      <c r="I60" s="135"/>
      <c r="J60" s="136"/>
    </row>
    <row r="61" spans="1:10" x14ac:dyDescent="0.2">
      <c r="F61" s="135"/>
      <c r="G61" s="135"/>
      <c r="H61" s="135"/>
      <c r="I61" s="135"/>
      <c r="J61" s="13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4">
    <mergeCell ref="C55:E55"/>
    <mergeCell ref="C56:E56"/>
    <mergeCell ref="C57:E57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7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8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9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10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C1F72-E886-4E23-B376-29AD9D9FA29D}">
  <sheetPr>
    <outlinePr summaryBelow="0"/>
  </sheetPr>
  <dimension ref="A1:BH5000"/>
  <sheetViews>
    <sheetView tabSelected="1"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7" customWidth="1"/>
    <col min="3" max="3" width="38.28515625" style="17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4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7" t="s">
        <v>7</v>
      </c>
      <c r="B1" s="197"/>
      <c r="C1" s="197"/>
      <c r="D1" s="197"/>
      <c r="E1" s="197"/>
      <c r="F1" s="197"/>
      <c r="G1" s="197"/>
      <c r="AG1" t="s">
        <v>78</v>
      </c>
    </row>
    <row r="2" spans="1:60" ht="24.95" customHeight="1" x14ac:dyDescent="0.2">
      <c r="A2" s="198" t="s">
        <v>8</v>
      </c>
      <c r="B2" s="49" t="s">
        <v>50</v>
      </c>
      <c r="C2" s="201" t="s">
        <v>51</v>
      </c>
      <c r="D2" s="199"/>
      <c r="E2" s="199"/>
      <c r="F2" s="199"/>
      <c r="G2" s="200"/>
      <c r="AG2" t="s">
        <v>79</v>
      </c>
    </row>
    <row r="3" spans="1:60" ht="24.95" customHeight="1" x14ac:dyDescent="0.2">
      <c r="A3" s="198" t="s">
        <v>9</v>
      </c>
      <c r="B3" s="49" t="s">
        <v>43</v>
      </c>
      <c r="C3" s="201" t="s">
        <v>44</v>
      </c>
      <c r="D3" s="199"/>
      <c r="E3" s="199"/>
      <c r="F3" s="199"/>
      <c r="G3" s="200"/>
      <c r="AC3" s="177" t="s">
        <v>79</v>
      </c>
      <c r="AG3" t="s">
        <v>80</v>
      </c>
    </row>
    <row r="4" spans="1:60" ht="24.95" customHeight="1" x14ac:dyDescent="0.2">
      <c r="A4" s="202" t="s">
        <v>10</v>
      </c>
      <c r="B4" s="203" t="s">
        <v>43</v>
      </c>
      <c r="C4" s="204" t="s">
        <v>44</v>
      </c>
      <c r="D4" s="205"/>
      <c r="E4" s="205"/>
      <c r="F4" s="205"/>
      <c r="G4" s="206"/>
      <c r="AG4" t="s">
        <v>81</v>
      </c>
    </row>
    <row r="5" spans="1:60" x14ac:dyDescent="0.2">
      <c r="D5" s="10"/>
    </row>
    <row r="6" spans="1:60" ht="38.25" x14ac:dyDescent="0.2">
      <c r="A6" s="208" t="s">
        <v>82</v>
      </c>
      <c r="B6" s="210" t="s">
        <v>83</v>
      </c>
      <c r="C6" s="210" t="s">
        <v>84</v>
      </c>
      <c r="D6" s="209" t="s">
        <v>85</v>
      </c>
      <c r="E6" s="208" t="s">
        <v>86</v>
      </c>
      <c r="F6" s="207" t="s">
        <v>87</v>
      </c>
      <c r="G6" s="208" t="s">
        <v>31</v>
      </c>
      <c r="H6" s="211" t="s">
        <v>32</v>
      </c>
      <c r="I6" s="211" t="s">
        <v>88</v>
      </c>
      <c r="J6" s="211" t="s">
        <v>33</v>
      </c>
      <c r="K6" s="211" t="s">
        <v>89</v>
      </c>
      <c r="L6" s="211" t="s">
        <v>90</v>
      </c>
      <c r="M6" s="211" t="s">
        <v>91</v>
      </c>
      <c r="N6" s="211" t="s">
        <v>92</v>
      </c>
      <c r="O6" s="211" t="s">
        <v>93</v>
      </c>
      <c r="P6" s="211" t="s">
        <v>94</v>
      </c>
      <c r="Q6" s="211" t="s">
        <v>95</v>
      </c>
      <c r="R6" s="211" t="s">
        <v>96</v>
      </c>
      <c r="S6" s="211" t="s">
        <v>97</v>
      </c>
      <c r="T6" s="211" t="s">
        <v>98</v>
      </c>
      <c r="U6" s="211" t="s">
        <v>99</v>
      </c>
      <c r="V6" s="211" t="s">
        <v>100</v>
      </c>
      <c r="W6" s="211" t="s">
        <v>101</v>
      </c>
      <c r="X6" s="211" t="s">
        <v>102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">
      <c r="A8" s="235" t="s">
        <v>103</v>
      </c>
      <c r="B8" s="236" t="s">
        <v>57</v>
      </c>
      <c r="C8" s="256" t="s">
        <v>58</v>
      </c>
      <c r="D8" s="237"/>
      <c r="E8" s="238"/>
      <c r="F8" s="239"/>
      <c r="G8" s="239">
        <f>SUMIF(AG9:AG11,"&lt;&gt;NOR",G9:G11)</f>
        <v>0</v>
      </c>
      <c r="H8" s="239"/>
      <c r="I8" s="239">
        <f>SUM(I9:I11)</f>
        <v>0</v>
      </c>
      <c r="J8" s="239"/>
      <c r="K8" s="239">
        <f>SUM(K9:K11)</f>
        <v>0</v>
      </c>
      <c r="L8" s="239"/>
      <c r="M8" s="240">
        <f>SUM(M9:M11)</f>
        <v>0</v>
      </c>
      <c r="N8" s="234"/>
      <c r="O8" s="234">
        <f>SUM(O9:O11)</f>
        <v>0.73</v>
      </c>
      <c r="P8" s="234"/>
      <c r="Q8" s="234">
        <f>SUM(Q9:Q11)</f>
        <v>0</v>
      </c>
      <c r="R8" s="234"/>
      <c r="S8" s="234"/>
      <c r="T8" s="234"/>
      <c r="U8" s="234"/>
      <c r="V8" s="234">
        <f>SUM(V9:V11)</f>
        <v>28.38</v>
      </c>
      <c r="W8" s="234"/>
      <c r="X8" s="234"/>
      <c r="AG8" t="s">
        <v>104</v>
      </c>
    </row>
    <row r="9" spans="1:60" ht="22.5" outlineLevel="1" x14ac:dyDescent="0.2">
      <c r="A9" s="241">
        <v>1</v>
      </c>
      <c r="B9" s="242" t="s">
        <v>105</v>
      </c>
      <c r="C9" s="257" t="s">
        <v>106</v>
      </c>
      <c r="D9" s="243" t="s">
        <v>107</v>
      </c>
      <c r="E9" s="244">
        <v>28</v>
      </c>
      <c r="F9" s="245"/>
      <c r="G9" s="246">
        <f>ROUND(E9*F9,2)</f>
        <v>0</v>
      </c>
      <c r="H9" s="245"/>
      <c r="I9" s="246">
        <f>ROUND(E9*H9,2)</f>
        <v>0</v>
      </c>
      <c r="J9" s="245"/>
      <c r="K9" s="246">
        <f>ROUND(E9*J9,2)</f>
        <v>0</v>
      </c>
      <c r="L9" s="246">
        <v>21</v>
      </c>
      <c r="M9" s="247">
        <f>G9*(1+L9/100)</f>
        <v>0</v>
      </c>
      <c r="N9" s="231">
        <v>2.5950000000000001E-2</v>
      </c>
      <c r="O9" s="231">
        <f>ROUND(E9*N9,2)</f>
        <v>0.73</v>
      </c>
      <c r="P9" s="231">
        <v>0</v>
      </c>
      <c r="Q9" s="231">
        <f>ROUND(E9*P9,2)</f>
        <v>0</v>
      </c>
      <c r="R9" s="231"/>
      <c r="S9" s="231" t="s">
        <v>108</v>
      </c>
      <c r="T9" s="231" t="s">
        <v>108</v>
      </c>
      <c r="U9" s="231">
        <v>0.99</v>
      </c>
      <c r="V9" s="231">
        <f>ROUND(E9*U9,2)</f>
        <v>27.72</v>
      </c>
      <c r="W9" s="231"/>
      <c r="X9" s="231" t="s">
        <v>109</v>
      </c>
      <c r="Y9" s="212"/>
      <c r="Z9" s="212"/>
      <c r="AA9" s="212"/>
      <c r="AB9" s="212"/>
      <c r="AC9" s="212"/>
      <c r="AD9" s="212"/>
      <c r="AE9" s="212"/>
      <c r="AF9" s="212"/>
      <c r="AG9" s="212" t="s">
        <v>110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29"/>
      <c r="B10" s="230"/>
      <c r="C10" s="258" t="s">
        <v>111</v>
      </c>
      <c r="D10" s="232"/>
      <c r="E10" s="233">
        <v>28</v>
      </c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12"/>
      <c r="Z10" s="212"/>
      <c r="AA10" s="212"/>
      <c r="AB10" s="212"/>
      <c r="AC10" s="212"/>
      <c r="AD10" s="212"/>
      <c r="AE10" s="212"/>
      <c r="AF10" s="212"/>
      <c r="AG10" s="212" t="s">
        <v>112</v>
      </c>
      <c r="AH10" s="212">
        <v>0</v>
      </c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48">
        <v>2</v>
      </c>
      <c r="B11" s="249" t="s">
        <v>113</v>
      </c>
      <c r="C11" s="259" t="s">
        <v>114</v>
      </c>
      <c r="D11" s="250" t="s">
        <v>115</v>
      </c>
      <c r="E11" s="251">
        <v>1</v>
      </c>
      <c r="F11" s="252"/>
      <c r="G11" s="253">
        <f>ROUND(E11*F11,2)</f>
        <v>0</v>
      </c>
      <c r="H11" s="252"/>
      <c r="I11" s="253">
        <f>ROUND(E11*H11,2)</f>
        <v>0</v>
      </c>
      <c r="J11" s="252"/>
      <c r="K11" s="253">
        <f>ROUND(E11*J11,2)</f>
        <v>0</v>
      </c>
      <c r="L11" s="253">
        <v>21</v>
      </c>
      <c r="M11" s="254">
        <f>G11*(1+L11/100)</f>
        <v>0</v>
      </c>
      <c r="N11" s="231">
        <v>4.9500000000000004E-3</v>
      </c>
      <c r="O11" s="231">
        <f>ROUND(E11*N11,2)</f>
        <v>0</v>
      </c>
      <c r="P11" s="231">
        <v>0</v>
      </c>
      <c r="Q11" s="231">
        <f>ROUND(E11*P11,2)</f>
        <v>0</v>
      </c>
      <c r="R11" s="231"/>
      <c r="S11" s="231" t="s">
        <v>108</v>
      </c>
      <c r="T11" s="231" t="s">
        <v>108</v>
      </c>
      <c r="U11" s="231">
        <v>0.66</v>
      </c>
      <c r="V11" s="231">
        <f>ROUND(E11*U11,2)</f>
        <v>0.66</v>
      </c>
      <c r="W11" s="231"/>
      <c r="X11" s="231" t="s">
        <v>109</v>
      </c>
      <c r="Y11" s="212"/>
      <c r="Z11" s="212"/>
      <c r="AA11" s="212"/>
      <c r="AB11" s="212"/>
      <c r="AC11" s="212"/>
      <c r="AD11" s="212"/>
      <c r="AE11" s="212"/>
      <c r="AF11" s="212"/>
      <c r="AG11" s="212" t="s">
        <v>110</v>
      </c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ht="25.5" x14ac:dyDescent="0.2">
      <c r="A12" s="235" t="s">
        <v>103</v>
      </c>
      <c r="B12" s="236" t="s">
        <v>59</v>
      </c>
      <c r="C12" s="256" t="s">
        <v>60</v>
      </c>
      <c r="D12" s="237"/>
      <c r="E12" s="238"/>
      <c r="F12" s="239"/>
      <c r="G12" s="239">
        <f>SUMIF(AG13:AG14,"&lt;&gt;NOR",G13:G14)</f>
        <v>0</v>
      </c>
      <c r="H12" s="239"/>
      <c r="I12" s="239">
        <f>SUM(I13:I14)</f>
        <v>0</v>
      </c>
      <c r="J12" s="239"/>
      <c r="K12" s="239">
        <f>SUM(K13:K14)</f>
        <v>0</v>
      </c>
      <c r="L12" s="239"/>
      <c r="M12" s="240">
        <f>SUM(M13:M14)</f>
        <v>0</v>
      </c>
      <c r="N12" s="234"/>
      <c r="O12" s="234">
        <f>SUM(O13:O14)</f>
        <v>0</v>
      </c>
      <c r="P12" s="234"/>
      <c r="Q12" s="234">
        <f>SUM(Q13:Q14)</f>
        <v>0</v>
      </c>
      <c r="R12" s="234"/>
      <c r="S12" s="234"/>
      <c r="T12" s="234"/>
      <c r="U12" s="234"/>
      <c r="V12" s="234">
        <f>SUM(V13:V14)</f>
        <v>25.22</v>
      </c>
      <c r="W12" s="234"/>
      <c r="X12" s="234"/>
      <c r="AG12" t="s">
        <v>104</v>
      </c>
    </row>
    <row r="13" spans="1:60" outlineLevel="1" x14ac:dyDescent="0.2">
      <c r="A13" s="241">
        <v>3</v>
      </c>
      <c r="B13" s="242" t="s">
        <v>116</v>
      </c>
      <c r="C13" s="257" t="s">
        <v>117</v>
      </c>
      <c r="D13" s="243" t="s">
        <v>107</v>
      </c>
      <c r="E13" s="244">
        <v>81.36</v>
      </c>
      <c r="F13" s="245"/>
      <c r="G13" s="246">
        <f>ROUND(E13*F13,2)</f>
        <v>0</v>
      </c>
      <c r="H13" s="245"/>
      <c r="I13" s="246">
        <f>ROUND(E13*H13,2)</f>
        <v>0</v>
      </c>
      <c r="J13" s="245"/>
      <c r="K13" s="246">
        <f>ROUND(E13*J13,2)</f>
        <v>0</v>
      </c>
      <c r="L13" s="246">
        <v>21</v>
      </c>
      <c r="M13" s="247">
        <f>G13*(1+L13/100)</f>
        <v>0</v>
      </c>
      <c r="N13" s="231">
        <v>4.0000000000000003E-5</v>
      </c>
      <c r="O13" s="231">
        <f>ROUND(E13*N13,2)</f>
        <v>0</v>
      </c>
      <c r="P13" s="231">
        <v>0</v>
      </c>
      <c r="Q13" s="231">
        <f>ROUND(E13*P13,2)</f>
        <v>0</v>
      </c>
      <c r="R13" s="231"/>
      <c r="S13" s="231" t="s">
        <v>108</v>
      </c>
      <c r="T13" s="231" t="s">
        <v>108</v>
      </c>
      <c r="U13" s="231">
        <v>0.31</v>
      </c>
      <c r="V13" s="231">
        <f>ROUND(E13*U13,2)</f>
        <v>25.22</v>
      </c>
      <c r="W13" s="231"/>
      <c r="X13" s="231" t="s">
        <v>109</v>
      </c>
      <c r="Y13" s="212"/>
      <c r="Z13" s="212"/>
      <c r="AA13" s="212"/>
      <c r="AB13" s="212"/>
      <c r="AC13" s="212"/>
      <c r="AD13" s="212"/>
      <c r="AE13" s="212"/>
      <c r="AF13" s="212"/>
      <c r="AG13" s="212" t="s">
        <v>110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29"/>
      <c r="B14" s="230"/>
      <c r="C14" s="258" t="s">
        <v>118</v>
      </c>
      <c r="D14" s="232"/>
      <c r="E14" s="233">
        <v>81.36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12"/>
      <c r="Z14" s="212"/>
      <c r="AA14" s="212"/>
      <c r="AB14" s="212"/>
      <c r="AC14" s="212"/>
      <c r="AD14" s="212"/>
      <c r="AE14" s="212"/>
      <c r="AF14" s="212"/>
      <c r="AG14" s="212" t="s">
        <v>112</v>
      </c>
      <c r="AH14" s="212">
        <v>0</v>
      </c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x14ac:dyDescent="0.2">
      <c r="A15" s="235" t="s">
        <v>103</v>
      </c>
      <c r="B15" s="236" t="s">
        <v>61</v>
      </c>
      <c r="C15" s="256" t="s">
        <v>62</v>
      </c>
      <c r="D15" s="237"/>
      <c r="E15" s="238"/>
      <c r="F15" s="239"/>
      <c r="G15" s="239">
        <f>SUMIF(AG16:AG18,"&lt;&gt;NOR",G16:G18)</f>
        <v>0</v>
      </c>
      <c r="H15" s="239"/>
      <c r="I15" s="239">
        <f>SUM(I16:I18)</f>
        <v>0</v>
      </c>
      <c r="J15" s="239"/>
      <c r="K15" s="239">
        <f>SUM(K16:K18)</f>
        <v>0</v>
      </c>
      <c r="L15" s="239"/>
      <c r="M15" s="240">
        <f>SUM(M16:M18)</f>
        <v>0</v>
      </c>
      <c r="N15" s="234"/>
      <c r="O15" s="234">
        <f>SUM(O16:O18)</f>
        <v>0</v>
      </c>
      <c r="P15" s="234"/>
      <c r="Q15" s="234">
        <f>SUM(Q16:Q18)</f>
        <v>0</v>
      </c>
      <c r="R15" s="234"/>
      <c r="S15" s="234"/>
      <c r="T15" s="234"/>
      <c r="U15" s="234"/>
      <c r="V15" s="234">
        <f>SUM(V16:V18)</f>
        <v>0.33</v>
      </c>
      <c r="W15" s="234"/>
      <c r="X15" s="234"/>
      <c r="AG15" t="s">
        <v>104</v>
      </c>
    </row>
    <row r="16" spans="1:60" outlineLevel="1" x14ac:dyDescent="0.2">
      <c r="A16" s="248">
        <v>4</v>
      </c>
      <c r="B16" s="249" t="s">
        <v>119</v>
      </c>
      <c r="C16" s="259" t="s">
        <v>120</v>
      </c>
      <c r="D16" s="250" t="s">
        <v>121</v>
      </c>
      <c r="E16" s="251">
        <v>0.73480000000000001</v>
      </c>
      <c r="F16" s="252"/>
      <c r="G16" s="253">
        <f>ROUND(E16*F16,2)</f>
        <v>0</v>
      </c>
      <c r="H16" s="252"/>
      <c r="I16" s="253">
        <f>ROUND(E16*H16,2)</f>
        <v>0</v>
      </c>
      <c r="J16" s="252"/>
      <c r="K16" s="253">
        <f>ROUND(E16*J16,2)</f>
        <v>0</v>
      </c>
      <c r="L16" s="253">
        <v>21</v>
      </c>
      <c r="M16" s="254">
        <f>G16*(1+L16/100)</f>
        <v>0</v>
      </c>
      <c r="N16" s="231">
        <v>0</v>
      </c>
      <c r="O16" s="231">
        <f>ROUND(E16*N16,2)</f>
        <v>0</v>
      </c>
      <c r="P16" s="231">
        <v>0</v>
      </c>
      <c r="Q16" s="231">
        <f>ROUND(E16*P16,2)</f>
        <v>0</v>
      </c>
      <c r="R16" s="231"/>
      <c r="S16" s="231" t="s">
        <v>108</v>
      </c>
      <c r="T16" s="231" t="s">
        <v>108</v>
      </c>
      <c r="U16" s="231">
        <v>0.307</v>
      </c>
      <c r="V16" s="231">
        <f>ROUND(E16*U16,2)</f>
        <v>0.23</v>
      </c>
      <c r="W16" s="231"/>
      <c r="X16" s="231" t="s">
        <v>122</v>
      </c>
      <c r="Y16" s="212"/>
      <c r="Z16" s="212"/>
      <c r="AA16" s="212"/>
      <c r="AB16" s="212"/>
      <c r="AC16" s="212"/>
      <c r="AD16" s="212"/>
      <c r="AE16" s="212"/>
      <c r="AF16" s="212"/>
      <c r="AG16" s="212" t="s">
        <v>123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48">
        <v>5</v>
      </c>
      <c r="B17" s="249" t="s">
        <v>124</v>
      </c>
      <c r="C17" s="259" t="s">
        <v>125</v>
      </c>
      <c r="D17" s="250" t="s">
        <v>121</v>
      </c>
      <c r="E17" s="251">
        <v>0.73480000000000001</v>
      </c>
      <c r="F17" s="252"/>
      <c r="G17" s="253">
        <f>ROUND(E17*F17,2)</f>
        <v>0</v>
      </c>
      <c r="H17" s="252"/>
      <c r="I17" s="253">
        <f>ROUND(E17*H17,2)</f>
        <v>0</v>
      </c>
      <c r="J17" s="252"/>
      <c r="K17" s="253">
        <f>ROUND(E17*J17,2)</f>
        <v>0</v>
      </c>
      <c r="L17" s="253">
        <v>21</v>
      </c>
      <c r="M17" s="254">
        <f>G17*(1+L17/100)</f>
        <v>0</v>
      </c>
      <c r="N17" s="231">
        <v>0</v>
      </c>
      <c r="O17" s="231">
        <f>ROUND(E17*N17,2)</f>
        <v>0</v>
      </c>
      <c r="P17" s="231">
        <v>0</v>
      </c>
      <c r="Q17" s="231">
        <f>ROUND(E17*P17,2)</f>
        <v>0</v>
      </c>
      <c r="R17" s="231"/>
      <c r="S17" s="231" t="s">
        <v>108</v>
      </c>
      <c r="T17" s="231" t="s">
        <v>108</v>
      </c>
      <c r="U17" s="231">
        <v>0.13800000000000001</v>
      </c>
      <c r="V17" s="231">
        <f>ROUND(E17*U17,2)</f>
        <v>0.1</v>
      </c>
      <c r="W17" s="231"/>
      <c r="X17" s="231" t="s">
        <v>122</v>
      </c>
      <c r="Y17" s="212"/>
      <c r="Z17" s="212"/>
      <c r="AA17" s="212"/>
      <c r="AB17" s="212"/>
      <c r="AC17" s="212"/>
      <c r="AD17" s="212"/>
      <c r="AE17" s="212"/>
      <c r="AF17" s="212"/>
      <c r="AG17" s="212" t="s">
        <v>123</v>
      </c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">
      <c r="A18" s="248">
        <v>6</v>
      </c>
      <c r="B18" s="249" t="s">
        <v>126</v>
      </c>
      <c r="C18" s="259" t="s">
        <v>127</v>
      </c>
      <c r="D18" s="250" t="s">
        <v>121</v>
      </c>
      <c r="E18" s="251">
        <v>7.3479999999999999</v>
      </c>
      <c r="F18" s="252"/>
      <c r="G18" s="253">
        <f>ROUND(E18*F18,2)</f>
        <v>0</v>
      </c>
      <c r="H18" s="252"/>
      <c r="I18" s="253">
        <f>ROUND(E18*H18,2)</f>
        <v>0</v>
      </c>
      <c r="J18" s="252"/>
      <c r="K18" s="253">
        <f>ROUND(E18*J18,2)</f>
        <v>0</v>
      </c>
      <c r="L18" s="253">
        <v>21</v>
      </c>
      <c r="M18" s="254">
        <f>G18*(1+L18/100)</f>
        <v>0</v>
      </c>
      <c r="N18" s="231">
        <v>0</v>
      </c>
      <c r="O18" s="231">
        <f>ROUND(E18*N18,2)</f>
        <v>0</v>
      </c>
      <c r="P18" s="231">
        <v>0</v>
      </c>
      <c r="Q18" s="231">
        <f>ROUND(E18*P18,2)</f>
        <v>0</v>
      </c>
      <c r="R18" s="231"/>
      <c r="S18" s="231" t="s">
        <v>108</v>
      </c>
      <c r="T18" s="231" t="s">
        <v>108</v>
      </c>
      <c r="U18" s="231">
        <v>0</v>
      </c>
      <c r="V18" s="231">
        <f>ROUND(E18*U18,2)</f>
        <v>0</v>
      </c>
      <c r="W18" s="231"/>
      <c r="X18" s="231" t="s">
        <v>122</v>
      </c>
      <c r="Y18" s="212"/>
      <c r="Z18" s="212"/>
      <c r="AA18" s="212"/>
      <c r="AB18" s="212"/>
      <c r="AC18" s="212"/>
      <c r="AD18" s="212"/>
      <c r="AE18" s="212"/>
      <c r="AF18" s="212"/>
      <c r="AG18" s="212" t="s">
        <v>123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x14ac:dyDescent="0.2">
      <c r="A19" s="235" t="s">
        <v>103</v>
      </c>
      <c r="B19" s="236" t="s">
        <v>63</v>
      </c>
      <c r="C19" s="256" t="s">
        <v>64</v>
      </c>
      <c r="D19" s="237"/>
      <c r="E19" s="238"/>
      <c r="F19" s="239"/>
      <c r="G19" s="239">
        <f>SUMIF(AG20:AG45,"&lt;&gt;NOR",G20:G45)</f>
        <v>0</v>
      </c>
      <c r="H19" s="239"/>
      <c r="I19" s="239">
        <f>SUM(I20:I45)</f>
        <v>0</v>
      </c>
      <c r="J19" s="239"/>
      <c r="K19" s="239">
        <f>SUM(K20:K45)</f>
        <v>0</v>
      </c>
      <c r="L19" s="239"/>
      <c r="M19" s="240">
        <f>SUM(M20:M45)</f>
        <v>0</v>
      </c>
      <c r="N19" s="234"/>
      <c r="O19" s="234">
        <f>SUM(O20:O45)</f>
        <v>0.21000000000000002</v>
      </c>
      <c r="P19" s="234"/>
      <c r="Q19" s="234">
        <f>SUM(Q20:Q45)</f>
        <v>1.19</v>
      </c>
      <c r="R19" s="234"/>
      <c r="S19" s="234"/>
      <c r="T19" s="234"/>
      <c r="U19" s="234"/>
      <c r="V19" s="234">
        <f>SUM(V20:V45)</f>
        <v>37.019999999999996</v>
      </c>
      <c r="W19" s="234"/>
      <c r="X19" s="234"/>
      <c r="AG19" t="s">
        <v>104</v>
      </c>
    </row>
    <row r="20" spans="1:60" outlineLevel="1" x14ac:dyDescent="0.2">
      <c r="A20" s="241">
        <v>7</v>
      </c>
      <c r="B20" s="242" t="s">
        <v>128</v>
      </c>
      <c r="C20" s="257" t="s">
        <v>129</v>
      </c>
      <c r="D20" s="243" t="s">
        <v>107</v>
      </c>
      <c r="E20" s="244">
        <v>24.25</v>
      </c>
      <c r="F20" s="245"/>
      <c r="G20" s="246">
        <f>ROUND(E20*F20,2)</f>
        <v>0</v>
      </c>
      <c r="H20" s="245"/>
      <c r="I20" s="246">
        <f>ROUND(E20*H20,2)</f>
        <v>0</v>
      </c>
      <c r="J20" s="245"/>
      <c r="K20" s="246">
        <f>ROUND(E20*J20,2)</f>
        <v>0</v>
      </c>
      <c r="L20" s="246">
        <v>21</v>
      </c>
      <c r="M20" s="247">
        <f>G20*(1+L20/100)</f>
        <v>0</v>
      </c>
      <c r="N20" s="231">
        <v>0</v>
      </c>
      <c r="O20" s="231">
        <f>ROUND(E20*N20,2)</f>
        <v>0</v>
      </c>
      <c r="P20" s="231">
        <v>1.695E-2</v>
      </c>
      <c r="Q20" s="231">
        <f>ROUND(E20*P20,2)</f>
        <v>0.41</v>
      </c>
      <c r="R20" s="231"/>
      <c r="S20" s="231" t="s">
        <v>108</v>
      </c>
      <c r="T20" s="231" t="s">
        <v>108</v>
      </c>
      <c r="U20" s="231">
        <v>0.16400000000000001</v>
      </c>
      <c r="V20" s="231">
        <f>ROUND(E20*U20,2)</f>
        <v>3.98</v>
      </c>
      <c r="W20" s="231"/>
      <c r="X20" s="231" t="s">
        <v>109</v>
      </c>
      <c r="Y20" s="212"/>
      <c r="Z20" s="212"/>
      <c r="AA20" s="212"/>
      <c r="AB20" s="212"/>
      <c r="AC20" s="212"/>
      <c r="AD20" s="212"/>
      <c r="AE20" s="212"/>
      <c r="AF20" s="212"/>
      <c r="AG20" s="212" t="s">
        <v>110</v>
      </c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29"/>
      <c r="B21" s="230"/>
      <c r="C21" s="258" t="s">
        <v>130</v>
      </c>
      <c r="D21" s="232"/>
      <c r="E21" s="233">
        <v>24.25</v>
      </c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12"/>
      <c r="Z21" s="212"/>
      <c r="AA21" s="212"/>
      <c r="AB21" s="212"/>
      <c r="AC21" s="212"/>
      <c r="AD21" s="212"/>
      <c r="AE21" s="212"/>
      <c r="AF21" s="212"/>
      <c r="AG21" s="212" t="s">
        <v>112</v>
      </c>
      <c r="AH21" s="212">
        <v>0</v>
      </c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48">
        <v>8</v>
      </c>
      <c r="B22" s="249" t="s">
        <v>131</v>
      </c>
      <c r="C22" s="259" t="s">
        <v>132</v>
      </c>
      <c r="D22" s="250" t="s">
        <v>107</v>
      </c>
      <c r="E22" s="251">
        <v>10.5</v>
      </c>
      <c r="F22" s="252"/>
      <c r="G22" s="253">
        <f>ROUND(E22*F22,2)</f>
        <v>0</v>
      </c>
      <c r="H22" s="252"/>
      <c r="I22" s="253">
        <f>ROUND(E22*H22,2)</f>
        <v>0</v>
      </c>
      <c r="J22" s="252"/>
      <c r="K22" s="253">
        <f>ROUND(E22*J22,2)</f>
        <v>0</v>
      </c>
      <c r="L22" s="253">
        <v>21</v>
      </c>
      <c r="M22" s="254">
        <f>G22*(1+L22/100)</f>
        <v>0</v>
      </c>
      <c r="N22" s="231">
        <v>1.9000000000000001E-4</v>
      </c>
      <c r="O22" s="231">
        <f>ROUND(E22*N22,2)</f>
        <v>0</v>
      </c>
      <c r="P22" s="231">
        <v>0</v>
      </c>
      <c r="Q22" s="231">
        <f>ROUND(E22*P22,2)</f>
        <v>0</v>
      </c>
      <c r="R22" s="231"/>
      <c r="S22" s="231" t="s">
        <v>108</v>
      </c>
      <c r="T22" s="231" t="s">
        <v>108</v>
      </c>
      <c r="U22" s="231">
        <v>0.81</v>
      </c>
      <c r="V22" s="231">
        <f>ROUND(E22*U22,2)</f>
        <v>8.51</v>
      </c>
      <c r="W22" s="231"/>
      <c r="X22" s="231" t="s">
        <v>109</v>
      </c>
      <c r="Y22" s="212"/>
      <c r="Z22" s="212"/>
      <c r="AA22" s="212"/>
      <c r="AB22" s="212"/>
      <c r="AC22" s="212"/>
      <c r="AD22" s="212"/>
      <c r="AE22" s="212"/>
      <c r="AF22" s="212"/>
      <c r="AG22" s="212" t="s">
        <v>110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41">
        <v>9</v>
      </c>
      <c r="B23" s="242" t="s">
        <v>133</v>
      </c>
      <c r="C23" s="257" t="s">
        <v>134</v>
      </c>
      <c r="D23" s="243" t="s">
        <v>135</v>
      </c>
      <c r="E23" s="244">
        <v>27</v>
      </c>
      <c r="F23" s="245"/>
      <c r="G23" s="246">
        <f>ROUND(E23*F23,2)</f>
        <v>0</v>
      </c>
      <c r="H23" s="245"/>
      <c r="I23" s="246">
        <f>ROUND(E23*H23,2)</f>
        <v>0</v>
      </c>
      <c r="J23" s="245"/>
      <c r="K23" s="246">
        <f>ROUND(E23*J23,2)</f>
        <v>0</v>
      </c>
      <c r="L23" s="246">
        <v>21</v>
      </c>
      <c r="M23" s="247">
        <f>G23*(1+L23/100)</f>
        <v>0</v>
      </c>
      <c r="N23" s="231">
        <v>1.8000000000000001E-4</v>
      </c>
      <c r="O23" s="231">
        <f>ROUND(E23*N23,2)</f>
        <v>0</v>
      </c>
      <c r="P23" s="231">
        <v>0</v>
      </c>
      <c r="Q23" s="231">
        <f>ROUND(E23*P23,2)</f>
        <v>0</v>
      </c>
      <c r="R23" s="231"/>
      <c r="S23" s="231" t="s">
        <v>108</v>
      </c>
      <c r="T23" s="231" t="s">
        <v>108</v>
      </c>
      <c r="U23" s="231">
        <v>0.17</v>
      </c>
      <c r="V23" s="231">
        <f>ROUND(E23*U23,2)</f>
        <v>4.59</v>
      </c>
      <c r="W23" s="231"/>
      <c r="X23" s="231" t="s">
        <v>109</v>
      </c>
      <c r="Y23" s="212"/>
      <c r="Z23" s="212"/>
      <c r="AA23" s="212"/>
      <c r="AB23" s="212"/>
      <c r="AC23" s="212"/>
      <c r="AD23" s="212"/>
      <c r="AE23" s="212"/>
      <c r="AF23" s="212"/>
      <c r="AG23" s="212" t="s">
        <v>110</v>
      </c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29"/>
      <c r="B24" s="230"/>
      <c r="C24" s="258" t="s">
        <v>136</v>
      </c>
      <c r="D24" s="232"/>
      <c r="E24" s="233">
        <v>27</v>
      </c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12"/>
      <c r="Z24" s="212"/>
      <c r="AA24" s="212"/>
      <c r="AB24" s="212"/>
      <c r="AC24" s="212"/>
      <c r="AD24" s="212"/>
      <c r="AE24" s="212"/>
      <c r="AF24" s="212"/>
      <c r="AG24" s="212" t="s">
        <v>112</v>
      </c>
      <c r="AH24" s="212">
        <v>0</v>
      </c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41">
        <v>10</v>
      </c>
      <c r="B25" s="242" t="s">
        <v>137</v>
      </c>
      <c r="C25" s="257" t="s">
        <v>138</v>
      </c>
      <c r="D25" s="243" t="s">
        <v>107</v>
      </c>
      <c r="E25" s="244">
        <v>10.5</v>
      </c>
      <c r="F25" s="245"/>
      <c r="G25" s="246">
        <f>ROUND(E25*F25,2)</f>
        <v>0</v>
      </c>
      <c r="H25" s="245"/>
      <c r="I25" s="246">
        <f>ROUND(E25*H25,2)</f>
        <v>0</v>
      </c>
      <c r="J25" s="245"/>
      <c r="K25" s="246">
        <f>ROUND(E25*J25,2)</f>
        <v>0</v>
      </c>
      <c r="L25" s="246">
        <v>21</v>
      </c>
      <c r="M25" s="247">
        <f>G25*(1+L25/100)</f>
        <v>0</v>
      </c>
      <c r="N25" s="231">
        <v>0</v>
      </c>
      <c r="O25" s="231">
        <f>ROUND(E25*N25,2)</f>
        <v>0</v>
      </c>
      <c r="P25" s="231">
        <v>1.098E-2</v>
      </c>
      <c r="Q25" s="231">
        <f>ROUND(E25*P25,2)</f>
        <v>0.12</v>
      </c>
      <c r="R25" s="231"/>
      <c r="S25" s="231" t="s">
        <v>108</v>
      </c>
      <c r="T25" s="231" t="s">
        <v>108</v>
      </c>
      <c r="U25" s="231">
        <v>0.37</v>
      </c>
      <c r="V25" s="231">
        <f>ROUND(E25*U25,2)</f>
        <v>3.89</v>
      </c>
      <c r="W25" s="231"/>
      <c r="X25" s="231" t="s">
        <v>109</v>
      </c>
      <c r="Y25" s="212"/>
      <c r="Z25" s="212"/>
      <c r="AA25" s="212"/>
      <c r="AB25" s="212"/>
      <c r="AC25" s="212"/>
      <c r="AD25" s="212"/>
      <c r="AE25" s="212"/>
      <c r="AF25" s="212"/>
      <c r="AG25" s="212" t="s">
        <v>110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">
      <c r="A26" s="229"/>
      <c r="B26" s="230"/>
      <c r="C26" s="258" t="s">
        <v>139</v>
      </c>
      <c r="D26" s="232"/>
      <c r="E26" s="233">
        <v>10.5</v>
      </c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12"/>
      <c r="Z26" s="212"/>
      <c r="AA26" s="212"/>
      <c r="AB26" s="212"/>
      <c r="AC26" s="212"/>
      <c r="AD26" s="212"/>
      <c r="AE26" s="212"/>
      <c r="AF26" s="212"/>
      <c r="AG26" s="212" t="s">
        <v>112</v>
      </c>
      <c r="AH26" s="212">
        <v>0</v>
      </c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">
      <c r="A27" s="248">
        <v>11</v>
      </c>
      <c r="B27" s="249" t="s">
        <v>140</v>
      </c>
      <c r="C27" s="259" t="s">
        <v>141</v>
      </c>
      <c r="D27" s="250" t="s">
        <v>107</v>
      </c>
      <c r="E27" s="251">
        <v>27</v>
      </c>
      <c r="F27" s="252"/>
      <c r="G27" s="253">
        <f>ROUND(E27*F27,2)</f>
        <v>0</v>
      </c>
      <c r="H27" s="252"/>
      <c r="I27" s="253">
        <f>ROUND(E27*H27,2)</f>
        <v>0</v>
      </c>
      <c r="J27" s="252"/>
      <c r="K27" s="253">
        <f>ROUND(E27*J27,2)</f>
        <v>0</v>
      </c>
      <c r="L27" s="253">
        <v>21</v>
      </c>
      <c r="M27" s="254">
        <f>G27*(1+L27/100)</f>
        <v>0</v>
      </c>
      <c r="N27" s="231">
        <v>0</v>
      </c>
      <c r="O27" s="231">
        <f>ROUND(E27*N27,2)</f>
        <v>0</v>
      </c>
      <c r="P27" s="231">
        <v>8.0000000000000002E-3</v>
      </c>
      <c r="Q27" s="231">
        <f>ROUND(E27*P27,2)</f>
        <v>0.22</v>
      </c>
      <c r="R27" s="231"/>
      <c r="S27" s="231" t="s">
        <v>108</v>
      </c>
      <c r="T27" s="231" t="s">
        <v>108</v>
      </c>
      <c r="U27" s="231">
        <v>6.6000000000000003E-2</v>
      </c>
      <c r="V27" s="231">
        <f>ROUND(E27*U27,2)</f>
        <v>1.78</v>
      </c>
      <c r="W27" s="231"/>
      <c r="X27" s="231" t="s">
        <v>109</v>
      </c>
      <c r="Y27" s="212"/>
      <c r="Z27" s="212"/>
      <c r="AA27" s="212"/>
      <c r="AB27" s="212"/>
      <c r="AC27" s="212"/>
      <c r="AD27" s="212"/>
      <c r="AE27" s="212"/>
      <c r="AF27" s="212"/>
      <c r="AG27" s="212" t="s">
        <v>110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48">
        <v>12</v>
      </c>
      <c r="B28" s="249" t="s">
        <v>142</v>
      </c>
      <c r="C28" s="259" t="s">
        <v>143</v>
      </c>
      <c r="D28" s="250" t="s">
        <v>115</v>
      </c>
      <c r="E28" s="251">
        <v>1</v>
      </c>
      <c r="F28" s="252"/>
      <c r="G28" s="253">
        <f>ROUND(E28*F28,2)</f>
        <v>0</v>
      </c>
      <c r="H28" s="252"/>
      <c r="I28" s="253">
        <f>ROUND(E28*H28,2)</f>
        <v>0</v>
      </c>
      <c r="J28" s="252"/>
      <c r="K28" s="253">
        <f>ROUND(E28*J28,2)</f>
        <v>0</v>
      </c>
      <c r="L28" s="253">
        <v>21</v>
      </c>
      <c r="M28" s="254">
        <f>G28*(1+L28/100)</f>
        <v>0</v>
      </c>
      <c r="N28" s="231">
        <v>0</v>
      </c>
      <c r="O28" s="231">
        <f>ROUND(E28*N28,2)</f>
        <v>0</v>
      </c>
      <c r="P28" s="231">
        <v>0</v>
      </c>
      <c r="Q28" s="231">
        <f>ROUND(E28*P28,2)</f>
        <v>0</v>
      </c>
      <c r="R28" s="231"/>
      <c r="S28" s="231" t="s">
        <v>108</v>
      </c>
      <c r="T28" s="231" t="s">
        <v>108</v>
      </c>
      <c r="U28" s="231">
        <v>1.45</v>
      </c>
      <c r="V28" s="231">
        <f>ROUND(E28*U28,2)</f>
        <v>1.45</v>
      </c>
      <c r="W28" s="231"/>
      <c r="X28" s="231" t="s">
        <v>109</v>
      </c>
      <c r="Y28" s="212"/>
      <c r="Z28" s="212"/>
      <c r="AA28" s="212"/>
      <c r="AB28" s="212"/>
      <c r="AC28" s="212"/>
      <c r="AD28" s="212"/>
      <c r="AE28" s="212"/>
      <c r="AF28" s="212"/>
      <c r="AG28" s="212" t="s">
        <v>110</v>
      </c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48">
        <v>13</v>
      </c>
      <c r="B29" s="249" t="s">
        <v>144</v>
      </c>
      <c r="C29" s="259" t="s">
        <v>145</v>
      </c>
      <c r="D29" s="250" t="s">
        <v>115</v>
      </c>
      <c r="E29" s="251">
        <v>1</v>
      </c>
      <c r="F29" s="252"/>
      <c r="G29" s="253">
        <f>ROUND(E29*F29,2)</f>
        <v>0</v>
      </c>
      <c r="H29" s="252"/>
      <c r="I29" s="253">
        <f>ROUND(E29*H29,2)</f>
        <v>0</v>
      </c>
      <c r="J29" s="252"/>
      <c r="K29" s="253">
        <f>ROUND(E29*J29,2)</f>
        <v>0</v>
      </c>
      <c r="L29" s="253">
        <v>21</v>
      </c>
      <c r="M29" s="254">
        <f>G29*(1+L29/100)</f>
        <v>0</v>
      </c>
      <c r="N29" s="231">
        <v>2.0000000000000002E-5</v>
      </c>
      <c r="O29" s="231">
        <f>ROUND(E29*N29,2)</f>
        <v>0</v>
      </c>
      <c r="P29" s="231">
        <v>0</v>
      </c>
      <c r="Q29" s="231">
        <f>ROUND(E29*P29,2)</f>
        <v>0</v>
      </c>
      <c r="R29" s="231"/>
      <c r="S29" s="231" t="s">
        <v>108</v>
      </c>
      <c r="T29" s="231" t="s">
        <v>108</v>
      </c>
      <c r="U29" s="231">
        <v>4.0199999999999996</v>
      </c>
      <c r="V29" s="231">
        <f>ROUND(E29*U29,2)</f>
        <v>4.0199999999999996</v>
      </c>
      <c r="W29" s="231"/>
      <c r="X29" s="231" t="s">
        <v>109</v>
      </c>
      <c r="Y29" s="212"/>
      <c r="Z29" s="212"/>
      <c r="AA29" s="212"/>
      <c r="AB29" s="212"/>
      <c r="AC29" s="212"/>
      <c r="AD29" s="212"/>
      <c r="AE29" s="212"/>
      <c r="AF29" s="212"/>
      <c r="AG29" s="212" t="s">
        <v>110</v>
      </c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">
      <c r="A30" s="248">
        <v>14</v>
      </c>
      <c r="B30" s="249" t="s">
        <v>146</v>
      </c>
      <c r="C30" s="259" t="s">
        <v>147</v>
      </c>
      <c r="D30" s="250" t="s">
        <v>115</v>
      </c>
      <c r="E30" s="251">
        <v>1</v>
      </c>
      <c r="F30" s="252"/>
      <c r="G30" s="253">
        <f>ROUND(E30*F30,2)</f>
        <v>0</v>
      </c>
      <c r="H30" s="252"/>
      <c r="I30" s="253">
        <f>ROUND(E30*H30,2)</f>
        <v>0</v>
      </c>
      <c r="J30" s="252"/>
      <c r="K30" s="253">
        <f>ROUND(E30*J30,2)</f>
        <v>0</v>
      </c>
      <c r="L30" s="253">
        <v>21</v>
      </c>
      <c r="M30" s="254">
        <f>G30*(1+L30/100)</f>
        <v>0</v>
      </c>
      <c r="N30" s="231">
        <v>0</v>
      </c>
      <c r="O30" s="231">
        <f>ROUND(E30*N30,2)</f>
        <v>0</v>
      </c>
      <c r="P30" s="231">
        <v>0</v>
      </c>
      <c r="Q30" s="231">
        <f>ROUND(E30*P30,2)</f>
        <v>0</v>
      </c>
      <c r="R30" s="231"/>
      <c r="S30" s="231" t="s">
        <v>108</v>
      </c>
      <c r="T30" s="231" t="s">
        <v>108</v>
      </c>
      <c r="U30" s="231">
        <v>0.78</v>
      </c>
      <c r="V30" s="231">
        <f>ROUND(E30*U30,2)</f>
        <v>0.78</v>
      </c>
      <c r="W30" s="231"/>
      <c r="X30" s="231" t="s">
        <v>109</v>
      </c>
      <c r="Y30" s="212"/>
      <c r="Z30" s="212"/>
      <c r="AA30" s="212"/>
      <c r="AB30" s="212"/>
      <c r="AC30" s="212"/>
      <c r="AD30" s="212"/>
      <c r="AE30" s="212"/>
      <c r="AF30" s="212"/>
      <c r="AG30" s="212" t="s">
        <v>110</v>
      </c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">
      <c r="A31" s="248">
        <v>15</v>
      </c>
      <c r="B31" s="249" t="s">
        <v>148</v>
      </c>
      <c r="C31" s="259" t="s">
        <v>149</v>
      </c>
      <c r="D31" s="250" t="s">
        <v>115</v>
      </c>
      <c r="E31" s="251">
        <v>3</v>
      </c>
      <c r="F31" s="252"/>
      <c r="G31" s="253">
        <f>ROUND(E31*F31,2)</f>
        <v>0</v>
      </c>
      <c r="H31" s="252"/>
      <c r="I31" s="253">
        <f>ROUND(E31*H31,2)</f>
        <v>0</v>
      </c>
      <c r="J31" s="252"/>
      <c r="K31" s="253">
        <f>ROUND(E31*J31,2)</f>
        <v>0</v>
      </c>
      <c r="L31" s="253">
        <v>21</v>
      </c>
      <c r="M31" s="254">
        <f>G31*(1+L31/100)</f>
        <v>0</v>
      </c>
      <c r="N31" s="231">
        <v>1.4999999999999999E-4</v>
      </c>
      <c r="O31" s="231">
        <f>ROUND(E31*N31,2)</f>
        <v>0</v>
      </c>
      <c r="P31" s="231">
        <v>0</v>
      </c>
      <c r="Q31" s="231">
        <f>ROUND(E31*P31,2)</f>
        <v>0</v>
      </c>
      <c r="R31" s="231"/>
      <c r="S31" s="231" t="s">
        <v>108</v>
      </c>
      <c r="T31" s="231" t="s">
        <v>108</v>
      </c>
      <c r="U31" s="231">
        <v>0.41199999999999998</v>
      </c>
      <c r="V31" s="231">
        <f>ROUND(E31*U31,2)</f>
        <v>1.24</v>
      </c>
      <c r="W31" s="231"/>
      <c r="X31" s="231" t="s">
        <v>109</v>
      </c>
      <c r="Y31" s="212"/>
      <c r="Z31" s="212"/>
      <c r="AA31" s="212"/>
      <c r="AB31" s="212"/>
      <c r="AC31" s="212"/>
      <c r="AD31" s="212"/>
      <c r="AE31" s="212"/>
      <c r="AF31" s="212"/>
      <c r="AG31" s="212" t="s">
        <v>110</v>
      </c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">
      <c r="A32" s="248">
        <v>16</v>
      </c>
      <c r="B32" s="249" t="s">
        <v>150</v>
      </c>
      <c r="C32" s="259" t="s">
        <v>151</v>
      </c>
      <c r="D32" s="250" t="s">
        <v>115</v>
      </c>
      <c r="E32" s="251">
        <v>1</v>
      </c>
      <c r="F32" s="252"/>
      <c r="G32" s="253">
        <f>ROUND(E32*F32,2)</f>
        <v>0</v>
      </c>
      <c r="H32" s="252"/>
      <c r="I32" s="253">
        <f>ROUND(E32*H32,2)</f>
        <v>0</v>
      </c>
      <c r="J32" s="252"/>
      <c r="K32" s="253">
        <f>ROUND(E32*J32,2)</f>
        <v>0</v>
      </c>
      <c r="L32" s="253">
        <v>21</v>
      </c>
      <c r="M32" s="254">
        <f>G32*(1+L32/100)</f>
        <v>0</v>
      </c>
      <c r="N32" s="231">
        <v>1.0000000000000001E-5</v>
      </c>
      <c r="O32" s="231">
        <f>ROUND(E32*N32,2)</f>
        <v>0</v>
      </c>
      <c r="P32" s="231">
        <v>0</v>
      </c>
      <c r="Q32" s="231">
        <f>ROUND(E32*P32,2)</f>
        <v>0</v>
      </c>
      <c r="R32" s="231"/>
      <c r="S32" s="231" t="s">
        <v>108</v>
      </c>
      <c r="T32" s="231" t="s">
        <v>108</v>
      </c>
      <c r="U32" s="231">
        <v>0.28000000000000003</v>
      </c>
      <c r="V32" s="231">
        <f>ROUND(E32*U32,2)</f>
        <v>0.28000000000000003</v>
      </c>
      <c r="W32" s="231"/>
      <c r="X32" s="231" t="s">
        <v>109</v>
      </c>
      <c r="Y32" s="212"/>
      <c r="Z32" s="212"/>
      <c r="AA32" s="212"/>
      <c r="AB32" s="212"/>
      <c r="AC32" s="212"/>
      <c r="AD32" s="212"/>
      <c r="AE32" s="212"/>
      <c r="AF32" s="212"/>
      <c r="AG32" s="212" t="s">
        <v>110</v>
      </c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ht="22.5" outlineLevel="1" x14ac:dyDescent="0.2">
      <c r="A33" s="248">
        <v>17</v>
      </c>
      <c r="B33" s="249" t="s">
        <v>152</v>
      </c>
      <c r="C33" s="259" t="s">
        <v>153</v>
      </c>
      <c r="D33" s="250" t="s">
        <v>115</v>
      </c>
      <c r="E33" s="251">
        <v>5</v>
      </c>
      <c r="F33" s="252"/>
      <c r="G33" s="253">
        <f>ROUND(E33*F33,2)</f>
        <v>0</v>
      </c>
      <c r="H33" s="252"/>
      <c r="I33" s="253">
        <f>ROUND(E33*H33,2)</f>
        <v>0</v>
      </c>
      <c r="J33" s="252"/>
      <c r="K33" s="253">
        <f>ROUND(E33*J33,2)</f>
        <v>0</v>
      </c>
      <c r="L33" s="253">
        <v>21</v>
      </c>
      <c r="M33" s="254">
        <f>G33*(1+L33/100)</f>
        <v>0</v>
      </c>
      <c r="N33" s="231">
        <v>0</v>
      </c>
      <c r="O33" s="231">
        <f>ROUND(E33*N33,2)</f>
        <v>0</v>
      </c>
      <c r="P33" s="231">
        <v>8.8099999999999998E-2</v>
      </c>
      <c r="Q33" s="231">
        <f>ROUND(E33*P33,2)</f>
        <v>0.44</v>
      </c>
      <c r="R33" s="231"/>
      <c r="S33" s="231" t="s">
        <v>108</v>
      </c>
      <c r="T33" s="231" t="s">
        <v>108</v>
      </c>
      <c r="U33" s="231">
        <v>0.39</v>
      </c>
      <c r="V33" s="231">
        <f>ROUND(E33*U33,2)</f>
        <v>1.95</v>
      </c>
      <c r="W33" s="231"/>
      <c r="X33" s="231" t="s">
        <v>109</v>
      </c>
      <c r="Y33" s="212"/>
      <c r="Z33" s="212"/>
      <c r="AA33" s="212"/>
      <c r="AB33" s="212"/>
      <c r="AC33" s="212"/>
      <c r="AD33" s="212"/>
      <c r="AE33" s="212"/>
      <c r="AF33" s="212"/>
      <c r="AG33" s="212" t="s">
        <v>110</v>
      </c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">
      <c r="A34" s="248">
        <v>18</v>
      </c>
      <c r="B34" s="249" t="s">
        <v>154</v>
      </c>
      <c r="C34" s="259" t="s">
        <v>155</v>
      </c>
      <c r="D34" s="250" t="s">
        <v>156</v>
      </c>
      <c r="E34" s="251">
        <v>4</v>
      </c>
      <c r="F34" s="252"/>
      <c r="G34" s="253">
        <f>ROUND(E34*F34,2)</f>
        <v>0</v>
      </c>
      <c r="H34" s="252"/>
      <c r="I34" s="253">
        <f>ROUND(E34*H34,2)</f>
        <v>0</v>
      </c>
      <c r="J34" s="252"/>
      <c r="K34" s="253">
        <f>ROUND(E34*J34,2)</f>
        <v>0</v>
      </c>
      <c r="L34" s="253">
        <v>21</v>
      </c>
      <c r="M34" s="254">
        <f>G34*(1+L34/100)</f>
        <v>0</v>
      </c>
      <c r="N34" s="231">
        <v>0</v>
      </c>
      <c r="O34" s="231">
        <f>ROUND(E34*N34,2)</f>
        <v>0</v>
      </c>
      <c r="P34" s="231">
        <v>0</v>
      </c>
      <c r="Q34" s="231">
        <f>ROUND(E34*P34,2)</f>
        <v>0</v>
      </c>
      <c r="R34" s="231"/>
      <c r="S34" s="231" t="s">
        <v>108</v>
      </c>
      <c r="T34" s="231" t="s">
        <v>108</v>
      </c>
      <c r="U34" s="231">
        <v>1</v>
      </c>
      <c r="V34" s="231">
        <f>ROUND(E34*U34,2)</f>
        <v>4</v>
      </c>
      <c r="W34" s="231"/>
      <c r="X34" s="231" t="s">
        <v>109</v>
      </c>
      <c r="Y34" s="212"/>
      <c r="Z34" s="212"/>
      <c r="AA34" s="212"/>
      <c r="AB34" s="212"/>
      <c r="AC34" s="212"/>
      <c r="AD34" s="212"/>
      <c r="AE34" s="212"/>
      <c r="AF34" s="212"/>
      <c r="AG34" s="212" t="s">
        <v>110</v>
      </c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 x14ac:dyDescent="0.2">
      <c r="A35" s="248">
        <v>19</v>
      </c>
      <c r="B35" s="249" t="s">
        <v>157</v>
      </c>
      <c r="C35" s="259" t="s">
        <v>158</v>
      </c>
      <c r="D35" s="250" t="s">
        <v>115</v>
      </c>
      <c r="E35" s="251">
        <v>1</v>
      </c>
      <c r="F35" s="252"/>
      <c r="G35" s="253">
        <f>ROUND(E35*F35,2)</f>
        <v>0</v>
      </c>
      <c r="H35" s="252"/>
      <c r="I35" s="253">
        <f>ROUND(E35*H35,2)</f>
        <v>0</v>
      </c>
      <c r="J35" s="252"/>
      <c r="K35" s="253">
        <f>ROUND(E35*J35,2)</f>
        <v>0</v>
      </c>
      <c r="L35" s="253">
        <v>21</v>
      </c>
      <c r="M35" s="254">
        <f>G35*(1+L35/100)</f>
        <v>0</v>
      </c>
      <c r="N35" s="231">
        <v>7.5000000000000002E-4</v>
      </c>
      <c r="O35" s="231">
        <f>ROUND(E35*N35,2)</f>
        <v>0</v>
      </c>
      <c r="P35" s="231">
        <v>0</v>
      </c>
      <c r="Q35" s="231">
        <f>ROUND(E35*P35,2)</f>
        <v>0</v>
      </c>
      <c r="R35" s="231" t="s">
        <v>159</v>
      </c>
      <c r="S35" s="231" t="s">
        <v>108</v>
      </c>
      <c r="T35" s="231" t="s">
        <v>108</v>
      </c>
      <c r="U35" s="231">
        <v>0</v>
      </c>
      <c r="V35" s="231">
        <f>ROUND(E35*U35,2)</f>
        <v>0</v>
      </c>
      <c r="W35" s="231"/>
      <c r="X35" s="231" t="s">
        <v>160</v>
      </c>
      <c r="Y35" s="212"/>
      <c r="Z35" s="212"/>
      <c r="AA35" s="212"/>
      <c r="AB35" s="212"/>
      <c r="AC35" s="212"/>
      <c r="AD35" s="212"/>
      <c r="AE35" s="212"/>
      <c r="AF35" s="212"/>
      <c r="AG35" s="212" t="s">
        <v>161</v>
      </c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">
      <c r="A36" s="241">
        <v>20</v>
      </c>
      <c r="B36" s="242" t="s">
        <v>162</v>
      </c>
      <c r="C36" s="257" t="s">
        <v>163</v>
      </c>
      <c r="D36" s="243" t="s">
        <v>135</v>
      </c>
      <c r="E36" s="244">
        <v>29.7</v>
      </c>
      <c r="F36" s="245"/>
      <c r="G36" s="246">
        <f>ROUND(E36*F36,2)</f>
        <v>0</v>
      </c>
      <c r="H36" s="245"/>
      <c r="I36" s="246">
        <f>ROUND(E36*H36,2)</f>
        <v>0</v>
      </c>
      <c r="J36" s="245"/>
      <c r="K36" s="246">
        <f>ROUND(E36*J36,2)</f>
        <v>0</v>
      </c>
      <c r="L36" s="246">
        <v>21</v>
      </c>
      <c r="M36" s="247">
        <f>G36*(1+L36/100)</f>
        <v>0</v>
      </c>
      <c r="N36" s="231">
        <v>8.3000000000000001E-4</v>
      </c>
      <c r="O36" s="231">
        <f>ROUND(E36*N36,2)</f>
        <v>0.02</v>
      </c>
      <c r="P36" s="231">
        <v>0</v>
      </c>
      <c r="Q36" s="231">
        <f>ROUND(E36*P36,2)</f>
        <v>0</v>
      </c>
      <c r="R36" s="231" t="s">
        <v>159</v>
      </c>
      <c r="S36" s="231" t="s">
        <v>108</v>
      </c>
      <c r="T36" s="231" t="s">
        <v>108</v>
      </c>
      <c r="U36" s="231">
        <v>0</v>
      </c>
      <c r="V36" s="231">
        <f>ROUND(E36*U36,2)</f>
        <v>0</v>
      </c>
      <c r="W36" s="231"/>
      <c r="X36" s="231" t="s">
        <v>160</v>
      </c>
      <c r="Y36" s="212"/>
      <c r="Z36" s="212"/>
      <c r="AA36" s="212"/>
      <c r="AB36" s="212"/>
      <c r="AC36" s="212"/>
      <c r="AD36" s="212"/>
      <c r="AE36" s="212"/>
      <c r="AF36" s="212"/>
      <c r="AG36" s="212" t="s">
        <v>161</v>
      </c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">
      <c r="A37" s="229"/>
      <c r="B37" s="230"/>
      <c r="C37" s="258" t="s">
        <v>164</v>
      </c>
      <c r="D37" s="232"/>
      <c r="E37" s="233">
        <v>27</v>
      </c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12"/>
      <c r="Z37" s="212"/>
      <c r="AA37" s="212"/>
      <c r="AB37" s="212"/>
      <c r="AC37" s="212"/>
      <c r="AD37" s="212"/>
      <c r="AE37" s="212"/>
      <c r="AF37" s="212"/>
      <c r="AG37" s="212" t="s">
        <v>112</v>
      </c>
      <c r="AH37" s="212">
        <v>0</v>
      </c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 x14ac:dyDescent="0.2">
      <c r="A38" s="229"/>
      <c r="B38" s="230"/>
      <c r="C38" s="258" t="s">
        <v>165</v>
      </c>
      <c r="D38" s="232"/>
      <c r="E38" s="233">
        <v>2.7</v>
      </c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12"/>
      <c r="Z38" s="212"/>
      <c r="AA38" s="212"/>
      <c r="AB38" s="212"/>
      <c r="AC38" s="212"/>
      <c r="AD38" s="212"/>
      <c r="AE38" s="212"/>
      <c r="AF38" s="212"/>
      <c r="AG38" s="212" t="s">
        <v>112</v>
      </c>
      <c r="AH38" s="212">
        <v>0</v>
      </c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 x14ac:dyDescent="0.2">
      <c r="A39" s="248">
        <v>21</v>
      </c>
      <c r="B39" s="249" t="s">
        <v>166</v>
      </c>
      <c r="C39" s="259" t="s">
        <v>167</v>
      </c>
      <c r="D39" s="250" t="s">
        <v>115</v>
      </c>
      <c r="E39" s="251">
        <v>2</v>
      </c>
      <c r="F39" s="252"/>
      <c r="G39" s="253">
        <f>ROUND(E39*F39,2)</f>
        <v>0</v>
      </c>
      <c r="H39" s="252"/>
      <c r="I39" s="253">
        <f>ROUND(E39*H39,2)</f>
        <v>0</v>
      </c>
      <c r="J39" s="252"/>
      <c r="K39" s="253">
        <f>ROUND(E39*J39,2)</f>
        <v>0</v>
      </c>
      <c r="L39" s="253">
        <v>21</v>
      </c>
      <c r="M39" s="254">
        <f>G39*(1+L39/100)</f>
        <v>0</v>
      </c>
      <c r="N39" s="231">
        <v>1.6E-2</v>
      </c>
      <c r="O39" s="231">
        <f>ROUND(E39*N39,2)</f>
        <v>0.03</v>
      </c>
      <c r="P39" s="231">
        <v>0</v>
      </c>
      <c r="Q39" s="231">
        <f>ROUND(E39*P39,2)</f>
        <v>0</v>
      </c>
      <c r="R39" s="231" t="s">
        <v>159</v>
      </c>
      <c r="S39" s="231" t="s">
        <v>108</v>
      </c>
      <c r="T39" s="231" t="s">
        <v>108</v>
      </c>
      <c r="U39" s="231">
        <v>0</v>
      </c>
      <c r="V39" s="231">
        <f>ROUND(E39*U39,2)</f>
        <v>0</v>
      </c>
      <c r="W39" s="231"/>
      <c r="X39" s="231" t="s">
        <v>160</v>
      </c>
      <c r="Y39" s="212"/>
      <c r="Z39" s="212"/>
      <c r="AA39" s="212"/>
      <c r="AB39" s="212"/>
      <c r="AC39" s="212"/>
      <c r="AD39" s="212"/>
      <c r="AE39" s="212"/>
      <c r="AF39" s="212"/>
      <c r="AG39" s="212" t="s">
        <v>161</v>
      </c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ht="22.5" outlineLevel="1" x14ac:dyDescent="0.2">
      <c r="A40" s="248">
        <v>22</v>
      </c>
      <c r="B40" s="249" t="s">
        <v>168</v>
      </c>
      <c r="C40" s="259" t="s">
        <v>169</v>
      </c>
      <c r="D40" s="250" t="s">
        <v>115</v>
      </c>
      <c r="E40" s="251">
        <v>2</v>
      </c>
      <c r="F40" s="252"/>
      <c r="G40" s="253">
        <f>ROUND(E40*F40,2)</f>
        <v>0</v>
      </c>
      <c r="H40" s="252"/>
      <c r="I40" s="253">
        <f>ROUND(E40*H40,2)</f>
        <v>0</v>
      </c>
      <c r="J40" s="252"/>
      <c r="K40" s="253">
        <f>ROUND(E40*J40,2)</f>
        <v>0</v>
      </c>
      <c r="L40" s="253">
        <v>21</v>
      </c>
      <c r="M40" s="254">
        <f>G40*(1+L40/100)</f>
        <v>0</v>
      </c>
      <c r="N40" s="231">
        <v>1.6E-2</v>
      </c>
      <c r="O40" s="231">
        <f>ROUND(E40*N40,2)</f>
        <v>0.03</v>
      </c>
      <c r="P40" s="231">
        <v>0</v>
      </c>
      <c r="Q40" s="231">
        <f>ROUND(E40*P40,2)</f>
        <v>0</v>
      </c>
      <c r="R40" s="231" t="s">
        <v>159</v>
      </c>
      <c r="S40" s="231" t="s">
        <v>108</v>
      </c>
      <c r="T40" s="231" t="s">
        <v>108</v>
      </c>
      <c r="U40" s="231">
        <v>0</v>
      </c>
      <c r="V40" s="231">
        <f>ROUND(E40*U40,2)</f>
        <v>0</v>
      </c>
      <c r="W40" s="231"/>
      <c r="X40" s="231" t="s">
        <v>160</v>
      </c>
      <c r="Y40" s="212"/>
      <c r="Z40" s="212"/>
      <c r="AA40" s="212"/>
      <c r="AB40" s="212"/>
      <c r="AC40" s="212"/>
      <c r="AD40" s="212"/>
      <c r="AE40" s="212"/>
      <c r="AF40" s="212"/>
      <c r="AG40" s="212" t="s">
        <v>161</v>
      </c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">
      <c r="A41" s="248">
        <v>23</v>
      </c>
      <c r="B41" s="249" t="s">
        <v>170</v>
      </c>
      <c r="C41" s="259" t="s">
        <v>171</v>
      </c>
      <c r="D41" s="250" t="s">
        <v>115</v>
      </c>
      <c r="E41" s="251">
        <v>2</v>
      </c>
      <c r="F41" s="252"/>
      <c r="G41" s="253">
        <f>ROUND(E41*F41,2)</f>
        <v>0</v>
      </c>
      <c r="H41" s="252"/>
      <c r="I41" s="253">
        <f>ROUND(E41*H41,2)</f>
        <v>0</v>
      </c>
      <c r="J41" s="252"/>
      <c r="K41" s="253">
        <f>ROUND(E41*J41,2)</f>
        <v>0</v>
      </c>
      <c r="L41" s="253">
        <v>21</v>
      </c>
      <c r="M41" s="254">
        <f>G41*(1+L41/100)</f>
        <v>0</v>
      </c>
      <c r="N41" s="231">
        <v>1.2899999999999999E-3</v>
      </c>
      <c r="O41" s="231">
        <f>ROUND(E41*N41,2)</f>
        <v>0</v>
      </c>
      <c r="P41" s="231">
        <v>0</v>
      </c>
      <c r="Q41" s="231">
        <f>ROUND(E41*P41,2)</f>
        <v>0</v>
      </c>
      <c r="R41" s="231" t="s">
        <v>159</v>
      </c>
      <c r="S41" s="231" t="s">
        <v>108</v>
      </c>
      <c r="T41" s="231" t="s">
        <v>108</v>
      </c>
      <c r="U41" s="231">
        <v>0</v>
      </c>
      <c r="V41" s="231">
        <f>ROUND(E41*U41,2)</f>
        <v>0</v>
      </c>
      <c r="W41" s="231"/>
      <c r="X41" s="231" t="s">
        <v>160</v>
      </c>
      <c r="Y41" s="212"/>
      <c r="Z41" s="212"/>
      <c r="AA41" s="212"/>
      <c r="AB41" s="212"/>
      <c r="AC41" s="212"/>
      <c r="AD41" s="212"/>
      <c r="AE41" s="212"/>
      <c r="AF41" s="212"/>
      <c r="AG41" s="212" t="s">
        <v>161</v>
      </c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">
      <c r="A42" s="248">
        <v>24</v>
      </c>
      <c r="B42" s="249" t="s">
        <v>172</v>
      </c>
      <c r="C42" s="259" t="s">
        <v>173</v>
      </c>
      <c r="D42" s="250" t="s">
        <v>107</v>
      </c>
      <c r="E42" s="251">
        <v>10.5</v>
      </c>
      <c r="F42" s="252"/>
      <c r="G42" s="253">
        <f>ROUND(E42*F42,2)</f>
        <v>0</v>
      </c>
      <c r="H42" s="252"/>
      <c r="I42" s="253">
        <f>ROUND(E42*H42,2)</f>
        <v>0</v>
      </c>
      <c r="J42" s="252"/>
      <c r="K42" s="253">
        <f>ROUND(E42*J42,2)</f>
        <v>0</v>
      </c>
      <c r="L42" s="253">
        <v>21</v>
      </c>
      <c r="M42" s="254">
        <f>G42*(1+L42/100)</f>
        <v>0</v>
      </c>
      <c r="N42" s="231">
        <v>1.2200000000000001E-2</v>
      </c>
      <c r="O42" s="231">
        <f>ROUND(E42*N42,2)</f>
        <v>0.13</v>
      </c>
      <c r="P42" s="231">
        <v>0</v>
      </c>
      <c r="Q42" s="231">
        <f>ROUND(E42*P42,2)</f>
        <v>0</v>
      </c>
      <c r="R42" s="231" t="s">
        <v>159</v>
      </c>
      <c r="S42" s="231" t="s">
        <v>108</v>
      </c>
      <c r="T42" s="231" t="s">
        <v>108</v>
      </c>
      <c r="U42" s="231">
        <v>0</v>
      </c>
      <c r="V42" s="231">
        <f>ROUND(E42*U42,2)</f>
        <v>0</v>
      </c>
      <c r="W42" s="231"/>
      <c r="X42" s="231" t="s">
        <v>160</v>
      </c>
      <c r="Y42" s="212"/>
      <c r="Z42" s="212"/>
      <c r="AA42" s="212"/>
      <c r="AB42" s="212"/>
      <c r="AC42" s="212"/>
      <c r="AD42" s="212"/>
      <c r="AE42" s="212"/>
      <c r="AF42" s="212"/>
      <c r="AG42" s="212" t="s">
        <v>161</v>
      </c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 x14ac:dyDescent="0.2">
      <c r="A43" s="248">
        <v>25</v>
      </c>
      <c r="B43" s="249" t="s">
        <v>174</v>
      </c>
      <c r="C43" s="259" t="s">
        <v>175</v>
      </c>
      <c r="D43" s="250" t="s">
        <v>121</v>
      </c>
      <c r="E43" s="251">
        <v>0.22742000000000001</v>
      </c>
      <c r="F43" s="252"/>
      <c r="G43" s="253">
        <f>ROUND(E43*F43,2)</f>
        <v>0</v>
      </c>
      <c r="H43" s="252"/>
      <c r="I43" s="253">
        <f>ROUND(E43*H43,2)</f>
        <v>0</v>
      </c>
      <c r="J43" s="252"/>
      <c r="K43" s="253">
        <f>ROUND(E43*J43,2)</f>
        <v>0</v>
      </c>
      <c r="L43" s="253">
        <v>21</v>
      </c>
      <c r="M43" s="254">
        <f>G43*(1+L43/100)</f>
        <v>0</v>
      </c>
      <c r="N43" s="231">
        <v>0</v>
      </c>
      <c r="O43" s="231">
        <f>ROUND(E43*N43,2)</f>
        <v>0</v>
      </c>
      <c r="P43" s="231">
        <v>0</v>
      </c>
      <c r="Q43" s="231">
        <f>ROUND(E43*P43,2)</f>
        <v>0</v>
      </c>
      <c r="R43" s="231"/>
      <c r="S43" s="231" t="s">
        <v>108</v>
      </c>
      <c r="T43" s="231" t="s">
        <v>108</v>
      </c>
      <c r="U43" s="231">
        <v>2.42</v>
      </c>
      <c r="V43" s="231">
        <f>ROUND(E43*U43,2)</f>
        <v>0.55000000000000004</v>
      </c>
      <c r="W43" s="231"/>
      <c r="X43" s="231" t="s">
        <v>122</v>
      </c>
      <c r="Y43" s="212"/>
      <c r="Z43" s="212"/>
      <c r="AA43" s="212"/>
      <c r="AB43" s="212"/>
      <c r="AC43" s="212"/>
      <c r="AD43" s="212"/>
      <c r="AE43" s="212"/>
      <c r="AF43" s="212"/>
      <c r="AG43" s="212" t="s">
        <v>123</v>
      </c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 x14ac:dyDescent="0.2">
      <c r="A44" s="248">
        <v>26</v>
      </c>
      <c r="B44" s="249" t="s">
        <v>176</v>
      </c>
      <c r="C44" s="259" t="s">
        <v>177</v>
      </c>
      <c r="D44" s="250" t="s">
        <v>121</v>
      </c>
      <c r="E44" s="251">
        <v>2.2742</v>
      </c>
      <c r="F44" s="252"/>
      <c r="G44" s="253">
        <f>ROUND(E44*F44,2)</f>
        <v>0</v>
      </c>
      <c r="H44" s="252"/>
      <c r="I44" s="253">
        <f>ROUND(E44*H44,2)</f>
        <v>0</v>
      </c>
      <c r="J44" s="252"/>
      <c r="K44" s="253">
        <f>ROUND(E44*J44,2)</f>
        <v>0</v>
      </c>
      <c r="L44" s="253">
        <v>21</v>
      </c>
      <c r="M44" s="254">
        <f>G44*(1+L44/100)</f>
        <v>0</v>
      </c>
      <c r="N44" s="231">
        <v>0</v>
      </c>
      <c r="O44" s="231">
        <f>ROUND(E44*N44,2)</f>
        <v>0</v>
      </c>
      <c r="P44" s="231">
        <v>0</v>
      </c>
      <c r="Q44" s="231">
        <f>ROUND(E44*P44,2)</f>
        <v>0</v>
      </c>
      <c r="R44" s="231"/>
      <c r="S44" s="231" t="s">
        <v>108</v>
      </c>
      <c r="T44" s="231" t="s">
        <v>108</v>
      </c>
      <c r="U44" s="231">
        <v>0</v>
      </c>
      <c r="V44" s="231">
        <f>ROUND(E44*U44,2)</f>
        <v>0</v>
      </c>
      <c r="W44" s="231"/>
      <c r="X44" s="231" t="s">
        <v>122</v>
      </c>
      <c r="Y44" s="212"/>
      <c r="Z44" s="212"/>
      <c r="AA44" s="212"/>
      <c r="AB44" s="212"/>
      <c r="AC44" s="212"/>
      <c r="AD44" s="212"/>
      <c r="AE44" s="212"/>
      <c r="AF44" s="212"/>
      <c r="AG44" s="212" t="s">
        <v>123</v>
      </c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">
      <c r="A45" s="248">
        <v>27</v>
      </c>
      <c r="B45" s="249" t="s">
        <v>178</v>
      </c>
      <c r="C45" s="259" t="s">
        <v>179</v>
      </c>
      <c r="D45" s="250" t="s">
        <v>121</v>
      </c>
      <c r="E45" s="251">
        <v>2.2742</v>
      </c>
      <c r="F45" s="252"/>
      <c r="G45" s="253">
        <f>ROUND(E45*F45,2)</f>
        <v>0</v>
      </c>
      <c r="H45" s="252"/>
      <c r="I45" s="253">
        <f>ROUND(E45*H45,2)</f>
        <v>0</v>
      </c>
      <c r="J45" s="252"/>
      <c r="K45" s="253">
        <f>ROUND(E45*J45,2)</f>
        <v>0</v>
      </c>
      <c r="L45" s="253">
        <v>21</v>
      </c>
      <c r="M45" s="254">
        <f>G45*(1+L45/100)</f>
        <v>0</v>
      </c>
      <c r="N45" s="231">
        <v>0</v>
      </c>
      <c r="O45" s="231">
        <f>ROUND(E45*N45,2)</f>
        <v>0</v>
      </c>
      <c r="P45" s="231">
        <v>0</v>
      </c>
      <c r="Q45" s="231">
        <f>ROUND(E45*P45,2)</f>
        <v>0</v>
      </c>
      <c r="R45" s="231"/>
      <c r="S45" s="231" t="s">
        <v>108</v>
      </c>
      <c r="T45" s="231" t="s">
        <v>108</v>
      </c>
      <c r="U45" s="231">
        <v>0</v>
      </c>
      <c r="V45" s="231">
        <f>ROUND(E45*U45,2)</f>
        <v>0</v>
      </c>
      <c r="W45" s="231"/>
      <c r="X45" s="231" t="s">
        <v>122</v>
      </c>
      <c r="Y45" s="212"/>
      <c r="Z45" s="212"/>
      <c r="AA45" s="212"/>
      <c r="AB45" s="212"/>
      <c r="AC45" s="212"/>
      <c r="AD45" s="212"/>
      <c r="AE45" s="212"/>
      <c r="AF45" s="212"/>
      <c r="AG45" s="212" t="s">
        <v>123</v>
      </c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x14ac:dyDescent="0.2">
      <c r="A46" s="235" t="s">
        <v>103</v>
      </c>
      <c r="B46" s="236" t="s">
        <v>65</v>
      </c>
      <c r="C46" s="256" t="s">
        <v>66</v>
      </c>
      <c r="D46" s="237"/>
      <c r="E46" s="238"/>
      <c r="F46" s="239"/>
      <c r="G46" s="239">
        <f>SUMIF(AG47:AG62,"&lt;&gt;NOR",G47:G62)</f>
        <v>0</v>
      </c>
      <c r="H46" s="239"/>
      <c r="I46" s="239">
        <f>SUM(I47:I62)</f>
        <v>0</v>
      </c>
      <c r="J46" s="239"/>
      <c r="K46" s="239">
        <f>SUM(K47:K62)</f>
        <v>0</v>
      </c>
      <c r="L46" s="239"/>
      <c r="M46" s="240">
        <f>SUM(M47:M62)</f>
        <v>0</v>
      </c>
      <c r="N46" s="234"/>
      <c r="O46" s="234">
        <f>SUM(O47:O62)</f>
        <v>0.04</v>
      </c>
      <c r="P46" s="234"/>
      <c r="Q46" s="234">
        <f>SUM(Q47:Q62)</f>
        <v>0</v>
      </c>
      <c r="R46" s="234"/>
      <c r="S46" s="234"/>
      <c r="T46" s="234"/>
      <c r="U46" s="234"/>
      <c r="V46" s="234">
        <f>SUM(V47:V62)</f>
        <v>27.310000000000002</v>
      </c>
      <c r="W46" s="234"/>
      <c r="X46" s="234"/>
      <c r="AG46" t="s">
        <v>104</v>
      </c>
    </row>
    <row r="47" spans="1:60" outlineLevel="1" x14ac:dyDescent="0.2">
      <c r="A47" s="241">
        <v>28</v>
      </c>
      <c r="B47" s="242" t="s">
        <v>180</v>
      </c>
      <c r="C47" s="257" t="s">
        <v>181</v>
      </c>
      <c r="D47" s="243" t="s">
        <v>107</v>
      </c>
      <c r="E47" s="244">
        <v>19.20825</v>
      </c>
      <c r="F47" s="245"/>
      <c r="G47" s="246">
        <f>ROUND(E47*F47,2)</f>
        <v>0</v>
      </c>
      <c r="H47" s="245"/>
      <c r="I47" s="246">
        <f>ROUND(E47*H47,2)</f>
        <v>0</v>
      </c>
      <c r="J47" s="245"/>
      <c r="K47" s="246">
        <f>ROUND(E47*J47,2)</f>
        <v>0</v>
      </c>
      <c r="L47" s="246">
        <v>21</v>
      </c>
      <c r="M47" s="247">
        <f>G47*(1+L47/100)</f>
        <v>0</v>
      </c>
      <c r="N47" s="231">
        <v>0</v>
      </c>
      <c r="O47" s="231">
        <f>ROUND(E47*N47,2)</f>
        <v>0</v>
      </c>
      <c r="P47" s="231">
        <v>0</v>
      </c>
      <c r="Q47" s="231">
        <f>ROUND(E47*P47,2)</f>
        <v>0</v>
      </c>
      <c r="R47" s="231"/>
      <c r="S47" s="231" t="s">
        <v>108</v>
      </c>
      <c r="T47" s="231" t="s">
        <v>108</v>
      </c>
      <c r="U47" s="231">
        <v>7.0000000000000007E-2</v>
      </c>
      <c r="V47" s="231">
        <f>ROUND(E47*U47,2)</f>
        <v>1.34</v>
      </c>
      <c r="W47" s="231"/>
      <c r="X47" s="231" t="s">
        <v>109</v>
      </c>
      <c r="Y47" s="212"/>
      <c r="Z47" s="212"/>
      <c r="AA47" s="212"/>
      <c r="AB47" s="212"/>
      <c r="AC47" s="212"/>
      <c r="AD47" s="212"/>
      <c r="AE47" s="212"/>
      <c r="AF47" s="212"/>
      <c r="AG47" s="212" t="s">
        <v>110</v>
      </c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">
      <c r="A48" s="229"/>
      <c r="B48" s="230"/>
      <c r="C48" s="258" t="s">
        <v>182</v>
      </c>
      <c r="D48" s="232"/>
      <c r="E48" s="233">
        <v>19.20825</v>
      </c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12"/>
      <c r="Z48" s="212"/>
      <c r="AA48" s="212"/>
      <c r="AB48" s="212"/>
      <c r="AC48" s="212"/>
      <c r="AD48" s="212"/>
      <c r="AE48" s="212"/>
      <c r="AF48" s="212"/>
      <c r="AG48" s="212" t="s">
        <v>112</v>
      </c>
      <c r="AH48" s="212">
        <v>0</v>
      </c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">
      <c r="A49" s="248">
        <v>29</v>
      </c>
      <c r="B49" s="249" t="s">
        <v>183</v>
      </c>
      <c r="C49" s="259" t="s">
        <v>184</v>
      </c>
      <c r="D49" s="250" t="s">
        <v>107</v>
      </c>
      <c r="E49" s="251">
        <v>192.08250000000001</v>
      </c>
      <c r="F49" s="252"/>
      <c r="G49" s="253">
        <f>ROUND(E49*F49,2)</f>
        <v>0</v>
      </c>
      <c r="H49" s="252"/>
      <c r="I49" s="253">
        <f>ROUND(E49*H49,2)</f>
        <v>0</v>
      </c>
      <c r="J49" s="252"/>
      <c r="K49" s="253">
        <f>ROUND(E49*J49,2)</f>
        <v>0</v>
      </c>
      <c r="L49" s="253">
        <v>21</v>
      </c>
      <c r="M49" s="254">
        <f>G49*(1+L49/100)</f>
        <v>0</v>
      </c>
      <c r="N49" s="231">
        <v>6.9999999999999994E-5</v>
      </c>
      <c r="O49" s="231">
        <f>ROUND(E49*N49,2)</f>
        <v>0.01</v>
      </c>
      <c r="P49" s="231">
        <v>0</v>
      </c>
      <c r="Q49" s="231">
        <f>ROUND(E49*P49,2)</f>
        <v>0</v>
      </c>
      <c r="R49" s="231"/>
      <c r="S49" s="231" t="s">
        <v>108</v>
      </c>
      <c r="T49" s="231" t="s">
        <v>108</v>
      </c>
      <c r="U49" s="231">
        <v>0.03</v>
      </c>
      <c r="V49" s="231">
        <f>ROUND(E49*U49,2)</f>
        <v>5.76</v>
      </c>
      <c r="W49" s="231"/>
      <c r="X49" s="231" t="s">
        <v>109</v>
      </c>
      <c r="Y49" s="212"/>
      <c r="Z49" s="212"/>
      <c r="AA49" s="212"/>
      <c r="AB49" s="212"/>
      <c r="AC49" s="212"/>
      <c r="AD49" s="212"/>
      <c r="AE49" s="212"/>
      <c r="AF49" s="212"/>
      <c r="AG49" s="212" t="s">
        <v>110</v>
      </c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">
      <c r="A50" s="241">
        <v>30</v>
      </c>
      <c r="B50" s="242" t="s">
        <v>185</v>
      </c>
      <c r="C50" s="257" t="s">
        <v>186</v>
      </c>
      <c r="D50" s="243" t="s">
        <v>107</v>
      </c>
      <c r="E50" s="244">
        <v>192.08250000000001</v>
      </c>
      <c r="F50" s="245"/>
      <c r="G50" s="246">
        <f>ROUND(E50*F50,2)</f>
        <v>0</v>
      </c>
      <c r="H50" s="245"/>
      <c r="I50" s="246">
        <f>ROUND(E50*H50,2)</f>
        <v>0</v>
      </c>
      <c r="J50" s="245"/>
      <c r="K50" s="246">
        <f>ROUND(E50*J50,2)</f>
        <v>0</v>
      </c>
      <c r="L50" s="246">
        <v>21</v>
      </c>
      <c r="M50" s="247">
        <f>G50*(1+L50/100)</f>
        <v>0</v>
      </c>
      <c r="N50" s="231">
        <v>1.4999999999999999E-4</v>
      </c>
      <c r="O50" s="231">
        <f>ROUND(E50*N50,2)</f>
        <v>0.03</v>
      </c>
      <c r="P50" s="231">
        <v>0</v>
      </c>
      <c r="Q50" s="231">
        <f>ROUND(E50*P50,2)</f>
        <v>0</v>
      </c>
      <c r="R50" s="231"/>
      <c r="S50" s="231" t="s">
        <v>108</v>
      </c>
      <c r="T50" s="231" t="s">
        <v>108</v>
      </c>
      <c r="U50" s="231">
        <v>0.1</v>
      </c>
      <c r="V50" s="231">
        <f>ROUND(E50*U50,2)</f>
        <v>19.21</v>
      </c>
      <c r="W50" s="231"/>
      <c r="X50" s="231" t="s">
        <v>109</v>
      </c>
      <c r="Y50" s="212"/>
      <c r="Z50" s="212"/>
      <c r="AA50" s="212"/>
      <c r="AB50" s="212"/>
      <c r="AC50" s="212"/>
      <c r="AD50" s="212"/>
      <c r="AE50" s="212"/>
      <c r="AF50" s="212"/>
      <c r="AG50" s="212" t="s">
        <v>110</v>
      </c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ht="33.75" outlineLevel="1" x14ac:dyDescent="0.2">
      <c r="A51" s="229"/>
      <c r="B51" s="230"/>
      <c r="C51" s="258" t="s">
        <v>187</v>
      </c>
      <c r="D51" s="232"/>
      <c r="E51" s="233">
        <v>77.25</v>
      </c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12"/>
      <c r="Z51" s="212"/>
      <c r="AA51" s="212"/>
      <c r="AB51" s="212"/>
      <c r="AC51" s="212"/>
      <c r="AD51" s="212"/>
      <c r="AE51" s="212"/>
      <c r="AF51" s="212"/>
      <c r="AG51" s="212" t="s">
        <v>112</v>
      </c>
      <c r="AH51" s="212">
        <v>0</v>
      </c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 x14ac:dyDescent="0.2">
      <c r="A52" s="229"/>
      <c r="B52" s="230"/>
      <c r="C52" s="258" t="s">
        <v>188</v>
      </c>
      <c r="D52" s="232"/>
      <c r="E52" s="233">
        <v>26.385000000000002</v>
      </c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12"/>
      <c r="Z52" s="212"/>
      <c r="AA52" s="212"/>
      <c r="AB52" s="212"/>
      <c r="AC52" s="212"/>
      <c r="AD52" s="212"/>
      <c r="AE52" s="212"/>
      <c r="AF52" s="212"/>
      <c r="AG52" s="212" t="s">
        <v>112</v>
      </c>
      <c r="AH52" s="212">
        <v>0</v>
      </c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 x14ac:dyDescent="0.2">
      <c r="A53" s="229"/>
      <c r="B53" s="230"/>
      <c r="C53" s="258" t="s">
        <v>189</v>
      </c>
      <c r="D53" s="232"/>
      <c r="E53" s="233">
        <v>27.3</v>
      </c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12"/>
      <c r="Z53" s="212"/>
      <c r="AA53" s="212"/>
      <c r="AB53" s="212"/>
      <c r="AC53" s="212"/>
      <c r="AD53" s="212"/>
      <c r="AE53" s="212"/>
      <c r="AF53" s="212"/>
      <c r="AG53" s="212" t="s">
        <v>112</v>
      </c>
      <c r="AH53" s="212">
        <v>0</v>
      </c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 x14ac:dyDescent="0.2">
      <c r="A54" s="229"/>
      <c r="B54" s="230"/>
      <c r="C54" s="258" t="s">
        <v>190</v>
      </c>
      <c r="D54" s="232"/>
      <c r="E54" s="233">
        <v>23.797499999999999</v>
      </c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12"/>
      <c r="Z54" s="212"/>
      <c r="AA54" s="212"/>
      <c r="AB54" s="212"/>
      <c r="AC54" s="212"/>
      <c r="AD54" s="212"/>
      <c r="AE54" s="212"/>
      <c r="AF54" s="212"/>
      <c r="AG54" s="212" t="s">
        <v>112</v>
      </c>
      <c r="AH54" s="212">
        <v>0</v>
      </c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 x14ac:dyDescent="0.2">
      <c r="A55" s="229"/>
      <c r="B55" s="230"/>
      <c r="C55" s="258" t="s">
        <v>191</v>
      </c>
      <c r="D55" s="232"/>
      <c r="E55" s="233">
        <v>24.65</v>
      </c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12"/>
      <c r="Z55" s="212"/>
      <c r="AA55" s="212"/>
      <c r="AB55" s="212"/>
      <c r="AC55" s="212"/>
      <c r="AD55" s="212"/>
      <c r="AE55" s="212"/>
      <c r="AF55" s="212"/>
      <c r="AG55" s="212" t="s">
        <v>112</v>
      </c>
      <c r="AH55" s="212">
        <v>0</v>
      </c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">
      <c r="A56" s="229"/>
      <c r="B56" s="230"/>
      <c r="C56" s="258" t="s">
        <v>192</v>
      </c>
      <c r="D56" s="232"/>
      <c r="E56" s="233">
        <v>31.25</v>
      </c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12"/>
      <c r="Z56" s="212"/>
      <c r="AA56" s="212"/>
      <c r="AB56" s="212"/>
      <c r="AC56" s="212"/>
      <c r="AD56" s="212"/>
      <c r="AE56" s="212"/>
      <c r="AF56" s="212"/>
      <c r="AG56" s="212" t="s">
        <v>112</v>
      </c>
      <c r="AH56" s="212">
        <v>0</v>
      </c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 x14ac:dyDescent="0.2">
      <c r="A57" s="229"/>
      <c r="B57" s="230"/>
      <c r="C57" s="258" t="s">
        <v>193</v>
      </c>
      <c r="D57" s="232"/>
      <c r="E57" s="233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12"/>
      <c r="Z57" s="212"/>
      <c r="AA57" s="212"/>
      <c r="AB57" s="212"/>
      <c r="AC57" s="212"/>
      <c r="AD57" s="212"/>
      <c r="AE57" s="212"/>
      <c r="AF57" s="212"/>
      <c r="AG57" s="212" t="s">
        <v>112</v>
      </c>
      <c r="AH57" s="212">
        <v>0</v>
      </c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 x14ac:dyDescent="0.2">
      <c r="A58" s="229"/>
      <c r="B58" s="230"/>
      <c r="C58" s="258" t="s">
        <v>194</v>
      </c>
      <c r="D58" s="232"/>
      <c r="E58" s="233">
        <v>-6.9</v>
      </c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12"/>
      <c r="Z58" s="212"/>
      <c r="AA58" s="212"/>
      <c r="AB58" s="212"/>
      <c r="AC58" s="212"/>
      <c r="AD58" s="212"/>
      <c r="AE58" s="212"/>
      <c r="AF58" s="212"/>
      <c r="AG58" s="212" t="s">
        <v>112</v>
      </c>
      <c r="AH58" s="212">
        <v>0</v>
      </c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 x14ac:dyDescent="0.2">
      <c r="A59" s="229"/>
      <c r="B59" s="230"/>
      <c r="C59" s="258" t="s">
        <v>195</v>
      </c>
      <c r="D59" s="232"/>
      <c r="E59" s="233">
        <v>-5.85</v>
      </c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12"/>
      <c r="Z59" s="212"/>
      <c r="AA59" s="212"/>
      <c r="AB59" s="212"/>
      <c r="AC59" s="212"/>
      <c r="AD59" s="212"/>
      <c r="AE59" s="212"/>
      <c r="AF59" s="212"/>
      <c r="AG59" s="212" t="s">
        <v>112</v>
      </c>
      <c r="AH59" s="212">
        <v>0</v>
      </c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 x14ac:dyDescent="0.2">
      <c r="A60" s="229"/>
      <c r="B60" s="230"/>
      <c r="C60" s="258" t="s">
        <v>196</v>
      </c>
      <c r="D60" s="232"/>
      <c r="E60" s="233">
        <v>-3.2</v>
      </c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12"/>
      <c r="Z60" s="212"/>
      <c r="AA60" s="212"/>
      <c r="AB60" s="212"/>
      <c r="AC60" s="212"/>
      <c r="AD60" s="212"/>
      <c r="AE60" s="212"/>
      <c r="AF60" s="212"/>
      <c r="AG60" s="212" t="s">
        <v>112</v>
      </c>
      <c r="AH60" s="212">
        <v>0</v>
      </c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 x14ac:dyDescent="0.2">
      <c r="A61" s="229"/>
      <c r="B61" s="230"/>
      <c r="C61" s="258" t="s">
        <v>197</v>
      </c>
      <c r="D61" s="232"/>
      <c r="E61" s="233">
        <v>-2.6</v>
      </c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12"/>
      <c r="Z61" s="212"/>
      <c r="AA61" s="212"/>
      <c r="AB61" s="212"/>
      <c r="AC61" s="212"/>
      <c r="AD61" s="212"/>
      <c r="AE61" s="212"/>
      <c r="AF61" s="212"/>
      <c r="AG61" s="212" t="s">
        <v>112</v>
      </c>
      <c r="AH61" s="212">
        <v>0</v>
      </c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 x14ac:dyDescent="0.2">
      <c r="A62" s="248">
        <v>31</v>
      </c>
      <c r="B62" s="249" t="s">
        <v>198</v>
      </c>
      <c r="C62" s="259" t="s">
        <v>199</v>
      </c>
      <c r="D62" s="250" t="s">
        <v>135</v>
      </c>
      <c r="E62" s="251">
        <v>20</v>
      </c>
      <c r="F62" s="252"/>
      <c r="G62" s="253">
        <f>ROUND(E62*F62,2)</f>
        <v>0</v>
      </c>
      <c r="H62" s="252"/>
      <c r="I62" s="253">
        <f>ROUND(E62*H62,2)</f>
        <v>0</v>
      </c>
      <c r="J62" s="252"/>
      <c r="K62" s="253">
        <f>ROUND(E62*J62,2)</f>
        <v>0</v>
      </c>
      <c r="L62" s="253">
        <v>21</v>
      </c>
      <c r="M62" s="254">
        <f>G62*(1+L62/100)</f>
        <v>0</v>
      </c>
      <c r="N62" s="231">
        <v>1.0000000000000001E-5</v>
      </c>
      <c r="O62" s="231">
        <f>ROUND(E62*N62,2)</f>
        <v>0</v>
      </c>
      <c r="P62" s="231">
        <v>0</v>
      </c>
      <c r="Q62" s="231">
        <f>ROUND(E62*P62,2)</f>
        <v>0</v>
      </c>
      <c r="R62" s="231"/>
      <c r="S62" s="231" t="s">
        <v>108</v>
      </c>
      <c r="T62" s="231" t="s">
        <v>108</v>
      </c>
      <c r="U62" s="231">
        <v>0.05</v>
      </c>
      <c r="V62" s="231">
        <f>ROUND(E62*U62,2)</f>
        <v>1</v>
      </c>
      <c r="W62" s="231"/>
      <c r="X62" s="231" t="s">
        <v>109</v>
      </c>
      <c r="Y62" s="212"/>
      <c r="Z62" s="212"/>
      <c r="AA62" s="212"/>
      <c r="AB62" s="212"/>
      <c r="AC62" s="212"/>
      <c r="AD62" s="212"/>
      <c r="AE62" s="212"/>
      <c r="AF62" s="212"/>
      <c r="AG62" s="212" t="s">
        <v>110</v>
      </c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x14ac:dyDescent="0.2">
      <c r="A63" s="235" t="s">
        <v>103</v>
      </c>
      <c r="B63" s="236" t="s">
        <v>67</v>
      </c>
      <c r="C63" s="256" t="s">
        <v>68</v>
      </c>
      <c r="D63" s="237"/>
      <c r="E63" s="238"/>
      <c r="F63" s="239"/>
      <c r="G63" s="239">
        <f>SUMIF(AG64:AG65,"&lt;&gt;NOR",G64:G65)</f>
        <v>0</v>
      </c>
      <c r="H63" s="239"/>
      <c r="I63" s="239">
        <f>SUM(I64:I65)</f>
        <v>0</v>
      </c>
      <c r="J63" s="239"/>
      <c r="K63" s="239">
        <f>SUM(K64:K65)</f>
        <v>0</v>
      </c>
      <c r="L63" s="239"/>
      <c r="M63" s="240">
        <f>SUM(M64:M65)</f>
        <v>0</v>
      </c>
      <c r="N63" s="234"/>
      <c r="O63" s="234">
        <f>SUM(O64:O65)</f>
        <v>0</v>
      </c>
      <c r="P63" s="234"/>
      <c r="Q63" s="234">
        <f>SUM(Q64:Q65)</f>
        <v>0.02</v>
      </c>
      <c r="R63" s="234"/>
      <c r="S63" s="234"/>
      <c r="T63" s="234"/>
      <c r="U63" s="234"/>
      <c r="V63" s="234">
        <f>SUM(V64:V65)</f>
        <v>0.46</v>
      </c>
      <c r="W63" s="234"/>
      <c r="X63" s="234"/>
      <c r="AG63" t="s">
        <v>104</v>
      </c>
    </row>
    <row r="64" spans="1:60" outlineLevel="1" x14ac:dyDescent="0.2">
      <c r="A64" s="241">
        <v>32</v>
      </c>
      <c r="B64" s="242" t="s">
        <v>200</v>
      </c>
      <c r="C64" s="257" t="s">
        <v>201</v>
      </c>
      <c r="D64" s="243" t="s">
        <v>107</v>
      </c>
      <c r="E64" s="244">
        <v>2.2000000000000002</v>
      </c>
      <c r="F64" s="245"/>
      <c r="G64" s="246">
        <f>ROUND(E64*F64,2)</f>
        <v>0</v>
      </c>
      <c r="H64" s="245"/>
      <c r="I64" s="246">
        <f>ROUND(E64*H64,2)</f>
        <v>0</v>
      </c>
      <c r="J64" s="245"/>
      <c r="K64" s="246">
        <f>ROUND(E64*J64,2)</f>
        <v>0</v>
      </c>
      <c r="L64" s="246">
        <v>21</v>
      </c>
      <c r="M64" s="247">
        <f>G64*(1+L64/100)</f>
        <v>0</v>
      </c>
      <c r="N64" s="231">
        <v>0</v>
      </c>
      <c r="O64" s="231">
        <f>ROUND(E64*N64,2)</f>
        <v>0</v>
      </c>
      <c r="P64" s="231">
        <v>0.01</v>
      </c>
      <c r="Q64" s="231">
        <f>ROUND(E64*P64,2)</f>
        <v>0.02</v>
      </c>
      <c r="R64" s="231"/>
      <c r="S64" s="231" t="s">
        <v>108</v>
      </c>
      <c r="T64" s="231" t="s">
        <v>108</v>
      </c>
      <c r="U64" s="231">
        <v>0.21</v>
      </c>
      <c r="V64" s="231">
        <f>ROUND(E64*U64,2)</f>
        <v>0.46</v>
      </c>
      <c r="W64" s="231"/>
      <c r="X64" s="231" t="s">
        <v>109</v>
      </c>
      <c r="Y64" s="212"/>
      <c r="Z64" s="212"/>
      <c r="AA64" s="212"/>
      <c r="AB64" s="212"/>
      <c r="AC64" s="212"/>
      <c r="AD64" s="212"/>
      <c r="AE64" s="212"/>
      <c r="AF64" s="212"/>
      <c r="AG64" s="212" t="s">
        <v>110</v>
      </c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 x14ac:dyDescent="0.2">
      <c r="A65" s="229"/>
      <c r="B65" s="230"/>
      <c r="C65" s="258" t="s">
        <v>202</v>
      </c>
      <c r="D65" s="232"/>
      <c r="E65" s="233">
        <v>2.2000000000000002</v>
      </c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12"/>
      <c r="Z65" s="212"/>
      <c r="AA65" s="212"/>
      <c r="AB65" s="212"/>
      <c r="AC65" s="212"/>
      <c r="AD65" s="212"/>
      <c r="AE65" s="212"/>
      <c r="AF65" s="212"/>
      <c r="AG65" s="212" t="s">
        <v>112</v>
      </c>
      <c r="AH65" s="212">
        <v>0</v>
      </c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x14ac:dyDescent="0.2">
      <c r="A66" s="235" t="s">
        <v>103</v>
      </c>
      <c r="B66" s="236" t="s">
        <v>69</v>
      </c>
      <c r="C66" s="256" t="s">
        <v>70</v>
      </c>
      <c r="D66" s="237"/>
      <c r="E66" s="238"/>
      <c r="F66" s="239"/>
      <c r="G66" s="239">
        <f>SUMIF(AG67:AG70,"&lt;&gt;NOR",G67:G70)</f>
        <v>0</v>
      </c>
      <c r="H66" s="239"/>
      <c r="I66" s="239">
        <f>SUM(I67:I70)</f>
        <v>0</v>
      </c>
      <c r="J66" s="239"/>
      <c r="K66" s="239">
        <f>SUM(K67:K70)</f>
        <v>0</v>
      </c>
      <c r="L66" s="239"/>
      <c r="M66" s="240">
        <f>SUM(M67:M70)</f>
        <v>0</v>
      </c>
      <c r="N66" s="234"/>
      <c r="O66" s="234">
        <f>SUM(O67:O70)</f>
        <v>0.01</v>
      </c>
      <c r="P66" s="234"/>
      <c r="Q66" s="234">
        <f>SUM(Q67:Q70)</f>
        <v>0</v>
      </c>
      <c r="R66" s="234"/>
      <c r="S66" s="234"/>
      <c r="T66" s="234"/>
      <c r="U66" s="234"/>
      <c r="V66" s="234">
        <f>SUM(V67:V70)</f>
        <v>2.3899999999999997</v>
      </c>
      <c r="W66" s="234"/>
      <c r="X66" s="234"/>
      <c r="AG66" t="s">
        <v>104</v>
      </c>
    </row>
    <row r="67" spans="1:60" outlineLevel="1" x14ac:dyDescent="0.2">
      <c r="A67" s="248">
        <v>33</v>
      </c>
      <c r="B67" s="249" t="s">
        <v>203</v>
      </c>
      <c r="C67" s="259" t="s">
        <v>204</v>
      </c>
      <c r="D67" s="250" t="s">
        <v>115</v>
      </c>
      <c r="E67" s="251">
        <v>3</v>
      </c>
      <c r="F67" s="252"/>
      <c r="G67" s="253">
        <f>ROUND(E67*F67,2)</f>
        <v>0</v>
      </c>
      <c r="H67" s="252"/>
      <c r="I67" s="253">
        <f>ROUND(E67*H67,2)</f>
        <v>0</v>
      </c>
      <c r="J67" s="252"/>
      <c r="K67" s="253">
        <f>ROUND(E67*J67,2)</f>
        <v>0</v>
      </c>
      <c r="L67" s="253">
        <v>21</v>
      </c>
      <c r="M67" s="254">
        <f>G67*(1+L67/100)</f>
        <v>0</v>
      </c>
      <c r="N67" s="231">
        <v>0</v>
      </c>
      <c r="O67" s="231">
        <f>ROUND(E67*N67,2)</f>
        <v>0</v>
      </c>
      <c r="P67" s="231">
        <v>0</v>
      </c>
      <c r="Q67" s="231">
        <f>ROUND(E67*P67,2)</f>
        <v>0</v>
      </c>
      <c r="R67" s="231"/>
      <c r="S67" s="231" t="s">
        <v>108</v>
      </c>
      <c r="T67" s="231" t="s">
        <v>108</v>
      </c>
      <c r="U67" s="231">
        <v>0.4</v>
      </c>
      <c r="V67" s="231">
        <f>ROUND(E67*U67,2)</f>
        <v>1.2</v>
      </c>
      <c r="W67" s="231"/>
      <c r="X67" s="231" t="s">
        <v>109</v>
      </c>
      <c r="Y67" s="212"/>
      <c r="Z67" s="212"/>
      <c r="AA67" s="212"/>
      <c r="AB67" s="212"/>
      <c r="AC67" s="212"/>
      <c r="AD67" s="212"/>
      <c r="AE67" s="212"/>
      <c r="AF67" s="212"/>
      <c r="AG67" s="212" t="s">
        <v>110</v>
      </c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ht="22.5" outlineLevel="1" x14ac:dyDescent="0.2">
      <c r="A68" s="241">
        <v>34</v>
      </c>
      <c r="B68" s="242" t="s">
        <v>205</v>
      </c>
      <c r="C68" s="257" t="s">
        <v>206</v>
      </c>
      <c r="D68" s="243" t="s">
        <v>135</v>
      </c>
      <c r="E68" s="244">
        <v>17</v>
      </c>
      <c r="F68" s="245"/>
      <c r="G68" s="246">
        <f>ROUND(E68*F68,2)</f>
        <v>0</v>
      </c>
      <c r="H68" s="245"/>
      <c r="I68" s="246">
        <f>ROUND(E68*H68,2)</f>
        <v>0</v>
      </c>
      <c r="J68" s="245"/>
      <c r="K68" s="246">
        <f>ROUND(E68*J68,2)</f>
        <v>0</v>
      </c>
      <c r="L68" s="246">
        <v>21</v>
      </c>
      <c r="M68" s="247">
        <f>G68*(1+L68/100)</f>
        <v>0</v>
      </c>
      <c r="N68" s="231">
        <v>2.1000000000000001E-4</v>
      </c>
      <c r="O68" s="231">
        <f>ROUND(E68*N68,2)</f>
        <v>0</v>
      </c>
      <c r="P68" s="231">
        <v>0</v>
      </c>
      <c r="Q68" s="231">
        <f>ROUND(E68*P68,2)</f>
        <v>0</v>
      </c>
      <c r="R68" s="231"/>
      <c r="S68" s="231" t="s">
        <v>108</v>
      </c>
      <c r="T68" s="231" t="s">
        <v>108</v>
      </c>
      <c r="U68" s="231">
        <v>7.0000000000000007E-2</v>
      </c>
      <c r="V68" s="231">
        <f>ROUND(E68*U68,2)</f>
        <v>1.19</v>
      </c>
      <c r="W68" s="231"/>
      <c r="X68" s="231" t="s">
        <v>109</v>
      </c>
      <c r="Y68" s="212"/>
      <c r="Z68" s="212"/>
      <c r="AA68" s="212"/>
      <c r="AB68" s="212"/>
      <c r="AC68" s="212"/>
      <c r="AD68" s="212"/>
      <c r="AE68" s="212"/>
      <c r="AF68" s="212"/>
      <c r="AG68" s="212" t="s">
        <v>110</v>
      </c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outlineLevel="1" x14ac:dyDescent="0.2">
      <c r="A69" s="229"/>
      <c r="B69" s="230"/>
      <c r="C69" s="258" t="s">
        <v>207</v>
      </c>
      <c r="D69" s="232"/>
      <c r="E69" s="233">
        <v>17</v>
      </c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12"/>
      <c r="Z69" s="212"/>
      <c r="AA69" s="212"/>
      <c r="AB69" s="212"/>
      <c r="AC69" s="212"/>
      <c r="AD69" s="212"/>
      <c r="AE69" s="212"/>
      <c r="AF69" s="212"/>
      <c r="AG69" s="212" t="s">
        <v>112</v>
      </c>
      <c r="AH69" s="212">
        <v>0</v>
      </c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 x14ac:dyDescent="0.2">
      <c r="A70" s="248">
        <v>35</v>
      </c>
      <c r="B70" s="249" t="s">
        <v>208</v>
      </c>
      <c r="C70" s="259" t="s">
        <v>209</v>
      </c>
      <c r="D70" s="250" t="s">
        <v>115</v>
      </c>
      <c r="E70" s="251">
        <v>4</v>
      </c>
      <c r="F70" s="252"/>
      <c r="G70" s="253">
        <f>ROUND(E70*F70,2)</f>
        <v>0</v>
      </c>
      <c r="H70" s="252"/>
      <c r="I70" s="253">
        <f>ROUND(E70*H70,2)</f>
        <v>0</v>
      </c>
      <c r="J70" s="252"/>
      <c r="K70" s="253">
        <f>ROUND(E70*J70,2)</f>
        <v>0</v>
      </c>
      <c r="L70" s="253">
        <v>21</v>
      </c>
      <c r="M70" s="254">
        <f>G70*(1+L70/100)</f>
        <v>0</v>
      </c>
      <c r="N70" s="231">
        <v>1.8E-3</v>
      </c>
      <c r="O70" s="231">
        <f>ROUND(E70*N70,2)</f>
        <v>0.01</v>
      </c>
      <c r="P70" s="231">
        <v>0</v>
      </c>
      <c r="Q70" s="231">
        <f>ROUND(E70*P70,2)</f>
        <v>0</v>
      </c>
      <c r="R70" s="231" t="s">
        <v>159</v>
      </c>
      <c r="S70" s="231" t="s">
        <v>108</v>
      </c>
      <c r="T70" s="231" t="s">
        <v>108</v>
      </c>
      <c r="U70" s="231">
        <v>0</v>
      </c>
      <c r="V70" s="231">
        <f>ROUND(E70*U70,2)</f>
        <v>0</v>
      </c>
      <c r="W70" s="231"/>
      <c r="X70" s="231" t="s">
        <v>160</v>
      </c>
      <c r="Y70" s="212"/>
      <c r="Z70" s="212"/>
      <c r="AA70" s="212"/>
      <c r="AB70" s="212"/>
      <c r="AC70" s="212"/>
      <c r="AD70" s="212"/>
      <c r="AE70" s="212"/>
      <c r="AF70" s="212"/>
      <c r="AG70" s="212" t="s">
        <v>161</v>
      </c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x14ac:dyDescent="0.2">
      <c r="A71" s="235" t="s">
        <v>103</v>
      </c>
      <c r="B71" s="236" t="s">
        <v>71</v>
      </c>
      <c r="C71" s="256" t="s">
        <v>72</v>
      </c>
      <c r="D71" s="237"/>
      <c r="E71" s="238"/>
      <c r="F71" s="239"/>
      <c r="G71" s="239">
        <f>SUMIF(AG72:AG78,"&lt;&gt;NOR",G72:G78)</f>
        <v>0</v>
      </c>
      <c r="H71" s="239"/>
      <c r="I71" s="239">
        <f>SUM(I72:I78)</f>
        <v>0</v>
      </c>
      <c r="J71" s="239"/>
      <c r="K71" s="239">
        <f>SUM(K72:K78)</f>
        <v>0</v>
      </c>
      <c r="L71" s="239"/>
      <c r="M71" s="240">
        <f>SUM(M72:M78)</f>
        <v>0</v>
      </c>
      <c r="N71" s="234"/>
      <c r="O71" s="234">
        <f>SUM(O72:O78)</f>
        <v>0</v>
      </c>
      <c r="P71" s="234"/>
      <c r="Q71" s="234">
        <f>SUM(Q72:Q78)</f>
        <v>0</v>
      </c>
      <c r="R71" s="234"/>
      <c r="S71" s="234"/>
      <c r="T71" s="234"/>
      <c r="U71" s="234"/>
      <c r="V71" s="234">
        <f>SUM(V72:V78)</f>
        <v>8.91</v>
      </c>
      <c r="W71" s="234"/>
      <c r="X71" s="234"/>
      <c r="AG71" t="s">
        <v>104</v>
      </c>
    </row>
    <row r="72" spans="1:60" outlineLevel="1" x14ac:dyDescent="0.2">
      <c r="A72" s="248">
        <v>36</v>
      </c>
      <c r="B72" s="249" t="s">
        <v>210</v>
      </c>
      <c r="C72" s="259" t="s">
        <v>211</v>
      </c>
      <c r="D72" s="250" t="s">
        <v>115</v>
      </c>
      <c r="E72" s="251">
        <v>3</v>
      </c>
      <c r="F72" s="252"/>
      <c r="G72" s="253">
        <f>ROUND(E72*F72,2)</f>
        <v>0</v>
      </c>
      <c r="H72" s="252"/>
      <c r="I72" s="253">
        <f>ROUND(E72*H72,2)</f>
        <v>0</v>
      </c>
      <c r="J72" s="252"/>
      <c r="K72" s="253">
        <f>ROUND(E72*J72,2)</f>
        <v>0</v>
      </c>
      <c r="L72" s="253">
        <v>21</v>
      </c>
      <c r="M72" s="254">
        <f>G72*(1+L72/100)</f>
        <v>0</v>
      </c>
      <c r="N72" s="231">
        <v>0</v>
      </c>
      <c r="O72" s="231">
        <f>ROUND(E72*N72,2)</f>
        <v>0</v>
      </c>
      <c r="P72" s="231">
        <v>0</v>
      </c>
      <c r="Q72" s="231">
        <f>ROUND(E72*P72,2)</f>
        <v>0</v>
      </c>
      <c r="R72" s="231"/>
      <c r="S72" s="231" t="s">
        <v>108</v>
      </c>
      <c r="T72" s="231" t="s">
        <v>108</v>
      </c>
      <c r="U72" s="231">
        <v>0.31</v>
      </c>
      <c r="V72" s="231">
        <f>ROUND(E72*U72,2)</f>
        <v>0.93</v>
      </c>
      <c r="W72" s="231"/>
      <c r="X72" s="231" t="s">
        <v>109</v>
      </c>
      <c r="Y72" s="212"/>
      <c r="Z72" s="212"/>
      <c r="AA72" s="212"/>
      <c r="AB72" s="212"/>
      <c r="AC72" s="212"/>
      <c r="AD72" s="212"/>
      <c r="AE72" s="212"/>
      <c r="AF72" s="212"/>
      <c r="AG72" s="212" t="s">
        <v>110</v>
      </c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 x14ac:dyDescent="0.2">
      <c r="A73" s="248">
        <v>37</v>
      </c>
      <c r="B73" s="249" t="s">
        <v>212</v>
      </c>
      <c r="C73" s="259" t="s">
        <v>213</v>
      </c>
      <c r="D73" s="250" t="s">
        <v>115</v>
      </c>
      <c r="E73" s="251">
        <v>4</v>
      </c>
      <c r="F73" s="252"/>
      <c r="G73" s="253">
        <f>ROUND(E73*F73,2)</f>
        <v>0</v>
      </c>
      <c r="H73" s="252"/>
      <c r="I73" s="253">
        <f>ROUND(E73*H73,2)</f>
        <v>0</v>
      </c>
      <c r="J73" s="252"/>
      <c r="K73" s="253">
        <f>ROUND(E73*J73,2)</f>
        <v>0</v>
      </c>
      <c r="L73" s="253">
        <v>21</v>
      </c>
      <c r="M73" s="254">
        <f>G73*(1+L73/100)</f>
        <v>0</v>
      </c>
      <c r="N73" s="231">
        <v>0</v>
      </c>
      <c r="O73" s="231">
        <f>ROUND(E73*N73,2)</f>
        <v>0</v>
      </c>
      <c r="P73" s="231">
        <v>0</v>
      </c>
      <c r="Q73" s="231">
        <f>ROUND(E73*P73,2)</f>
        <v>0</v>
      </c>
      <c r="R73" s="231"/>
      <c r="S73" s="231" t="s">
        <v>108</v>
      </c>
      <c r="T73" s="231" t="s">
        <v>108</v>
      </c>
      <c r="U73" s="231">
        <v>0.43</v>
      </c>
      <c r="V73" s="231">
        <f>ROUND(E73*U73,2)</f>
        <v>1.72</v>
      </c>
      <c r="W73" s="231"/>
      <c r="X73" s="231" t="s">
        <v>109</v>
      </c>
      <c r="Y73" s="212"/>
      <c r="Z73" s="212"/>
      <c r="AA73" s="212"/>
      <c r="AB73" s="212"/>
      <c r="AC73" s="212"/>
      <c r="AD73" s="212"/>
      <c r="AE73" s="212"/>
      <c r="AF73" s="212"/>
      <c r="AG73" s="212" t="s">
        <v>110</v>
      </c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1" x14ac:dyDescent="0.2">
      <c r="A74" s="248">
        <v>38</v>
      </c>
      <c r="B74" s="249" t="s">
        <v>214</v>
      </c>
      <c r="C74" s="259" t="s">
        <v>215</v>
      </c>
      <c r="D74" s="250" t="s">
        <v>115</v>
      </c>
      <c r="E74" s="251">
        <v>3</v>
      </c>
      <c r="F74" s="252"/>
      <c r="G74" s="253">
        <f>ROUND(E74*F74,2)</f>
        <v>0</v>
      </c>
      <c r="H74" s="252"/>
      <c r="I74" s="253">
        <f>ROUND(E74*H74,2)</f>
        <v>0</v>
      </c>
      <c r="J74" s="252"/>
      <c r="K74" s="253">
        <f>ROUND(E74*J74,2)</f>
        <v>0</v>
      </c>
      <c r="L74" s="253">
        <v>21</v>
      </c>
      <c r="M74" s="254">
        <f>G74*(1+L74/100)</f>
        <v>0</v>
      </c>
      <c r="N74" s="231">
        <v>0</v>
      </c>
      <c r="O74" s="231">
        <f>ROUND(E74*N74,2)</f>
        <v>0</v>
      </c>
      <c r="P74" s="231">
        <v>0</v>
      </c>
      <c r="Q74" s="231">
        <f>ROUND(E74*P74,2)</f>
        <v>0</v>
      </c>
      <c r="R74" s="231"/>
      <c r="S74" s="231" t="s">
        <v>108</v>
      </c>
      <c r="T74" s="231" t="s">
        <v>108</v>
      </c>
      <c r="U74" s="231">
        <v>0.32</v>
      </c>
      <c r="V74" s="231">
        <f>ROUND(E74*U74,2)</f>
        <v>0.96</v>
      </c>
      <c r="W74" s="231"/>
      <c r="X74" s="231" t="s">
        <v>109</v>
      </c>
      <c r="Y74" s="212"/>
      <c r="Z74" s="212"/>
      <c r="AA74" s="212"/>
      <c r="AB74" s="212"/>
      <c r="AC74" s="212"/>
      <c r="AD74" s="212"/>
      <c r="AE74" s="212"/>
      <c r="AF74" s="212"/>
      <c r="AG74" s="212" t="s">
        <v>110</v>
      </c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 x14ac:dyDescent="0.2">
      <c r="A75" s="248">
        <v>39</v>
      </c>
      <c r="B75" s="249" t="s">
        <v>216</v>
      </c>
      <c r="C75" s="259" t="s">
        <v>217</v>
      </c>
      <c r="D75" s="250" t="s">
        <v>115</v>
      </c>
      <c r="E75" s="251">
        <v>3</v>
      </c>
      <c r="F75" s="252"/>
      <c r="G75" s="253">
        <f>ROUND(E75*F75,2)</f>
        <v>0</v>
      </c>
      <c r="H75" s="252"/>
      <c r="I75" s="253">
        <f>ROUND(E75*H75,2)</f>
        <v>0</v>
      </c>
      <c r="J75" s="252"/>
      <c r="K75" s="253">
        <f>ROUND(E75*J75,2)</f>
        <v>0</v>
      </c>
      <c r="L75" s="253">
        <v>21</v>
      </c>
      <c r="M75" s="254">
        <f>G75*(1+L75/100)</f>
        <v>0</v>
      </c>
      <c r="N75" s="231">
        <v>0</v>
      </c>
      <c r="O75" s="231">
        <f>ROUND(E75*N75,2)</f>
        <v>0</v>
      </c>
      <c r="P75" s="231">
        <v>0</v>
      </c>
      <c r="Q75" s="231">
        <f>ROUND(E75*P75,2)</f>
        <v>0</v>
      </c>
      <c r="R75" s="231"/>
      <c r="S75" s="231" t="s">
        <v>108</v>
      </c>
      <c r="T75" s="231" t="s">
        <v>108</v>
      </c>
      <c r="U75" s="231">
        <v>0.3</v>
      </c>
      <c r="V75" s="231">
        <f>ROUND(E75*U75,2)</f>
        <v>0.9</v>
      </c>
      <c r="W75" s="231"/>
      <c r="X75" s="231" t="s">
        <v>109</v>
      </c>
      <c r="Y75" s="212"/>
      <c r="Z75" s="212"/>
      <c r="AA75" s="212"/>
      <c r="AB75" s="212"/>
      <c r="AC75" s="212"/>
      <c r="AD75" s="212"/>
      <c r="AE75" s="212"/>
      <c r="AF75" s="212"/>
      <c r="AG75" s="212" t="s">
        <v>110</v>
      </c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 x14ac:dyDescent="0.2">
      <c r="A76" s="248">
        <v>40</v>
      </c>
      <c r="B76" s="249" t="s">
        <v>218</v>
      </c>
      <c r="C76" s="259" t="s">
        <v>219</v>
      </c>
      <c r="D76" s="250" t="s">
        <v>135</v>
      </c>
      <c r="E76" s="251">
        <v>17</v>
      </c>
      <c r="F76" s="252"/>
      <c r="G76" s="253">
        <f>ROUND(E76*F76,2)</f>
        <v>0</v>
      </c>
      <c r="H76" s="252"/>
      <c r="I76" s="253">
        <f>ROUND(E76*H76,2)</f>
        <v>0</v>
      </c>
      <c r="J76" s="252"/>
      <c r="K76" s="253">
        <f>ROUND(E76*J76,2)</f>
        <v>0</v>
      </c>
      <c r="L76" s="253">
        <v>21</v>
      </c>
      <c r="M76" s="254">
        <f>G76*(1+L76/100)</f>
        <v>0</v>
      </c>
      <c r="N76" s="231">
        <v>0</v>
      </c>
      <c r="O76" s="231">
        <f>ROUND(E76*N76,2)</f>
        <v>0</v>
      </c>
      <c r="P76" s="231">
        <v>0</v>
      </c>
      <c r="Q76" s="231">
        <f>ROUND(E76*P76,2)</f>
        <v>0</v>
      </c>
      <c r="R76" s="231"/>
      <c r="S76" s="231" t="s">
        <v>108</v>
      </c>
      <c r="T76" s="231" t="s">
        <v>108</v>
      </c>
      <c r="U76" s="231">
        <v>0.1</v>
      </c>
      <c r="V76" s="231">
        <f>ROUND(E76*U76,2)</f>
        <v>1.7</v>
      </c>
      <c r="W76" s="231"/>
      <c r="X76" s="231" t="s">
        <v>109</v>
      </c>
      <c r="Y76" s="212"/>
      <c r="Z76" s="212"/>
      <c r="AA76" s="212"/>
      <c r="AB76" s="212"/>
      <c r="AC76" s="212"/>
      <c r="AD76" s="212"/>
      <c r="AE76" s="212"/>
      <c r="AF76" s="212"/>
      <c r="AG76" s="212" t="s">
        <v>110</v>
      </c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outlineLevel="1" x14ac:dyDescent="0.2">
      <c r="A77" s="248">
        <v>41</v>
      </c>
      <c r="B77" s="249" t="s">
        <v>220</v>
      </c>
      <c r="C77" s="259" t="s">
        <v>221</v>
      </c>
      <c r="D77" s="250" t="s">
        <v>135</v>
      </c>
      <c r="E77" s="251">
        <v>17</v>
      </c>
      <c r="F77" s="252"/>
      <c r="G77" s="253">
        <f>ROUND(E77*F77,2)</f>
        <v>0</v>
      </c>
      <c r="H77" s="252"/>
      <c r="I77" s="253">
        <f>ROUND(E77*H77,2)</f>
        <v>0</v>
      </c>
      <c r="J77" s="252"/>
      <c r="K77" s="253">
        <f>ROUND(E77*J77,2)</f>
        <v>0</v>
      </c>
      <c r="L77" s="253">
        <v>21</v>
      </c>
      <c r="M77" s="254">
        <f>G77*(1+L77/100)</f>
        <v>0</v>
      </c>
      <c r="N77" s="231">
        <v>0</v>
      </c>
      <c r="O77" s="231">
        <f>ROUND(E77*N77,2)</f>
        <v>0</v>
      </c>
      <c r="P77" s="231">
        <v>0</v>
      </c>
      <c r="Q77" s="231">
        <f>ROUND(E77*P77,2)</f>
        <v>0</v>
      </c>
      <c r="R77" s="231"/>
      <c r="S77" s="231" t="s">
        <v>108</v>
      </c>
      <c r="T77" s="231" t="s">
        <v>108</v>
      </c>
      <c r="U77" s="231">
        <v>9.5000000000000001E-2</v>
      </c>
      <c r="V77" s="231">
        <f>ROUND(E77*U77,2)</f>
        <v>1.62</v>
      </c>
      <c r="W77" s="231"/>
      <c r="X77" s="231" t="s">
        <v>109</v>
      </c>
      <c r="Y77" s="212"/>
      <c r="Z77" s="212"/>
      <c r="AA77" s="212"/>
      <c r="AB77" s="212"/>
      <c r="AC77" s="212"/>
      <c r="AD77" s="212"/>
      <c r="AE77" s="212"/>
      <c r="AF77" s="212"/>
      <c r="AG77" s="212" t="s">
        <v>110</v>
      </c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outlineLevel="1" x14ac:dyDescent="0.2">
      <c r="A78" s="248">
        <v>42</v>
      </c>
      <c r="B78" s="249" t="s">
        <v>222</v>
      </c>
      <c r="C78" s="259" t="s">
        <v>223</v>
      </c>
      <c r="D78" s="250" t="s">
        <v>115</v>
      </c>
      <c r="E78" s="251">
        <v>4</v>
      </c>
      <c r="F78" s="252"/>
      <c r="G78" s="253">
        <f>ROUND(E78*F78,2)</f>
        <v>0</v>
      </c>
      <c r="H78" s="252"/>
      <c r="I78" s="253">
        <f>ROUND(E78*H78,2)</f>
        <v>0</v>
      </c>
      <c r="J78" s="252"/>
      <c r="K78" s="253">
        <f>ROUND(E78*J78,2)</f>
        <v>0</v>
      </c>
      <c r="L78" s="253">
        <v>21</v>
      </c>
      <c r="M78" s="254">
        <f>G78*(1+L78/100)</f>
        <v>0</v>
      </c>
      <c r="N78" s="231">
        <v>0</v>
      </c>
      <c r="O78" s="231">
        <f>ROUND(E78*N78,2)</f>
        <v>0</v>
      </c>
      <c r="P78" s="231">
        <v>0</v>
      </c>
      <c r="Q78" s="231">
        <f>ROUND(E78*P78,2)</f>
        <v>0</v>
      </c>
      <c r="R78" s="231"/>
      <c r="S78" s="231" t="s">
        <v>108</v>
      </c>
      <c r="T78" s="231" t="s">
        <v>108</v>
      </c>
      <c r="U78" s="231">
        <v>0.27</v>
      </c>
      <c r="V78" s="231">
        <f>ROUND(E78*U78,2)</f>
        <v>1.08</v>
      </c>
      <c r="W78" s="231"/>
      <c r="X78" s="231" t="s">
        <v>109</v>
      </c>
      <c r="Y78" s="212"/>
      <c r="Z78" s="212"/>
      <c r="AA78" s="212"/>
      <c r="AB78" s="212"/>
      <c r="AC78" s="212"/>
      <c r="AD78" s="212"/>
      <c r="AE78" s="212"/>
      <c r="AF78" s="212"/>
      <c r="AG78" s="212" t="s">
        <v>110</v>
      </c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x14ac:dyDescent="0.2">
      <c r="A79" s="235" t="s">
        <v>103</v>
      </c>
      <c r="B79" s="236" t="s">
        <v>73</v>
      </c>
      <c r="C79" s="256" t="s">
        <v>74</v>
      </c>
      <c r="D79" s="237"/>
      <c r="E79" s="238"/>
      <c r="F79" s="239"/>
      <c r="G79" s="239">
        <f>SUMIF(AG80:AG84,"&lt;&gt;NOR",G80:G84)</f>
        <v>0</v>
      </c>
      <c r="H79" s="239"/>
      <c r="I79" s="239">
        <f>SUM(I80:I84)</f>
        <v>0</v>
      </c>
      <c r="J79" s="239"/>
      <c r="K79" s="239">
        <f>SUM(K80:K84)</f>
        <v>0</v>
      </c>
      <c r="L79" s="239"/>
      <c r="M79" s="240">
        <f>SUM(M80:M84)</f>
        <v>0</v>
      </c>
      <c r="N79" s="234"/>
      <c r="O79" s="234">
        <f>SUM(O80:O84)</f>
        <v>0</v>
      </c>
      <c r="P79" s="234"/>
      <c r="Q79" s="234">
        <f>SUM(Q80:Q84)</f>
        <v>0</v>
      </c>
      <c r="R79" s="234"/>
      <c r="S79" s="234"/>
      <c r="T79" s="234"/>
      <c r="U79" s="234"/>
      <c r="V79" s="234">
        <f>SUM(V80:V84)</f>
        <v>4.1399999999999997</v>
      </c>
      <c r="W79" s="234"/>
      <c r="X79" s="234"/>
      <c r="AG79" t="s">
        <v>104</v>
      </c>
    </row>
    <row r="80" spans="1:60" outlineLevel="1" x14ac:dyDescent="0.2">
      <c r="A80" s="248">
        <v>43</v>
      </c>
      <c r="B80" s="249" t="s">
        <v>224</v>
      </c>
      <c r="C80" s="259" t="s">
        <v>225</v>
      </c>
      <c r="D80" s="250" t="s">
        <v>121</v>
      </c>
      <c r="E80" s="251">
        <v>1.2048300000000001</v>
      </c>
      <c r="F80" s="252"/>
      <c r="G80" s="253">
        <f>ROUND(E80*F80,2)</f>
        <v>0</v>
      </c>
      <c r="H80" s="252"/>
      <c r="I80" s="253">
        <f>ROUND(E80*H80,2)</f>
        <v>0</v>
      </c>
      <c r="J80" s="252"/>
      <c r="K80" s="253">
        <f>ROUND(E80*J80,2)</f>
        <v>0</v>
      </c>
      <c r="L80" s="253">
        <v>21</v>
      </c>
      <c r="M80" s="254">
        <f>G80*(1+L80/100)</f>
        <v>0</v>
      </c>
      <c r="N80" s="231">
        <v>0</v>
      </c>
      <c r="O80" s="231">
        <f>ROUND(E80*N80,2)</f>
        <v>0</v>
      </c>
      <c r="P80" s="231">
        <v>0</v>
      </c>
      <c r="Q80" s="231">
        <f>ROUND(E80*P80,2)</f>
        <v>0</v>
      </c>
      <c r="R80" s="231"/>
      <c r="S80" s="231" t="s">
        <v>108</v>
      </c>
      <c r="T80" s="231" t="s">
        <v>108</v>
      </c>
      <c r="U80" s="231">
        <v>2.0089999999999999</v>
      </c>
      <c r="V80" s="231">
        <f>ROUND(E80*U80,2)</f>
        <v>2.42</v>
      </c>
      <c r="W80" s="231"/>
      <c r="X80" s="231" t="s">
        <v>226</v>
      </c>
      <c r="Y80" s="212"/>
      <c r="Z80" s="212"/>
      <c r="AA80" s="212"/>
      <c r="AB80" s="212"/>
      <c r="AC80" s="212"/>
      <c r="AD80" s="212"/>
      <c r="AE80" s="212"/>
      <c r="AF80" s="212"/>
      <c r="AG80" s="212" t="s">
        <v>227</v>
      </c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ht="22.5" outlineLevel="1" x14ac:dyDescent="0.2">
      <c r="A81" s="248">
        <v>44</v>
      </c>
      <c r="B81" s="249" t="s">
        <v>228</v>
      </c>
      <c r="C81" s="259" t="s">
        <v>229</v>
      </c>
      <c r="D81" s="250" t="s">
        <v>121</v>
      </c>
      <c r="E81" s="251">
        <v>1.2048300000000001</v>
      </c>
      <c r="F81" s="252"/>
      <c r="G81" s="253">
        <f>ROUND(E81*F81,2)</f>
        <v>0</v>
      </c>
      <c r="H81" s="252"/>
      <c r="I81" s="253">
        <f>ROUND(E81*H81,2)</f>
        <v>0</v>
      </c>
      <c r="J81" s="252"/>
      <c r="K81" s="253">
        <f>ROUND(E81*J81,2)</f>
        <v>0</v>
      </c>
      <c r="L81" s="253">
        <v>21</v>
      </c>
      <c r="M81" s="254">
        <f>G81*(1+L81/100)</f>
        <v>0</v>
      </c>
      <c r="N81" s="231">
        <v>0</v>
      </c>
      <c r="O81" s="231">
        <f>ROUND(E81*N81,2)</f>
        <v>0</v>
      </c>
      <c r="P81" s="231">
        <v>0</v>
      </c>
      <c r="Q81" s="231">
        <f>ROUND(E81*P81,2)</f>
        <v>0</v>
      </c>
      <c r="R81" s="231"/>
      <c r="S81" s="231" t="s">
        <v>108</v>
      </c>
      <c r="T81" s="231" t="s">
        <v>108</v>
      </c>
      <c r="U81" s="231">
        <v>0.49</v>
      </c>
      <c r="V81" s="231">
        <f>ROUND(E81*U81,2)</f>
        <v>0.59</v>
      </c>
      <c r="W81" s="231"/>
      <c r="X81" s="231" t="s">
        <v>226</v>
      </c>
      <c r="Y81" s="212"/>
      <c r="Z81" s="212"/>
      <c r="AA81" s="212"/>
      <c r="AB81" s="212"/>
      <c r="AC81" s="212"/>
      <c r="AD81" s="212"/>
      <c r="AE81" s="212"/>
      <c r="AF81" s="212"/>
      <c r="AG81" s="212" t="s">
        <v>227</v>
      </c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ht="22.5" outlineLevel="1" x14ac:dyDescent="0.2">
      <c r="A82" s="248">
        <v>45</v>
      </c>
      <c r="B82" s="249" t="s">
        <v>230</v>
      </c>
      <c r="C82" s="259" t="s">
        <v>231</v>
      </c>
      <c r="D82" s="250" t="s">
        <v>121</v>
      </c>
      <c r="E82" s="251">
        <v>1.2048300000000001</v>
      </c>
      <c r="F82" s="252"/>
      <c r="G82" s="253">
        <f>ROUND(E82*F82,2)</f>
        <v>0</v>
      </c>
      <c r="H82" s="252"/>
      <c r="I82" s="253">
        <f>ROUND(E82*H82,2)</f>
        <v>0</v>
      </c>
      <c r="J82" s="252"/>
      <c r="K82" s="253">
        <f>ROUND(E82*J82,2)</f>
        <v>0</v>
      </c>
      <c r="L82" s="253">
        <v>21</v>
      </c>
      <c r="M82" s="254">
        <f>G82*(1+L82/100)</f>
        <v>0</v>
      </c>
      <c r="N82" s="231">
        <v>0</v>
      </c>
      <c r="O82" s="231">
        <f>ROUND(E82*N82,2)</f>
        <v>0</v>
      </c>
      <c r="P82" s="231">
        <v>0</v>
      </c>
      <c r="Q82" s="231">
        <f>ROUND(E82*P82,2)</f>
        <v>0</v>
      </c>
      <c r="R82" s="231"/>
      <c r="S82" s="231" t="s">
        <v>108</v>
      </c>
      <c r="T82" s="231" t="s">
        <v>108</v>
      </c>
      <c r="U82" s="231">
        <v>0</v>
      </c>
      <c r="V82" s="231">
        <f>ROUND(E82*U82,2)</f>
        <v>0</v>
      </c>
      <c r="W82" s="231"/>
      <c r="X82" s="231" t="s">
        <v>226</v>
      </c>
      <c r="Y82" s="212"/>
      <c r="Z82" s="212"/>
      <c r="AA82" s="212"/>
      <c r="AB82" s="212"/>
      <c r="AC82" s="212"/>
      <c r="AD82" s="212"/>
      <c r="AE82" s="212"/>
      <c r="AF82" s="212"/>
      <c r="AG82" s="212" t="s">
        <v>227</v>
      </c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outlineLevel="1" x14ac:dyDescent="0.2">
      <c r="A83" s="248">
        <v>46</v>
      </c>
      <c r="B83" s="249" t="s">
        <v>232</v>
      </c>
      <c r="C83" s="259" t="s">
        <v>233</v>
      </c>
      <c r="D83" s="250" t="s">
        <v>121</v>
      </c>
      <c r="E83" s="251">
        <v>1.2048300000000001</v>
      </c>
      <c r="F83" s="252"/>
      <c r="G83" s="253">
        <f>ROUND(E83*F83,2)</f>
        <v>0</v>
      </c>
      <c r="H83" s="252"/>
      <c r="I83" s="253">
        <f>ROUND(E83*H83,2)</f>
        <v>0</v>
      </c>
      <c r="J83" s="252"/>
      <c r="K83" s="253">
        <f>ROUND(E83*J83,2)</f>
        <v>0</v>
      </c>
      <c r="L83" s="253">
        <v>21</v>
      </c>
      <c r="M83" s="254">
        <f>G83*(1+L83/100)</f>
        <v>0</v>
      </c>
      <c r="N83" s="231">
        <v>0</v>
      </c>
      <c r="O83" s="231">
        <f>ROUND(E83*N83,2)</f>
        <v>0</v>
      </c>
      <c r="P83" s="231">
        <v>0</v>
      </c>
      <c r="Q83" s="231">
        <f>ROUND(E83*P83,2)</f>
        <v>0</v>
      </c>
      <c r="R83" s="231"/>
      <c r="S83" s="231" t="s">
        <v>108</v>
      </c>
      <c r="T83" s="231" t="s">
        <v>108</v>
      </c>
      <c r="U83" s="231">
        <v>0.94199999999999995</v>
      </c>
      <c r="V83" s="231">
        <f>ROUND(E83*U83,2)</f>
        <v>1.1299999999999999</v>
      </c>
      <c r="W83" s="231"/>
      <c r="X83" s="231" t="s">
        <v>226</v>
      </c>
      <c r="Y83" s="212"/>
      <c r="Z83" s="212"/>
      <c r="AA83" s="212"/>
      <c r="AB83" s="212"/>
      <c r="AC83" s="212"/>
      <c r="AD83" s="212"/>
      <c r="AE83" s="212"/>
      <c r="AF83" s="212"/>
      <c r="AG83" s="212" t="s">
        <v>227</v>
      </c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outlineLevel="1" x14ac:dyDescent="0.2">
      <c r="A84" s="241">
        <v>47</v>
      </c>
      <c r="B84" s="242" t="s">
        <v>234</v>
      </c>
      <c r="C84" s="257" t="s">
        <v>235</v>
      </c>
      <c r="D84" s="243" t="s">
        <v>121</v>
      </c>
      <c r="E84" s="244">
        <v>1.2048300000000001</v>
      </c>
      <c r="F84" s="245"/>
      <c r="G84" s="246">
        <f>ROUND(E84*F84,2)</f>
        <v>0</v>
      </c>
      <c r="H84" s="245"/>
      <c r="I84" s="246">
        <f>ROUND(E84*H84,2)</f>
        <v>0</v>
      </c>
      <c r="J84" s="245"/>
      <c r="K84" s="246">
        <f>ROUND(E84*J84,2)</f>
        <v>0</v>
      </c>
      <c r="L84" s="246">
        <v>21</v>
      </c>
      <c r="M84" s="247">
        <f>G84*(1+L84/100)</f>
        <v>0</v>
      </c>
      <c r="N84" s="231">
        <v>0</v>
      </c>
      <c r="O84" s="231">
        <f>ROUND(E84*N84,2)</f>
        <v>0</v>
      </c>
      <c r="P84" s="231">
        <v>0</v>
      </c>
      <c r="Q84" s="231">
        <f>ROUND(E84*P84,2)</f>
        <v>0</v>
      </c>
      <c r="R84" s="231"/>
      <c r="S84" s="231" t="s">
        <v>108</v>
      </c>
      <c r="T84" s="231" t="s">
        <v>108</v>
      </c>
      <c r="U84" s="231">
        <v>0</v>
      </c>
      <c r="V84" s="231">
        <f>ROUND(E84*U84,2)</f>
        <v>0</v>
      </c>
      <c r="W84" s="231"/>
      <c r="X84" s="231" t="s">
        <v>226</v>
      </c>
      <c r="Y84" s="212"/>
      <c r="Z84" s="212"/>
      <c r="AA84" s="212"/>
      <c r="AB84" s="212"/>
      <c r="AC84" s="212"/>
      <c r="AD84" s="212"/>
      <c r="AE84" s="212"/>
      <c r="AF84" s="212"/>
      <c r="AG84" s="212" t="s">
        <v>227</v>
      </c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x14ac:dyDescent="0.2">
      <c r="A85" s="3"/>
      <c r="B85" s="4"/>
      <c r="C85" s="260"/>
      <c r="D85" s="6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AE85">
        <v>15</v>
      </c>
      <c r="AF85">
        <v>21</v>
      </c>
      <c r="AG85" t="s">
        <v>90</v>
      </c>
    </row>
    <row r="86" spans="1:60" x14ac:dyDescent="0.2">
      <c r="A86" s="215"/>
      <c r="B86" s="216" t="s">
        <v>31</v>
      </c>
      <c r="C86" s="261"/>
      <c r="D86" s="217"/>
      <c r="E86" s="218"/>
      <c r="F86" s="218"/>
      <c r="G86" s="255">
        <f>G8+G12+G15+G19+G46+G63+G66+G71+G79</f>
        <v>0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AE86">
        <f>SUMIF(L7:L84,AE85,G7:G84)</f>
        <v>0</v>
      </c>
      <c r="AF86">
        <f>SUMIF(L7:L84,AF85,G7:G84)</f>
        <v>0</v>
      </c>
      <c r="AG86" t="s">
        <v>236</v>
      </c>
    </row>
    <row r="87" spans="1:60" x14ac:dyDescent="0.2">
      <c r="A87" s="3"/>
      <c r="B87" s="4"/>
      <c r="C87" s="260"/>
      <c r="D87" s="6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60" x14ac:dyDescent="0.2">
      <c r="A88" s="3"/>
      <c r="B88" s="4"/>
      <c r="C88" s="260"/>
      <c r="D88" s="6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60" x14ac:dyDescent="0.2">
      <c r="A89" s="219" t="s">
        <v>237</v>
      </c>
      <c r="B89" s="219"/>
      <c r="C89" s="262"/>
      <c r="D89" s="6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60" x14ac:dyDescent="0.2">
      <c r="A90" s="220"/>
      <c r="B90" s="221"/>
      <c r="C90" s="263"/>
      <c r="D90" s="221"/>
      <c r="E90" s="221"/>
      <c r="F90" s="221"/>
      <c r="G90" s="22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AG90" t="s">
        <v>238</v>
      </c>
    </row>
    <row r="91" spans="1:60" x14ac:dyDescent="0.2">
      <c r="A91" s="223"/>
      <c r="B91" s="224"/>
      <c r="C91" s="264"/>
      <c r="D91" s="224"/>
      <c r="E91" s="224"/>
      <c r="F91" s="224"/>
      <c r="G91" s="22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60" x14ac:dyDescent="0.2">
      <c r="A92" s="223"/>
      <c r="B92" s="224"/>
      <c r="C92" s="264"/>
      <c r="D92" s="224"/>
      <c r="E92" s="224"/>
      <c r="F92" s="224"/>
      <c r="G92" s="22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60" x14ac:dyDescent="0.2">
      <c r="A93" s="223"/>
      <c r="B93" s="224"/>
      <c r="C93" s="264"/>
      <c r="D93" s="224"/>
      <c r="E93" s="224"/>
      <c r="F93" s="224"/>
      <c r="G93" s="22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60" x14ac:dyDescent="0.2">
      <c r="A94" s="226"/>
      <c r="B94" s="227"/>
      <c r="C94" s="265"/>
      <c r="D94" s="227"/>
      <c r="E94" s="227"/>
      <c r="F94" s="227"/>
      <c r="G94" s="228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60" x14ac:dyDescent="0.2">
      <c r="A95" s="3"/>
      <c r="B95" s="4"/>
      <c r="C95" s="260"/>
      <c r="D95" s="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60" x14ac:dyDescent="0.2">
      <c r="C96" s="266"/>
      <c r="D96" s="10"/>
      <c r="AG96" t="s">
        <v>239</v>
      </c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:G1"/>
    <mergeCell ref="C2:G2"/>
    <mergeCell ref="C3:G3"/>
    <mergeCell ref="C4:G4"/>
    <mergeCell ref="A89:C89"/>
    <mergeCell ref="A90:G9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505_2021_02 505_2021_02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'505_2021_02 505_2021_02 Pol'!Názvy_tisku</vt:lpstr>
      <vt:lpstr>oadresa</vt:lpstr>
      <vt:lpstr>Stavba!Objednatel</vt:lpstr>
      <vt:lpstr>Stavba!Objekt</vt:lpstr>
      <vt:lpstr>'505_2021_02 505_2021_02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Marečková Anna</dc:creator>
  <cp:lastModifiedBy>Marečková Anna</cp:lastModifiedBy>
  <cp:lastPrinted>2019-03-19T12:27:02Z</cp:lastPrinted>
  <dcterms:created xsi:type="dcterms:W3CDTF">2009-04-08T07:15:50Z</dcterms:created>
  <dcterms:modified xsi:type="dcterms:W3CDTF">2021-06-08T08:41:11Z</dcterms:modified>
</cp:coreProperties>
</file>