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zderadova3,22 - Oprava by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'zderadova3,22 - Oprava by...'!$C$129:$K$243</definedName>
    <definedName name="_xlnm.Print_Area" localSheetId="1">'zderadova3,22 - Oprava by...'!$C$4:$J$76,'zderadova3,22 - Oprava by...'!$C$82:$J$113,'zderadova3,22 - Oprava by...'!$C$119:$K$243</definedName>
    <definedName name="_xlnm.Print_Titles" localSheetId="1">'zderadova3,22 - Oprava by...'!$129:$129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243"/>
  <c r="BH243"/>
  <c r="BG243"/>
  <c r="BE243"/>
  <c r="T243"/>
  <c r="T242"/>
  <c r="R243"/>
  <c r="R242"/>
  <c r="P243"/>
  <c r="P242"/>
  <c r="BK243"/>
  <c r="BK242"/>
  <c r="J242"/>
  <c r="J243"/>
  <c r="BF243"/>
  <c r="J112"/>
  <c r="BI241"/>
  <c r="BH241"/>
  <c r="BG241"/>
  <c r="BE241"/>
  <c r="T241"/>
  <c r="T240"/>
  <c r="R241"/>
  <c r="R240"/>
  <c r="P241"/>
  <c r="P240"/>
  <c r="BK241"/>
  <c r="BK240"/>
  <c r="J240"/>
  <c r="J241"/>
  <c r="BF241"/>
  <c r="J111"/>
  <c r="BI239"/>
  <c r="BH239"/>
  <c r="BG239"/>
  <c r="BE239"/>
  <c r="T239"/>
  <c r="T238"/>
  <c r="R239"/>
  <c r="R238"/>
  <c r="P239"/>
  <c r="P238"/>
  <c r="BK239"/>
  <c r="BK238"/>
  <c r="J238"/>
  <c r="J239"/>
  <c r="BF239"/>
  <c r="J110"/>
  <c r="BI237"/>
  <c r="BH237"/>
  <c r="BG237"/>
  <c r="BE237"/>
  <c r="T237"/>
  <c r="R237"/>
  <c r="P237"/>
  <c r="BK237"/>
  <c r="J237"/>
  <c r="BF237"/>
  <c r="BI235"/>
  <c r="BH235"/>
  <c r="BG235"/>
  <c r="BE235"/>
  <c r="T235"/>
  <c r="R235"/>
  <c r="P235"/>
  <c r="BK235"/>
  <c r="J235"/>
  <c r="BF235"/>
  <c r="BI234"/>
  <c r="BH234"/>
  <c r="BG234"/>
  <c r="BE234"/>
  <c r="T234"/>
  <c r="T233"/>
  <c r="R234"/>
  <c r="R233"/>
  <c r="P234"/>
  <c r="P233"/>
  <c r="BK234"/>
  <c r="BK233"/>
  <c r="J233"/>
  <c r="J234"/>
  <c r="BF234"/>
  <c r="J109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29"/>
  <c r="BH229"/>
  <c r="BG229"/>
  <c r="BE229"/>
  <c r="T229"/>
  <c r="R229"/>
  <c r="P229"/>
  <c r="BK229"/>
  <c r="J229"/>
  <c r="BF229"/>
  <c r="BI227"/>
  <c r="BH227"/>
  <c r="BG227"/>
  <c r="BE227"/>
  <c r="T227"/>
  <c r="T226"/>
  <c r="R227"/>
  <c r="R226"/>
  <c r="P227"/>
  <c r="P226"/>
  <c r="BK227"/>
  <c r="BK226"/>
  <c r="J226"/>
  <c r="J227"/>
  <c r="BF227"/>
  <c r="J108"/>
  <c r="BI225"/>
  <c r="BH225"/>
  <c r="BG225"/>
  <c r="BE225"/>
  <c r="T225"/>
  <c r="R225"/>
  <c r="P225"/>
  <c r="BK225"/>
  <c r="J225"/>
  <c r="BF225"/>
  <c r="BI223"/>
  <c r="BH223"/>
  <c r="BG223"/>
  <c r="BE223"/>
  <c r="T223"/>
  <c r="R223"/>
  <c r="P223"/>
  <c r="BK223"/>
  <c r="J223"/>
  <c r="BF223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8"/>
  <c r="BH218"/>
  <c r="BG218"/>
  <c r="BE218"/>
  <c r="T218"/>
  <c r="R218"/>
  <c r="P218"/>
  <c r="BK218"/>
  <c r="J218"/>
  <c r="BF218"/>
  <c r="BI217"/>
  <c r="BH217"/>
  <c r="BG217"/>
  <c r="BE217"/>
  <c r="T217"/>
  <c r="T216"/>
  <c r="R217"/>
  <c r="R216"/>
  <c r="P217"/>
  <c r="P216"/>
  <c r="BK217"/>
  <c r="BK216"/>
  <c r="J216"/>
  <c r="J217"/>
  <c r="BF217"/>
  <c r="J107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2"/>
  <c r="BH212"/>
  <c r="BG212"/>
  <c r="BE212"/>
  <c r="T212"/>
  <c r="R212"/>
  <c r="P212"/>
  <c r="BK212"/>
  <c r="J212"/>
  <c r="BF212"/>
  <c r="BI210"/>
  <c r="BH210"/>
  <c r="BG210"/>
  <c r="BE210"/>
  <c r="T210"/>
  <c r="T209"/>
  <c r="R210"/>
  <c r="R209"/>
  <c r="P210"/>
  <c r="P209"/>
  <c r="BK210"/>
  <c r="BK209"/>
  <c r="J209"/>
  <c r="J210"/>
  <c r="BF210"/>
  <c r="J106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T204"/>
  <c r="R205"/>
  <c r="R204"/>
  <c r="P205"/>
  <c r="P204"/>
  <c r="BK205"/>
  <c r="BK204"/>
  <c r="J204"/>
  <c r="J205"/>
  <c r="BF205"/>
  <c r="J105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T197"/>
  <c r="R198"/>
  <c r="R197"/>
  <c r="P198"/>
  <c r="P197"/>
  <c r="BK198"/>
  <c r="BK197"/>
  <c r="J197"/>
  <c r="J198"/>
  <c r="BF198"/>
  <c r="J104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T191"/>
  <c r="R192"/>
  <c r="R191"/>
  <c r="P192"/>
  <c r="P191"/>
  <c r="BK192"/>
  <c r="BK191"/>
  <c r="J191"/>
  <c r="J192"/>
  <c r="BF192"/>
  <c r="J103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T185"/>
  <c r="R186"/>
  <c r="R185"/>
  <c r="P186"/>
  <c r="P185"/>
  <c r="BK186"/>
  <c r="BK185"/>
  <c r="J185"/>
  <c r="J186"/>
  <c r="BF186"/>
  <c r="J102"/>
  <c r="BI184"/>
  <c r="BH184"/>
  <c r="BG184"/>
  <c r="BE184"/>
  <c r="T184"/>
  <c r="R184"/>
  <c r="P184"/>
  <c r="BK184"/>
  <c r="J184"/>
  <c r="BF184"/>
  <c r="BI183"/>
  <c r="BH183"/>
  <c r="BG183"/>
  <c r="BE183"/>
  <c r="T183"/>
  <c r="T182"/>
  <c r="T181"/>
  <c r="R183"/>
  <c r="R182"/>
  <c r="R181"/>
  <c r="P183"/>
  <c r="P182"/>
  <c r="P181"/>
  <c r="BK183"/>
  <c r="BK182"/>
  <c r="J182"/>
  <c r="BK181"/>
  <c r="J181"/>
  <c r="J183"/>
  <c r="BF183"/>
  <c r="J101"/>
  <c r="J100"/>
  <c r="BI180"/>
  <c r="BH180"/>
  <c r="BG180"/>
  <c r="BE180"/>
  <c r="T180"/>
  <c r="T179"/>
  <c r="R180"/>
  <c r="R179"/>
  <c r="P180"/>
  <c r="P179"/>
  <c r="BK180"/>
  <c r="BK179"/>
  <c r="J179"/>
  <c r="J180"/>
  <c r="BF180"/>
  <c r="J9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5"/>
  <c r="BH175"/>
  <c r="BG175"/>
  <c r="BE175"/>
  <c r="T175"/>
  <c r="R175"/>
  <c r="P175"/>
  <c r="BK175"/>
  <c r="J175"/>
  <c r="BF175"/>
  <c r="BI174"/>
  <c r="BH174"/>
  <c r="BG174"/>
  <c r="BE174"/>
  <c r="T174"/>
  <c r="T173"/>
  <c r="R174"/>
  <c r="R173"/>
  <c r="P174"/>
  <c r="P173"/>
  <c r="BK174"/>
  <c r="BK173"/>
  <c r="J173"/>
  <c r="J174"/>
  <c r="BF174"/>
  <c r="J98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8"/>
  <c r="BH168"/>
  <c r="BG168"/>
  <c r="BE168"/>
  <c r="T168"/>
  <c r="R168"/>
  <c r="P168"/>
  <c r="BK168"/>
  <c r="J168"/>
  <c r="BF168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2"/>
  <c r="BH162"/>
  <c r="BG162"/>
  <c r="BE162"/>
  <c r="T162"/>
  <c r="R162"/>
  <c r="P162"/>
  <c r="BK162"/>
  <c r="J162"/>
  <c r="BF162"/>
  <c r="BI160"/>
  <c r="BH160"/>
  <c r="BG160"/>
  <c r="BE160"/>
  <c r="T160"/>
  <c r="R160"/>
  <c r="P160"/>
  <c r="BK160"/>
  <c r="J160"/>
  <c r="BF160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50"/>
  <c r="BH150"/>
  <c r="BG150"/>
  <c r="BE150"/>
  <c r="T150"/>
  <c r="T149"/>
  <c r="R150"/>
  <c r="R149"/>
  <c r="P150"/>
  <c r="P149"/>
  <c r="BK150"/>
  <c r="BK149"/>
  <c r="J149"/>
  <c r="J150"/>
  <c r="BF150"/>
  <c r="J97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5"/>
  <c r="BH135"/>
  <c r="BG135"/>
  <c r="BE135"/>
  <c r="T135"/>
  <c r="R135"/>
  <c r="P135"/>
  <c r="BK135"/>
  <c r="J135"/>
  <c r="BF135"/>
  <c r="BI133"/>
  <c r="F35"/>
  <c i="1" r="BD95"/>
  <c i="2" r="BH133"/>
  <c r="F34"/>
  <c i="1" r="BC95"/>
  <c i="2" r="BG133"/>
  <c r="F33"/>
  <c i="1" r="BB95"/>
  <c i="2" r="BE133"/>
  <c r="J31"/>
  <c i="1" r="AV95"/>
  <c i="2" r="F31"/>
  <c i="1" r="AZ95"/>
  <c i="2" r="T133"/>
  <c r="T132"/>
  <c r="T131"/>
  <c r="T130"/>
  <c r="R133"/>
  <c r="R132"/>
  <c r="R131"/>
  <c r="R130"/>
  <c r="P133"/>
  <c r="P132"/>
  <c r="P131"/>
  <c r="P130"/>
  <c i="1" r="AU95"/>
  <c i="2" r="BK133"/>
  <c r="BK132"/>
  <c r="J132"/>
  <c r="BK131"/>
  <c r="J131"/>
  <c r="BK130"/>
  <c r="J130"/>
  <c r="J94"/>
  <c r="J28"/>
  <c i="1" r="AG95"/>
  <c i="2" r="J133"/>
  <c r="BF133"/>
  <c r="J32"/>
  <c i="1" r="AW95"/>
  <c i="2" r="F32"/>
  <c i="1" r="BA95"/>
  <c i="2" r="J96"/>
  <c r="J95"/>
  <c r="J127"/>
  <c r="J126"/>
  <c r="F126"/>
  <c r="F124"/>
  <c r="E122"/>
  <c r="J90"/>
  <c r="J89"/>
  <c r="F89"/>
  <c r="F87"/>
  <c r="E85"/>
  <c r="J37"/>
  <c r="J16"/>
  <c r="E16"/>
  <c r="F127"/>
  <c r="F90"/>
  <c r="J15"/>
  <c r="J10"/>
  <c r="J124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<sst xmlns="http://schemas.openxmlformats.org/spreadsheetml/2006/main">
  <si>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</si>
  <si>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</si>
  <si>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</si>
  <si>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</si>
  <si>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</si>
  <si>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{76da312f-29fe-4c6c-a690-8ae30e675e32}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</si>
  <si>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</si>
  <si>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</si>
  <si>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</si>
  <si>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</si>
  <si>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</si>
  <si>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</si>
  <si>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</si>
  <si>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</si>
  <si>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zderadova3,22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</si>
  <si>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</si>
  <si>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</si>
  <si>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bytu č.22</t>
  </si>
  <si>
    <t>KSO:</t>
  </si>
  <si>
    <t>CC-CZ:</t>
  </si>
  <si>
    <t>Místo:</t>
  </si>
  <si>
    <t>Zderadova 3,Brno</t>
  </si>
  <si>
    <t>Datum:</t>
  </si>
  <si>
    <t>15. 8. 2019</t>
  </si>
  <si>
    <t>Zadavatel:</t>
  </si>
  <si>
    <t>IČ:</t>
  </si>
  <si>
    <t>M.m.Brna,OSM, Husova 3,Brno</t>
  </si>
  <si>
    <t>DIČ:</t>
  </si>
  <si>
    <t>Uchazeč:</t>
  </si>
  <si>
    <t>Vyplň údaj</t>
  </si>
  <si>
    <t>Projektant:</t>
  </si>
  <si>
    <t>R.Volková</t>
  </si>
  <si>
    <t>True</t>
  </si>
  <si>
    <t>Zpracovatel:</t>
  </si>
  <si>
    <t>Radka Volková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</si>
  <si>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</si>
  <si>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</si>
  <si>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</si>
  <si>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</si>
  <si>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</si>
  <si>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</si>
  <si>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</si>
  <si>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</si>
  <si>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</si>
  <si>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</si>
  <si>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</si>
  <si>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</si>
  <si>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</si>
  <si>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</si>
  <si>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</si>
  <si>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</si>
  <si>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</si>
  <si>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</si>
  <si>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</si>
  <si>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</si>
  <si>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</si>
  <si>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</si>
  <si>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</si>
  <si>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</si>
  <si>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</si>
  <si>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</si>
  <si>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</si>
  <si>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</si>
  <si>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</si>
  <si>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</si>
  <si>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</si>
  <si>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</si>
  <si>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</si>
  <si>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</si>
  <si>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</si>
  <si>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</si>
  <si>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</si>
  <si>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</si>
  <si>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</si>
  <si>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</si>
  <si>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</si>
  <si>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</si>
  <si>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</si>
  <si>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</si>
  <si>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</si>
  <si>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</si>
  <si>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</si>
  <si>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</si>
  <si>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</si>
  <si>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</si>
  <si>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</si>
  <si>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</si>
  <si>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</si>
  <si>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</si>
  <si>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</si>
  <si>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</si>
  <si>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</si>
  <si>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</si>
  <si>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</si>
  <si>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</si>
  <si>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</si>
  <si>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</si>
  <si>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</si>
  <si>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</si>
  <si>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</si>
  <si>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</si>
  <si>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</si>
  <si>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</si>
  <si>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</si>
  <si>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</si>
  <si>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</si>
  <si>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</si>
  <si>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</si>
  <si>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</si>
  <si>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</si>
  <si>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</si>
  <si>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</si>
  <si>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</si>
  <si>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</si>
  <si>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</si>
  <si>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</si>
  <si>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</si>
  <si>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</si>
  <si>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</si>
  <si>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</si>
  <si>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</si>
  <si>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</si>
  <si>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</si>
  <si>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</si>
  <si>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</si>
  <si>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</si>
  <si>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</si>
  <si>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vnitřní vápenocementové štukové omítky stropů v rozsahu plochy 10%</t>
  </si>
  <si>
    <t>m2</t>
  </si>
  <si>
    <t>CS ÚRS 2018 01</t>
  </si>
  <si>
    <t>4</t>
  </si>
  <si>
    <t>2</t>
  </si>
  <si>
    <t>-367703146</t>
  </si>
  <si>
    <t>VV</t>
  </si>
  <si>
    <t>5,8+5,4+26+13,4</t>
  </si>
  <si>
    <t>612142001</t>
  </si>
  <si>
    <t>Potažení vnitřních stěn sklovláknitým pletivem vtlačeným do tenkovrstvé hmoty</t>
  </si>
  <si>
    <t>CS ÚRS 2019 01</t>
  </si>
  <si>
    <t>-1993409969</t>
  </si>
  <si>
    <t>1,7*2,65</t>
  </si>
  <si>
    <t>"3"(3,7+3,5+8)*2,65-0,8*2,3-1,2*1,5</t>
  </si>
  <si>
    <t>"4"(5,1+2,9)*2,65</t>
  </si>
  <si>
    <t>Součet</t>
  </si>
  <si>
    <t>3</t>
  </si>
  <si>
    <t>612311131</t>
  </si>
  <si>
    <t>Potažení vnitřních stěn vápenným štukem tloušťky do 3 mm</t>
  </si>
  <si>
    <t>1694082691</t>
  </si>
  <si>
    <t>612325421</t>
  </si>
  <si>
    <t>Oprava vnitřní vápenocementové štukové omítky stěn v rozsahu plochy do 10%</t>
  </si>
  <si>
    <t>-1590282941</t>
  </si>
  <si>
    <t>(2,9+1,7+8+3,5+5,1+2,9)*2*2,65-1,2*1,5*2-0,8*2,3-0,8*2*5-0,6*2-62,345</t>
  </si>
  <si>
    <t>(1,2+1,5*2)*0,2*2+5,6*0,2</t>
  </si>
  <si>
    <t>(1,7+2,5)*2*0,65</t>
  </si>
  <si>
    <t>5</t>
  </si>
  <si>
    <t>612-pc 1</t>
  </si>
  <si>
    <t>Zapravení otvoru u přípravy na pračku</t>
  </si>
  <si>
    <t>sada</t>
  </si>
  <si>
    <t>433524133</t>
  </si>
  <si>
    <t>619991011</t>
  </si>
  <si>
    <t>Obalení konstrukcí a prvků fólií přilepenou lepící páskou</t>
  </si>
  <si>
    <t>CS ÚRS 2017 01</t>
  </si>
  <si>
    <t>58766270</t>
  </si>
  <si>
    <t>1,2*1,5*2+0,8*2,3</t>
  </si>
  <si>
    <t>9</t>
  </si>
  <si>
    <t>Ostatní konstrukce a práce, bourání</t>
  </si>
  <si>
    <t>7</t>
  </si>
  <si>
    <t>952901111</t>
  </si>
  <si>
    <t>Vyčištění budov bytové a občanské výstavby při výšce podlaží do 4 m</t>
  </si>
  <si>
    <t>-1943461822</t>
  </si>
  <si>
    <t>50,6</t>
  </si>
  <si>
    <t>8</t>
  </si>
  <si>
    <t>952-pc 1</t>
  </si>
  <si>
    <t>Vyklizení bytu</t>
  </si>
  <si>
    <t>1299359111</t>
  </si>
  <si>
    <t>952-pc 2</t>
  </si>
  <si>
    <t>Odmaštění části stropu v kuchyni po zahoření</t>
  </si>
  <si>
    <t>-1260281889</t>
  </si>
  <si>
    <t>10</t>
  </si>
  <si>
    <t>952-pc 3</t>
  </si>
  <si>
    <t>Oprava zárubně u vstupních dveří po nepovoleném vniknutí</t>
  </si>
  <si>
    <t>-1812149487</t>
  </si>
  <si>
    <t>11</t>
  </si>
  <si>
    <t>952-pc 4</t>
  </si>
  <si>
    <t>Očištění PVC a lišt</t>
  </si>
  <si>
    <t>1668227465</t>
  </si>
  <si>
    <t>5,8+26+13,4</t>
  </si>
  <si>
    <t>12</t>
  </si>
  <si>
    <t>952-pc 5</t>
  </si>
  <si>
    <t>Odstranění nálepek a zapravení děr v obkladech</t>
  </si>
  <si>
    <t>1197322409</t>
  </si>
  <si>
    <t>13</t>
  </si>
  <si>
    <t>952-pc 6</t>
  </si>
  <si>
    <t>Demontáž skřiňky v koupelně, světel</t>
  </si>
  <si>
    <t>659500040</t>
  </si>
  <si>
    <t>14</t>
  </si>
  <si>
    <t>952-pc 7</t>
  </si>
  <si>
    <t>Umýt ventilátor</t>
  </si>
  <si>
    <t>-1937862166</t>
  </si>
  <si>
    <t>952-pc 8</t>
  </si>
  <si>
    <t>Umýt kuchyňskou linku</t>
  </si>
  <si>
    <t>243281763</t>
  </si>
  <si>
    <t>16</t>
  </si>
  <si>
    <t>978011121</t>
  </si>
  <si>
    <t>Otlučení (osekání) vnitřní vápenné nebo vápenocementové omítky stropů v rozsahu do 10 %</t>
  </si>
  <si>
    <t>-133962441</t>
  </si>
  <si>
    <t>17</t>
  </si>
  <si>
    <t>978013121</t>
  </si>
  <si>
    <t>Otlučení (osekání) vnitřní vápenné nebo vápenocementové omítky stěn v rozsahu do 10 %</t>
  </si>
  <si>
    <t>-2126863204</t>
  </si>
  <si>
    <t>18</t>
  </si>
  <si>
    <t>978013191</t>
  </si>
  <si>
    <t>Otlučení (osekání) vnitřní vápenné nebo vápenocementové omítky stěn v rozsahu do 100 %</t>
  </si>
  <si>
    <t>1443808220</t>
  </si>
  <si>
    <t>62,345</t>
  </si>
  <si>
    <t>997</t>
  </si>
  <si>
    <t>Přesun sutě</t>
  </si>
  <si>
    <t>19</t>
  </si>
  <si>
    <t>997013501</t>
  </si>
  <si>
    <t>Odvoz suti a vybouraných hmot na skládku nebo meziskládku do 1 km se složením</t>
  </si>
  <si>
    <t>t</t>
  </si>
  <si>
    <t>34571173</t>
  </si>
  <si>
    <t>20</t>
  </si>
  <si>
    <t>997013509</t>
  </si>
  <si>
    <t>Příplatek k odvozu suti a vybouraných hmot na skládku ZKD 1 km přes 1 km</t>
  </si>
  <si>
    <t>959547686</t>
  </si>
  <si>
    <t>3,815*24 'Přepočtené koeficientem množství</t>
  </si>
  <si>
    <t>997013213</t>
  </si>
  <si>
    <t>Vnitrostaveništní doprava suti a vybouraných hmot pro budovy v do 12 m ručně</t>
  </si>
  <si>
    <t>-1329619159</t>
  </si>
  <si>
    <t>22</t>
  </si>
  <si>
    <t>997013801</t>
  </si>
  <si>
    <t>Poplatek za uložení stavebního odpadu na skládce (skládkovné)</t>
  </si>
  <si>
    <t>1284988222</t>
  </si>
  <si>
    <t>998</t>
  </si>
  <si>
    <t>Přesun hmot</t>
  </si>
  <si>
    <t>23</t>
  </si>
  <si>
    <t>998018002</t>
  </si>
  <si>
    <t>Přesun hmot ruční pro budovy v do 12 m</t>
  </si>
  <si>
    <t>667087257</t>
  </si>
  <si>
    <t>PSV</t>
  </si>
  <si>
    <t>Práce a dodávky PSV</t>
  </si>
  <si>
    <t>721</t>
  </si>
  <si>
    <t>Zdravotechnika - vnitřní kanalizace</t>
  </si>
  <si>
    <t>24</t>
  </si>
  <si>
    <t>721-pc 1</t>
  </si>
  <si>
    <t>Uprava přípravy na pračku případně výměna</t>
  </si>
  <si>
    <t>kus</t>
  </si>
  <si>
    <t>455100703</t>
  </si>
  <si>
    <t>25</t>
  </si>
  <si>
    <t>998721202</t>
  </si>
  <si>
    <t>Přesun hmot procentní pro vnitřní kanalizace v objektech v do 12 m</t>
  </si>
  <si>
    <t>%</t>
  </si>
  <si>
    <t>13826978</t>
  </si>
  <si>
    <t>725</t>
  </si>
  <si>
    <t>Zdravotechnika - zařizovací předměty</t>
  </si>
  <si>
    <t>26</t>
  </si>
  <si>
    <t>725110814</t>
  </si>
  <si>
    <t>Demontáž klozetu Kombi, odsávací</t>
  </si>
  <si>
    <t>soubor</t>
  </si>
  <si>
    <t>1545367934</t>
  </si>
  <si>
    <t>27</t>
  </si>
  <si>
    <t>725112171</t>
  </si>
  <si>
    <t>Kombi klozet s hlubokým splachováním odpad vodorovný</t>
  </si>
  <si>
    <t>606774824</t>
  </si>
  <si>
    <t>28</t>
  </si>
  <si>
    <t>725820801</t>
  </si>
  <si>
    <t>Demontáž baterie nástěnné do G 3 / 4</t>
  </si>
  <si>
    <t>1272039083</t>
  </si>
  <si>
    <t>29</t>
  </si>
  <si>
    <t>725831313</t>
  </si>
  <si>
    <t>Baterie vanová nástěnná páková s příslušenstvím a pohyblivým držákem</t>
  </si>
  <si>
    <t>2031618803</t>
  </si>
  <si>
    <t>30</t>
  </si>
  <si>
    <t>998725202</t>
  </si>
  <si>
    <t>Přesun hmot procentní pro zařizovací předměty v objektech v do 12 m</t>
  </si>
  <si>
    <t>516596810</t>
  </si>
  <si>
    <t>735</t>
  </si>
  <si>
    <t>Ústřední vytápění - otopná tělesa</t>
  </si>
  <si>
    <t>31</t>
  </si>
  <si>
    <t>735161812</t>
  </si>
  <si>
    <t>Demontáž otopného tělesa trubkového</t>
  </si>
  <si>
    <t>-809333865</t>
  </si>
  <si>
    <t>32</t>
  </si>
  <si>
    <t>7351645121</t>
  </si>
  <si>
    <t xml:space="preserve">Montáž a dodávka  otopného tělesa trubkového na stěnu včetně vypuštění  vody-koupelna</t>
  </si>
  <si>
    <t>545562873</t>
  </si>
  <si>
    <t>33</t>
  </si>
  <si>
    <t>735-pc 1</t>
  </si>
  <si>
    <t>Vysát radiátor v pokoji s KK a oprava krytu</t>
  </si>
  <si>
    <t>767011183</t>
  </si>
  <si>
    <t>34</t>
  </si>
  <si>
    <t>735-pc 2</t>
  </si>
  <si>
    <t>Výměna sporáku</t>
  </si>
  <si>
    <t>-1940092599</t>
  </si>
  <si>
    <t>35</t>
  </si>
  <si>
    <t>998735202</t>
  </si>
  <si>
    <t>Přesun hmot procentní pro otopná tělesa v objektech v do 12 m</t>
  </si>
  <si>
    <t>-818843022</t>
  </si>
  <si>
    <t>741</t>
  </si>
  <si>
    <t>Elektroinstalace - silnoproud</t>
  </si>
  <si>
    <t>36</t>
  </si>
  <si>
    <t>741310001</t>
  </si>
  <si>
    <t>Výměna vypínače v pokoji</t>
  </si>
  <si>
    <t>-860272404</t>
  </si>
  <si>
    <t>37</t>
  </si>
  <si>
    <t>741330335</t>
  </si>
  <si>
    <t>Montáž ovladač tlačítkový vestavný-objímka se žárovkou</t>
  </si>
  <si>
    <t>-1491298817</t>
  </si>
  <si>
    <t>38</t>
  </si>
  <si>
    <t>M</t>
  </si>
  <si>
    <t>34513104</t>
  </si>
  <si>
    <t>objímka žárovky E27 vestavná keramická 1332-667</t>
  </si>
  <si>
    <t>-191664682</t>
  </si>
  <si>
    <t>39</t>
  </si>
  <si>
    <t>34774102</t>
  </si>
  <si>
    <t>žárovka LED E27 6W</t>
  </si>
  <si>
    <t>77187668</t>
  </si>
  <si>
    <t>40</t>
  </si>
  <si>
    <t>741-pc 1</t>
  </si>
  <si>
    <t>Výměna světel-předsíň a koupelna</t>
  </si>
  <si>
    <t>-865057808</t>
  </si>
  <si>
    <t>41</t>
  </si>
  <si>
    <t>998741202</t>
  </si>
  <si>
    <t>Přesun hmot procentní pro silnoproud v objektech v do 12 m</t>
  </si>
  <si>
    <t>-946244045</t>
  </si>
  <si>
    <t>742</t>
  </si>
  <si>
    <t>Elektroinstalace - slaboproud</t>
  </si>
  <si>
    <t>42</t>
  </si>
  <si>
    <t>742310006</t>
  </si>
  <si>
    <t>Montáž domácího nástěnného audio/video telefonu</t>
  </si>
  <si>
    <t>-1678901219</t>
  </si>
  <si>
    <t>43</t>
  </si>
  <si>
    <t>38226805</t>
  </si>
  <si>
    <t>přístroj telefonní domácí s bzučákem</t>
  </si>
  <si>
    <t>2061463962</t>
  </si>
  <si>
    <t>44</t>
  </si>
  <si>
    <t>742310806</t>
  </si>
  <si>
    <t>Demontáž domácího nástěnného audio/video telefonu</t>
  </si>
  <si>
    <t>997069312</t>
  </si>
  <si>
    <t>45</t>
  </si>
  <si>
    <t>998742202</t>
  </si>
  <si>
    <t>Přesun hmot procentní pro slaboproud v objektech v do 12 m</t>
  </si>
  <si>
    <t>100327653</t>
  </si>
  <si>
    <t>766</t>
  </si>
  <si>
    <t>Konstrukce truhlářské</t>
  </si>
  <si>
    <t>46</t>
  </si>
  <si>
    <t xml:space="preserve">766-pc  1</t>
  </si>
  <si>
    <t>D+m dveře prosklené 80/197, kování,kliky a zámek -jednokřídlové</t>
  </si>
  <si>
    <t>-146295433</t>
  </si>
  <si>
    <t>47</t>
  </si>
  <si>
    <t xml:space="preserve">766-pc  2</t>
  </si>
  <si>
    <t>Výměna desky pod dřezem</t>
  </si>
  <si>
    <t>-842525481</t>
  </si>
  <si>
    <t>48</t>
  </si>
  <si>
    <t>766-pc 4</t>
  </si>
  <si>
    <t>D+m dveří 60/197 plné včetně kování ,klik a zámek-jednokřídlové-WC</t>
  </si>
  <si>
    <t>1472921870</t>
  </si>
  <si>
    <t>49</t>
  </si>
  <si>
    <t>998766202</t>
  </si>
  <si>
    <t>Přesun hmot procentní pro konstrukce truhlářské v objektech v do 12 m</t>
  </si>
  <si>
    <t>199572052</t>
  </si>
  <si>
    <t>781</t>
  </si>
  <si>
    <t>Dokončovací práce - obklady</t>
  </si>
  <si>
    <t>50</t>
  </si>
  <si>
    <t>781473922</t>
  </si>
  <si>
    <t>Oprava obkladu z obkladaček keramických do 22 ks/m2 lepených</t>
  </si>
  <si>
    <t>-89934586</t>
  </si>
  <si>
    <t>51</t>
  </si>
  <si>
    <t>59761040</t>
  </si>
  <si>
    <t>obklad keramický -podobné jako stavající</t>
  </si>
  <si>
    <t>61429977</t>
  </si>
  <si>
    <t>4*1,1 'Přepočtené koeficientem množství</t>
  </si>
  <si>
    <t>52</t>
  </si>
  <si>
    <t>781-pc 1</t>
  </si>
  <si>
    <t>Doplnění spárování-koupelna u přípravy na pračku</t>
  </si>
  <si>
    <t>646834217</t>
  </si>
  <si>
    <t>53</t>
  </si>
  <si>
    <t>781-pc 2</t>
  </si>
  <si>
    <t>Umýt obklad za kuchyńskou linkou a přespárovat</t>
  </si>
  <si>
    <t>1750339781</t>
  </si>
  <si>
    <t>(0,6+2,5)*0,6</t>
  </si>
  <si>
    <t>54</t>
  </si>
  <si>
    <t>781-pc 3</t>
  </si>
  <si>
    <t>Umýt obklad a dlažbu v koupelně</t>
  </si>
  <si>
    <t>451395359</t>
  </si>
  <si>
    <t>55</t>
  </si>
  <si>
    <t>998781202</t>
  </si>
  <si>
    <t>Přesun hmot procentní pro obklady keramické v objektech v do 12 m</t>
  </si>
  <si>
    <t>-1406066801</t>
  </si>
  <si>
    <t>783</t>
  </si>
  <si>
    <t>Dokončovací práce - nátěry</t>
  </si>
  <si>
    <t>56</t>
  </si>
  <si>
    <t>783306801</t>
  </si>
  <si>
    <t>Odstranění nátěru ze zámečnických konstrukcí obroušením-zárubeň u vchodových dveí</t>
  </si>
  <si>
    <t>417525433</t>
  </si>
  <si>
    <t>4,8*0,25*1</t>
  </si>
  <si>
    <t>57</t>
  </si>
  <si>
    <t>783314101</t>
  </si>
  <si>
    <t>Základní jednonásobný syntetický nátěr zámečnických konstrukcí</t>
  </si>
  <si>
    <t>1157738996</t>
  </si>
  <si>
    <t>58</t>
  </si>
  <si>
    <t>783315101</t>
  </si>
  <si>
    <t>Mezinátěr jednonásobný syntetický standardní zámečnických konstrukcí</t>
  </si>
  <si>
    <t>134591805</t>
  </si>
  <si>
    <t>59</t>
  </si>
  <si>
    <t>783317101</t>
  </si>
  <si>
    <t>Krycí jednonásobný syntetický standardní nátěr zámečnických konstrukcí</t>
  </si>
  <si>
    <t>1366589865</t>
  </si>
  <si>
    <t>784</t>
  </si>
  <si>
    <t>Dokončovací práce - malby a tapety</t>
  </si>
  <si>
    <t>60</t>
  </si>
  <si>
    <t>784151011</t>
  </si>
  <si>
    <t>Dvojnásobné izolování vodou ředitelnými barvami v místnostech výšky do 3,80 m</t>
  </si>
  <si>
    <t>1210334686</t>
  </si>
  <si>
    <t>61</t>
  </si>
  <si>
    <t>784181101</t>
  </si>
  <si>
    <t>Základní jednonásobná penetrace podkladu v místnostech výšky do 3,80m</t>
  </si>
  <si>
    <t>917039767</t>
  </si>
  <si>
    <t>(1,7+2,5*2+1,7+8+3,5+2,9+5,1)*2*2,65+50,6</t>
  </si>
  <si>
    <t>62</t>
  </si>
  <si>
    <t>784221101</t>
  </si>
  <si>
    <t xml:space="preserve">Dvojnásobné bílé malby  ze směsí za sucha dobře otěruvzdorných v místnostech do 3,80 m</t>
  </si>
  <si>
    <t>2061498680</t>
  </si>
  <si>
    <t>VRN</t>
  </si>
  <si>
    <t>Vedlejší rozpočtové náklady</t>
  </si>
  <si>
    <t>63</t>
  </si>
  <si>
    <t>030001000</t>
  </si>
  <si>
    <t>Zařízení staveniště</t>
  </si>
  <si>
    <t>CS ÚRS 2016 01</t>
  </si>
  <si>
    <t>1024</t>
  </si>
  <si>
    <t>-30052697</t>
  </si>
  <si>
    <t>VRN6</t>
  </si>
  <si>
    <t>Územní vlivy</t>
  </si>
  <si>
    <t>64</t>
  </si>
  <si>
    <t>060001000</t>
  </si>
  <si>
    <t>1042891690</t>
  </si>
  <si>
    <t>VRN7</t>
  </si>
  <si>
    <t>Provozní vlivy</t>
  </si>
  <si>
    <t>65</t>
  </si>
  <si>
    <t>070001000</t>
  </si>
  <si>
    <t>-195309471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</si>
</sst>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51</v>
      </c>
      <c r="AI60" s="39"/>
      <c r="AJ60" s="39"/>
      <c r="AK60" s="39"/>
      <c r="AL60" s="39"/>
      <c r="AM60" s="58" t="s">
        <v>52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54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51</v>
      </c>
      <c r="AI75" s="39"/>
      <c r="AJ75" s="39"/>
      <c r="AK75" s="39"/>
      <c r="AL75" s="39"/>
      <c r="AM75" s="58" t="s">
        <v>52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zderadova3,22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Oprava bytu č.22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Zderadova 3,Brno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 "","",AN8)</f>
        <v>15. 8. 2019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M.m.Brna,OSM, Husova 3,Brno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73" t="str">
        <f>IF(E17="","",E17)</f>
        <v>R.Volková</v>
      </c>
      <c r="AN89" s="64"/>
      <c r="AO89" s="64"/>
      <c r="AP89" s="64"/>
      <c r="AQ89" s="37"/>
      <c r="AR89" s="41"/>
      <c r="AS89" s="74" t="s">
        <v>56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73" t="str">
        <f>IF(E20="","",E20)</f>
        <v>Radka Volková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57</v>
      </c>
      <c r="D92" s="87"/>
      <c r="E92" s="87"/>
      <c r="F92" s="87"/>
      <c r="G92" s="87"/>
      <c r="H92" s="88"/>
      <c r="I92" s="89" t="s">
        <v>58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59</v>
      </c>
      <c r="AH92" s="87"/>
      <c r="AI92" s="87"/>
      <c r="AJ92" s="87"/>
      <c r="AK92" s="87"/>
      <c r="AL92" s="87"/>
      <c r="AM92" s="87"/>
      <c r="AN92" s="89" t="s">
        <v>60</v>
      </c>
      <c r="AO92" s="87"/>
      <c r="AP92" s="91"/>
      <c r="AQ92" s="92" t="s">
        <v>61</v>
      </c>
      <c r="AR92" s="41"/>
      <c r="AS92" s="93" t="s">
        <v>62</v>
      </c>
      <c r="AT92" s="94" t="s">
        <v>63</v>
      </c>
      <c r="AU92" s="94" t="s">
        <v>64</v>
      </c>
      <c r="AV92" s="94" t="s">
        <v>65</v>
      </c>
      <c r="AW92" s="94" t="s">
        <v>66</v>
      </c>
      <c r="AX92" s="94" t="s">
        <v>67</v>
      </c>
      <c r="AY92" s="94" t="s">
        <v>68</v>
      </c>
      <c r="AZ92" s="94" t="s">
        <v>69</v>
      </c>
      <c r="BA92" s="94" t="s">
        <v>70</v>
      </c>
      <c r="BB92" s="94" t="s">
        <v>71</v>
      </c>
      <c r="BC92" s="94" t="s">
        <v>72</v>
      </c>
      <c r="BD92" s="95" t="s">
        <v>73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75</v>
      </c>
      <c r="BT94" s="110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="6" customFormat="1" ht="27" customHeight="1">
      <c r="A95" s="111" t="s">
        <v>79</v>
      </c>
      <c r="B95" s="112"/>
      <c r="C95" s="113"/>
      <c r="D95" s="114" t="s">
        <v>14</v>
      </c>
      <c r="E95" s="114"/>
      <c r="F95" s="114"/>
      <c r="G95" s="114"/>
      <c r="H95" s="114"/>
      <c r="I95" s="115"/>
      <c r="J95" s="114" t="s">
        <v>17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'zderadova3,22 - Oprava by...'!J28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80</v>
      </c>
      <c r="AR95" s="118"/>
      <c r="AS95" s="119">
        <v>0</v>
      </c>
      <c r="AT95" s="120">
        <f>ROUND(SUM(AV95:AW95),2)</f>
        <v>0</v>
      </c>
      <c r="AU95" s="121">
        <f>'zderadova3,22 - Oprava by...'!P130</f>
        <v>0</v>
      </c>
      <c r="AV95" s="120">
        <f>'zderadova3,22 - Oprava by...'!J31</f>
        <v>0</v>
      </c>
      <c r="AW95" s="120">
        <f>'zderadova3,22 - Oprava by...'!J32</f>
        <v>0</v>
      </c>
      <c r="AX95" s="120">
        <f>'zderadova3,22 - Oprava by...'!J33</f>
        <v>0</v>
      </c>
      <c r="AY95" s="120">
        <f>'zderadova3,22 - Oprava by...'!J34</f>
        <v>0</v>
      </c>
      <c r="AZ95" s="120">
        <f>'zderadova3,22 - Oprava by...'!F31</f>
        <v>0</v>
      </c>
      <c r="BA95" s="120">
        <f>'zderadova3,22 - Oprava by...'!F32</f>
        <v>0</v>
      </c>
      <c r="BB95" s="120">
        <f>'zderadova3,22 - Oprava by...'!F33</f>
        <v>0</v>
      </c>
      <c r="BC95" s="120">
        <f>'zderadova3,22 - Oprava by...'!F34</f>
        <v>0</v>
      </c>
      <c r="BD95" s="122">
        <f>'zderadova3,22 - Oprava by...'!F35</f>
        <v>0</v>
      </c>
      <c r="BT95" s="123" t="s">
        <v>81</v>
      </c>
      <c r="BU95" s="123" t="s">
        <v>82</v>
      </c>
      <c r="BV95" s="123" t="s">
        <v>77</v>
      </c>
      <c r="BW95" s="123" t="s">
        <v>5</v>
      </c>
      <c r="BX95" s="123" t="s">
        <v>78</v>
      </c>
      <c r="CL95" s="123" t="s">
        <v>1</v>
      </c>
    </row>
    <row r="96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="1" customFormat="1" ht="6.96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sheet="1" formatColumns="0" formatRows="0" objects="1" scenarios="1" spinCount="100000" saltValue="AbvkBljQeuk6dSk/uGAOsJRp+I1suhimqIiIr/k63gVFWmegCznZcya7WsuHKro+p7Ou/GenNM5Dldj0OHK94Q==" hashValue="EthJ7QAWQf7+1LMc9XGKz8ryrBXjJORw0uvjhRyTUMur5L5ETtHDCOkYdwsWffWCJo7HSEpZZYHQi1OrNAY86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zderadova3,22 - Oprava by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4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5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8"/>
      <c r="AT3" s="15" t="s">
        <v>81</v>
      </c>
    </row>
    <row r="4" ht="24.96" customHeight="1">
      <c r="B4" s="18"/>
      <c r="D4" s="128" t="s">
        <v>83</v>
      </c>
      <c r="L4" s="18"/>
      <c r="M4" s="129" t="s">
        <v>10</v>
      </c>
      <c r="AT4" s="15" t="s">
        <v>4</v>
      </c>
    </row>
    <row r="5" ht="6.96" customHeight="1">
      <c r="B5" s="18"/>
      <c r="L5" s="18"/>
    </row>
    <row r="6" s="1" customFormat="1" ht="12" customHeight="1">
      <c r="B6" s="41"/>
      <c r="D6" s="130" t="s">
        <v>16</v>
      </c>
      <c r="I6" s="131"/>
      <c r="L6" s="41"/>
    </row>
    <row r="7" s="1" customFormat="1" ht="36.96" customHeight="1">
      <c r="B7" s="41"/>
      <c r="E7" s="132" t="s">
        <v>17</v>
      </c>
      <c r="F7" s="1"/>
      <c r="G7" s="1"/>
      <c r="H7" s="1"/>
      <c r="I7" s="131"/>
      <c r="L7" s="41"/>
    </row>
    <row r="8" s="1" customFormat="1">
      <c r="B8" s="41"/>
      <c r="I8" s="131"/>
      <c r="L8" s="41"/>
    </row>
    <row r="9" s="1" customFormat="1" ht="12" customHeight="1">
      <c r="B9" s="41"/>
      <c r="D9" s="130" t="s">
        <v>18</v>
      </c>
      <c r="F9" s="133" t="s">
        <v>1</v>
      </c>
      <c r="I9" s="134" t="s">
        <v>19</v>
      </c>
      <c r="J9" s="133" t="s">
        <v>1</v>
      </c>
      <c r="L9" s="41"/>
    </row>
    <row r="10" s="1" customFormat="1" ht="12" customHeight="1">
      <c r="B10" s="41"/>
      <c r="D10" s="130" t="s">
        <v>20</v>
      </c>
      <c r="F10" s="133" t="s">
        <v>21</v>
      </c>
      <c r="I10" s="134" t="s">
        <v>22</v>
      </c>
      <c r="J10" s="135" t="str">
        <f>'Rekapitulace stavby'!AN8</f>
        <v>15. 8. 2019</v>
      </c>
      <c r="L10" s="41"/>
    </row>
    <row r="11" s="1" customFormat="1" ht="10.8" customHeight="1">
      <c r="B11" s="41"/>
      <c r="I11" s="131"/>
      <c r="L11" s="41"/>
    </row>
    <row r="12" s="1" customFormat="1" ht="12" customHeight="1">
      <c r="B12" s="41"/>
      <c r="D12" s="130" t="s">
        <v>24</v>
      </c>
      <c r="I12" s="134" t="s">
        <v>25</v>
      </c>
      <c r="J12" s="133" t="s">
        <v>1</v>
      </c>
      <c r="L12" s="41"/>
    </row>
    <row r="13" s="1" customFormat="1" ht="18" customHeight="1">
      <c r="B13" s="41"/>
      <c r="E13" s="133" t="s">
        <v>26</v>
      </c>
      <c r="I13" s="134" t="s">
        <v>27</v>
      </c>
      <c r="J13" s="133" t="s">
        <v>1</v>
      </c>
      <c r="L13" s="41"/>
    </row>
    <row r="14" s="1" customFormat="1" ht="6.96" customHeight="1">
      <c r="B14" s="41"/>
      <c r="I14" s="131"/>
      <c r="L14" s="41"/>
    </row>
    <row r="15" s="1" customFormat="1" ht="12" customHeight="1">
      <c r="B15" s="41"/>
      <c r="D15" s="130" t="s">
        <v>28</v>
      </c>
      <c r="I15" s="134" t="s">
        <v>25</v>
      </c>
      <c r="J15" s="31" t="str">
        <f>'Rekapitulace stavby'!AN13</f>
        <v>Vyplň údaj</v>
      </c>
      <c r="L15" s="41"/>
    </row>
    <row r="16" s="1" customFormat="1" ht="18" customHeight="1">
      <c r="B16" s="41"/>
      <c r="E16" s="31" t="str">
        <f>'Rekapitulace stavby'!E14</f>
        <v>Vyplň údaj</v>
      </c>
      <c r="F16" s="133"/>
      <c r="G16" s="133"/>
      <c r="H16" s="133"/>
      <c r="I16" s="134" t="s">
        <v>27</v>
      </c>
      <c r="J16" s="31" t="str">
        <f>'Rekapitulace stavby'!AN14</f>
        <v>Vyplň údaj</v>
      </c>
      <c r="L16" s="41"/>
    </row>
    <row r="17" s="1" customFormat="1" ht="6.96" customHeight="1">
      <c r="B17" s="41"/>
      <c r="I17" s="131"/>
      <c r="L17" s="41"/>
    </row>
    <row r="18" s="1" customFormat="1" ht="12" customHeight="1">
      <c r="B18" s="41"/>
      <c r="D18" s="130" t="s">
        <v>30</v>
      </c>
      <c r="I18" s="134" t="s">
        <v>25</v>
      </c>
      <c r="J18" s="133" t="s">
        <v>1</v>
      </c>
      <c r="L18" s="41"/>
    </row>
    <row r="19" s="1" customFormat="1" ht="18" customHeight="1">
      <c r="B19" s="41"/>
      <c r="E19" s="133" t="s">
        <v>31</v>
      </c>
      <c r="I19" s="134" t="s">
        <v>27</v>
      </c>
      <c r="J19" s="133" t="s">
        <v>1</v>
      </c>
      <c r="L19" s="41"/>
    </row>
    <row r="20" s="1" customFormat="1" ht="6.96" customHeight="1">
      <c r="B20" s="41"/>
      <c r="I20" s="131"/>
      <c r="L20" s="41"/>
    </row>
    <row r="21" s="1" customFormat="1" ht="12" customHeight="1">
      <c r="B21" s="41"/>
      <c r="D21" s="130" t="s">
        <v>33</v>
      </c>
      <c r="I21" s="134" t="s">
        <v>25</v>
      </c>
      <c r="J21" s="133" t="s">
        <v>1</v>
      </c>
      <c r="L21" s="41"/>
    </row>
    <row r="22" s="1" customFormat="1" ht="18" customHeight="1">
      <c r="B22" s="41"/>
      <c r="E22" s="133" t="s">
        <v>34</v>
      </c>
      <c r="I22" s="134" t="s">
        <v>27</v>
      </c>
      <c r="J22" s="133" t="s">
        <v>1</v>
      </c>
      <c r="L22" s="41"/>
    </row>
    <row r="23" s="1" customFormat="1" ht="6.96" customHeight="1">
      <c r="B23" s="41"/>
      <c r="I23" s="131"/>
      <c r="L23" s="41"/>
    </row>
    <row r="24" s="1" customFormat="1" ht="12" customHeight="1">
      <c r="B24" s="41"/>
      <c r="D24" s="130" t="s">
        <v>35</v>
      </c>
      <c r="I24" s="131"/>
      <c r="L24" s="41"/>
    </row>
    <row r="25" s="7" customFormat="1" ht="16.5" customHeight="1">
      <c r="B25" s="136"/>
      <c r="E25" s="137" t="s">
        <v>1</v>
      </c>
      <c r="F25" s="137"/>
      <c r="G25" s="137"/>
      <c r="H25" s="137"/>
      <c r="I25" s="138"/>
      <c r="L25" s="136"/>
    </row>
    <row r="26" s="1" customFormat="1" ht="6.96" customHeight="1">
      <c r="B26" s="41"/>
      <c r="I26" s="131"/>
      <c r="L26" s="41"/>
    </row>
    <row r="27" s="1" customFormat="1" ht="6.96" customHeight="1">
      <c r="B27" s="41"/>
      <c r="D27" s="76"/>
      <c r="E27" s="76"/>
      <c r="F27" s="76"/>
      <c r="G27" s="76"/>
      <c r="H27" s="76"/>
      <c r="I27" s="139"/>
      <c r="J27" s="76"/>
      <c r="K27" s="76"/>
      <c r="L27" s="41"/>
    </row>
    <row r="28" s="1" customFormat="1" ht="25.44" customHeight="1">
      <c r="B28" s="41"/>
      <c r="D28" s="140" t="s">
        <v>36</v>
      </c>
      <c r="I28" s="131"/>
      <c r="J28" s="141">
        <f>ROUND(J130, 2)</f>
        <v>0</v>
      </c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39"/>
      <c r="J29" s="76"/>
      <c r="K29" s="76"/>
      <c r="L29" s="41"/>
    </row>
    <row r="30" s="1" customFormat="1" ht="14.4" customHeight="1">
      <c r="B30" s="41"/>
      <c r="F30" s="142" t="s">
        <v>38</v>
      </c>
      <c r="I30" s="143" t="s">
        <v>37</v>
      </c>
      <c r="J30" s="142" t="s">
        <v>39</v>
      </c>
      <c r="L30" s="41"/>
    </row>
    <row r="31" s="1" customFormat="1" ht="14.4" customHeight="1">
      <c r="B31" s="41"/>
      <c r="D31" s="144" t="s">
        <v>40</v>
      </c>
      <c r="E31" s="130" t="s">
        <v>41</v>
      </c>
      <c r="F31" s="145">
        <f>ROUND((SUM(BE130:BE243)),  2)</f>
        <v>0</v>
      </c>
      <c r="I31" s="146">
        <v>0.20999999999999999</v>
      </c>
      <c r="J31" s="145">
        <f>ROUND(((SUM(BE130:BE243))*I31),  2)</f>
        <v>0</v>
      </c>
      <c r="L31" s="41"/>
    </row>
    <row r="32" s="1" customFormat="1" ht="14.4" customHeight="1">
      <c r="B32" s="41"/>
      <c r="E32" s="130" t="s">
        <v>42</v>
      </c>
      <c r="F32" s="145">
        <f>ROUND((SUM(BF130:BF243)),  2)</f>
        <v>0</v>
      </c>
      <c r="I32" s="146">
        <v>0.14999999999999999</v>
      </c>
      <c r="J32" s="145">
        <f>ROUND(((SUM(BF130:BF243))*I32),  2)</f>
        <v>0</v>
      </c>
      <c r="L32" s="41"/>
    </row>
    <row r="33" hidden="1" s="1" customFormat="1" ht="14.4" customHeight="1">
      <c r="B33" s="41"/>
      <c r="E33" s="130" t="s">
        <v>43</v>
      </c>
      <c r="F33" s="145">
        <f>ROUND((SUM(BG130:BG243)),  2)</f>
        <v>0</v>
      </c>
      <c r="I33" s="146">
        <v>0.20999999999999999</v>
      </c>
      <c r="J33" s="145">
        <f>0</f>
        <v>0</v>
      </c>
      <c r="L33" s="41"/>
    </row>
    <row r="34" hidden="1" s="1" customFormat="1" ht="14.4" customHeight="1">
      <c r="B34" s="41"/>
      <c r="E34" s="130" t="s">
        <v>44</v>
      </c>
      <c r="F34" s="145">
        <f>ROUND((SUM(BH130:BH243)),  2)</f>
        <v>0</v>
      </c>
      <c r="I34" s="146">
        <v>0.14999999999999999</v>
      </c>
      <c r="J34" s="145">
        <f>0</f>
        <v>0</v>
      </c>
      <c r="L34" s="41"/>
    </row>
    <row r="35" hidden="1" s="1" customFormat="1" ht="14.4" customHeight="1">
      <c r="B35" s="41"/>
      <c r="E35" s="130" t="s">
        <v>45</v>
      </c>
      <c r="F35" s="145">
        <f>ROUND((SUM(BI130:BI243)),  2)</f>
        <v>0</v>
      </c>
      <c r="I35" s="146">
        <v>0</v>
      </c>
      <c r="J35" s="145">
        <f>0</f>
        <v>0</v>
      </c>
      <c r="L35" s="41"/>
    </row>
    <row r="36" s="1" customFormat="1" ht="6.96" customHeight="1">
      <c r="B36" s="41"/>
      <c r="I36" s="131"/>
      <c r="L36" s="41"/>
    </row>
    <row r="37" s="1" customFormat="1" ht="25.44" customHeight="1"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52"/>
      <c r="J37" s="153">
        <f>SUM(J28:J35)</f>
        <v>0</v>
      </c>
      <c r="K37" s="154"/>
      <c r="L37" s="41"/>
    </row>
    <row r="38" s="1" customFormat="1" ht="14.4" customHeight="1">
      <c r="B38" s="41"/>
      <c r="I38" s="131"/>
      <c r="L38" s="41"/>
    </row>
    <row r="39" ht="14.4" customHeight="1">
      <c r="B39" s="18"/>
      <c r="L39" s="18"/>
    </row>
    <row r="40" ht="14.4" customHeight="1">
      <c r="B40" s="18"/>
      <c r="L40" s="18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55" t="s">
        <v>49</v>
      </c>
      <c r="E50" s="156"/>
      <c r="F50" s="156"/>
      <c r="G50" s="155" t="s">
        <v>50</v>
      </c>
      <c r="H50" s="156"/>
      <c r="I50" s="157"/>
      <c r="J50" s="156"/>
      <c r="K50" s="156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58" t="s">
        <v>51</v>
      </c>
      <c r="E61" s="159"/>
      <c r="F61" s="160" t="s">
        <v>52</v>
      </c>
      <c r="G61" s="158" t="s">
        <v>51</v>
      </c>
      <c r="H61" s="159"/>
      <c r="I61" s="161"/>
      <c r="J61" s="162" t="s">
        <v>52</v>
      </c>
      <c r="K61" s="159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55" t="s">
        <v>53</v>
      </c>
      <c r="E65" s="156"/>
      <c r="F65" s="156"/>
      <c r="G65" s="155" t="s">
        <v>54</v>
      </c>
      <c r="H65" s="156"/>
      <c r="I65" s="157"/>
      <c r="J65" s="156"/>
      <c r="K65" s="156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58" t="s">
        <v>51</v>
      </c>
      <c r="E76" s="159"/>
      <c r="F76" s="160" t="s">
        <v>52</v>
      </c>
      <c r="G76" s="158" t="s">
        <v>51</v>
      </c>
      <c r="H76" s="159"/>
      <c r="I76" s="161"/>
      <c r="J76" s="162" t="s">
        <v>52</v>
      </c>
      <c r="K76" s="159"/>
      <c r="L76" s="41"/>
    </row>
    <row r="77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41"/>
    </row>
    <row r="81" s="1" customFormat="1" ht="6.96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41"/>
    </row>
    <row r="82" s="1" customFormat="1" ht="24.96" customHeight="1">
      <c r="B82" s="36"/>
      <c r="C82" s="21" t="s">
        <v>84</v>
      </c>
      <c r="D82" s="37"/>
      <c r="E82" s="37"/>
      <c r="F82" s="37"/>
      <c r="G82" s="37"/>
      <c r="H82" s="37"/>
      <c r="I82" s="131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1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1"/>
      <c r="J84" s="37"/>
      <c r="K84" s="37"/>
      <c r="L84" s="41"/>
    </row>
    <row r="85" s="1" customFormat="1" ht="16.5" customHeight="1">
      <c r="B85" s="36"/>
      <c r="C85" s="37"/>
      <c r="D85" s="37"/>
      <c r="E85" s="69" t="str">
        <f>E7</f>
        <v>Oprava bytu č.22</v>
      </c>
      <c r="F85" s="37"/>
      <c r="G85" s="37"/>
      <c r="H85" s="37"/>
      <c r="I85" s="131"/>
      <c r="J85" s="37"/>
      <c r="K85" s="37"/>
      <c r="L85" s="41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131"/>
      <c r="J86" s="37"/>
      <c r="K86" s="37"/>
      <c r="L86" s="41"/>
    </row>
    <row r="87" s="1" customFormat="1" ht="12" customHeight="1">
      <c r="B87" s="36"/>
      <c r="C87" s="30" t="s">
        <v>20</v>
      </c>
      <c r="D87" s="37"/>
      <c r="E87" s="37"/>
      <c r="F87" s="25" t="str">
        <f>F10</f>
        <v>Zderadova 3,Brno</v>
      </c>
      <c r="G87" s="37"/>
      <c r="H87" s="37"/>
      <c r="I87" s="134" t="s">
        <v>22</v>
      </c>
      <c r="J87" s="72" t="str">
        <f>IF(J10="","",J10)</f>
        <v>15. 8. 2019</v>
      </c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1"/>
      <c r="J88" s="37"/>
      <c r="K88" s="37"/>
      <c r="L88" s="41"/>
    </row>
    <row r="89" s="1" customFormat="1" ht="15.15" customHeight="1">
      <c r="B89" s="36"/>
      <c r="C89" s="30" t="s">
        <v>24</v>
      </c>
      <c r="D89" s="37"/>
      <c r="E89" s="37"/>
      <c r="F89" s="25" t="str">
        <f>E13</f>
        <v>M.m.Brna,OSM, Husova 3,Brno</v>
      </c>
      <c r="G89" s="37"/>
      <c r="H89" s="37"/>
      <c r="I89" s="134" t="s">
        <v>30</v>
      </c>
      <c r="J89" s="34" t="str">
        <f>E19</f>
        <v>R.Volková</v>
      </c>
      <c r="K89" s="37"/>
      <c r="L89" s="41"/>
    </row>
    <row r="90" s="1" customFormat="1" ht="15.15" customHeight="1">
      <c r="B90" s="36"/>
      <c r="C90" s="30" t="s">
        <v>28</v>
      </c>
      <c r="D90" s="37"/>
      <c r="E90" s="37"/>
      <c r="F90" s="25" t="str">
        <f>IF(E16="","",E16)</f>
        <v>Vyplň údaj</v>
      </c>
      <c r="G90" s="37"/>
      <c r="H90" s="37"/>
      <c r="I90" s="134" t="s">
        <v>33</v>
      </c>
      <c r="J90" s="34" t="str">
        <f>E22</f>
        <v>Radka Volková</v>
      </c>
      <c r="K90" s="37"/>
      <c r="L90" s="41"/>
    </row>
    <row r="91" s="1" customFormat="1" ht="10.32" customHeight="1">
      <c r="B91" s="36"/>
      <c r="C91" s="37"/>
      <c r="D91" s="37"/>
      <c r="E91" s="37"/>
      <c r="F91" s="37"/>
      <c r="G91" s="37"/>
      <c r="H91" s="37"/>
      <c r="I91" s="131"/>
      <c r="J91" s="37"/>
      <c r="K91" s="37"/>
      <c r="L91" s="41"/>
    </row>
    <row r="92" s="1" customFormat="1" ht="29.28" customHeight="1">
      <c r="B92" s="36"/>
      <c r="C92" s="169" t="s">
        <v>85</v>
      </c>
      <c r="D92" s="170"/>
      <c r="E92" s="170"/>
      <c r="F92" s="170"/>
      <c r="G92" s="170"/>
      <c r="H92" s="170"/>
      <c r="I92" s="171"/>
      <c r="J92" s="172" t="s">
        <v>86</v>
      </c>
      <c r="K92" s="170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1"/>
      <c r="J93" s="37"/>
      <c r="K93" s="37"/>
      <c r="L93" s="41"/>
    </row>
    <row r="94" s="1" customFormat="1" ht="22.8" customHeight="1">
      <c r="B94" s="36"/>
      <c r="C94" s="173" t="s">
        <v>87</v>
      </c>
      <c r="D94" s="37"/>
      <c r="E94" s="37"/>
      <c r="F94" s="37"/>
      <c r="G94" s="37"/>
      <c r="H94" s="37"/>
      <c r="I94" s="131"/>
      <c r="J94" s="103">
        <f>J130</f>
        <v>0</v>
      </c>
      <c r="K94" s="37"/>
      <c r="L94" s="41"/>
      <c r="AU94" s="15" t="s">
        <v>88</v>
      </c>
    </row>
    <row r="95" s="8" customFormat="1" ht="24.96" customHeight="1">
      <c r="B95" s="174"/>
      <c r="C95" s="175"/>
      <c r="D95" s="176" t="s">
        <v>89</v>
      </c>
      <c r="E95" s="177"/>
      <c r="F95" s="177"/>
      <c r="G95" s="177"/>
      <c r="H95" s="177"/>
      <c r="I95" s="178"/>
      <c r="J95" s="179">
        <f>J131</f>
        <v>0</v>
      </c>
      <c r="K95" s="175"/>
      <c r="L95" s="180"/>
    </row>
    <row r="96" s="9" customFormat="1" ht="19.92" customHeight="1">
      <c r="B96" s="181"/>
      <c r="C96" s="182"/>
      <c r="D96" s="183" t="s">
        <v>90</v>
      </c>
      <c r="E96" s="184"/>
      <c r="F96" s="184"/>
      <c r="G96" s="184"/>
      <c r="H96" s="184"/>
      <c r="I96" s="185"/>
      <c r="J96" s="186">
        <f>J132</f>
        <v>0</v>
      </c>
      <c r="K96" s="182"/>
      <c r="L96" s="187"/>
    </row>
    <row r="97" s="9" customFormat="1" ht="19.92" customHeight="1">
      <c r="B97" s="181"/>
      <c r="C97" s="182"/>
      <c r="D97" s="183" t="s">
        <v>91</v>
      </c>
      <c r="E97" s="184"/>
      <c r="F97" s="184"/>
      <c r="G97" s="184"/>
      <c r="H97" s="184"/>
      <c r="I97" s="185"/>
      <c r="J97" s="186">
        <f>J149</f>
        <v>0</v>
      </c>
      <c r="K97" s="182"/>
      <c r="L97" s="187"/>
    </row>
    <row r="98" s="9" customFormat="1" ht="19.92" customHeight="1">
      <c r="B98" s="181"/>
      <c r="C98" s="182"/>
      <c r="D98" s="183" t="s">
        <v>92</v>
      </c>
      <c r="E98" s="184"/>
      <c r="F98" s="184"/>
      <c r="G98" s="184"/>
      <c r="H98" s="184"/>
      <c r="I98" s="185"/>
      <c r="J98" s="186">
        <f>J173</f>
        <v>0</v>
      </c>
      <c r="K98" s="182"/>
      <c r="L98" s="187"/>
    </row>
    <row r="99" s="9" customFormat="1" ht="19.92" customHeight="1">
      <c r="B99" s="181"/>
      <c r="C99" s="182"/>
      <c r="D99" s="183" t="s">
        <v>93</v>
      </c>
      <c r="E99" s="184"/>
      <c r="F99" s="184"/>
      <c r="G99" s="184"/>
      <c r="H99" s="184"/>
      <c r="I99" s="185"/>
      <c r="J99" s="186">
        <f>J179</f>
        <v>0</v>
      </c>
      <c r="K99" s="182"/>
      <c r="L99" s="187"/>
    </row>
    <row r="100" s="8" customFormat="1" ht="24.96" customHeight="1">
      <c r="B100" s="174"/>
      <c r="C100" s="175"/>
      <c r="D100" s="176" t="s">
        <v>94</v>
      </c>
      <c r="E100" s="177"/>
      <c r="F100" s="177"/>
      <c r="G100" s="177"/>
      <c r="H100" s="177"/>
      <c r="I100" s="178"/>
      <c r="J100" s="179">
        <f>J181</f>
        <v>0</v>
      </c>
      <c r="K100" s="175"/>
      <c r="L100" s="180"/>
    </row>
    <row r="101" s="9" customFormat="1" ht="19.92" customHeight="1">
      <c r="B101" s="181"/>
      <c r="C101" s="182"/>
      <c r="D101" s="183" t="s">
        <v>95</v>
      </c>
      <c r="E101" s="184"/>
      <c r="F101" s="184"/>
      <c r="G101" s="184"/>
      <c r="H101" s="184"/>
      <c r="I101" s="185"/>
      <c r="J101" s="186">
        <f>J182</f>
        <v>0</v>
      </c>
      <c r="K101" s="182"/>
      <c r="L101" s="187"/>
    </row>
    <row r="102" s="9" customFormat="1" ht="19.92" customHeight="1">
      <c r="B102" s="181"/>
      <c r="C102" s="182"/>
      <c r="D102" s="183" t="s">
        <v>96</v>
      </c>
      <c r="E102" s="184"/>
      <c r="F102" s="184"/>
      <c r="G102" s="184"/>
      <c r="H102" s="184"/>
      <c r="I102" s="185"/>
      <c r="J102" s="186">
        <f>J185</f>
        <v>0</v>
      </c>
      <c r="K102" s="182"/>
      <c r="L102" s="187"/>
    </row>
    <row r="103" s="9" customFormat="1" ht="19.92" customHeight="1">
      <c r="B103" s="181"/>
      <c r="C103" s="182"/>
      <c r="D103" s="183" t="s">
        <v>97</v>
      </c>
      <c r="E103" s="184"/>
      <c r="F103" s="184"/>
      <c r="G103" s="184"/>
      <c r="H103" s="184"/>
      <c r="I103" s="185"/>
      <c r="J103" s="186">
        <f>J191</f>
        <v>0</v>
      </c>
      <c r="K103" s="182"/>
      <c r="L103" s="187"/>
    </row>
    <row r="104" s="9" customFormat="1" ht="19.92" customHeight="1">
      <c r="B104" s="181"/>
      <c r="C104" s="182"/>
      <c r="D104" s="183" t="s">
        <v>98</v>
      </c>
      <c r="E104" s="184"/>
      <c r="F104" s="184"/>
      <c r="G104" s="184"/>
      <c r="H104" s="184"/>
      <c r="I104" s="185"/>
      <c r="J104" s="186">
        <f>J197</f>
        <v>0</v>
      </c>
      <c r="K104" s="182"/>
      <c r="L104" s="187"/>
    </row>
    <row r="105" s="9" customFormat="1" ht="19.92" customHeight="1">
      <c r="B105" s="181"/>
      <c r="C105" s="182"/>
      <c r="D105" s="183" t="s">
        <v>99</v>
      </c>
      <c r="E105" s="184"/>
      <c r="F105" s="184"/>
      <c r="G105" s="184"/>
      <c r="H105" s="184"/>
      <c r="I105" s="185"/>
      <c r="J105" s="186">
        <f>J204</f>
        <v>0</v>
      </c>
      <c r="K105" s="182"/>
      <c r="L105" s="187"/>
    </row>
    <row r="106" s="9" customFormat="1" ht="19.92" customHeight="1">
      <c r="B106" s="181"/>
      <c r="C106" s="182"/>
      <c r="D106" s="183" t="s">
        <v>100</v>
      </c>
      <c r="E106" s="184"/>
      <c r="F106" s="184"/>
      <c r="G106" s="184"/>
      <c r="H106" s="184"/>
      <c r="I106" s="185"/>
      <c r="J106" s="186">
        <f>J209</f>
        <v>0</v>
      </c>
      <c r="K106" s="182"/>
      <c r="L106" s="187"/>
    </row>
    <row r="107" s="9" customFormat="1" ht="19.92" customHeight="1">
      <c r="B107" s="181"/>
      <c r="C107" s="182"/>
      <c r="D107" s="183" t="s">
        <v>101</v>
      </c>
      <c r="E107" s="184"/>
      <c r="F107" s="184"/>
      <c r="G107" s="184"/>
      <c r="H107" s="184"/>
      <c r="I107" s="185"/>
      <c r="J107" s="186">
        <f>J216</f>
        <v>0</v>
      </c>
      <c r="K107" s="182"/>
      <c r="L107" s="187"/>
    </row>
    <row r="108" s="9" customFormat="1" ht="19.92" customHeight="1">
      <c r="B108" s="181"/>
      <c r="C108" s="182"/>
      <c r="D108" s="183" t="s">
        <v>102</v>
      </c>
      <c r="E108" s="184"/>
      <c r="F108" s="184"/>
      <c r="G108" s="184"/>
      <c r="H108" s="184"/>
      <c r="I108" s="185"/>
      <c r="J108" s="186">
        <f>J226</f>
        <v>0</v>
      </c>
      <c r="K108" s="182"/>
      <c r="L108" s="187"/>
    </row>
    <row r="109" s="9" customFormat="1" ht="19.92" customHeight="1">
      <c r="B109" s="181"/>
      <c r="C109" s="182"/>
      <c r="D109" s="183" t="s">
        <v>103</v>
      </c>
      <c r="E109" s="184"/>
      <c r="F109" s="184"/>
      <c r="G109" s="184"/>
      <c r="H109" s="184"/>
      <c r="I109" s="185"/>
      <c r="J109" s="186">
        <f>J233</f>
        <v>0</v>
      </c>
      <c r="K109" s="182"/>
      <c r="L109" s="187"/>
    </row>
    <row r="110" s="8" customFormat="1" ht="24.96" customHeight="1">
      <c r="B110" s="174"/>
      <c r="C110" s="175"/>
      <c r="D110" s="176" t="s">
        <v>104</v>
      </c>
      <c r="E110" s="177"/>
      <c r="F110" s="177"/>
      <c r="G110" s="177"/>
      <c r="H110" s="177"/>
      <c r="I110" s="178"/>
      <c r="J110" s="179">
        <f>J238</f>
        <v>0</v>
      </c>
      <c r="K110" s="175"/>
      <c r="L110" s="180"/>
    </row>
    <row r="111" s="9" customFormat="1" ht="19.92" customHeight="1">
      <c r="B111" s="181"/>
      <c r="C111" s="182"/>
      <c r="D111" s="183" t="s">
        <v>105</v>
      </c>
      <c r="E111" s="184"/>
      <c r="F111" s="184"/>
      <c r="G111" s="184"/>
      <c r="H111" s="184"/>
      <c r="I111" s="185"/>
      <c r="J111" s="186">
        <f>J240</f>
        <v>0</v>
      </c>
      <c r="K111" s="182"/>
      <c r="L111" s="187"/>
    </row>
    <row r="112" s="9" customFormat="1" ht="19.92" customHeight="1">
      <c r="B112" s="181"/>
      <c r="C112" s="182"/>
      <c r="D112" s="183" t="s">
        <v>106</v>
      </c>
      <c r="E112" s="184"/>
      <c r="F112" s="184"/>
      <c r="G112" s="184"/>
      <c r="H112" s="184"/>
      <c r="I112" s="185"/>
      <c r="J112" s="186">
        <f>J242</f>
        <v>0</v>
      </c>
      <c r="K112" s="182"/>
      <c r="L112" s="187"/>
    </row>
    <row r="113" s="1" customFormat="1" ht="21.84" customHeight="1">
      <c r="B113" s="36"/>
      <c r="C113" s="37"/>
      <c r="D113" s="37"/>
      <c r="E113" s="37"/>
      <c r="F113" s="37"/>
      <c r="G113" s="37"/>
      <c r="H113" s="37"/>
      <c r="I113" s="131"/>
      <c r="J113" s="37"/>
      <c r="K113" s="37"/>
      <c r="L113" s="41"/>
    </row>
    <row r="114" s="1" customFormat="1" ht="6.96" customHeight="1">
      <c r="B114" s="59"/>
      <c r="C114" s="60"/>
      <c r="D114" s="60"/>
      <c r="E114" s="60"/>
      <c r="F114" s="60"/>
      <c r="G114" s="60"/>
      <c r="H114" s="60"/>
      <c r="I114" s="165"/>
      <c r="J114" s="60"/>
      <c r="K114" s="60"/>
      <c r="L114" s="41"/>
    </row>
    <row r="118" s="1" customFormat="1" ht="6.96" customHeight="1">
      <c r="B118" s="61"/>
      <c r="C118" s="62"/>
      <c r="D118" s="62"/>
      <c r="E118" s="62"/>
      <c r="F118" s="62"/>
      <c r="G118" s="62"/>
      <c r="H118" s="62"/>
      <c r="I118" s="168"/>
      <c r="J118" s="62"/>
      <c r="K118" s="62"/>
      <c r="L118" s="41"/>
    </row>
    <row r="119" s="1" customFormat="1" ht="24.96" customHeight="1">
      <c r="B119" s="36"/>
      <c r="C119" s="21" t="s">
        <v>107</v>
      </c>
      <c r="D119" s="37"/>
      <c r="E119" s="37"/>
      <c r="F119" s="37"/>
      <c r="G119" s="37"/>
      <c r="H119" s="37"/>
      <c r="I119" s="131"/>
      <c r="J119" s="37"/>
      <c r="K119" s="37"/>
      <c r="L119" s="41"/>
    </row>
    <row r="120" s="1" customFormat="1" ht="6.96" customHeight="1">
      <c r="B120" s="36"/>
      <c r="C120" s="37"/>
      <c r="D120" s="37"/>
      <c r="E120" s="37"/>
      <c r="F120" s="37"/>
      <c r="G120" s="37"/>
      <c r="H120" s="37"/>
      <c r="I120" s="131"/>
      <c r="J120" s="37"/>
      <c r="K120" s="37"/>
      <c r="L120" s="41"/>
    </row>
    <row r="121" s="1" customFormat="1" ht="12" customHeight="1">
      <c r="B121" s="36"/>
      <c r="C121" s="30" t="s">
        <v>16</v>
      </c>
      <c r="D121" s="37"/>
      <c r="E121" s="37"/>
      <c r="F121" s="37"/>
      <c r="G121" s="37"/>
      <c r="H121" s="37"/>
      <c r="I121" s="131"/>
      <c r="J121" s="37"/>
      <c r="K121" s="37"/>
      <c r="L121" s="41"/>
    </row>
    <row r="122" s="1" customFormat="1" ht="16.5" customHeight="1">
      <c r="B122" s="36"/>
      <c r="C122" s="37"/>
      <c r="D122" s="37"/>
      <c r="E122" s="69" t="str">
        <f>E7</f>
        <v>Oprava bytu č.22</v>
      </c>
      <c r="F122" s="37"/>
      <c r="G122" s="37"/>
      <c r="H122" s="37"/>
      <c r="I122" s="131"/>
      <c r="J122" s="37"/>
      <c r="K122" s="37"/>
      <c r="L122" s="41"/>
    </row>
    <row r="123" s="1" customFormat="1" ht="6.96" customHeight="1">
      <c r="B123" s="36"/>
      <c r="C123" s="37"/>
      <c r="D123" s="37"/>
      <c r="E123" s="37"/>
      <c r="F123" s="37"/>
      <c r="G123" s="37"/>
      <c r="H123" s="37"/>
      <c r="I123" s="131"/>
      <c r="J123" s="37"/>
      <c r="K123" s="37"/>
      <c r="L123" s="41"/>
    </row>
    <row r="124" s="1" customFormat="1" ht="12" customHeight="1">
      <c r="B124" s="36"/>
      <c r="C124" s="30" t="s">
        <v>20</v>
      </c>
      <c r="D124" s="37"/>
      <c r="E124" s="37"/>
      <c r="F124" s="25" t="str">
        <f>F10</f>
        <v>Zderadova 3,Brno</v>
      </c>
      <c r="G124" s="37"/>
      <c r="H124" s="37"/>
      <c r="I124" s="134" t="s">
        <v>22</v>
      </c>
      <c r="J124" s="72" t="str">
        <f>IF(J10="","",J10)</f>
        <v>15. 8. 2019</v>
      </c>
      <c r="K124" s="37"/>
      <c r="L124" s="41"/>
    </row>
    <row r="125" s="1" customFormat="1" ht="6.96" customHeight="1">
      <c r="B125" s="36"/>
      <c r="C125" s="37"/>
      <c r="D125" s="37"/>
      <c r="E125" s="37"/>
      <c r="F125" s="37"/>
      <c r="G125" s="37"/>
      <c r="H125" s="37"/>
      <c r="I125" s="131"/>
      <c r="J125" s="37"/>
      <c r="K125" s="37"/>
      <c r="L125" s="41"/>
    </row>
    <row r="126" s="1" customFormat="1" ht="15.15" customHeight="1">
      <c r="B126" s="36"/>
      <c r="C126" s="30" t="s">
        <v>24</v>
      </c>
      <c r="D126" s="37"/>
      <c r="E126" s="37"/>
      <c r="F126" s="25" t="str">
        <f>E13</f>
        <v>M.m.Brna,OSM, Husova 3,Brno</v>
      </c>
      <c r="G126" s="37"/>
      <c r="H126" s="37"/>
      <c r="I126" s="134" t="s">
        <v>30</v>
      </c>
      <c r="J126" s="34" t="str">
        <f>E19</f>
        <v>R.Volková</v>
      </c>
      <c r="K126" s="37"/>
      <c r="L126" s="41"/>
    </row>
    <row r="127" s="1" customFormat="1" ht="15.15" customHeight="1">
      <c r="B127" s="36"/>
      <c r="C127" s="30" t="s">
        <v>28</v>
      </c>
      <c r="D127" s="37"/>
      <c r="E127" s="37"/>
      <c r="F127" s="25" t="str">
        <f>IF(E16="","",E16)</f>
        <v>Vyplň údaj</v>
      </c>
      <c r="G127" s="37"/>
      <c r="H127" s="37"/>
      <c r="I127" s="134" t="s">
        <v>33</v>
      </c>
      <c r="J127" s="34" t="str">
        <f>E22</f>
        <v>Radka Volková</v>
      </c>
      <c r="K127" s="37"/>
      <c r="L127" s="41"/>
    </row>
    <row r="128" s="1" customFormat="1" ht="10.32" customHeight="1">
      <c r="B128" s="36"/>
      <c r="C128" s="37"/>
      <c r="D128" s="37"/>
      <c r="E128" s="37"/>
      <c r="F128" s="37"/>
      <c r="G128" s="37"/>
      <c r="H128" s="37"/>
      <c r="I128" s="131"/>
      <c r="J128" s="37"/>
      <c r="K128" s="37"/>
      <c r="L128" s="41"/>
    </row>
    <row r="129" s="10" customFormat="1" ht="29.28" customHeight="1">
      <c r="B129" s="188"/>
      <c r="C129" s="189" t="s">
        <v>108</v>
      </c>
      <c r="D129" s="190" t="s">
        <v>61</v>
      </c>
      <c r="E129" s="190" t="s">
        <v>57</v>
      </c>
      <c r="F129" s="190" t="s">
        <v>58</v>
      </c>
      <c r="G129" s="190" t="s">
        <v>109</v>
      </c>
      <c r="H129" s="190" t="s">
        <v>110</v>
      </c>
      <c r="I129" s="191" t="s">
        <v>111</v>
      </c>
      <c r="J129" s="192" t="s">
        <v>86</v>
      </c>
      <c r="K129" s="193" t="s">
        <v>112</v>
      </c>
      <c r="L129" s="194"/>
      <c r="M129" s="93" t="s">
        <v>1</v>
      </c>
      <c r="N129" s="94" t="s">
        <v>40</v>
      </c>
      <c r="O129" s="94" t="s">
        <v>113</v>
      </c>
      <c r="P129" s="94" t="s">
        <v>114</v>
      </c>
      <c r="Q129" s="94" t="s">
        <v>115</v>
      </c>
      <c r="R129" s="94" t="s">
        <v>116</v>
      </c>
      <c r="S129" s="94" t="s">
        <v>117</v>
      </c>
      <c r="T129" s="95" t="s">
        <v>118</v>
      </c>
    </row>
    <row r="130" s="1" customFormat="1" ht="22.8" customHeight="1">
      <c r="B130" s="36"/>
      <c r="C130" s="100" t="s">
        <v>119</v>
      </c>
      <c r="D130" s="37"/>
      <c r="E130" s="37"/>
      <c r="F130" s="37"/>
      <c r="G130" s="37"/>
      <c r="H130" s="37"/>
      <c r="I130" s="131"/>
      <c r="J130" s="195">
        <f>BK130</f>
        <v>0</v>
      </c>
      <c r="K130" s="37"/>
      <c r="L130" s="41"/>
      <c r="M130" s="96"/>
      <c r="N130" s="97"/>
      <c r="O130" s="97"/>
      <c r="P130" s="196">
        <f>P131+P181+P238</f>
        <v>0</v>
      </c>
      <c r="Q130" s="97"/>
      <c r="R130" s="196">
        <f>R131+R181+R238</f>
        <v>1.3117605000000001</v>
      </c>
      <c r="S130" s="97"/>
      <c r="T130" s="197">
        <f>T131+T181+T238</f>
        <v>3.8150300000000001</v>
      </c>
      <c r="AT130" s="15" t="s">
        <v>75</v>
      </c>
      <c r="AU130" s="15" t="s">
        <v>88</v>
      </c>
      <c r="BK130" s="198">
        <f>BK131+BK181+BK238</f>
        <v>0</v>
      </c>
    </row>
    <row r="131" s="11" customFormat="1" ht="25.92" customHeight="1">
      <c r="B131" s="199"/>
      <c r="C131" s="200"/>
      <c r="D131" s="201" t="s">
        <v>75</v>
      </c>
      <c r="E131" s="202" t="s">
        <v>120</v>
      </c>
      <c r="F131" s="202" t="s">
        <v>121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P132+P149+P173+P179</f>
        <v>0</v>
      </c>
      <c r="Q131" s="207"/>
      <c r="R131" s="208">
        <f>R132+R149+R173+R179</f>
        <v>1.1302722000000001</v>
      </c>
      <c r="S131" s="207"/>
      <c r="T131" s="209">
        <f>T132+T149+T173+T179</f>
        <v>3.7062900000000001</v>
      </c>
      <c r="AR131" s="210" t="s">
        <v>81</v>
      </c>
      <c r="AT131" s="211" t="s">
        <v>75</v>
      </c>
      <c r="AU131" s="211" t="s">
        <v>76</v>
      </c>
      <c r="AY131" s="210" t="s">
        <v>122</v>
      </c>
      <c r="BK131" s="212">
        <f>BK132+BK149+BK173+BK179</f>
        <v>0</v>
      </c>
    </row>
    <row r="132" s="11" customFormat="1" ht="22.8" customHeight="1">
      <c r="B132" s="199"/>
      <c r="C132" s="200"/>
      <c r="D132" s="201" t="s">
        <v>75</v>
      </c>
      <c r="E132" s="213" t="s">
        <v>123</v>
      </c>
      <c r="F132" s="213" t="s">
        <v>124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SUM(P133:P148)</f>
        <v>0</v>
      </c>
      <c r="Q132" s="207"/>
      <c r="R132" s="208">
        <f>SUM(R133:R148)</f>
        <v>1.1261602000000002</v>
      </c>
      <c r="S132" s="207"/>
      <c r="T132" s="209">
        <f>SUM(T133:T148)</f>
        <v>0</v>
      </c>
      <c r="AR132" s="210" t="s">
        <v>81</v>
      </c>
      <c r="AT132" s="211" t="s">
        <v>75</v>
      </c>
      <c r="AU132" s="211" t="s">
        <v>81</v>
      </c>
      <c r="AY132" s="210" t="s">
        <v>122</v>
      </c>
      <c r="BK132" s="212">
        <f>SUM(BK133:BK148)</f>
        <v>0</v>
      </c>
    </row>
    <row r="133" s="1" customFormat="1" ht="24" customHeight="1">
      <c r="B133" s="36"/>
      <c r="C133" s="215" t="s">
        <v>81</v>
      </c>
      <c r="D133" s="215" t="s">
        <v>125</v>
      </c>
      <c r="E133" s="216" t="s">
        <v>126</v>
      </c>
      <c r="F133" s="217" t="s">
        <v>127</v>
      </c>
      <c r="G133" s="218" t="s">
        <v>128</v>
      </c>
      <c r="H133" s="219">
        <v>50.600000000000001</v>
      </c>
      <c r="I133" s="220"/>
      <c r="J133" s="221">
        <f>ROUND(I133*H133,2)</f>
        <v>0</v>
      </c>
      <c r="K133" s="217" t="s">
        <v>129</v>
      </c>
      <c r="L133" s="41"/>
      <c r="M133" s="222" t="s">
        <v>1</v>
      </c>
      <c r="N133" s="223" t="s">
        <v>42</v>
      </c>
      <c r="O133" s="84"/>
      <c r="P133" s="224">
        <f>O133*H133</f>
        <v>0</v>
      </c>
      <c r="Q133" s="224">
        <v>0.0057000000000000002</v>
      </c>
      <c r="R133" s="224">
        <f>Q133*H133</f>
        <v>0.28842000000000001</v>
      </c>
      <c r="S133" s="224">
        <v>0</v>
      </c>
      <c r="T133" s="225">
        <f>S133*H133</f>
        <v>0</v>
      </c>
      <c r="AR133" s="226" t="s">
        <v>130</v>
      </c>
      <c r="AT133" s="226" t="s">
        <v>125</v>
      </c>
      <c r="AU133" s="226" t="s">
        <v>131</v>
      </c>
      <c r="AY133" s="15" t="s">
        <v>122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5" t="s">
        <v>131</v>
      </c>
      <c r="BK133" s="227">
        <f>ROUND(I133*H133,2)</f>
        <v>0</v>
      </c>
      <c r="BL133" s="15" t="s">
        <v>130</v>
      </c>
      <c r="BM133" s="226" t="s">
        <v>132</v>
      </c>
    </row>
    <row r="134" s="12" customFormat="1">
      <c r="B134" s="228"/>
      <c r="C134" s="229"/>
      <c r="D134" s="230" t="s">
        <v>133</v>
      </c>
      <c r="E134" s="231" t="s">
        <v>1</v>
      </c>
      <c r="F134" s="232" t="s">
        <v>134</v>
      </c>
      <c r="G134" s="229"/>
      <c r="H134" s="233">
        <v>50.600000000000001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133</v>
      </c>
      <c r="AU134" s="239" t="s">
        <v>131</v>
      </c>
      <c r="AV134" s="12" t="s">
        <v>131</v>
      </c>
      <c r="AW134" s="12" t="s">
        <v>32</v>
      </c>
      <c r="AX134" s="12" t="s">
        <v>81</v>
      </c>
      <c r="AY134" s="239" t="s">
        <v>122</v>
      </c>
    </row>
    <row r="135" s="1" customFormat="1" ht="24" customHeight="1">
      <c r="B135" s="36"/>
      <c r="C135" s="215" t="s">
        <v>131</v>
      </c>
      <c r="D135" s="215" t="s">
        <v>125</v>
      </c>
      <c r="E135" s="216" t="s">
        <v>135</v>
      </c>
      <c r="F135" s="217" t="s">
        <v>136</v>
      </c>
      <c r="G135" s="218" t="s">
        <v>128</v>
      </c>
      <c r="H135" s="219">
        <v>62.344999999999999</v>
      </c>
      <c r="I135" s="220"/>
      <c r="J135" s="221">
        <f>ROUND(I135*H135,2)</f>
        <v>0</v>
      </c>
      <c r="K135" s="217" t="s">
        <v>137</v>
      </c>
      <c r="L135" s="41"/>
      <c r="M135" s="222" t="s">
        <v>1</v>
      </c>
      <c r="N135" s="223" t="s">
        <v>42</v>
      </c>
      <c r="O135" s="84"/>
      <c r="P135" s="224">
        <f>O135*H135</f>
        <v>0</v>
      </c>
      <c r="Q135" s="224">
        <v>0.0043800000000000002</v>
      </c>
      <c r="R135" s="224">
        <f>Q135*H135</f>
        <v>0.27307110000000001</v>
      </c>
      <c r="S135" s="224">
        <v>0</v>
      </c>
      <c r="T135" s="225">
        <f>S135*H135</f>
        <v>0</v>
      </c>
      <c r="AR135" s="226" t="s">
        <v>130</v>
      </c>
      <c r="AT135" s="226" t="s">
        <v>125</v>
      </c>
      <c r="AU135" s="226" t="s">
        <v>131</v>
      </c>
      <c r="AY135" s="15" t="s">
        <v>122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5" t="s">
        <v>131</v>
      </c>
      <c r="BK135" s="227">
        <f>ROUND(I135*H135,2)</f>
        <v>0</v>
      </c>
      <c r="BL135" s="15" t="s">
        <v>130</v>
      </c>
      <c r="BM135" s="226" t="s">
        <v>138</v>
      </c>
    </row>
    <row r="136" s="12" customFormat="1">
      <c r="B136" s="228"/>
      <c r="C136" s="229"/>
      <c r="D136" s="230" t="s">
        <v>133</v>
      </c>
      <c r="E136" s="231" t="s">
        <v>1</v>
      </c>
      <c r="F136" s="232" t="s">
        <v>139</v>
      </c>
      <c r="G136" s="229"/>
      <c r="H136" s="233">
        <v>4.5049999999999999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133</v>
      </c>
      <c r="AU136" s="239" t="s">
        <v>131</v>
      </c>
      <c r="AV136" s="12" t="s">
        <v>131</v>
      </c>
      <c r="AW136" s="12" t="s">
        <v>32</v>
      </c>
      <c r="AX136" s="12" t="s">
        <v>76</v>
      </c>
      <c r="AY136" s="239" t="s">
        <v>122</v>
      </c>
    </row>
    <row r="137" s="12" customFormat="1">
      <c r="B137" s="228"/>
      <c r="C137" s="229"/>
      <c r="D137" s="230" t="s">
        <v>133</v>
      </c>
      <c r="E137" s="231" t="s">
        <v>1</v>
      </c>
      <c r="F137" s="232" t="s">
        <v>140</v>
      </c>
      <c r="G137" s="229"/>
      <c r="H137" s="233">
        <v>36.640000000000001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133</v>
      </c>
      <c r="AU137" s="239" t="s">
        <v>131</v>
      </c>
      <c r="AV137" s="12" t="s">
        <v>131</v>
      </c>
      <c r="AW137" s="12" t="s">
        <v>32</v>
      </c>
      <c r="AX137" s="12" t="s">
        <v>76</v>
      </c>
      <c r="AY137" s="239" t="s">
        <v>122</v>
      </c>
    </row>
    <row r="138" s="12" customFormat="1">
      <c r="B138" s="228"/>
      <c r="C138" s="229"/>
      <c r="D138" s="230" t="s">
        <v>133</v>
      </c>
      <c r="E138" s="231" t="s">
        <v>1</v>
      </c>
      <c r="F138" s="232" t="s">
        <v>141</v>
      </c>
      <c r="G138" s="229"/>
      <c r="H138" s="233">
        <v>21.199999999999999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133</v>
      </c>
      <c r="AU138" s="239" t="s">
        <v>131</v>
      </c>
      <c r="AV138" s="12" t="s">
        <v>131</v>
      </c>
      <c r="AW138" s="12" t="s">
        <v>32</v>
      </c>
      <c r="AX138" s="12" t="s">
        <v>76</v>
      </c>
      <c r="AY138" s="239" t="s">
        <v>122</v>
      </c>
    </row>
    <row r="139" s="13" customFormat="1">
      <c r="B139" s="240"/>
      <c r="C139" s="241"/>
      <c r="D139" s="230" t="s">
        <v>133</v>
      </c>
      <c r="E139" s="242" t="s">
        <v>1</v>
      </c>
      <c r="F139" s="243" t="s">
        <v>142</v>
      </c>
      <c r="G139" s="241"/>
      <c r="H139" s="244">
        <v>62.344999999999999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133</v>
      </c>
      <c r="AU139" s="250" t="s">
        <v>131</v>
      </c>
      <c r="AV139" s="13" t="s">
        <v>130</v>
      </c>
      <c r="AW139" s="13" t="s">
        <v>32</v>
      </c>
      <c r="AX139" s="13" t="s">
        <v>81</v>
      </c>
      <c r="AY139" s="250" t="s">
        <v>122</v>
      </c>
    </row>
    <row r="140" s="1" customFormat="1" ht="24" customHeight="1">
      <c r="B140" s="36"/>
      <c r="C140" s="215" t="s">
        <v>143</v>
      </c>
      <c r="D140" s="215" t="s">
        <v>125</v>
      </c>
      <c r="E140" s="216" t="s">
        <v>144</v>
      </c>
      <c r="F140" s="217" t="s">
        <v>145</v>
      </c>
      <c r="G140" s="218" t="s">
        <v>128</v>
      </c>
      <c r="H140" s="219">
        <v>62.344999999999999</v>
      </c>
      <c r="I140" s="220"/>
      <c r="J140" s="221">
        <f>ROUND(I140*H140,2)</f>
        <v>0</v>
      </c>
      <c r="K140" s="217" t="s">
        <v>137</v>
      </c>
      <c r="L140" s="41"/>
      <c r="M140" s="222" t="s">
        <v>1</v>
      </c>
      <c r="N140" s="223" t="s">
        <v>42</v>
      </c>
      <c r="O140" s="84"/>
      <c r="P140" s="224">
        <f>O140*H140</f>
        <v>0</v>
      </c>
      <c r="Q140" s="224">
        <v>0.0030000000000000001</v>
      </c>
      <c r="R140" s="224">
        <f>Q140*H140</f>
        <v>0.18703500000000001</v>
      </c>
      <c r="S140" s="224">
        <v>0</v>
      </c>
      <c r="T140" s="225">
        <f>S140*H140</f>
        <v>0</v>
      </c>
      <c r="AR140" s="226" t="s">
        <v>130</v>
      </c>
      <c r="AT140" s="226" t="s">
        <v>125</v>
      </c>
      <c r="AU140" s="226" t="s">
        <v>131</v>
      </c>
      <c r="AY140" s="15" t="s">
        <v>122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5" t="s">
        <v>131</v>
      </c>
      <c r="BK140" s="227">
        <f>ROUND(I140*H140,2)</f>
        <v>0</v>
      </c>
      <c r="BL140" s="15" t="s">
        <v>130</v>
      </c>
      <c r="BM140" s="226" t="s">
        <v>146</v>
      </c>
    </row>
    <row r="141" s="1" customFormat="1" ht="24" customHeight="1">
      <c r="B141" s="36"/>
      <c r="C141" s="215" t="s">
        <v>130</v>
      </c>
      <c r="D141" s="215" t="s">
        <v>125</v>
      </c>
      <c r="E141" s="216" t="s">
        <v>147</v>
      </c>
      <c r="F141" s="217" t="s">
        <v>148</v>
      </c>
      <c r="G141" s="218" t="s">
        <v>128</v>
      </c>
      <c r="H141" s="219">
        <v>59.005000000000003</v>
      </c>
      <c r="I141" s="220"/>
      <c r="J141" s="221">
        <f>ROUND(I141*H141,2)</f>
        <v>0</v>
      </c>
      <c r="K141" s="217" t="s">
        <v>137</v>
      </c>
      <c r="L141" s="41"/>
      <c r="M141" s="222" t="s">
        <v>1</v>
      </c>
      <c r="N141" s="223" t="s">
        <v>42</v>
      </c>
      <c r="O141" s="84"/>
      <c r="P141" s="224">
        <f>O141*H141</f>
        <v>0</v>
      </c>
      <c r="Q141" s="224">
        <v>0.0057000000000000002</v>
      </c>
      <c r="R141" s="224">
        <f>Q141*H141</f>
        <v>0.33632850000000003</v>
      </c>
      <c r="S141" s="224">
        <v>0</v>
      </c>
      <c r="T141" s="225">
        <f>S141*H141</f>
        <v>0</v>
      </c>
      <c r="AR141" s="226" t="s">
        <v>130</v>
      </c>
      <c r="AT141" s="226" t="s">
        <v>125</v>
      </c>
      <c r="AU141" s="226" t="s">
        <v>131</v>
      </c>
      <c r="AY141" s="15" t="s">
        <v>122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5" t="s">
        <v>131</v>
      </c>
      <c r="BK141" s="227">
        <f>ROUND(I141*H141,2)</f>
        <v>0</v>
      </c>
      <c r="BL141" s="15" t="s">
        <v>130</v>
      </c>
      <c r="BM141" s="226" t="s">
        <v>149</v>
      </c>
    </row>
    <row r="142" s="12" customFormat="1">
      <c r="B142" s="228"/>
      <c r="C142" s="229"/>
      <c r="D142" s="230" t="s">
        <v>133</v>
      </c>
      <c r="E142" s="231" t="s">
        <v>1</v>
      </c>
      <c r="F142" s="232" t="s">
        <v>150</v>
      </c>
      <c r="G142" s="229"/>
      <c r="H142" s="233">
        <v>50.744999999999997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133</v>
      </c>
      <c r="AU142" s="239" t="s">
        <v>131</v>
      </c>
      <c r="AV142" s="12" t="s">
        <v>131</v>
      </c>
      <c r="AW142" s="12" t="s">
        <v>32</v>
      </c>
      <c r="AX142" s="12" t="s">
        <v>76</v>
      </c>
      <c r="AY142" s="239" t="s">
        <v>122</v>
      </c>
    </row>
    <row r="143" s="12" customFormat="1">
      <c r="B143" s="228"/>
      <c r="C143" s="229"/>
      <c r="D143" s="230" t="s">
        <v>133</v>
      </c>
      <c r="E143" s="231" t="s">
        <v>1</v>
      </c>
      <c r="F143" s="232" t="s">
        <v>151</v>
      </c>
      <c r="G143" s="229"/>
      <c r="H143" s="233">
        <v>2.7999999999999998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133</v>
      </c>
      <c r="AU143" s="239" t="s">
        <v>131</v>
      </c>
      <c r="AV143" s="12" t="s">
        <v>131</v>
      </c>
      <c r="AW143" s="12" t="s">
        <v>32</v>
      </c>
      <c r="AX143" s="12" t="s">
        <v>76</v>
      </c>
      <c r="AY143" s="239" t="s">
        <v>122</v>
      </c>
    </row>
    <row r="144" s="12" customFormat="1">
      <c r="B144" s="228"/>
      <c r="C144" s="229"/>
      <c r="D144" s="230" t="s">
        <v>133</v>
      </c>
      <c r="E144" s="231" t="s">
        <v>1</v>
      </c>
      <c r="F144" s="232" t="s">
        <v>152</v>
      </c>
      <c r="G144" s="229"/>
      <c r="H144" s="233">
        <v>5.46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133</v>
      </c>
      <c r="AU144" s="239" t="s">
        <v>131</v>
      </c>
      <c r="AV144" s="12" t="s">
        <v>131</v>
      </c>
      <c r="AW144" s="12" t="s">
        <v>32</v>
      </c>
      <c r="AX144" s="12" t="s">
        <v>76</v>
      </c>
      <c r="AY144" s="239" t="s">
        <v>122</v>
      </c>
    </row>
    <row r="145" s="13" customFormat="1">
      <c r="B145" s="240"/>
      <c r="C145" s="241"/>
      <c r="D145" s="230" t="s">
        <v>133</v>
      </c>
      <c r="E145" s="242" t="s">
        <v>1</v>
      </c>
      <c r="F145" s="243" t="s">
        <v>142</v>
      </c>
      <c r="G145" s="241"/>
      <c r="H145" s="244">
        <v>59.004999999999995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133</v>
      </c>
      <c r="AU145" s="250" t="s">
        <v>131</v>
      </c>
      <c r="AV145" s="13" t="s">
        <v>130</v>
      </c>
      <c r="AW145" s="13" t="s">
        <v>32</v>
      </c>
      <c r="AX145" s="13" t="s">
        <v>81</v>
      </c>
      <c r="AY145" s="250" t="s">
        <v>122</v>
      </c>
    </row>
    <row r="146" s="1" customFormat="1" ht="16.5" customHeight="1">
      <c r="B146" s="36"/>
      <c r="C146" s="215" t="s">
        <v>153</v>
      </c>
      <c r="D146" s="215" t="s">
        <v>125</v>
      </c>
      <c r="E146" s="216" t="s">
        <v>154</v>
      </c>
      <c r="F146" s="217" t="s">
        <v>155</v>
      </c>
      <c r="G146" s="218" t="s">
        <v>156</v>
      </c>
      <c r="H146" s="219">
        <v>1</v>
      </c>
      <c r="I146" s="220"/>
      <c r="J146" s="221">
        <f>ROUND(I146*H146,2)</f>
        <v>0</v>
      </c>
      <c r="K146" s="217" t="s">
        <v>1</v>
      </c>
      <c r="L146" s="41"/>
      <c r="M146" s="222" t="s">
        <v>1</v>
      </c>
      <c r="N146" s="223" t="s">
        <v>42</v>
      </c>
      <c r="O146" s="84"/>
      <c r="P146" s="224">
        <f>O146*H146</f>
        <v>0</v>
      </c>
      <c r="Q146" s="224">
        <v>0.040000000000000001</v>
      </c>
      <c r="R146" s="224">
        <f>Q146*H146</f>
        <v>0.040000000000000001</v>
      </c>
      <c r="S146" s="224">
        <v>0</v>
      </c>
      <c r="T146" s="225">
        <f>S146*H146</f>
        <v>0</v>
      </c>
      <c r="AR146" s="226" t="s">
        <v>130</v>
      </c>
      <c r="AT146" s="226" t="s">
        <v>125</v>
      </c>
      <c r="AU146" s="226" t="s">
        <v>131</v>
      </c>
      <c r="AY146" s="15" t="s">
        <v>122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5" t="s">
        <v>131</v>
      </c>
      <c r="BK146" s="227">
        <f>ROUND(I146*H146,2)</f>
        <v>0</v>
      </c>
      <c r="BL146" s="15" t="s">
        <v>130</v>
      </c>
      <c r="BM146" s="226" t="s">
        <v>157</v>
      </c>
    </row>
    <row r="147" s="1" customFormat="1" ht="24" customHeight="1">
      <c r="B147" s="36"/>
      <c r="C147" s="215" t="s">
        <v>123</v>
      </c>
      <c r="D147" s="215" t="s">
        <v>125</v>
      </c>
      <c r="E147" s="216" t="s">
        <v>158</v>
      </c>
      <c r="F147" s="217" t="s">
        <v>159</v>
      </c>
      <c r="G147" s="218" t="s">
        <v>128</v>
      </c>
      <c r="H147" s="219">
        <v>5.4400000000000004</v>
      </c>
      <c r="I147" s="220"/>
      <c r="J147" s="221">
        <f>ROUND(I147*H147,2)</f>
        <v>0</v>
      </c>
      <c r="K147" s="217" t="s">
        <v>160</v>
      </c>
      <c r="L147" s="41"/>
      <c r="M147" s="222" t="s">
        <v>1</v>
      </c>
      <c r="N147" s="223" t="s">
        <v>42</v>
      </c>
      <c r="O147" s="84"/>
      <c r="P147" s="224">
        <f>O147*H147</f>
        <v>0</v>
      </c>
      <c r="Q147" s="224">
        <v>0.00024000000000000001</v>
      </c>
      <c r="R147" s="224">
        <f>Q147*H147</f>
        <v>0.0013056000000000001</v>
      </c>
      <c r="S147" s="224">
        <v>0</v>
      </c>
      <c r="T147" s="225">
        <f>S147*H147</f>
        <v>0</v>
      </c>
      <c r="AR147" s="226" t="s">
        <v>130</v>
      </c>
      <c r="AT147" s="226" t="s">
        <v>125</v>
      </c>
      <c r="AU147" s="226" t="s">
        <v>131</v>
      </c>
      <c r="AY147" s="15" t="s">
        <v>122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5" t="s">
        <v>131</v>
      </c>
      <c r="BK147" s="227">
        <f>ROUND(I147*H147,2)</f>
        <v>0</v>
      </c>
      <c r="BL147" s="15" t="s">
        <v>130</v>
      </c>
      <c r="BM147" s="226" t="s">
        <v>161</v>
      </c>
    </row>
    <row r="148" s="12" customFormat="1">
      <c r="B148" s="228"/>
      <c r="C148" s="229"/>
      <c r="D148" s="230" t="s">
        <v>133</v>
      </c>
      <c r="E148" s="231" t="s">
        <v>1</v>
      </c>
      <c r="F148" s="232" t="s">
        <v>162</v>
      </c>
      <c r="G148" s="229"/>
      <c r="H148" s="233">
        <v>5.4400000000000004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133</v>
      </c>
      <c r="AU148" s="239" t="s">
        <v>131</v>
      </c>
      <c r="AV148" s="12" t="s">
        <v>131</v>
      </c>
      <c r="AW148" s="12" t="s">
        <v>32</v>
      </c>
      <c r="AX148" s="12" t="s">
        <v>81</v>
      </c>
      <c r="AY148" s="239" t="s">
        <v>122</v>
      </c>
    </row>
    <row r="149" s="11" customFormat="1" ht="22.8" customHeight="1">
      <c r="B149" s="199"/>
      <c r="C149" s="200"/>
      <c r="D149" s="201" t="s">
        <v>75</v>
      </c>
      <c r="E149" s="213" t="s">
        <v>163</v>
      </c>
      <c r="F149" s="213" t="s">
        <v>164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SUM(P150:P172)</f>
        <v>0</v>
      </c>
      <c r="Q149" s="207"/>
      <c r="R149" s="208">
        <f>SUM(R150:R172)</f>
        <v>0.0041120000000000011</v>
      </c>
      <c r="S149" s="207"/>
      <c r="T149" s="209">
        <f>SUM(T150:T172)</f>
        <v>3.7062900000000001</v>
      </c>
      <c r="AR149" s="210" t="s">
        <v>81</v>
      </c>
      <c r="AT149" s="211" t="s">
        <v>75</v>
      </c>
      <c r="AU149" s="211" t="s">
        <v>81</v>
      </c>
      <c r="AY149" s="210" t="s">
        <v>122</v>
      </c>
      <c r="BK149" s="212">
        <f>SUM(BK150:BK172)</f>
        <v>0</v>
      </c>
    </row>
    <row r="150" s="1" customFormat="1" ht="24" customHeight="1">
      <c r="B150" s="36"/>
      <c r="C150" s="215" t="s">
        <v>165</v>
      </c>
      <c r="D150" s="215" t="s">
        <v>125</v>
      </c>
      <c r="E150" s="216" t="s">
        <v>166</v>
      </c>
      <c r="F150" s="217" t="s">
        <v>167</v>
      </c>
      <c r="G150" s="218" t="s">
        <v>128</v>
      </c>
      <c r="H150" s="219">
        <v>50.600000000000001</v>
      </c>
      <c r="I150" s="220"/>
      <c r="J150" s="221">
        <f>ROUND(I150*H150,2)</f>
        <v>0</v>
      </c>
      <c r="K150" s="217" t="s">
        <v>160</v>
      </c>
      <c r="L150" s="41"/>
      <c r="M150" s="222" t="s">
        <v>1</v>
      </c>
      <c r="N150" s="223" t="s">
        <v>42</v>
      </c>
      <c r="O150" s="84"/>
      <c r="P150" s="224">
        <f>O150*H150</f>
        <v>0</v>
      </c>
      <c r="Q150" s="224">
        <v>4.0000000000000003E-05</v>
      </c>
      <c r="R150" s="224">
        <f>Q150*H150</f>
        <v>0.0020240000000000002</v>
      </c>
      <c r="S150" s="224">
        <v>0</v>
      </c>
      <c r="T150" s="225">
        <f>S150*H150</f>
        <v>0</v>
      </c>
      <c r="AR150" s="226" t="s">
        <v>130</v>
      </c>
      <c r="AT150" s="226" t="s">
        <v>125</v>
      </c>
      <c r="AU150" s="226" t="s">
        <v>131</v>
      </c>
      <c r="AY150" s="15" t="s">
        <v>122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5" t="s">
        <v>131</v>
      </c>
      <c r="BK150" s="227">
        <f>ROUND(I150*H150,2)</f>
        <v>0</v>
      </c>
      <c r="BL150" s="15" t="s">
        <v>130</v>
      </c>
      <c r="BM150" s="226" t="s">
        <v>168</v>
      </c>
    </row>
    <row r="151" s="12" customFormat="1">
      <c r="B151" s="228"/>
      <c r="C151" s="229"/>
      <c r="D151" s="230" t="s">
        <v>133</v>
      </c>
      <c r="E151" s="231" t="s">
        <v>1</v>
      </c>
      <c r="F151" s="232" t="s">
        <v>169</v>
      </c>
      <c r="G151" s="229"/>
      <c r="H151" s="233">
        <v>50.600000000000001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133</v>
      </c>
      <c r="AU151" s="239" t="s">
        <v>131</v>
      </c>
      <c r="AV151" s="12" t="s">
        <v>131</v>
      </c>
      <c r="AW151" s="12" t="s">
        <v>32</v>
      </c>
      <c r="AX151" s="12" t="s">
        <v>81</v>
      </c>
      <c r="AY151" s="239" t="s">
        <v>122</v>
      </c>
    </row>
    <row r="152" s="1" customFormat="1" ht="16.5" customHeight="1">
      <c r="B152" s="36"/>
      <c r="C152" s="215" t="s">
        <v>170</v>
      </c>
      <c r="D152" s="215" t="s">
        <v>125</v>
      </c>
      <c r="E152" s="216" t="s">
        <v>171</v>
      </c>
      <c r="F152" s="217" t="s">
        <v>172</v>
      </c>
      <c r="G152" s="218" t="s">
        <v>156</v>
      </c>
      <c r="H152" s="219">
        <v>1</v>
      </c>
      <c r="I152" s="220"/>
      <c r="J152" s="221">
        <f>ROUND(I152*H152,2)</f>
        <v>0</v>
      </c>
      <c r="K152" s="217" t="s">
        <v>1</v>
      </c>
      <c r="L152" s="41"/>
      <c r="M152" s="222" t="s">
        <v>1</v>
      </c>
      <c r="N152" s="223" t="s">
        <v>42</v>
      </c>
      <c r="O152" s="84"/>
      <c r="P152" s="224">
        <f>O152*H152</f>
        <v>0</v>
      </c>
      <c r="Q152" s="224">
        <v>4.0000000000000003E-05</v>
      </c>
      <c r="R152" s="224">
        <f>Q152*H152</f>
        <v>4.0000000000000003E-05</v>
      </c>
      <c r="S152" s="224">
        <v>0.40000000000000002</v>
      </c>
      <c r="T152" s="225">
        <f>S152*H152</f>
        <v>0.40000000000000002</v>
      </c>
      <c r="AR152" s="226" t="s">
        <v>130</v>
      </c>
      <c r="AT152" s="226" t="s">
        <v>125</v>
      </c>
      <c r="AU152" s="226" t="s">
        <v>131</v>
      </c>
      <c r="AY152" s="15" t="s">
        <v>122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5" t="s">
        <v>131</v>
      </c>
      <c r="BK152" s="227">
        <f>ROUND(I152*H152,2)</f>
        <v>0</v>
      </c>
      <c r="BL152" s="15" t="s">
        <v>130</v>
      </c>
      <c r="BM152" s="226" t="s">
        <v>173</v>
      </c>
    </row>
    <row r="153" s="12" customFormat="1">
      <c r="B153" s="228"/>
      <c r="C153" s="229"/>
      <c r="D153" s="230" t="s">
        <v>133</v>
      </c>
      <c r="E153" s="231" t="s">
        <v>1</v>
      </c>
      <c r="F153" s="232" t="s">
        <v>81</v>
      </c>
      <c r="G153" s="229"/>
      <c r="H153" s="233">
        <v>1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133</v>
      </c>
      <c r="AU153" s="239" t="s">
        <v>131</v>
      </c>
      <c r="AV153" s="12" t="s">
        <v>131</v>
      </c>
      <c r="AW153" s="12" t="s">
        <v>32</v>
      </c>
      <c r="AX153" s="12" t="s">
        <v>81</v>
      </c>
      <c r="AY153" s="239" t="s">
        <v>122</v>
      </c>
    </row>
    <row r="154" s="1" customFormat="1" ht="16.5" customHeight="1">
      <c r="B154" s="36"/>
      <c r="C154" s="215" t="s">
        <v>163</v>
      </c>
      <c r="D154" s="215" t="s">
        <v>125</v>
      </c>
      <c r="E154" s="216" t="s">
        <v>174</v>
      </c>
      <c r="F154" s="217" t="s">
        <v>175</v>
      </c>
      <c r="G154" s="218" t="s">
        <v>156</v>
      </c>
      <c r="H154" s="219">
        <v>1</v>
      </c>
      <c r="I154" s="220"/>
      <c r="J154" s="221">
        <f>ROUND(I154*H154,2)</f>
        <v>0</v>
      </c>
      <c r="K154" s="217" t="s">
        <v>1</v>
      </c>
      <c r="L154" s="41"/>
      <c r="M154" s="222" t="s">
        <v>1</v>
      </c>
      <c r="N154" s="223" t="s">
        <v>42</v>
      </c>
      <c r="O154" s="84"/>
      <c r="P154" s="224">
        <f>O154*H154</f>
        <v>0</v>
      </c>
      <c r="Q154" s="224">
        <v>4.0000000000000003E-05</v>
      </c>
      <c r="R154" s="224">
        <f>Q154*H154</f>
        <v>4.0000000000000003E-05</v>
      </c>
      <c r="S154" s="224">
        <v>0</v>
      </c>
      <c r="T154" s="225">
        <f>S154*H154</f>
        <v>0</v>
      </c>
      <c r="AR154" s="226" t="s">
        <v>130</v>
      </c>
      <c r="AT154" s="226" t="s">
        <v>125</v>
      </c>
      <c r="AU154" s="226" t="s">
        <v>131</v>
      </c>
      <c r="AY154" s="15" t="s">
        <v>122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5" t="s">
        <v>131</v>
      </c>
      <c r="BK154" s="227">
        <f>ROUND(I154*H154,2)</f>
        <v>0</v>
      </c>
      <c r="BL154" s="15" t="s">
        <v>130</v>
      </c>
      <c r="BM154" s="226" t="s">
        <v>176</v>
      </c>
    </row>
    <row r="155" s="12" customFormat="1">
      <c r="B155" s="228"/>
      <c r="C155" s="229"/>
      <c r="D155" s="230" t="s">
        <v>133</v>
      </c>
      <c r="E155" s="231" t="s">
        <v>1</v>
      </c>
      <c r="F155" s="232" t="s">
        <v>81</v>
      </c>
      <c r="G155" s="229"/>
      <c r="H155" s="233">
        <v>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133</v>
      </c>
      <c r="AU155" s="239" t="s">
        <v>131</v>
      </c>
      <c r="AV155" s="12" t="s">
        <v>131</v>
      </c>
      <c r="AW155" s="12" t="s">
        <v>32</v>
      </c>
      <c r="AX155" s="12" t="s">
        <v>81</v>
      </c>
      <c r="AY155" s="239" t="s">
        <v>122</v>
      </c>
    </row>
    <row r="156" s="1" customFormat="1" ht="24" customHeight="1">
      <c r="B156" s="36"/>
      <c r="C156" s="215" t="s">
        <v>177</v>
      </c>
      <c r="D156" s="215" t="s">
        <v>125</v>
      </c>
      <c r="E156" s="216" t="s">
        <v>178</v>
      </c>
      <c r="F156" s="217" t="s">
        <v>179</v>
      </c>
      <c r="G156" s="218" t="s">
        <v>156</v>
      </c>
      <c r="H156" s="219">
        <v>1</v>
      </c>
      <c r="I156" s="220"/>
      <c r="J156" s="221">
        <f>ROUND(I156*H156,2)</f>
        <v>0</v>
      </c>
      <c r="K156" s="217" t="s">
        <v>1</v>
      </c>
      <c r="L156" s="41"/>
      <c r="M156" s="222" t="s">
        <v>1</v>
      </c>
      <c r="N156" s="223" t="s">
        <v>42</v>
      </c>
      <c r="O156" s="84"/>
      <c r="P156" s="224">
        <f>O156*H156</f>
        <v>0</v>
      </c>
      <c r="Q156" s="224">
        <v>4.0000000000000003E-05</v>
      </c>
      <c r="R156" s="224">
        <f>Q156*H156</f>
        <v>4.0000000000000003E-05</v>
      </c>
      <c r="S156" s="224">
        <v>0</v>
      </c>
      <c r="T156" s="225">
        <f>S156*H156</f>
        <v>0</v>
      </c>
      <c r="AR156" s="226" t="s">
        <v>130</v>
      </c>
      <c r="AT156" s="226" t="s">
        <v>125</v>
      </c>
      <c r="AU156" s="226" t="s">
        <v>131</v>
      </c>
      <c r="AY156" s="15" t="s">
        <v>122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5" t="s">
        <v>131</v>
      </c>
      <c r="BK156" s="227">
        <f>ROUND(I156*H156,2)</f>
        <v>0</v>
      </c>
      <c r="BL156" s="15" t="s">
        <v>130</v>
      </c>
      <c r="BM156" s="226" t="s">
        <v>180</v>
      </c>
    </row>
    <row r="157" s="12" customFormat="1">
      <c r="B157" s="228"/>
      <c r="C157" s="229"/>
      <c r="D157" s="230" t="s">
        <v>133</v>
      </c>
      <c r="E157" s="231" t="s">
        <v>1</v>
      </c>
      <c r="F157" s="232" t="s">
        <v>81</v>
      </c>
      <c r="G157" s="229"/>
      <c r="H157" s="233">
        <v>1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133</v>
      </c>
      <c r="AU157" s="239" t="s">
        <v>131</v>
      </c>
      <c r="AV157" s="12" t="s">
        <v>131</v>
      </c>
      <c r="AW157" s="12" t="s">
        <v>32</v>
      </c>
      <c r="AX157" s="12" t="s">
        <v>81</v>
      </c>
      <c r="AY157" s="239" t="s">
        <v>122</v>
      </c>
    </row>
    <row r="158" s="1" customFormat="1" ht="16.5" customHeight="1">
      <c r="B158" s="36"/>
      <c r="C158" s="215" t="s">
        <v>181</v>
      </c>
      <c r="D158" s="215" t="s">
        <v>125</v>
      </c>
      <c r="E158" s="216" t="s">
        <v>182</v>
      </c>
      <c r="F158" s="217" t="s">
        <v>183</v>
      </c>
      <c r="G158" s="218" t="s">
        <v>128</v>
      </c>
      <c r="H158" s="219">
        <v>45.200000000000003</v>
      </c>
      <c r="I158" s="220"/>
      <c r="J158" s="221">
        <f>ROUND(I158*H158,2)</f>
        <v>0</v>
      </c>
      <c r="K158" s="217" t="s">
        <v>1</v>
      </c>
      <c r="L158" s="41"/>
      <c r="M158" s="222" t="s">
        <v>1</v>
      </c>
      <c r="N158" s="223" t="s">
        <v>42</v>
      </c>
      <c r="O158" s="84"/>
      <c r="P158" s="224">
        <f>O158*H158</f>
        <v>0</v>
      </c>
      <c r="Q158" s="224">
        <v>4.0000000000000003E-05</v>
      </c>
      <c r="R158" s="224">
        <f>Q158*H158</f>
        <v>0.0018080000000000004</v>
      </c>
      <c r="S158" s="224">
        <v>0</v>
      </c>
      <c r="T158" s="225">
        <f>S158*H158</f>
        <v>0</v>
      </c>
      <c r="AR158" s="226" t="s">
        <v>130</v>
      </c>
      <c r="AT158" s="226" t="s">
        <v>125</v>
      </c>
      <c r="AU158" s="226" t="s">
        <v>131</v>
      </c>
      <c r="AY158" s="15" t="s">
        <v>122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5" t="s">
        <v>131</v>
      </c>
      <c r="BK158" s="227">
        <f>ROUND(I158*H158,2)</f>
        <v>0</v>
      </c>
      <c r="BL158" s="15" t="s">
        <v>130</v>
      </c>
      <c r="BM158" s="226" t="s">
        <v>184</v>
      </c>
    </row>
    <row r="159" s="12" customFormat="1">
      <c r="B159" s="228"/>
      <c r="C159" s="229"/>
      <c r="D159" s="230" t="s">
        <v>133</v>
      </c>
      <c r="E159" s="231" t="s">
        <v>1</v>
      </c>
      <c r="F159" s="232" t="s">
        <v>185</v>
      </c>
      <c r="G159" s="229"/>
      <c r="H159" s="233">
        <v>45.200000000000003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133</v>
      </c>
      <c r="AU159" s="239" t="s">
        <v>131</v>
      </c>
      <c r="AV159" s="12" t="s">
        <v>131</v>
      </c>
      <c r="AW159" s="12" t="s">
        <v>32</v>
      </c>
      <c r="AX159" s="12" t="s">
        <v>81</v>
      </c>
      <c r="AY159" s="239" t="s">
        <v>122</v>
      </c>
    </row>
    <row r="160" s="1" customFormat="1" ht="16.5" customHeight="1">
      <c r="B160" s="36"/>
      <c r="C160" s="215" t="s">
        <v>186</v>
      </c>
      <c r="D160" s="215" t="s">
        <v>125</v>
      </c>
      <c r="E160" s="216" t="s">
        <v>187</v>
      </c>
      <c r="F160" s="217" t="s">
        <v>188</v>
      </c>
      <c r="G160" s="218" t="s">
        <v>156</v>
      </c>
      <c r="H160" s="219">
        <v>1</v>
      </c>
      <c r="I160" s="220"/>
      <c r="J160" s="221">
        <f>ROUND(I160*H160,2)</f>
        <v>0</v>
      </c>
      <c r="K160" s="217" t="s">
        <v>1</v>
      </c>
      <c r="L160" s="41"/>
      <c r="M160" s="222" t="s">
        <v>1</v>
      </c>
      <c r="N160" s="223" t="s">
        <v>42</v>
      </c>
      <c r="O160" s="84"/>
      <c r="P160" s="224">
        <f>O160*H160</f>
        <v>0</v>
      </c>
      <c r="Q160" s="224">
        <v>4.0000000000000003E-05</v>
      </c>
      <c r="R160" s="224">
        <f>Q160*H160</f>
        <v>4.0000000000000003E-05</v>
      </c>
      <c r="S160" s="224">
        <v>0</v>
      </c>
      <c r="T160" s="225">
        <f>S160*H160</f>
        <v>0</v>
      </c>
      <c r="AR160" s="226" t="s">
        <v>130</v>
      </c>
      <c r="AT160" s="226" t="s">
        <v>125</v>
      </c>
      <c r="AU160" s="226" t="s">
        <v>131</v>
      </c>
      <c r="AY160" s="15" t="s">
        <v>122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5" t="s">
        <v>131</v>
      </c>
      <c r="BK160" s="227">
        <f>ROUND(I160*H160,2)</f>
        <v>0</v>
      </c>
      <c r="BL160" s="15" t="s">
        <v>130</v>
      </c>
      <c r="BM160" s="226" t="s">
        <v>189</v>
      </c>
    </row>
    <row r="161" s="12" customFormat="1">
      <c r="B161" s="228"/>
      <c r="C161" s="229"/>
      <c r="D161" s="230" t="s">
        <v>133</v>
      </c>
      <c r="E161" s="231" t="s">
        <v>1</v>
      </c>
      <c r="F161" s="232" t="s">
        <v>81</v>
      </c>
      <c r="G161" s="229"/>
      <c r="H161" s="233">
        <v>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133</v>
      </c>
      <c r="AU161" s="239" t="s">
        <v>131</v>
      </c>
      <c r="AV161" s="12" t="s">
        <v>131</v>
      </c>
      <c r="AW161" s="12" t="s">
        <v>32</v>
      </c>
      <c r="AX161" s="12" t="s">
        <v>81</v>
      </c>
      <c r="AY161" s="239" t="s">
        <v>122</v>
      </c>
    </row>
    <row r="162" s="1" customFormat="1" ht="16.5" customHeight="1">
      <c r="B162" s="36"/>
      <c r="C162" s="215" t="s">
        <v>190</v>
      </c>
      <c r="D162" s="215" t="s">
        <v>125</v>
      </c>
      <c r="E162" s="216" t="s">
        <v>191</v>
      </c>
      <c r="F162" s="217" t="s">
        <v>192</v>
      </c>
      <c r="G162" s="218" t="s">
        <v>156</v>
      </c>
      <c r="H162" s="219">
        <v>1</v>
      </c>
      <c r="I162" s="220"/>
      <c r="J162" s="221">
        <f>ROUND(I162*H162,2)</f>
        <v>0</v>
      </c>
      <c r="K162" s="217" t="s">
        <v>1</v>
      </c>
      <c r="L162" s="41"/>
      <c r="M162" s="222" t="s">
        <v>1</v>
      </c>
      <c r="N162" s="223" t="s">
        <v>42</v>
      </c>
      <c r="O162" s="84"/>
      <c r="P162" s="224">
        <f>O162*H162</f>
        <v>0</v>
      </c>
      <c r="Q162" s="224">
        <v>4.0000000000000003E-05</v>
      </c>
      <c r="R162" s="224">
        <f>Q162*H162</f>
        <v>4.0000000000000003E-05</v>
      </c>
      <c r="S162" s="224">
        <v>0</v>
      </c>
      <c r="T162" s="225">
        <f>S162*H162</f>
        <v>0</v>
      </c>
      <c r="AR162" s="226" t="s">
        <v>130</v>
      </c>
      <c r="AT162" s="226" t="s">
        <v>125</v>
      </c>
      <c r="AU162" s="226" t="s">
        <v>131</v>
      </c>
      <c r="AY162" s="15" t="s">
        <v>122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5" t="s">
        <v>131</v>
      </c>
      <c r="BK162" s="227">
        <f>ROUND(I162*H162,2)</f>
        <v>0</v>
      </c>
      <c r="BL162" s="15" t="s">
        <v>130</v>
      </c>
      <c r="BM162" s="226" t="s">
        <v>193</v>
      </c>
    </row>
    <row r="163" s="12" customFormat="1">
      <c r="B163" s="228"/>
      <c r="C163" s="229"/>
      <c r="D163" s="230" t="s">
        <v>133</v>
      </c>
      <c r="E163" s="231" t="s">
        <v>1</v>
      </c>
      <c r="F163" s="232" t="s">
        <v>81</v>
      </c>
      <c r="G163" s="229"/>
      <c r="H163" s="233">
        <v>1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133</v>
      </c>
      <c r="AU163" s="239" t="s">
        <v>131</v>
      </c>
      <c r="AV163" s="12" t="s">
        <v>131</v>
      </c>
      <c r="AW163" s="12" t="s">
        <v>32</v>
      </c>
      <c r="AX163" s="12" t="s">
        <v>81</v>
      </c>
      <c r="AY163" s="239" t="s">
        <v>122</v>
      </c>
    </row>
    <row r="164" s="1" customFormat="1" ht="16.5" customHeight="1">
      <c r="B164" s="36"/>
      <c r="C164" s="215" t="s">
        <v>194</v>
      </c>
      <c r="D164" s="215" t="s">
        <v>125</v>
      </c>
      <c r="E164" s="216" t="s">
        <v>195</v>
      </c>
      <c r="F164" s="217" t="s">
        <v>196</v>
      </c>
      <c r="G164" s="218" t="s">
        <v>156</v>
      </c>
      <c r="H164" s="219">
        <v>1</v>
      </c>
      <c r="I164" s="220"/>
      <c r="J164" s="221">
        <f>ROUND(I164*H164,2)</f>
        <v>0</v>
      </c>
      <c r="K164" s="217" t="s">
        <v>1</v>
      </c>
      <c r="L164" s="41"/>
      <c r="M164" s="222" t="s">
        <v>1</v>
      </c>
      <c r="N164" s="223" t="s">
        <v>42</v>
      </c>
      <c r="O164" s="84"/>
      <c r="P164" s="224">
        <f>O164*H164</f>
        <v>0</v>
      </c>
      <c r="Q164" s="224">
        <v>4.0000000000000003E-05</v>
      </c>
      <c r="R164" s="224">
        <f>Q164*H164</f>
        <v>4.0000000000000003E-05</v>
      </c>
      <c r="S164" s="224">
        <v>0</v>
      </c>
      <c r="T164" s="225">
        <f>S164*H164</f>
        <v>0</v>
      </c>
      <c r="AR164" s="226" t="s">
        <v>130</v>
      </c>
      <c r="AT164" s="226" t="s">
        <v>125</v>
      </c>
      <c r="AU164" s="226" t="s">
        <v>131</v>
      </c>
      <c r="AY164" s="15" t="s">
        <v>122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5" t="s">
        <v>131</v>
      </c>
      <c r="BK164" s="227">
        <f>ROUND(I164*H164,2)</f>
        <v>0</v>
      </c>
      <c r="BL164" s="15" t="s">
        <v>130</v>
      </c>
      <c r="BM164" s="226" t="s">
        <v>197</v>
      </c>
    </row>
    <row r="165" s="12" customFormat="1">
      <c r="B165" s="228"/>
      <c r="C165" s="229"/>
      <c r="D165" s="230" t="s">
        <v>133</v>
      </c>
      <c r="E165" s="231" t="s">
        <v>1</v>
      </c>
      <c r="F165" s="232" t="s">
        <v>81</v>
      </c>
      <c r="G165" s="229"/>
      <c r="H165" s="233">
        <v>1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133</v>
      </c>
      <c r="AU165" s="239" t="s">
        <v>131</v>
      </c>
      <c r="AV165" s="12" t="s">
        <v>131</v>
      </c>
      <c r="AW165" s="12" t="s">
        <v>32</v>
      </c>
      <c r="AX165" s="12" t="s">
        <v>81</v>
      </c>
      <c r="AY165" s="239" t="s">
        <v>122</v>
      </c>
    </row>
    <row r="166" s="1" customFormat="1" ht="16.5" customHeight="1">
      <c r="B166" s="36"/>
      <c r="C166" s="215" t="s">
        <v>8</v>
      </c>
      <c r="D166" s="215" t="s">
        <v>125</v>
      </c>
      <c r="E166" s="216" t="s">
        <v>198</v>
      </c>
      <c r="F166" s="217" t="s">
        <v>199</v>
      </c>
      <c r="G166" s="218" t="s">
        <v>156</v>
      </c>
      <c r="H166" s="219">
        <v>1</v>
      </c>
      <c r="I166" s="220"/>
      <c r="J166" s="221">
        <f>ROUND(I166*H166,2)</f>
        <v>0</v>
      </c>
      <c r="K166" s="217" t="s">
        <v>1</v>
      </c>
      <c r="L166" s="41"/>
      <c r="M166" s="222" t="s">
        <v>1</v>
      </c>
      <c r="N166" s="223" t="s">
        <v>42</v>
      </c>
      <c r="O166" s="84"/>
      <c r="P166" s="224">
        <f>O166*H166</f>
        <v>0</v>
      </c>
      <c r="Q166" s="224">
        <v>4.0000000000000003E-05</v>
      </c>
      <c r="R166" s="224">
        <f>Q166*H166</f>
        <v>4.0000000000000003E-05</v>
      </c>
      <c r="S166" s="224">
        <v>0</v>
      </c>
      <c r="T166" s="225">
        <f>S166*H166</f>
        <v>0</v>
      </c>
      <c r="AR166" s="226" t="s">
        <v>130</v>
      </c>
      <c r="AT166" s="226" t="s">
        <v>125</v>
      </c>
      <c r="AU166" s="226" t="s">
        <v>131</v>
      </c>
      <c r="AY166" s="15" t="s">
        <v>122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5" t="s">
        <v>131</v>
      </c>
      <c r="BK166" s="227">
        <f>ROUND(I166*H166,2)</f>
        <v>0</v>
      </c>
      <c r="BL166" s="15" t="s">
        <v>130</v>
      </c>
      <c r="BM166" s="226" t="s">
        <v>200</v>
      </c>
    </row>
    <row r="167" s="12" customFormat="1">
      <c r="B167" s="228"/>
      <c r="C167" s="229"/>
      <c r="D167" s="230" t="s">
        <v>133</v>
      </c>
      <c r="E167" s="231" t="s">
        <v>1</v>
      </c>
      <c r="F167" s="232" t="s">
        <v>81</v>
      </c>
      <c r="G167" s="229"/>
      <c r="H167" s="233">
        <v>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133</v>
      </c>
      <c r="AU167" s="239" t="s">
        <v>131</v>
      </c>
      <c r="AV167" s="12" t="s">
        <v>131</v>
      </c>
      <c r="AW167" s="12" t="s">
        <v>32</v>
      </c>
      <c r="AX167" s="12" t="s">
        <v>81</v>
      </c>
      <c r="AY167" s="239" t="s">
        <v>122</v>
      </c>
    </row>
    <row r="168" s="1" customFormat="1" ht="24" customHeight="1">
      <c r="B168" s="36"/>
      <c r="C168" s="215" t="s">
        <v>201</v>
      </c>
      <c r="D168" s="215" t="s">
        <v>125</v>
      </c>
      <c r="E168" s="216" t="s">
        <v>202</v>
      </c>
      <c r="F168" s="217" t="s">
        <v>203</v>
      </c>
      <c r="G168" s="218" t="s">
        <v>128</v>
      </c>
      <c r="H168" s="219">
        <v>50.600000000000001</v>
      </c>
      <c r="I168" s="220"/>
      <c r="J168" s="221">
        <f>ROUND(I168*H168,2)</f>
        <v>0</v>
      </c>
      <c r="K168" s="217" t="s">
        <v>129</v>
      </c>
      <c r="L168" s="41"/>
      <c r="M168" s="222" t="s">
        <v>1</v>
      </c>
      <c r="N168" s="223" t="s">
        <v>42</v>
      </c>
      <c r="O168" s="84"/>
      <c r="P168" s="224">
        <f>O168*H168</f>
        <v>0</v>
      </c>
      <c r="Q168" s="224">
        <v>0</v>
      </c>
      <c r="R168" s="224">
        <f>Q168*H168</f>
        <v>0</v>
      </c>
      <c r="S168" s="224">
        <v>0.0040000000000000001</v>
      </c>
      <c r="T168" s="225">
        <f>S168*H168</f>
        <v>0.2024</v>
      </c>
      <c r="AR168" s="226" t="s">
        <v>130</v>
      </c>
      <c r="AT168" s="226" t="s">
        <v>125</v>
      </c>
      <c r="AU168" s="226" t="s">
        <v>131</v>
      </c>
      <c r="AY168" s="15" t="s">
        <v>122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5" t="s">
        <v>131</v>
      </c>
      <c r="BK168" s="227">
        <f>ROUND(I168*H168,2)</f>
        <v>0</v>
      </c>
      <c r="BL168" s="15" t="s">
        <v>130</v>
      </c>
      <c r="BM168" s="226" t="s">
        <v>204</v>
      </c>
    </row>
    <row r="169" s="12" customFormat="1">
      <c r="B169" s="228"/>
      <c r="C169" s="229"/>
      <c r="D169" s="230" t="s">
        <v>133</v>
      </c>
      <c r="E169" s="231" t="s">
        <v>1</v>
      </c>
      <c r="F169" s="232" t="s">
        <v>169</v>
      </c>
      <c r="G169" s="229"/>
      <c r="H169" s="233">
        <v>50.600000000000001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133</v>
      </c>
      <c r="AU169" s="239" t="s">
        <v>131</v>
      </c>
      <c r="AV169" s="12" t="s">
        <v>131</v>
      </c>
      <c r="AW169" s="12" t="s">
        <v>32</v>
      </c>
      <c r="AX169" s="12" t="s">
        <v>81</v>
      </c>
      <c r="AY169" s="239" t="s">
        <v>122</v>
      </c>
    </row>
    <row r="170" s="1" customFormat="1" ht="24" customHeight="1">
      <c r="B170" s="36"/>
      <c r="C170" s="215" t="s">
        <v>205</v>
      </c>
      <c r="D170" s="215" t="s">
        <v>125</v>
      </c>
      <c r="E170" s="216" t="s">
        <v>206</v>
      </c>
      <c r="F170" s="217" t="s">
        <v>207</v>
      </c>
      <c r="G170" s="218" t="s">
        <v>128</v>
      </c>
      <c r="H170" s="219">
        <v>59.005000000000003</v>
      </c>
      <c r="I170" s="220"/>
      <c r="J170" s="221">
        <f>ROUND(I170*H170,2)</f>
        <v>0</v>
      </c>
      <c r="K170" s="217" t="s">
        <v>137</v>
      </c>
      <c r="L170" s="41"/>
      <c r="M170" s="222" t="s">
        <v>1</v>
      </c>
      <c r="N170" s="223" t="s">
        <v>42</v>
      </c>
      <c r="O170" s="84"/>
      <c r="P170" s="224">
        <f>O170*H170</f>
        <v>0</v>
      </c>
      <c r="Q170" s="224">
        <v>0</v>
      </c>
      <c r="R170" s="224">
        <f>Q170*H170</f>
        <v>0</v>
      </c>
      <c r="S170" s="224">
        <v>0.0040000000000000001</v>
      </c>
      <c r="T170" s="225">
        <f>S170*H170</f>
        <v>0.23602000000000001</v>
      </c>
      <c r="AR170" s="226" t="s">
        <v>130</v>
      </c>
      <c r="AT170" s="226" t="s">
        <v>125</v>
      </c>
      <c r="AU170" s="226" t="s">
        <v>131</v>
      </c>
      <c r="AY170" s="15" t="s">
        <v>122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5" t="s">
        <v>131</v>
      </c>
      <c r="BK170" s="227">
        <f>ROUND(I170*H170,2)</f>
        <v>0</v>
      </c>
      <c r="BL170" s="15" t="s">
        <v>130</v>
      </c>
      <c r="BM170" s="226" t="s">
        <v>208</v>
      </c>
    </row>
    <row r="171" s="1" customFormat="1" ht="24" customHeight="1">
      <c r="B171" s="36"/>
      <c r="C171" s="215" t="s">
        <v>209</v>
      </c>
      <c r="D171" s="215" t="s">
        <v>125</v>
      </c>
      <c r="E171" s="216" t="s">
        <v>210</v>
      </c>
      <c r="F171" s="217" t="s">
        <v>211</v>
      </c>
      <c r="G171" s="218" t="s">
        <v>128</v>
      </c>
      <c r="H171" s="219">
        <v>62.344999999999999</v>
      </c>
      <c r="I171" s="220"/>
      <c r="J171" s="221">
        <f>ROUND(I171*H171,2)</f>
        <v>0</v>
      </c>
      <c r="K171" s="217" t="s">
        <v>129</v>
      </c>
      <c r="L171" s="41"/>
      <c r="M171" s="222" t="s">
        <v>1</v>
      </c>
      <c r="N171" s="223" t="s">
        <v>42</v>
      </c>
      <c r="O171" s="84"/>
      <c r="P171" s="224">
        <f>O171*H171</f>
        <v>0</v>
      </c>
      <c r="Q171" s="224">
        <v>0</v>
      </c>
      <c r="R171" s="224">
        <f>Q171*H171</f>
        <v>0</v>
      </c>
      <c r="S171" s="224">
        <v>0.045999999999999999</v>
      </c>
      <c r="T171" s="225">
        <f>S171*H171</f>
        <v>2.8678699999999999</v>
      </c>
      <c r="AR171" s="226" t="s">
        <v>130</v>
      </c>
      <c r="AT171" s="226" t="s">
        <v>125</v>
      </c>
      <c r="AU171" s="226" t="s">
        <v>131</v>
      </c>
      <c r="AY171" s="15" t="s">
        <v>122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5" t="s">
        <v>131</v>
      </c>
      <c r="BK171" s="227">
        <f>ROUND(I171*H171,2)</f>
        <v>0</v>
      </c>
      <c r="BL171" s="15" t="s">
        <v>130</v>
      </c>
      <c r="BM171" s="226" t="s">
        <v>212</v>
      </c>
    </row>
    <row r="172" s="12" customFormat="1">
      <c r="B172" s="228"/>
      <c r="C172" s="229"/>
      <c r="D172" s="230" t="s">
        <v>133</v>
      </c>
      <c r="E172" s="231" t="s">
        <v>1</v>
      </c>
      <c r="F172" s="232" t="s">
        <v>213</v>
      </c>
      <c r="G172" s="229"/>
      <c r="H172" s="233">
        <v>62.344999999999999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133</v>
      </c>
      <c r="AU172" s="239" t="s">
        <v>131</v>
      </c>
      <c r="AV172" s="12" t="s">
        <v>131</v>
      </c>
      <c r="AW172" s="12" t="s">
        <v>32</v>
      </c>
      <c r="AX172" s="12" t="s">
        <v>81</v>
      </c>
      <c r="AY172" s="239" t="s">
        <v>122</v>
      </c>
    </row>
    <row r="173" s="11" customFormat="1" ht="22.8" customHeight="1">
      <c r="B173" s="199"/>
      <c r="C173" s="200"/>
      <c r="D173" s="201" t="s">
        <v>75</v>
      </c>
      <c r="E173" s="213" t="s">
        <v>214</v>
      </c>
      <c r="F173" s="213" t="s">
        <v>215</v>
      </c>
      <c r="G173" s="200"/>
      <c r="H173" s="200"/>
      <c r="I173" s="203"/>
      <c r="J173" s="214">
        <f>BK173</f>
        <v>0</v>
      </c>
      <c r="K173" s="200"/>
      <c r="L173" s="205"/>
      <c r="M173" s="206"/>
      <c r="N173" s="207"/>
      <c r="O173" s="207"/>
      <c r="P173" s="208">
        <f>SUM(P174:P178)</f>
        <v>0</v>
      </c>
      <c r="Q173" s="207"/>
      <c r="R173" s="208">
        <f>SUM(R174:R178)</f>
        <v>0</v>
      </c>
      <c r="S173" s="207"/>
      <c r="T173" s="209">
        <f>SUM(T174:T178)</f>
        <v>0</v>
      </c>
      <c r="AR173" s="210" t="s">
        <v>81</v>
      </c>
      <c r="AT173" s="211" t="s">
        <v>75</v>
      </c>
      <c r="AU173" s="211" t="s">
        <v>81</v>
      </c>
      <c r="AY173" s="210" t="s">
        <v>122</v>
      </c>
      <c r="BK173" s="212">
        <f>SUM(BK174:BK178)</f>
        <v>0</v>
      </c>
    </row>
    <row r="174" s="1" customFormat="1" ht="24" customHeight="1">
      <c r="B174" s="36"/>
      <c r="C174" s="215" t="s">
        <v>216</v>
      </c>
      <c r="D174" s="215" t="s">
        <v>125</v>
      </c>
      <c r="E174" s="216" t="s">
        <v>217</v>
      </c>
      <c r="F174" s="217" t="s">
        <v>218</v>
      </c>
      <c r="G174" s="218" t="s">
        <v>219</v>
      </c>
      <c r="H174" s="219">
        <v>3.8149999999999999</v>
      </c>
      <c r="I174" s="220"/>
      <c r="J174" s="221">
        <f>ROUND(I174*H174,2)</f>
        <v>0</v>
      </c>
      <c r="K174" s="217" t="s">
        <v>160</v>
      </c>
      <c r="L174" s="41"/>
      <c r="M174" s="222" t="s">
        <v>1</v>
      </c>
      <c r="N174" s="223" t="s">
        <v>42</v>
      </c>
      <c r="O174" s="84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AR174" s="226" t="s">
        <v>130</v>
      </c>
      <c r="AT174" s="226" t="s">
        <v>125</v>
      </c>
      <c r="AU174" s="226" t="s">
        <v>131</v>
      </c>
      <c r="AY174" s="15" t="s">
        <v>122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5" t="s">
        <v>131</v>
      </c>
      <c r="BK174" s="227">
        <f>ROUND(I174*H174,2)</f>
        <v>0</v>
      </c>
      <c r="BL174" s="15" t="s">
        <v>130</v>
      </c>
      <c r="BM174" s="226" t="s">
        <v>220</v>
      </c>
    </row>
    <row r="175" s="1" customFormat="1" ht="24" customHeight="1">
      <c r="B175" s="36"/>
      <c r="C175" s="215" t="s">
        <v>221</v>
      </c>
      <c r="D175" s="215" t="s">
        <v>125</v>
      </c>
      <c r="E175" s="216" t="s">
        <v>222</v>
      </c>
      <c r="F175" s="217" t="s">
        <v>223</v>
      </c>
      <c r="G175" s="218" t="s">
        <v>219</v>
      </c>
      <c r="H175" s="219">
        <v>91.560000000000002</v>
      </c>
      <c r="I175" s="220"/>
      <c r="J175" s="221">
        <f>ROUND(I175*H175,2)</f>
        <v>0</v>
      </c>
      <c r="K175" s="217" t="s">
        <v>160</v>
      </c>
      <c r="L175" s="41"/>
      <c r="M175" s="222" t="s">
        <v>1</v>
      </c>
      <c r="N175" s="223" t="s">
        <v>42</v>
      </c>
      <c r="O175" s="84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AR175" s="226" t="s">
        <v>130</v>
      </c>
      <c r="AT175" s="226" t="s">
        <v>125</v>
      </c>
      <c r="AU175" s="226" t="s">
        <v>131</v>
      </c>
      <c r="AY175" s="15" t="s">
        <v>122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5" t="s">
        <v>131</v>
      </c>
      <c r="BK175" s="227">
        <f>ROUND(I175*H175,2)</f>
        <v>0</v>
      </c>
      <c r="BL175" s="15" t="s">
        <v>130</v>
      </c>
      <c r="BM175" s="226" t="s">
        <v>224</v>
      </c>
    </row>
    <row r="176" s="12" customFormat="1">
      <c r="B176" s="228"/>
      <c r="C176" s="229"/>
      <c r="D176" s="230" t="s">
        <v>133</v>
      </c>
      <c r="E176" s="229"/>
      <c r="F176" s="232" t="s">
        <v>225</v>
      </c>
      <c r="G176" s="229"/>
      <c r="H176" s="233">
        <v>91.560000000000002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133</v>
      </c>
      <c r="AU176" s="239" t="s">
        <v>131</v>
      </c>
      <c r="AV176" s="12" t="s">
        <v>131</v>
      </c>
      <c r="AW176" s="12" t="s">
        <v>4</v>
      </c>
      <c r="AX176" s="12" t="s">
        <v>81</v>
      </c>
      <c r="AY176" s="239" t="s">
        <v>122</v>
      </c>
    </row>
    <row r="177" s="1" customFormat="1" ht="24" customHeight="1">
      <c r="B177" s="36"/>
      <c r="C177" s="215" t="s">
        <v>7</v>
      </c>
      <c r="D177" s="215" t="s">
        <v>125</v>
      </c>
      <c r="E177" s="216" t="s">
        <v>226</v>
      </c>
      <c r="F177" s="217" t="s">
        <v>227</v>
      </c>
      <c r="G177" s="218" t="s">
        <v>219</v>
      </c>
      <c r="H177" s="219">
        <v>3.8149999999999999</v>
      </c>
      <c r="I177" s="220"/>
      <c r="J177" s="221">
        <f>ROUND(I177*H177,2)</f>
        <v>0</v>
      </c>
      <c r="K177" s="217" t="s">
        <v>160</v>
      </c>
      <c r="L177" s="41"/>
      <c r="M177" s="222" t="s">
        <v>1</v>
      </c>
      <c r="N177" s="223" t="s">
        <v>42</v>
      </c>
      <c r="O177" s="84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AR177" s="226" t="s">
        <v>130</v>
      </c>
      <c r="AT177" s="226" t="s">
        <v>125</v>
      </c>
      <c r="AU177" s="226" t="s">
        <v>131</v>
      </c>
      <c r="AY177" s="15" t="s">
        <v>122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5" t="s">
        <v>131</v>
      </c>
      <c r="BK177" s="227">
        <f>ROUND(I177*H177,2)</f>
        <v>0</v>
      </c>
      <c r="BL177" s="15" t="s">
        <v>130</v>
      </c>
      <c r="BM177" s="226" t="s">
        <v>228</v>
      </c>
    </row>
    <row r="178" s="1" customFormat="1" ht="24" customHeight="1">
      <c r="B178" s="36"/>
      <c r="C178" s="215" t="s">
        <v>229</v>
      </c>
      <c r="D178" s="215" t="s">
        <v>125</v>
      </c>
      <c r="E178" s="216" t="s">
        <v>230</v>
      </c>
      <c r="F178" s="217" t="s">
        <v>231</v>
      </c>
      <c r="G178" s="218" t="s">
        <v>219</v>
      </c>
      <c r="H178" s="219">
        <v>3.8149999999999999</v>
      </c>
      <c r="I178" s="220"/>
      <c r="J178" s="221">
        <f>ROUND(I178*H178,2)</f>
        <v>0</v>
      </c>
      <c r="K178" s="217" t="s">
        <v>160</v>
      </c>
      <c r="L178" s="41"/>
      <c r="M178" s="222" t="s">
        <v>1</v>
      </c>
      <c r="N178" s="223" t="s">
        <v>42</v>
      </c>
      <c r="O178" s="84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AR178" s="226" t="s">
        <v>130</v>
      </c>
      <c r="AT178" s="226" t="s">
        <v>125</v>
      </c>
      <c r="AU178" s="226" t="s">
        <v>131</v>
      </c>
      <c r="AY178" s="15" t="s">
        <v>122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5" t="s">
        <v>131</v>
      </c>
      <c r="BK178" s="227">
        <f>ROUND(I178*H178,2)</f>
        <v>0</v>
      </c>
      <c r="BL178" s="15" t="s">
        <v>130</v>
      </c>
      <c r="BM178" s="226" t="s">
        <v>232</v>
      </c>
    </row>
    <row r="179" s="11" customFormat="1" ht="22.8" customHeight="1">
      <c r="B179" s="199"/>
      <c r="C179" s="200"/>
      <c r="D179" s="201" t="s">
        <v>75</v>
      </c>
      <c r="E179" s="213" t="s">
        <v>233</v>
      </c>
      <c r="F179" s="213" t="s">
        <v>234</v>
      </c>
      <c r="G179" s="200"/>
      <c r="H179" s="200"/>
      <c r="I179" s="203"/>
      <c r="J179" s="214">
        <f>BK179</f>
        <v>0</v>
      </c>
      <c r="K179" s="200"/>
      <c r="L179" s="205"/>
      <c r="M179" s="206"/>
      <c r="N179" s="207"/>
      <c r="O179" s="207"/>
      <c r="P179" s="208">
        <f>P180</f>
        <v>0</v>
      </c>
      <c r="Q179" s="207"/>
      <c r="R179" s="208">
        <f>R180</f>
        <v>0</v>
      </c>
      <c r="S179" s="207"/>
      <c r="T179" s="209">
        <f>T180</f>
        <v>0</v>
      </c>
      <c r="AR179" s="210" t="s">
        <v>81</v>
      </c>
      <c r="AT179" s="211" t="s">
        <v>75</v>
      </c>
      <c r="AU179" s="211" t="s">
        <v>81</v>
      </c>
      <c r="AY179" s="210" t="s">
        <v>122</v>
      </c>
      <c r="BK179" s="212">
        <f>BK180</f>
        <v>0</v>
      </c>
    </row>
    <row r="180" s="1" customFormat="1" ht="16.5" customHeight="1">
      <c r="B180" s="36"/>
      <c r="C180" s="215" t="s">
        <v>235</v>
      </c>
      <c r="D180" s="215" t="s">
        <v>125</v>
      </c>
      <c r="E180" s="216" t="s">
        <v>236</v>
      </c>
      <c r="F180" s="217" t="s">
        <v>237</v>
      </c>
      <c r="G180" s="218" t="s">
        <v>219</v>
      </c>
      <c r="H180" s="219">
        <v>1.1299999999999999</v>
      </c>
      <c r="I180" s="220"/>
      <c r="J180" s="221">
        <f>ROUND(I180*H180,2)</f>
        <v>0</v>
      </c>
      <c r="K180" s="217" t="s">
        <v>160</v>
      </c>
      <c r="L180" s="41"/>
      <c r="M180" s="222" t="s">
        <v>1</v>
      </c>
      <c r="N180" s="223" t="s">
        <v>42</v>
      </c>
      <c r="O180" s="84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226" t="s">
        <v>130</v>
      </c>
      <c r="AT180" s="226" t="s">
        <v>125</v>
      </c>
      <c r="AU180" s="226" t="s">
        <v>131</v>
      </c>
      <c r="AY180" s="15" t="s">
        <v>122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5" t="s">
        <v>131</v>
      </c>
      <c r="BK180" s="227">
        <f>ROUND(I180*H180,2)</f>
        <v>0</v>
      </c>
      <c r="BL180" s="15" t="s">
        <v>130</v>
      </c>
      <c r="BM180" s="226" t="s">
        <v>238</v>
      </c>
    </row>
    <row r="181" s="11" customFormat="1" ht="25.92" customHeight="1">
      <c r="B181" s="199"/>
      <c r="C181" s="200"/>
      <c r="D181" s="201" t="s">
        <v>75</v>
      </c>
      <c r="E181" s="202" t="s">
        <v>239</v>
      </c>
      <c r="F181" s="202" t="s">
        <v>240</v>
      </c>
      <c r="G181" s="200"/>
      <c r="H181" s="200"/>
      <c r="I181" s="203"/>
      <c r="J181" s="204">
        <f>BK181</f>
        <v>0</v>
      </c>
      <c r="K181" s="200"/>
      <c r="L181" s="205"/>
      <c r="M181" s="206"/>
      <c r="N181" s="207"/>
      <c r="O181" s="207"/>
      <c r="P181" s="208">
        <f>P182+P185+P191+P197+P204+P209+P216+P226+P233</f>
        <v>0</v>
      </c>
      <c r="Q181" s="207"/>
      <c r="R181" s="208">
        <f>R182+R185+R191+R197+R204+R209+R216+R226+R233</f>
        <v>0.18148829999999999</v>
      </c>
      <c r="S181" s="207"/>
      <c r="T181" s="209">
        <f>T182+T185+T191+T197+T204+T209+T216+T226+T233</f>
        <v>0.10874</v>
      </c>
      <c r="AR181" s="210" t="s">
        <v>131</v>
      </c>
      <c r="AT181" s="211" t="s">
        <v>75</v>
      </c>
      <c r="AU181" s="211" t="s">
        <v>76</v>
      </c>
      <c r="AY181" s="210" t="s">
        <v>122</v>
      </c>
      <c r="BK181" s="212">
        <f>BK182+BK185+BK191+BK197+BK204+BK209+BK216+BK226+BK233</f>
        <v>0</v>
      </c>
    </row>
    <row r="182" s="11" customFormat="1" ht="22.8" customHeight="1">
      <c r="B182" s="199"/>
      <c r="C182" s="200"/>
      <c r="D182" s="201" t="s">
        <v>75</v>
      </c>
      <c r="E182" s="213" t="s">
        <v>241</v>
      </c>
      <c r="F182" s="213" t="s">
        <v>242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SUM(P183:P184)</f>
        <v>0</v>
      </c>
      <c r="Q182" s="207"/>
      <c r="R182" s="208">
        <f>SUM(R183:R184)</f>
        <v>0</v>
      </c>
      <c r="S182" s="207"/>
      <c r="T182" s="209">
        <f>SUM(T183:T184)</f>
        <v>0</v>
      </c>
      <c r="AR182" s="210" t="s">
        <v>131</v>
      </c>
      <c r="AT182" s="211" t="s">
        <v>75</v>
      </c>
      <c r="AU182" s="211" t="s">
        <v>81</v>
      </c>
      <c r="AY182" s="210" t="s">
        <v>122</v>
      </c>
      <c r="BK182" s="212">
        <f>SUM(BK183:BK184)</f>
        <v>0</v>
      </c>
    </row>
    <row r="183" s="1" customFormat="1" ht="16.5" customHeight="1">
      <c r="B183" s="36"/>
      <c r="C183" s="215" t="s">
        <v>243</v>
      </c>
      <c r="D183" s="215" t="s">
        <v>125</v>
      </c>
      <c r="E183" s="216" t="s">
        <v>244</v>
      </c>
      <c r="F183" s="217" t="s">
        <v>245</v>
      </c>
      <c r="G183" s="218" t="s">
        <v>246</v>
      </c>
      <c r="H183" s="219">
        <v>1</v>
      </c>
      <c r="I183" s="220"/>
      <c r="J183" s="221">
        <f>ROUND(I183*H183,2)</f>
        <v>0</v>
      </c>
      <c r="K183" s="217" t="s">
        <v>1</v>
      </c>
      <c r="L183" s="41"/>
      <c r="M183" s="222" t="s">
        <v>1</v>
      </c>
      <c r="N183" s="223" t="s">
        <v>42</v>
      </c>
      <c r="O183" s="84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AR183" s="226" t="s">
        <v>201</v>
      </c>
      <c r="AT183" s="226" t="s">
        <v>125</v>
      </c>
      <c r="AU183" s="226" t="s">
        <v>131</v>
      </c>
      <c r="AY183" s="15" t="s">
        <v>122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5" t="s">
        <v>131</v>
      </c>
      <c r="BK183" s="227">
        <f>ROUND(I183*H183,2)</f>
        <v>0</v>
      </c>
      <c r="BL183" s="15" t="s">
        <v>201</v>
      </c>
      <c r="BM183" s="226" t="s">
        <v>247</v>
      </c>
    </row>
    <row r="184" s="1" customFormat="1" ht="24" customHeight="1">
      <c r="B184" s="36"/>
      <c r="C184" s="215" t="s">
        <v>248</v>
      </c>
      <c r="D184" s="215" t="s">
        <v>125</v>
      </c>
      <c r="E184" s="216" t="s">
        <v>249</v>
      </c>
      <c r="F184" s="217" t="s">
        <v>250</v>
      </c>
      <c r="G184" s="218" t="s">
        <v>251</v>
      </c>
      <c r="H184" s="251"/>
      <c r="I184" s="220"/>
      <c r="J184" s="221">
        <f>ROUND(I184*H184,2)</f>
        <v>0</v>
      </c>
      <c r="K184" s="217" t="s">
        <v>137</v>
      </c>
      <c r="L184" s="41"/>
      <c r="M184" s="222" t="s">
        <v>1</v>
      </c>
      <c r="N184" s="223" t="s">
        <v>42</v>
      </c>
      <c r="O184" s="84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AR184" s="226" t="s">
        <v>201</v>
      </c>
      <c r="AT184" s="226" t="s">
        <v>125</v>
      </c>
      <c r="AU184" s="226" t="s">
        <v>131</v>
      </c>
      <c r="AY184" s="15" t="s">
        <v>122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5" t="s">
        <v>131</v>
      </c>
      <c r="BK184" s="227">
        <f>ROUND(I184*H184,2)</f>
        <v>0</v>
      </c>
      <c r="BL184" s="15" t="s">
        <v>201</v>
      </c>
      <c r="BM184" s="226" t="s">
        <v>252</v>
      </c>
    </row>
    <row r="185" s="11" customFormat="1" ht="22.8" customHeight="1">
      <c r="B185" s="199"/>
      <c r="C185" s="200"/>
      <c r="D185" s="201" t="s">
        <v>75</v>
      </c>
      <c r="E185" s="213" t="s">
        <v>253</v>
      </c>
      <c r="F185" s="213" t="s">
        <v>254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SUM(P186:P190)</f>
        <v>0</v>
      </c>
      <c r="Q185" s="207"/>
      <c r="R185" s="208">
        <f>SUM(R186:R190)</f>
        <v>0.025159999999999998</v>
      </c>
      <c r="S185" s="207"/>
      <c r="T185" s="209">
        <f>SUM(T186:T190)</f>
        <v>0.03576</v>
      </c>
      <c r="AR185" s="210" t="s">
        <v>131</v>
      </c>
      <c r="AT185" s="211" t="s">
        <v>75</v>
      </c>
      <c r="AU185" s="211" t="s">
        <v>81</v>
      </c>
      <c r="AY185" s="210" t="s">
        <v>122</v>
      </c>
      <c r="BK185" s="212">
        <f>SUM(BK186:BK190)</f>
        <v>0</v>
      </c>
    </row>
    <row r="186" s="1" customFormat="1" ht="16.5" customHeight="1">
      <c r="B186" s="36"/>
      <c r="C186" s="215" t="s">
        <v>255</v>
      </c>
      <c r="D186" s="215" t="s">
        <v>125</v>
      </c>
      <c r="E186" s="216" t="s">
        <v>256</v>
      </c>
      <c r="F186" s="217" t="s">
        <v>257</v>
      </c>
      <c r="G186" s="218" t="s">
        <v>258</v>
      </c>
      <c r="H186" s="219">
        <v>1</v>
      </c>
      <c r="I186" s="220"/>
      <c r="J186" s="221">
        <f>ROUND(I186*H186,2)</f>
        <v>0</v>
      </c>
      <c r="K186" s="217" t="s">
        <v>129</v>
      </c>
      <c r="L186" s="41"/>
      <c r="M186" s="222" t="s">
        <v>1</v>
      </c>
      <c r="N186" s="223" t="s">
        <v>42</v>
      </c>
      <c r="O186" s="84"/>
      <c r="P186" s="224">
        <f>O186*H186</f>
        <v>0</v>
      </c>
      <c r="Q186" s="224">
        <v>0</v>
      </c>
      <c r="R186" s="224">
        <f>Q186*H186</f>
        <v>0</v>
      </c>
      <c r="S186" s="224">
        <v>0.034200000000000001</v>
      </c>
      <c r="T186" s="225">
        <f>S186*H186</f>
        <v>0.034200000000000001</v>
      </c>
      <c r="AR186" s="226" t="s">
        <v>201</v>
      </c>
      <c r="AT186" s="226" t="s">
        <v>125</v>
      </c>
      <c r="AU186" s="226" t="s">
        <v>131</v>
      </c>
      <c r="AY186" s="15" t="s">
        <v>122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5" t="s">
        <v>131</v>
      </c>
      <c r="BK186" s="227">
        <f>ROUND(I186*H186,2)</f>
        <v>0</v>
      </c>
      <c r="BL186" s="15" t="s">
        <v>201</v>
      </c>
      <c r="BM186" s="226" t="s">
        <v>259</v>
      </c>
    </row>
    <row r="187" s="1" customFormat="1" ht="24" customHeight="1">
      <c r="B187" s="36"/>
      <c r="C187" s="215" t="s">
        <v>260</v>
      </c>
      <c r="D187" s="215" t="s">
        <v>125</v>
      </c>
      <c r="E187" s="216" t="s">
        <v>261</v>
      </c>
      <c r="F187" s="217" t="s">
        <v>262</v>
      </c>
      <c r="G187" s="218" t="s">
        <v>258</v>
      </c>
      <c r="H187" s="219">
        <v>1</v>
      </c>
      <c r="I187" s="220"/>
      <c r="J187" s="221">
        <f>ROUND(I187*H187,2)</f>
        <v>0</v>
      </c>
      <c r="K187" s="217" t="s">
        <v>129</v>
      </c>
      <c r="L187" s="41"/>
      <c r="M187" s="222" t="s">
        <v>1</v>
      </c>
      <c r="N187" s="223" t="s">
        <v>42</v>
      </c>
      <c r="O187" s="84"/>
      <c r="P187" s="224">
        <f>O187*H187</f>
        <v>0</v>
      </c>
      <c r="Q187" s="224">
        <v>0.023199999999999998</v>
      </c>
      <c r="R187" s="224">
        <f>Q187*H187</f>
        <v>0.023199999999999998</v>
      </c>
      <c r="S187" s="224">
        <v>0</v>
      </c>
      <c r="T187" s="225">
        <f>S187*H187</f>
        <v>0</v>
      </c>
      <c r="AR187" s="226" t="s">
        <v>201</v>
      </c>
      <c r="AT187" s="226" t="s">
        <v>125</v>
      </c>
      <c r="AU187" s="226" t="s">
        <v>131</v>
      </c>
      <c r="AY187" s="15" t="s">
        <v>122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5" t="s">
        <v>131</v>
      </c>
      <c r="BK187" s="227">
        <f>ROUND(I187*H187,2)</f>
        <v>0</v>
      </c>
      <c r="BL187" s="15" t="s">
        <v>201</v>
      </c>
      <c r="BM187" s="226" t="s">
        <v>263</v>
      </c>
    </row>
    <row r="188" s="1" customFormat="1" ht="16.5" customHeight="1">
      <c r="B188" s="36"/>
      <c r="C188" s="215" t="s">
        <v>264</v>
      </c>
      <c r="D188" s="215" t="s">
        <v>125</v>
      </c>
      <c r="E188" s="216" t="s">
        <v>265</v>
      </c>
      <c r="F188" s="217" t="s">
        <v>266</v>
      </c>
      <c r="G188" s="218" t="s">
        <v>258</v>
      </c>
      <c r="H188" s="219">
        <v>1</v>
      </c>
      <c r="I188" s="220"/>
      <c r="J188" s="221">
        <f>ROUND(I188*H188,2)</f>
        <v>0</v>
      </c>
      <c r="K188" s="217" t="s">
        <v>137</v>
      </c>
      <c r="L188" s="41"/>
      <c r="M188" s="222" t="s">
        <v>1</v>
      </c>
      <c r="N188" s="223" t="s">
        <v>42</v>
      </c>
      <c r="O188" s="84"/>
      <c r="P188" s="224">
        <f>O188*H188</f>
        <v>0</v>
      </c>
      <c r="Q188" s="224">
        <v>0</v>
      </c>
      <c r="R188" s="224">
        <f>Q188*H188</f>
        <v>0</v>
      </c>
      <c r="S188" s="224">
        <v>0.00156</v>
      </c>
      <c r="T188" s="225">
        <f>S188*H188</f>
        <v>0.00156</v>
      </c>
      <c r="AR188" s="226" t="s">
        <v>201</v>
      </c>
      <c r="AT188" s="226" t="s">
        <v>125</v>
      </c>
      <c r="AU188" s="226" t="s">
        <v>131</v>
      </c>
      <c r="AY188" s="15" t="s">
        <v>122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5" t="s">
        <v>131</v>
      </c>
      <c r="BK188" s="227">
        <f>ROUND(I188*H188,2)</f>
        <v>0</v>
      </c>
      <c r="BL188" s="15" t="s">
        <v>201</v>
      </c>
      <c r="BM188" s="226" t="s">
        <v>267</v>
      </c>
    </row>
    <row r="189" s="1" customFormat="1" ht="24" customHeight="1">
      <c r="B189" s="36"/>
      <c r="C189" s="215" t="s">
        <v>268</v>
      </c>
      <c r="D189" s="215" t="s">
        <v>125</v>
      </c>
      <c r="E189" s="216" t="s">
        <v>269</v>
      </c>
      <c r="F189" s="217" t="s">
        <v>270</v>
      </c>
      <c r="G189" s="218" t="s">
        <v>258</v>
      </c>
      <c r="H189" s="219">
        <v>1</v>
      </c>
      <c r="I189" s="220"/>
      <c r="J189" s="221">
        <f>ROUND(I189*H189,2)</f>
        <v>0</v>
      </c>
      <c r="K189" s="217" t="s">
        <v>137</v>
      </c>
      <c r="L189" s="41"/>
      <c r="M189" s="222" t="s">
        <v>1</v>
      </c>
      <c r="N189" s="223" t="s">
        <v>42</v>
      </c>
      <c r="O189" s="84"/>
      <c r="P189" s="224">
        <f>O189*H189</f>
        <v>0</v>
      </c>
      <c r="Q189" s="224">
        <v>0.0019599999999999999</v>
      </c>
      <c r="R189" s="224">
        <f>Q189*H189</f>
        <v>0.0019599999999999999</v>
      </c>
      <c r="S189" s="224">
        <v>0</v>
      </c>
      <c r="T189" s="225">
        <f>S189*H189</f>
        <v>0</v>
      </c>
      <c r="AR189" s="226" t="s">
        <v>201</v>
      </c>
      <c r="AT189" s="226" t="s">
        <v>125</v>
      </c>
      <c r="AU189" s="226" t="s">
        <v>131</v>
      </c>
      <c r="AY189" s="15" t="s">
        <v>122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5" t="s">
        <v>131</v>
      </c>
      <c r="BK189" s="227">
        <f>ROUND(I189*H189,2)</f>
        <v>0</v>
      </c>
      <c r="BL189" s="15" t="s">
        <v>201</v>
      </c>
      <c r="BM189" s="226" t="s">
        <v>271</v>
      </c>
    </row>
    <row r="190" s="1" customFormat="1" ht="24" customHeight="1">
      <c r="B190" s="36"/>
      <c r="C190" s="215" t="s">
        <v>272</v>
      </c>
      <c r="D190" s="215" t="s">
        <v>125</v>
      </c>
      <c r="E190" s="216" t="s">
        <v>273</v>
      </c>
      <c r="F190" s="217" t="s">
        <v>274</v>
      </c>
      <c r="G190" s="218" t="s">
        <v>251</v>
      </c>
      <c r="H190" s="251"/>
      <c r="I190" s="220"/>
      <c r="J190" s="221">
        <f>ROUND(I190*H190,2)</f>
        <v>0</v>
      </c>
      <c r="K190" s="217" t="s">
        <v>137</v>
      </c>
      <c r="L190" s="41"/>
      <c r="M190" s="222" t="s">
        <v>1</v>
      </c>
      <c r="N190" s="223" t="s">
        <v>42</v>
      </c>
      <c r="O190" s="84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AR190" s="226" t="s">
        <v>201</v>
      </c>
      <c r="AT190" s="226" t="s">
        <v>125</v>
      </c>
      <c r="AU190" s="226" t="s">
        <v>131</v>
      </c>
      <c r="AY190" s="15" t="s">
        <v>122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5" t="s">
        <v>131</v>
      </c>
      <c r="BK190" s="227">
        <f>ROUND(I190*H190,2)</f>
        <v>0</v>
      </c>
      <c r="BL190" s="15" t="s">
        <v>201</v>
      </c>
      <c r="BM190" s="226" t="s">
        <v>275</v>
      </c>
    </row>
    <row r="191" s="11" customFormat="1" ht="22.8" customHeight="1">
      <c r="B191" s="199"/>
      <c r="C191" s="200"/>
      <c r="D191" s="201" t="s">
        <v>75</v>
      </c>
      <c r="E191" s="213" t="s">
        <v>276</v>
      </c>
      <c r="F191" s="213" t="s">
        <v>277</v>
      </c>
      <c r="G191" s="200"/>
      <c r="H191" s="200"/>
      <c r="I191" s="203"/>
      <c r="J191" s="214">
        <f>BK191</f>
        <v>0</v>
      </c>
      <c r="K191" s="200"/>
      <c r="L191" s="205"/>
      <c r="M191" s="206"/>
      <c r="N191" s="207"/>
      <c r="O191" s="207"/>
      <c r="P191" s="208">
        <f>SUM(P192:P196)</f>
        <v>0</v>
      </c>
      <c r="Q191" s="207"/>
      <c r="R191" s="208">
        <f>SUM(R192:R196)</f>
        <v>0.00024000000000000003</v>
      </c>
      <c r="S191" s="207"/>
      <c r="T191" s="209">
        <f>SUM(T192:T196)</f>
        <v>0.061800000000000001</v>
      </c>
      <c r="AR191" s="210" t="s">
        <v>131</v>
      </c>
      <c r="AT191" s="211" t="s">
        <v>75</v>
      </c>
      <c r="AU191" s="211" t="s">
        <v>81</v>
      </c>
      <c r="AY191" s="210" t="s">
        <v>122</v>
      </c>
      <c r="BK191" s="212">
        <f>SUM(BK192:BK196)</f>
        <v>0</v>
      </c>
    </row>
    <row r="192" s="1" customFormat="1" ht="16.5" customHeight="1">
      <c r="B192" s="36"/>
      <c r="C192" s="215" t="s">
        <v>278</v>
      </c>
      <c r="D192" s="215" t="s">
        <v>125</v>
      </c>
      <c r="E192" s="216" t="s">
        <v>279</v>
      </c>
      <c r="F192" s="217" t="s">
        <v>280</v>
      </c>
      <c r="G192" s="218" t="s">
        <v>246</v>
      </c>
      <c r="H192" s="219">
        <v>1</v>
      </c>
      <c r="I192" s="220"/>
      <c r="J192" s="221">
        <f>ROUND(I192*H192,2)</f>
        <v>0</v>
      </c>
      <c r="K192" s="217" t="s">
        <v>137</v>
      </c>
      <c r="L192" s="41"/>
      <c r="M192" s="222" t="s">
        <v>1</v>
      </c>
      <c r="N192" s="223" t="s">
        <v>42</v>
      </c>
      <c r="O192" s="84"/>
      <c r="P192" s="224">
        <f>O192*H192</f>
        <v>0</v>
      </c>
      <c r="Q192" s="224">
        <v>8.0000000000000007E-05</v>
      </c>
      <c r="R192" s="224">
        <f>Q192*H192</f>
        <v>8.0000000000000007E-05</v>
      </c>
      <c r="S192" s="224">
        <v>0.0206</v>
      </c>
      <c r="T192" s="225">
        <f>S192*H192</f>
        <v>0.0206</v>
      </c>
      <c r="AR192" s="226" t="s">
        <v>201</v>
      </c>
      <c r="AT192" s="226" t="s">
        <v>125</v>
      </c>
      <c r="AU192" s="226" t="s">
        <v>131</v>
      </c>
      <c r="AY192" s="15" t="s">
        <v>122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5" t="s">
        <v>131</v>
      </c>
      <c r="BK192" s="227">
        <f>ROUND(I192*H192,2)</f>
        <v>0</v>
      </c>
      <c r="BL192" s="15" t="s">
        <v>201</v>
      </c>
      <c r="BM192" s="226" t="s">
        <v>281</v>
      </c>
    </row>
    <row r="193" s="1" customFormat="1" ht="24" customHeight="1">
      <c r="B193" s="36"/>
      <c r="C193" s="215" t="s">
        <v>282</v>
      </c>
      <c r="D193" s="215" t="s">
        <v>125</v>
      </c>
      <c r="E193" s="216" t="s">
        <v>283</v>
      </c>
      <c r="F193" s="217" t="s">
        <v>284</v>
      </c>
      <c r="G193" s="218" t="s">
        <v>246</v>
      </c>
      <c r="H193" s="219">
        <v>1</v>
      </c>
      <c r="I193" s="220"/>
      <c r="J193" s="221">
        <f>ROUND(I193*H193,2)</f>
        <v>0</v>
      </c>
      <c r="K193" s="217" t="s">
        <v>1</v>
      </c>
      <c r="L193" s="41"/>
      <c r="M193" s="222" t="s">
        <v>1</v>
      </c>
      <c r="N193" s="223" t="s">
        <v>42</v>
      </c>
      <c r="O193" s="84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AR193" s="226" t="s">
        <v>201</v>
      </c>
      <c r="AT193" s="226" t="s">
        <v>125</v>
      </c>
      <c r="AU193" s="226" t="s">
        <v>131</v>
      </c>
      <c r="AY193" s="15" t="s">
        <v>122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5" t="s">
        <v>131</v>
      </c>
      <c r="BK193" s="227">
        <f>ROUND(I193*H193,2)</f>
        <v>0</v>
      </c>
      <c r="BL193" s="15" t="s">
        <v>201</v>
      </c>
      <c r="BM193" s="226" t="s">
        <v>285</v>
      </c>
    </row>
    <row r="194" s="1" customFormat="1" ht="16.5" customHeight="1">
      <c r="B194" s="36"/>
      <c r="C194" s="215" t="s">
        <v>286</v>
      </c>
      <c r="D194" s="215" t="s">
        <v>125</v>
      </c>
      <c r="E194" s="216" t="s">
        <v>287</v>
      </c>
      <c r="F194" s="217" t="s">
        <v>288</v>
      </c>
      <c r="G194" s="218" t="s">
        <v>246</v>
      </c>
      <c r="H194" s="219">
        <v>1</v>
      </c>
      <c r="I194" s="220"/>
      <c r="J194" s="221">
        <f>ROUND(I194*H194,2)</f>
        <v>0</v>
      </c>
      <c r="K194" s="217" t="s">
        <v>1</v>
      </c>
      <c r="L194" s="41"/>
      <c r="M194" s="222" t="s">
        <v>1</v>
      </c>
      <c r="N194" s="223" t="s">
        <v>42</v>
      </c>
      <c r="O194" s="84"/>
      <c r="P194" s="224">
        <f>O194*H194</f>
        <v>0</v>
      </c>
      <c r="Q194" s="224">
        <v>8.0000000000000007E-05</v>
      </c>
      <c r="R194" s="224">
        <f>Q194*H194</f>
        <v>8.0000000000000007E-05</v>
      </c>
      <c r="S194" s="224">
        <v>0.0206</v>
      </c>
      <c r="T194" s="225">
        <f>S194*H194</f>
        <v>0.0206</v>
      </c>
      <c r="AR194" s="226" t="s">
        <v>201</v>
      </c>
      <c r="AT194" s="226" t="s">
        <v>125</v>
      </c>
      <c r="AU194" s="226" t="s">
        <v>131</v>
      </c>
      <c r="AY194" s="15" t="s">
        <v>122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5" t="s">
        <v>131</v>
      </c>
      <c r="BK194" s="227">
        <f>ROUND(I194*H194,2)</f>
        <v>0</v>
      </c>
      <c r="BL194" s="15" t="s">
        <v>201</v>
      </c>
      <c r="BM194" s="226" t="s">
        <v>289</v>
      </c>
    </row>
    <row r="195" s="1" customFormat="1" ht="16.5" customHeight="1">
      <c r="B195" s="36"/>
      <c r="C195" s="215" t="s">
        <v>290</v>
      </c>
      <c r="D195" s="215" t="s">
        <v>125</v>
      </c>
      <c r="E195" s="216" t="s">
        <v>291</v>
      </c>
      <c r="F195" s="217" t="s">
        <v>292</v>
      </c>
      <c r="G195" s="218" t="s">
        <v>246</v>
      </c>
      <c r="H195" s="219">
        <v>1</v>
      </c>
      <c r="I195" s="220"/>
      <c r="J195" s="221">
        <f>ROUND(I195*H195,2)</f>
        <v>0</v>
      </c>
      <c r="K195" s="217" t="s">
        <v>1</v>
      </c>
      <c r="L195" s="41"/>
      <c r="M195" s="222" t="s">
        <v>1</v>
      </c>
      <c r="N195" s="223" t="s">
        <v>42</v>
      </c>
      <c r="O195" s="84"/>
      <c r="P195" s="224">
        <f>O195*H195</f>
        <v>0</v>
      </c>
      <c r="Q195" s="224">
        <v>8.0000000000000007E-05</v>
      </c>
      <c r="R195" s="224">
        <f>Q195*H195</f>
        <v>8.0000000000000007E-05</v>
      </c>
      <c r="S195" s="224">
        <v>0.0206</v>
      </c>
      <c r="T195" s="225">
        <f>S195*H195</f>
        <v>0.0206</v>
      </c>
      <c r="AR195" s="226" t="s">
        <v>201</v>
      </c>
      <c r="AT195" s="226" t="s">
        <v>125</v>
      </c>
      <c r="AU195" s="226" t="s">
        <v>131</v>
      </c>
      <c r="AY195" s="15" t="s">
        <v>122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5" t="s">
        <v>131</v>
      </c>
      <c r="BK195" s="227">
        <f>ROUND(I195*H195,2)</f>
        <v>0</v>
      </c>
      <c r="BL195" s="15" t="s">
        <v>201</v>
      </c>
      <c r="BM195" s="226" t="s">
        <v>293</v>
      </c>
    </row>
    <row r="196" s="1" customFormat="1" ht="24" customHeight="1">
      <c r="B196" s="36"/>
      <c r="C196" s="215" t="s">
        <v>294</v>
      </c>
      <c r="D196" s="215" t="s">
        <v>125</v>
      </c>
      <c r="E196" s="216" t="s">
        <v>295</v>
      </c>
      <c r="F196" s="217" t="s">
        <v>296</v>
      </c>
      <c r="G196" s="218" t="s">
        <v>251</v>
      </c>
      <c r="H196" s="251"/>
      <c r="I196" s="220"/>
      <c r="J196" s="221">
        <f>ROUND(I196*H196,2)</f>
        <v>0</v>
      </c>
      <c r="K196" s="217" t="s">
        <v>137</v>
      </c>
      <c r="L196" s="41"/>
      <c r="M196" s="222" t="s">
        <v>1</v>
      </c>
      <c r="N196" s="223" t="s">
        <v>42</v>
      </c>
      <c r="O196" s="84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AR196" s="226" t="s">
        <v>201</v>
      </c>
      <c r="AT196" s="226" t="s">
        <v>125</v>
      </c>
      <c r="AU196" s="226" t="s">
        <v>131</v>
      </c>
      <c r="AY196" s="15" t="s">
        <v>122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5" t="s">
        <v>131</v>
      </c>
      <c r="BK196" s="227">
        <f>ROUND(I196*H196,2)</f>
        <v>0</v>
      </c>
      <c r="BL196" s="15" t="s">
        <v>201</v>
      </c>
      <c r="BM196" s="226" t="s">
        <v>297</v>
      </c>
    </row>
    <row r="197" s="11" customFormat="1" ht="22.8" customHeight="1">
      <c r="B197" s="199"/>
      <c r="C197" s="200"/>
      <c r="D197" s="201" t="s">
        <v>75</v>
      </c>
      <c r="E197" s="213" t="s">
        <v>298</v>
      </c>
      <c r="F197" s="213" t="s">
        <v>299</v>
      </c>
      <c r="G197" s="200"/>
      <c r="H197" s="200"/>
      <c r="I197" s="203"/>
      <c r="J197" s="214">
        <f>BK197</f>
        <v>0</v>
      </c>
      <c r="K197" s="200"/>
      <c r="L197" s="205"/>
      <c r="M197" s="206"/>
      <c r="N197" s="207"/>
      <c r="O197" s="207"/>
      <c r="P197" s="208">
        <f>SUM(P198:P203)</f>
        <v>0</v>
      </c>
      <c r="Q197" s="207"/>
      <c r="R197" s="208">
        <f>SUM(R198:R203)</f>
        <v>0.00088000000000000003</v>
      </c>
      <c r="S197" s="207"/>
      <c r="T197" s="209">
        <f>SUM(T198:T203)</f>
        <v>0</v>
      </c>
      <c r="AR197" s="210" t="s">
        <v>131</v>
      </c>
      <c r="AT197" s="211" t="s">
        <v>75</v>
      </c>
      <c r="AU197" s="211" t="s">
        <v>81</v>
      </c>
      <c r="AY197" s="210" t="s">
        <v>122</v>
      </c>
      <c r="BK197" s="212">
        <f>SUM(BK198:BK203)</f>
        <v>0</v>
      </c>
    </row>
    <row r="198" s="1" customFormat="1" ht="16.5" customHeight="1">
      <c r="B198" s="36"/>
      <c r="C198" s="215" t="s">
        <v>300</v>
      </c>
      <c r="D198" s="215" t="s">
        <v>125</v>
      </c>
      <c r="E198" s="216" t="s">
        <v>301</v>
      </c>
      <c r="F198" s="217" t="s">
        <v>302</v>
      </c>
      <c r="G198" s="218" t="s">
        <v>246</v>
      </c>
      <c r="H198" s="219">
        <v>1</v>
      </c>
      <c r="I198" s="220"/>
      <c r="J198" s="221">
        <f>ROUND(I198*H198,2)</f>
        <v>0</v>
      </c>
      <c r="K198" s="217" t="s">
        <v>137</v>
      </c>
      <c r="L198" s="41"/>
      <c r="M198" s="222" t="s">
        <v>1</v>
      </c>
      <c r="N198" s="223" t="s">
        <v>42</v>
      </c>
      <c r="O198" s="84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AR198" s="226" t="s">
        <v>201</v>
      </c>
      <c r="AT198" s="226" t="s">
        <v>125</v>
      </c>
      <c r="AU198" s="226" t="s">
        <v>131</v>
      </c>
      <c r="AY198" s="15" t="s">
        <v>122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5" t="s">
        <v>131</v>
      </c>
      <c r="BK198" s="227">
        <f>ROUND(I198*H198,2)</f>
        <v>0</v>
      </c>
      <c r="BL198" s="15" t="s">
        <v>201</v>
      </c>
      <c r="BM198" s="226" t="s">
        <v>303</v>
      </c>
    </row>
    <row r="199" s="1" customFormat="1" ht="16.5" customHeight="1">
      <c r="B199" s="36"/>
      <c r="C199" s="215" t="s">
        <v>304</v>
      </c>
      <c r="D199" s="215" t="s">
        <v>125</v>
      </c>
      <c r="E199" s="216" t="s">
        <v>305</v>
      </c>
      <c r="F199" s="217" t="s">
        <v>306</v>
      </c>
      <c r="G199" s="218" t="s">
        <v>246</v>
      </c>
      <c r="H199" s="219">
        <v>4</v>
      </c>
      <c r="I199" s="220"/>
      <c r="J199" s="221">
        <f>ROUND(I199*H199,2)</f>
        <v>0</v>
      </c>
      <c r="K199" s="217" t="s">
        <v>137</v>
      </c>
      <c r="L199" s="41"/>
      <c r="M199" s="222" t="s">
        <v>1</v>
      </c>
      <c r="N199" s="223" t="s">
        <v>42</v>
      </c>
      <c r="O199" s="84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AR199" s="226" t="s">
        <v>201</v>
      </c>
      <c r="AT199" s="226" t="s">
        <v>125</v>
      </c>
      <c r="AU199" s="226" t="s">
        <v>131</v>
      </c>
      <c r="AY199" s="15" t="s">
        <v>122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5" t="s">
        <v>131</v>
      </c>
      <c r="BK199" s="227">
        <f>ROUND(I199*H199,2)</f>
        <v>0</v>
      </c>
      <c r="BL199" s="15" t="s">
        <v>201</v>
      </c>
      <c r="BM199" s="226" t="s">
        <v>307</v>
      </c>
    </row>
    <row r="200" s="1" customFormat="1" ht="16.5" customHeight="1">
      <c r="B200" s="36"/>
      <c r="C200" s="252" t="s">
        <v>308</v>
      </c>
      <c r="D200" s="252" t="s">
        <v>309</v>
      </c>
      <c r="E200" s="253" t="s">
        <v>310</v>
      </c>
      <c r="F200" s="254" t="s">
        <v>311</v>
      </c>
      <c r="G200" s="255" t="s">
        <v>246</v>
      </c>
      <c r="H200" s="256">
        <v>4</v>
      </c>
      <c r="I200" s="257"/>
      <c r="J200" s="258">
        <f>ROUND(I200*H200,2)</f>
        <v>0</v>
      </c>
      <c r="K200" s="254" t="s">
        <v>137</v>
      </c>
      <c r="L200" s="259"/>
      <c r="M200" s="260" t="s">
        <v>1</v>
      </c>
      <c r="N200" s="261" t="s">
        <v>42</v>
      </c>
      <c r="O200" s="84"/>
      <c r="P200" s="224">
        <f>O200*H200</f>
        <v>0</v>
      </c>
      <c r="Q200" s="224">
        <v>2.0000000000000002E-05</v>
      </c>
      <c r="R200" s="224">
        <f>Q200*H200</f>
        <v>8.0000000000000007E-05</v>
      </c>
      <c r="S200" s="224">
        <v>0</v>
      </c>
      <c r="T200" s="225">
        <f>S200*H200</f>
        <v>0</v>
      </c>
      <c r="AR200" s="226" t="s">
        <v>282</v>
      </c>
      <c r="AT200" s="226" t="s">
        <v>309</v>
      </c>
      <c r="AU200" s="226" t="s">
        <v>131</v>
      </c>
      <c r="AY200" s="15" t="s">
        <v>122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5" t="s">
        <v>131</v>
      </c>
      <c r="BK200" s="227">
        <f>ROUND(I200*H200,2)</f>
        <v>0</v>
      </c>
      <c r="BL200" s="15" t="s">
        <v>201</v>
      </c>
      <c r="BM200" s="226" t="s">
        <v>312</v>
      </c>
    </row>
    <row r="201" s="1" customFormat="1" ht="16.5" customHeight="1">
      <c r="B201" s="36"/>
      <c r="C201" s="252" t="s">
        <v>313</v>
      </c>
      <c r="D201" s="252" t="s">
        <v>309</v>
      </c>
      <c r="E201" s="253" t="s">
        <v>314</v>
      </c>
      <c r="F201" s="254" t="s">
        <v>315</v>
      </c>
      <c r="G201" s="255" t="s">
        <v>246</v>
      </c>
      <c r="H201" s="256">
        <v>4</v>
      </c>
      <c r="I201" s="257"/>
      <c r="J201" s="258">
        <f>ROUND(I201*H201,2)</f>
        <v>0</v>
      </c>
      <c r="K201" s="254" t="s">
        <v>137</v>
      </c>
      <c r="L201" s="259"/>
      <c r="M201" s="260" t="s">
        <v>1</v>
      </c>
      <c r="N201" s="261" t="s">
        <v>42</v>
      </c>
      <c r="O201" s="84"/>
      <c r="P201" s="224">
        <f>O201*H201</f>
        <v>0</v>
      </c>
      <c r="Q201" s="224">
        <v>0.00020000000000000001</v>
      </c>
      <c r="R201" s="224">
        <f>Q201*H201</f>
        <v>0.00080000000000000004</v>
      </c>
      <c r="S201" s="224">
        <v>0</v>
      </c>
      <c r="T201" s="225">
        <f>S201*H201</f>
        <v>0</v>
      </c>
      <c r="AR201" s="226" t="s">
        <v>282</v>
      </c>
      <c r="AT201" s="226" t="s">
        <v>309</v>
      </c>
      <c r="AU201" s="226" t="s">
        <v>131</v>
      </c>
      <c r="AY201" s="15" t="s">
        <v>122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5" t="s">
        <v>131</v>
      </c>
      <c r="BK201" s="227">
        <f>ROUND(I201*H201,2)</f>
        <v>0</v>
      </c>
      <c r="BL201" s="15" t="s">
        <v>201</v>
      </c>
      <c r="BM201" s="226" t="s">
        <v>316</v>
      </c>
    </row>
    <row r="202" s="1" customFormat="1" ht="16.5" customHeight="1">
      <c r="B202" s="36"/>
      <c r="C202" s="215" t="s">
        <v>317</v>
      </c>
      <c r="D202" s="215" t="s">
        <v>125</v>
      </c>
      <c r="E202" s="216" t="s">
        <v>318</v>
      </c>
      <c r="F202" s="217" t="s">
        <v>319</v>
      </c>
      <c r="G202" s="218" t="s">
        <v>246</v>
      </c>
      <c r="H202" s="219">
        <v>2</v>
      </c>
      <c r="I202" s="220"/>
      <c r="J202" s="221">
        <f>ROUND(I202*H202,2)</f>
        <v>0</v>
      </c>
      <c r="K202" s="217" t="s">
        <v>1</v>
      </c>
      <c r="L202" s="41"/>
      <c r="M202" s="222" t="s">
        <v>1</v>
      </c>
      <c r="N202" s="223" t="s">
        <v>42</v>
      </c>
      <c r="O202" s="84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AR202" s="226" t="s">
        <v>201</v>
      </c>
      <c r="AT202" s="226" t="s">
        <v>125</v>
      </c>
      <c r="AU202" s="226" t="s">
        <v>131</v>
      </c>
      <c r="AY202" s="15" t="s">
        <v>122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5" t="s">
        <v>131</v>
      </c>
      <c r="BK202" s="227">
        <f>ROUND(I202*H202,2)</f>
        <v>0</v>
      </c>
      <c r="BL202" s="15" t="s">
        <v>201</v>
      </c>
      <c r="BM202" s="226" t="s">
        <v>320</v>
      </c>
    </row>
    <row r="203" s="1" customFormat="1" ht="24" customHeight="1">
      <c r="B203" s="36"/>
      <c r="C203" s="215" t="s">
        <v>321</v>
      </c>
      <c r="D203" s="215" t="s">
        <v>125</v>
      </c>
      <c r="E203" s="216" t="s">
        <v>322</v>
      </c>
      <c r="F203" s="217" t="s">
        <v>323</v>
      </c>
      <c r="G203" s="218" t="s">
        <v>251</v>
      </c>
      <c r="H203" s="251"/>
      <c r="I203" s="220"/>
      <c r="J203" s="221">
        <f>ROUND(I203*H203,2)</f>
        <v>0</v>
      </c>
      <c r="K203" s="217" t="s">
        <v>129</v>
      </c>
      <c r="L203" s="41"/>
      <c r="M203" s="222" t="s">
        <v>1</v>
      </c>
      <c r="N203" s="223" t="s">
        <v>42</v>
      </c>
      <c r="O203" s="84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AR203" s="226" t="s">
        <v>201</v>
      </c>
      <c r="AT203" s="226" t="s">
        <v>125</v>
      </c>
      <c r="AU203" s="226" t="s">
        <v>131</v>
      </c>
      <c r="AY203" s="15" t="s">
        <v>122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5" t="s">
        <v>131</v>
      </c>
      <c r="BK203" s="227">
        <f>ROUND(I203*H203,2)</f>
        <v>0</v>
      </c>
      <c r="BL203" s="15" t="s">
        <v>201</v>
      </c>
      <c r="BM203" s="226" t="s">
        <v>324</v>
      </c>
    </row>
    <row r="204" s="11" customFormat="1" ht="22.8" customHeight="1">
      <c r="B204" s="199"/>
      <c r="C204" s="200"/>
      <c r="D204" s="201" t="s">
        <v>75</v>
      </c>
      <c r="E204" s="213" t="s">
        <v>325</v>
      </c>
      <c r="F204" s="213" t="s">
        <v>326</v>
      </c>
      <c r="G204" s="200"/>
      <c r="H204" s="200"/>
      <c r="I204" s="203"/>
      <c r="J204" s="214">
        <f>BK204</f>
        <v>0</v>
      </c>
      <c r="K204" s="200"/>
      <c r="L204" s="205"/>
      <c r="M204" s="206"/>
      <c r="N204" s="207"/>
      <c r="O204" s="207"/>
      <c r="P204" s="208">
        <f>SUM(P205:P208)</f>
        <v>0</v>
      </c>
      <c r="Q204" s="207"/>
      <c r="R204" s="208">
        <f>SUM(R205:R208)</f>
        <v>0.00044999999999999999</v>
      </c>
      <c r="S204" s="207"/>
      <c r="T204" s="209">
        <f>SUM(T205:T208)</f>
        <v>0.00029999999999999997</v>
      </c>
      <c r="AR204" s="210" t="s">
        <v>131</v>
      </c>
      <c r="AT204" s="211" t="s">
        <v>75</v>
      </c>
      <c r="AU204" s="211" t="s">
        <v>81</v>
      </c>
      <c r="AY204" s="210" t="s">
        <v>122</v>
      </c>
      <c r="BK204" s="212">
        <f>SUM(BK205:BK208)</f>
        <v>0</v>
      </c>
    </row>
    <row r="205" s="1" customFormat="1" ht="16.5" customHeight="1">
      <c r="B205" s="36"/>
      <c r="C205" s="215" t="s">
        <v>327</v>
      </c>
      <c r="D205" s="215" t="s">
        <v>125</v>
      </c>
      <c r="E205" s="216" t="s">
        <v>328</v>
      </c>
      <c r="F205" s="217" t="s">
        <v>329</v>
      </c>
      <c r="G205" s="218" t="s">
        <v>246</v>
      </c>
      <c r="H205" s="219">
        <v>1</v>
      </c>
      <c r="I205" s="220"/>
      <c r="J205" s="221">
        <f>ROUND(I205*H205,2)</f>
        <v>0</v>
      </c>
      <c r="K205" s="217" t="s">
        <v>129</v>
      </c>
      <c r="L205" s="41"/>
      <c r="M205" s="222" t="s">
        <v>1</v>
      </c>
      <c r="N205" s="223" t="s">
        <v>42</v>
      </c>
      <c r="O205" s="84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AR205" s="226" t="s">
        <v>201</v>
      </c>
      <c r="AT205" s="226" t="s">
        <v>125</v>
      </c>
      <c r="AU205" s="226" t="s">
        <v>131</v>
      </c>
      <c r="AY205" s="15" t="s">
        <v>122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5" t="s">
        <v>131</v>
      </c>
      <c r="BK205" s="227">
        <f>ROUND(I205*H205,2)</f>
        <v>0</v>
      </c>
      <c r="BL205" s="15" t="s">
        <v>201</v>
      </c>
      <c r="BM205" s="226" t="s">
        <v>330</v>
      </c>
    </row>
    <row r="206" s="1" customFormat="1" ht="16.5" customHeight="1">
      <c r="B206" s="36"/>
      <c r="C206" s="252" t="s">
        <v>331</v>
      </c>
      <c r="D206" s="252" t="s">
        <v>309</v>
      </c>
      <c r="E206" s="253" t="s">
        <v>332</v>
      </c>
      <c r="F206" s="254" t="s">
        <v>333</v>
      </c>
      <c r="G206" s="255" t="s">
        <v>246</v>
      </c>
      <c r="H206" s="256">
        <v>1</v>
      </c>
      <c r="I206" s="257"/>
      <c r="J206" s="258">
        <f>ROUND(I206*H206,2)</f>
        <v>0</v>
      </c>
      <c r="K206" s="254" t="s">
        <v>129</v>
      </c>
      <c r="L206" s="259"/>
      <c r="M206" s="260" t="s">
        <v>1</v>
      </c>
      <c r="N206" s="261" t="s">
        <v>42</v>
      </c>
      <c r="O206" s="84"/>
      <c r="P206" s="224">
        <f>O206*H206</f>
        <v>0</v>
      </c>
      <c r="Q206" s="224">
        <v>0.00044999999999999999</v>
      </c>
      <c r="R206" s="224">
        <f>Q206*H206</f>
        <v>0.00044999999999999999</v>
      </c>
      <c r="S206" s="224">
        <v>0</v>
      </c>
      <c r="T206" s="225">
        <f>S206*H206</f>
        <v>0</v>
      </c>
      <c r="AR206" s="226" t="s">
        <v>282</v>
      </c>
      <c r="AT206" s="226" t="s">
        <v>309</v>
      </c>
      <c r="AU206" s="226" t="s">
        <v>131</v>
      </c>
      <c r="AY206" s="15" t="s">
        <v>122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5" t="s">
        <v>131</v>
      </c>
      <c r="BK206" s="227">
        <f>ROUND(I206*H206,2)</f>
        <v>0</v>
      </c>
      <c r="BL206" s="15" t="s">
        <v>201</v>
      </c>
      <c r="BM206" s="226" t="s">
        <v>334</v>
      </c>
    </row>
    <row r="207" s="1" customFormat="1" ht="16.5" customHeight="1">
      <c r="B207" s="36"/>
      <c r="C207" s="215" t="s">
        <v>335</v>
      </c>
      <c r="D207" s="215" t="s">
        <v>125</v>
      </c>
      <c r="E207" s="216" t="s">
        <v>336</v>
      </c>
      <c r="F207" s="217" t="s">
        <v>337</v>
      </c>
      <c r="G207" s="218" t="s">
        <v>246</v>
      </c>
      <c r="H207" s="219">
        <v>1</v>
      </c>
      <c r="I207" s="220"/>
      <c r="J207" s="221">
        <f>ROUND(I207*H207,2)</f>
        <v>0</v>
      </c>
      <c r="K207" s="217" t="s">
        <v>129</v>
      </c>
      <c r="L207" s="41"/>
      <c r="M207" s="222" t="s">
        <v>1</v>
      </c>
      <c r="N207" s="223" t="s">
        <v>42</v>
      </c>
      <c r="O207" s="84"/>
      <c r="P207" s="224">
        <f>O207*H207</f>
        <v>0</v>
      </c>
      <c r="Q207" s="224">
        <v>0</v>
      </c>
      <c r="R207" s="224">
        <f>Q207*H207</f>
        <v>0</v>
      </c>
      <c r="S207" s="224">
        <v>0.00029999999999999997</v>
      </c>
      <c r="T207" s="225">
        <f>S207*H207</f>
        <v>0.00029999999999999997</v>
      </c>
      <c r="AR207" s="226" t="s">
        <v>201</v>
      </c>
      <c r="AT207" s="226" t="s">
        <v>125</v>
      </c>
      <c r="AU207" s="226" t="s">
        <v>131</v>
      </c>
      <c r="AY207" s="15" t="s">
        <v>122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5" t="s">
        <v>131</v>
      </c>
      <c r="BK207" s="227">
        <f>ROUND(I207*H207,2)</f>
        <v>0</v>
      </c>
      <c r="BL207" s="15" t="s">
        <v>201</v>
      </c>
      <c r="BM207" s="226" t="s">
        <v>338</v>
      </c>
    </row>
    <row r="208" s="1" customFormat="1" ht="24" customHeight="1">
      <c r="B208" s="36"/>
      <c r="C208" s="215" t="s">
        <v>339</v>
      </c>
      <c r="D208" s="215" t="s">
        <v>125</v>
      </c>
      <c r="E208" s="216" t="s">
        <v>340</v>
      </c>
      <c r="F208" s="217" t="s">
        <v>341</v>
      </c>
      <c r="G208" s="218" t="s">
        <v>251</v>
      </c>
      <c r="H208" s="251"/>
      <c r="I208" s="220"/>
      <c r="J208" s="221">
        <f>ROUND(I208*H208,2)</f>
        <v>0</v>
      </c>
      <c r="K208" s="217" t="s">
        <v>129</v>
      </c>
      <c r="L208" s="41"/>
      <c r="M208" s="222" t="s">
        <v>1</v>
      </c>
      <c r="N208" s="223" t="s">
        <v>42</v>
      </c>
      <c r="O208" s="84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AR208" s="226" t="s">
        <v>201</v>
      </c>
      <c r="AT208" s="226" t="s">
        <v>125</v>
      </c>
      <c r="AU208" s="226" t="s">
        <v>131</v>
      </c>
      <c r="AY208" s="15" t="s">
        <v>122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5" t="s">
        <v>131</v>
      </c>
      <c r="BK208" s="227">
        <f>ROUND(I208*H208,2)</f>
        <v>0</v>
      </c>
      <c r="BL208" s="15" t="s">
        <v>201</v>
      </c>
      <c r="BM208" s="226" t="s">
        <v>342</v>
      </c>
    </row>
    <row r="209" s="11" customFormat="1" ht="22.8" customHeight="1">
      <c r="B209" s="199"/>
      <c r="C209" s="200"/>
      <c r="D209" s="201" t="s">
        <v>75</v>
      </c>
      <c r="E209" s="213" t="s">
        <v>343</v>
      </c>
      <c r="F209" s="213" t="s">
        <v>344</v>
      </c>
      <c r="G209" s="200"/>
      <c r="H209" s="200"/>
      <c r="I209" s="203"/>
      <c r="J209" s="214">
        <f>BK209</f>
        <v>0</v>
      </c>
      <c r="K209" s="200"/>
      <c r="L209" s="205"/>
      <c r="M209" s="206"/>
      <c r="N209" s="207"/>
      <c r="O209" s="207"/>
      <c r="P209" s="208">
        <f>SUM(P210:P215)</f>
        <v>0</v>
      </c>
      <c r="Q209" s="207"/>
      <c r="R209" s="208">
        <f>SUM(R210:R215)</f>
        <v>0</v>
      </c>
      <c r="S209" s="207"/>
      <c r="T209" s="209">
        <f>SUM(T210:T215)</f>
        <v>0.0071999999999999998</v>
      </c>
      <c r="AR209" s="210" t="s">
        <v>131</v>
      </c>
      <c r="AT209" s="211" t="s">
        <v>75</v>
      </c>
      <c r="AU209" s="211" t="s">
        <v>81</v>
      </c>
      <c r="AY209" s="210" t="s">
        <v>122</v>
      </c>
      <c r="BK209" s="212">
        <f>SUM(BK210:BK215)</f>
        <v>0</v>
      </c>
    </row>
    <row r="210" s="1" customFormat="1" ht="24" customHeight="1">
      <c r="B210" s="36"/>
      <c r="C210" s="215" t="s">
        <v>345</v>
      </c>
      <c r="D210" s="215" t="s">
        <v>125</v>
      </c>
      <c r="E210" s="216" t="s">
        <v>346</v>
      </c>
      <c r="F210" s="217" t="s">
        <v>347</v>
      </c>
      <c r="G210" s="218" t="s">
        <v>246</v>
      </c>
      <c r="H210" s="219">
        <v>2</v>
      </c>
      <c r="I210" s="220"/>
      <c r="J210" s="221">
        <f>ROUND(I210*H210,2)</f>
        <v>0</v>
      </c>
      <c r="K210" s="217" t="s">
        <v>1</v>
      </c>
      <c r="L210" s="41"/>
      <c r="M210" s="222" t="s">
        <v>1</v>
      </c>
      <c r="N210" s="223" t="s">
        <v>42</v>
      </c>
      <c r="O210" s="84"/>
      <c r="P210" s="224">
        <f>O210*H210</f>
        <v>0</v>
      </c>
      <c r="Q210" s="224">
        <v>0</v>
      </c>
      <c r="R210" s="224">
        <f>Q210*H210</f>
        <v>0</v>
      </c>
      <c r="S210" s="224">
        <v>0.0018</v>
      </c>
      <c r="T210" s="225">
        <f>S210*H210</f>
        <v>0.0035999999999999999</v>
      </c>
      <c r="AR210" s="226" t="s">
        <v>201</v>
      </c>
      <c r="AT210" s="226" t="s">
        <v>125</v>
      </c>
      <c r="AU210" s="226" t="s">
        <v>131</v>
      </c>
      <c r="AY210" s="15" t="s">
        <v>122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5" t="s">
        <v>131</v>
      </c>
      <c r="BK210" s="227">
        <f>ROUND(I210*H210,2)</f>
        <v>0</v>
      </c>
      <c r="BL210" s="15" t="s">
        <v>201</v>
      </c>
      <c r="BM210" s="226" t="s">
        <v>348</v>
      </c>
    </row>
    <row r="211" s="12" customFormat="1">
      <c r="B211" s="228"/>
      <c r="C211" s="229"/>
      <c r="D211" s="230" t="s">
        <v>133</v>
      </c>
      <c r="E211" s="231" t="s">
        <v>1</v>
      </c>
      <c r="F211" s="232" t="s">
        <v>131</v>
      </c>
      <c r="G211" s="229"/>
      <c r="H211" s="233">
        <v>2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133</v>
      </c>
      <c r="AU211" s="239" t="s">
        <v>131</v>
      </c>
      <c r="AV211" s="12" t="s">
        <v>131</v>
      </c>
      <c r="AW211" s="12" t="s">
        <v>32</v>
      </c>
      <c r="AX211" s="12" t="s">
        <v>81</v>
      </c>
      <c r="AY211" s="239" t="s">
        <v>122</v>
      </c>
    </row>
    <row r="212" s="1" customFormat="1" ht="16.5" customHeight="1">
      <c r="B212" s="36"/>
      <c r="C212" s="215" t="s">
        <v>349</v>
      </c>
      <c r="D212" s="215" t="s">
        <v>125</v>
      </c>
      <c r="E212" s="216" t="s">
        <v>350</v>
      </c>
      <c r="F212" s="217" t="s">
        <v>351</v>
      </c>
      <c r="G212" s="218" t="s">
        <v>246</v>
      </c>
      <c r="H212" s="219">
        <v>1</v>
      </c>
      <c r="I212" s="220"/>
      <c r="J212" s="221">
        <f>ROUND(I212*H212,2)</f>
        <v>0</v>
      </c>
      <c r="K212" s="217" t="s">
        <v>1</v>
      </c>
      <c r="L212" s="41"/>
      <c r="M212" s="222" t="s">
        <v>1</v>
      </c>
      <c r="N212" s="223" t="s">
        <v>42</v>
      </c>
      <c r="O212" s="84"/>
      <c r="P212" s="224">
        <f>O212*H212</f>
        <v>0</v>
      </c>
      <c r="Q212" s="224">
        <v>0</v>
      </c>
      <c r="R212" s="224">
        <f>Q212*H212</f>
        <v>0</v>
      </c>
      <c r="S212" s="224">
        <v>0.0018</v>
      </c>
      <c r="T212" s="225">
        <f>S212*H212</f>
        <v>0.0018</v>
      </c>
      <c r="AR212" s="226" t="s">
        <v>201</v>
      </c>
      <c r="AT212" s="226" t="s">
        <v>125</v>
      </c>
      <c r="AU212" s="226" t="s">
        <v>131</v>
      </c>
      <c r="AY212" s="15" t="s">
        <v>122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5" t="s">
        <v>131</v>
      </c>
      <c r="BK212" s="227">
        <f>ROUND(I212*H212,2)</f>
        <v>0</v>
      </c>
      <c r="BL212" s="15" t="s">
        <v>201</v>
      </c>
      <c r="BM212" s="226" t="s">
        <v>352</v>
      </c>
    </row>
    <row r="213" s="12" customFormat="1">
      <c r="B213" s="228"/>
      <c r="C213" s="229"/>
      <c r="D213" s="230" t="s">
        <v>133</v>
      </c>
      <c r="E213" s="231" t="s">
        <v>1</v>
      </c>
      <c r="F213" s="232" t="s">
        <v>81</v>
      </c>
      <c r="G213" s="229"/>
      <c r="H213" s="233">
        <v>1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133</v>
      </c>
      <c r="AU213" s="239" t="s">
        <v>131</v>
      </c>
      <c r="AV213" s="12" t="s">
        <v>131</v>
      </c>
      <c r="AW213" s="12" t="s">
        <v>32</v>
      </c>
      <c r="AX213" s="12" t="s">
        <v>81</v>
      </c>
      <c r="AY213" s="239" t="s">
        <v>122</v>
      </c>
    </row>
    <row r="214" s="1" customFormat="1" ht="24" customHeight="1">
      <c r="B214" s="36"/>
      <c r="C214" s="215" t="s">
        <v>353</v>
      </c>
      <c r="D214" s="215" t="s">
        <v>125</v>
      </c>
      <c r="E214" s="216" t="s">
        <v>354</v>
      </c>
      <c r="F214" s="217" t="s">
        <v>355</v>
      </c>
      <c r="G214" s="218" t="s">
        <v>246</v>
      </c>
      <c r="H214" s="219">
        <v>1</v>
      </c>
      <c r="I214" s="220"/>
      <c r="J214" s="221">
        <f>ROUND(I214*H214,2)</f>
        <v>0</v>
      </c>
      <c r="K214" s="217" t="s">
        <v>1</v>
      </c>
      <c r="L214" s="41"/>
      <c r="M214" s="222" t="s">
        <v>1</v>
      </c>
      <c r="N214" s="223" t="s">
        <v>42</v>
      </c>
      <c r="O214" s="84"/>
      <c r="P214" s="224">
        <f>O214*H214</f>
        <v>0</v>
      </c>
      <c r="Q214" s="224">
        <v>0</v>
      </c>
      <c r="R214" s="224">
        <f>Q214*H214</f>
        <v>0</v>
      </c>
      <c r="S214" s="224">
        <v>0.0018</v>
      </c>
      <c r="T214" s="225">
        <f>S214*H214</f>
        <v>0.0018</v>
      </c>
      <c r="AR214" s="226" t="s">
        <v>201</v>
      </c>
      <c r="AT214" s="226" t="s">
        <v>125</v>
      </c>
      <c r="AU214" s="226" t="s">
        <v>131</v>
      </c>
      <c r="AY214" s="15" t="s">
        <v>122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5" t="s">
        <v>131</v>
      </c>
      <c r="BK214" s="227">
        <f>ROUND(I214*H214,2)</f>
        <v>0</v>
      </c>
      <c r="BL214" s="15" t="s">
        <v>201</v>
      </c>
      <c r="BM214" s="226" t="s">
        <v>356</v>
      </c>
    </row>
    <row r="215" s="1" customFormat="1" ht="24" customHeight="1">
      <c r="B215" s="36"/>
      <c r="C215" s="215" t="s">
        <v>357</v>
      </c>
      <c r="D215" s="215" t="s">
        <v>125</v>
      </c>
      <c r="E215" s="216" t="s">
        <v>358</v>
      </c>
      <c r="F215" s="217" t="s">
        <v>359</v>
      </c>
      <c r="G215" s="218" t="s">
        <v>251</v>
      </c>
      <c r="H215" s="251"/>
      <c r="I215" s="220"/>
      <c r="J215" s="221">
        <f>ROUND(I215*H215,2)</f>
        <v>0</v>
      </c>
      <c r="K215" s="217" t="s">
        <v>160</v>
      </c>
      <c r="L215" s="41"/>
      <c r="M215" s="222" t="s">
        <v>1</v>
      </c>
      <c r="N215" s="223" t="s">
        <v>42</v>
      </c>
      <c r="O215" s="84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AR215" s="226" t="s">
        <v>201</v>
      </c>
      <c r="AT215" s="226" t="s">
        <v>125</v>
      </c>
      <c r="AU215" s="226" t="s">
        <v>131</v>
      </c>
      <c r="AY215" s="15" t="s">
        <v>122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5" t="s">
        <v>131</v>
      </c>
      <c r="BK215" s="227">
        <f>ROUND(I215*H215,2)</f>
        <v>0</v>
      </c>
      <c r="BL215" s="15" t="s">
        <v>201</v>
      </c>
      <c r="BM215" s="226" t="s">
        <v>360</v>
      </c>
    </row>
    <row r="216" s="11" customFormat="1" ht="22.8" customHeight="1">
      <c r="B216" s="199"/>
      <c r="C216" s="200"/>
      <c r="D216" s="201" t="s">
        <v>75</v>
      </c>
      <c r="E216" s="213" t="s">
        <v>361</v>
      </c>
      <c r="F216" s="213" t="s">
        <v>362</v>
      </c>
      <c r="G216" s="200"/>
      <c r="H216" s="200"/>
      <c r="I216" s="203"/>
      <c r="J216" s="214">
        <f>BK216</f>
        <v>0</v>
      </c>
      <c r="K216" s="200"/>
      <c r="L216" s="205"/>
      <c r="M216" s="206"/>
      <c r="N216" s="207"/>
      <c r="O216" s="207"/>
      <c r="P216" s="208">
        <f>SUM(P217:P225)</f>
        <v>0</v>
      </c>
      <c r="Q216" s="207"/>
      <c r="R216" s="208">
        <f>SUM(R217:R225)</f>
        <v>0.056400000000000006</v>
      </c>
      <c r="S216" s="207"/>
      <c r="T216" s="209">
        <f>SUM(T217:T225)</f>
        <v>0.0036800000000000001</v>
      </c>
      <c r="AR216" s="210" t="s">
        <v>131</v>
      </c>
      <c r="AT216" s="211" t="s">
        <v>75</v>
      </c>
      <c r="AU216" s="211" t="s">
        <v>81</v>
      </c>
      <c r="AY216" s="210" t="s">
        <v>122</v>
      </c>
      <c r="BK216" s="212">
        <f>SUM(BK217:BK225)</f>
        <v>0</v>
      </c>
    </row>
    <row r="217" s="1" customFormat="1" ht="24" customHeight="1">
      <c r="B217" s="36"/>
      <c r="C217" s="215" t="s">
        <v>363</v>
      </c>
      <c r="D217" s="215" t="s">
        <v>125</v>
      </c>
      <c r="E217" s="216" t="s">
        <v>364</v>
      </c>
      <c r="F217" s="217" t="s">
        <v>365</v>
      </c>
      <c r="G217" s="218" t="s">
        <v>246</v>
      </c>
      <c r="H217" s="219">
        <v>4</v>
      </c>
      <c r="I217" s="220"/>
      <c r="J217" s="221">
        <f>ROUND(I217*H217,2)</f>
        <v>0</v>
      </c>
      <c r="K217" s="217" t="s">
        <v>137</v>
      </c>
      <c r="L217" s="41"/>
      <c r="M217" s="222" t="s">
        <v>1</v>
      </c>
      <c r="N217" s="223" t="s">
        <v>42</v>
      </c>
      <c r="O217" s="84"/>
      <c r="P217" s="224">
        <f>O217*H217</f>
        <v>0</v>
      </c>
      <c r="Q217" s="224">
        <v>0.00024000000000000001</v>
      </c>
      <c r="R217" s="224">
        <f>Q217*H217</f>
        <v>0.00096000000000000002</v>
      </c>
      <c r="S217" s="224">
        <v>0.00092000000000000003</v>
      </c>
      <c r="T217" s="225">
        <f>S217*H217</f>
        <v>0.0036800000000000001</v>
      </c>
      <c r="AR217" s="226" t="s">
        <v>201</v>
      </c>
      <c r="AT217" s="226" t="s">
        <v>125</v>
      </c>
      <c r="AU217" s="226" t="s">
        <v>131</v>
      </c>
      <c r="AY217" s="15" t="s">
        <v>122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5" t="s">
        <v>131</v>
      </c>
      <c r="BK217" s="227">
        <f>ROUND(I217*H217,2)</f>
        <v>0</v>
      </c>
      <c r="BL217" s="15" t="s">
        <v>201</v>
      </c>
      <c r="BM217" s="226" t="s">
        <v>366</v>
      </c>
    </row>
    <row r="218" s="1" customFormat="1" ht="16.5" customHeight="1">
      <c r="B218" s="36"/>
      <c r="C218" s="252" t="s">
        <v>367</v>
      </c>
      <c r="D218" s="252" t="s">
        <v>309</v>
      </c>
      <c r="E218" s="253" t="s">
        <v>368</v>
      </c>
      <c r="F218" s="254" t="s">
        <v>369</v>
      </c>
      <c r="G218" s="255" t="s">
        <v>246</v>
      </c>
      <c r="H218" s="256">
        <v>4.4000000000000004</v>
      </c>
      <c r="I218" s="257"/>
      <c r="J218" s="258">
        <f>ROUND(I218*H218,2)</f>
        <v>0</v>
      </c>
      <c r="K218" s="254" t="s">
        <v>137</v>
      </c>
      <c r="L218" s="259"/>
      <c r="M218" s="260" t="s">
        <v>1</v>
      </c>
      <c r="N218" s="261" t="s">
        <v>42</v>
      </c>
      <c r="O218" s="84"/>
      <c r="P218" s="224">
        <f>O218*H218</f>
        <v>0</v>
      </c>
      <c r="Q218" s="224">
        <v>0.0126</v>
      </c>
      <c r="R218" s="224">
        <f>Q218*H218</f>
        <v>0.055440000000000003</v>
      </c>
      <c r="S218" s="224">
        <v>0</v>
      </c>
      <c r="T218" s="225">
        <f>S218*H218</f>
        <v>0</v>
      </c>
      <c r="AR218" s="226" t="s">
        <v>282</v>
      </c>
      <c r="AT218" s="226" t="s">
        <v>309</v>
      </c>
      <c r="AU218" s="226" t="s">
        <v>131</v>
      </c>
      <c r="AY218" s="15" t="s">
        <v>122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5" t="s">
        <v>131</v>
      </c>
      <c r="BK218" s="227">
        <f>ROUND(I218*H218,2)</f>
        <v>0</v>
      </c>
      <c r="BL218" s="15" t="s">
        <v>201</v>
      </c>
      <c r="BM218" s="226" t="s">
        <v>370</v>
      </c>
    </row>
    <row r="219" s="12" customFormat="1">
      <c r="B219" s="228"/>
      <c r="C219" s="229"/>
      <c r="D219" s="230" t="s">
        <v>133</v>
      </c>
      <c r="E219" s="229"/>
      <c r="F219" s="232" t="s">
        <v>371</v>
      </c>
      <c r="G219" s="229"/>
      <c r="H219" s="233">
        <v>4.4000000000000004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133</v>
      </c>
      <c r="AU219" s="239" t="s">
        <v>131</v>
      </c>
      <c r="AV219" s="12" t="s">
        <v>131</v>
      </c>
      <c r="AW219" s="12" t="s">
        <v>4</v>
      </c>
      <c r="AX219" s="12" t="s">
        <v>81</v>
      </c>
      <c r="AY219" s="239" t="s">
        <v>122</v>
      </c>
    </row>
    <row r="220" s="1" customFormat="1" ht="16.5" customHeight="1">
      <c r="B220" s="36"/>
      <c r="C220" s="215" t="s">
        <v>372</v>
      </c>
      <c r="D220" s="215" t="s">
        <v>125</v>
      </c>
      <c r="E220" s="216" t="s">
        <v>373</v>
      </c>
      <c r="F220" s="217" t="s">
        <v>374</v>
      </c>
      <c r="G220" s="218" t="s">
        <v>128</v>
      </c>
      <c r="H220" s="219">
        <v>1</v>
      </c>
      <c r="I220" s="220"/>
      <c r="J220" s="221">
        <f>ROUND(I220*H220,2)</f>
        <v>0</v>
      </c>
      <c r="K220" s="217" t="s">
        <v>1</v>
      </c>
      <c r="L220" s="41"/>
      <c r="M220" s="222" t="s">
        <v>1</v>
      </c>
      <c r="N220" s="223" t="s">
        <v>42</v>
      </c>
      <c r="O220" s="84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AR220" s="226" t="s">
        <v>201</v>
      </c>
      <c r="AT220" s="226" t="s">
        <v>125</v>
      </c>
      <c r="AU220" s="226" t="s">
        <v>131</v>
      </c>
      <c r="AY220" s="15" t="s">
        <v>122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5" t="s">
        <v>131</v>
      </c>
      <c r="BK220" s="227">
        <f>ROUND(I220*H220,2)</f>
        <v>0</v>
      </c>
      <c r="BL220" s="15" t="s">
        <v>201</v>
      </c>
      <c r="BM220" s="226" t="s">
        <v>375</v>
      </c>
    </row>
    <row r="221" s="1" customFormat="1" ht="16.5" customHeight="1">
      <c r="B221" s="36"/>
      <c r="C221" s="215" t="s">
        <v>376</v>
      </c>
      <c r="D221" s="215" t="s">
        <v>125</v>
      </c>
      <c r="E221" s="216" t="s">
        <v>377</v>
      </c>
      <c r="F221" s="217" t="s">
        <v>378</v>
      </c>
      <c r="G221" s="218" t="s">
        <v>128</v>
      </c>
      <c r="H221" s="219">
        <v>1.8600000000000001</v>
      </c>
      <c r="I221" s="220"/>
      <c r="J221" s="221">
        <f>ROUND(I221*H221,2)</f>
        <v>0</v>
      </c>
      <c r="K221" s="217" t="s">
        <v>1</v>
      </c>
      <c r="L221" s="41"/>
      <c r="M221" s="222" t="s">
        <v>1</v>
      </c>
      <c r="N221" s="223" t="s">
        <v>42</v>
      </c>
      <c r="O221" s="84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AR221" s="226" t="s">
        <v>201</v>
      </c>
      <c r="AT221" s="226" t="s">
        <v>125</v>
      </c>
      <c r="AU221" s="226" t="s">
        <v>131</v>
      </c>
      <c r="AY221" s="15" t="s">
        <v>122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5" t="s">
        <v>131</v>
      </c>
      <c r="BK221" s="227">
        <f>ROUND(I221*H221,2)</f>
        <v>0</v>
      </c>
      <c r="BL221" s="15" t="s">
        <v>201</v>
      </c>
      <c r="BM221" s="226" t="s">
        <v>379</v>
      </c>
    </row>
    <row r="222" s="12" customFormat="1">
      <c r="B222" s="228"/>
      <c r="C222" s="229"/>
      <c r="D222" s="230" t="s">
        <v>133</v>
      </c>
      <c r="E222" s="231" t="s">
        <v>1</v>
      </c>
      <c r="F222" s="232" t="s">
        <v>380</v>
      </c>
      <c r="G222" s="229"/>
      <c r="H222" s="233">
        <v>1.8600000000000001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133</v>
      </c>
      <c r="AU222" s="239" t="s">
        <v>131</v>
      </c>
      <c r="AV222" s="12" t="s">
        <v>131</v>
      </c>
      <c r="AW222" s="12" t="s">
        <v>32</v>
      </c>
      <c r="AX222" s="12" t="s">
        <v>81</v>
      </c>
      <c r="AY222" s="239" t="s">
        <v>122</v>
      </c>
    </row>
    <row r="223" s="1" customFormat="1" ht="16.5" customHeight="1">
      <c r="B223" s="36"/>
      <c r="C223" s="215" t="s">
        <v>381</v>
      </c>
      <c r="D223" s="215" t="s">
        <v>125</v>
      </c>
      <c r="E223" s="216" t="s">
        <v>382</v>
      </c>
      <c r="F223" s="217" t="s">
        <v>383</v>
      </c>
      <c r="G223" s="218" t="s">
        <v>156</v>
      </c>
      <c r="H223" s="219">
        <v>1</v>
      </c>
      <c r="I223" s="220"/>
      <c r="J223" s="221">
        <f>ROUND(I223*H223,2)</f>
        <v>0</v>
      </c>
      <c r="K223" s="217" t="s">
        <v>1</v>
      </c>
      <c r="L223" s="41"/>
      <c r="M223" s="222" t="s">
        <v>1</v>
      </c>
      <c r="N223" s="223" t="s">
        <v>42</v>
      </c>
      <c r="O223" s="84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AR223" s="226" t="s">
        <v>201</v>
      </c>
      <c r="AT223" s="226" t="s">
        <v>125</v>
      </c>
      <c r="AU223" s="226" t="s">
        <v>131</v>
      </c>
      <c r="AY223" s="15" t="s">
        <v>122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5" t="s">
        <v>131</v>
      </c>
      <c r="BK223" s="227">
        <f>ROUND(I223*H223,2)</f>
        <v>0</v>
      </c>
      <c r="BL223" s="15" t="s">
        <v>201</v>
      </c>
      <c r="BM223" s="226" t="s">
        <v>384</v>
      </c>
    </row>
    <row r="224" s="12" customFormat="1">
      <c r="B224" s="228"/>
      <c r="C224" s="229"/>
      <c r="D224" s="230" t="s">
        <v>133</v>
      </c>
      <c r="E224" s="231" t="s">
        <v>1</v>
      </c>
      <c r="F224" s="232" t="s">
        <v>81</v>
      </c>
      <c r="G224" s="229"/>
      <c r="H224" s="233">
        <v>1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133</v>
      </c>
      <c r="AU224" s="239" t="s">
        <v>131</v>
      </c>
      <c r="AV224" s="12" t="s">
        <v>131</v>
      </c>
      <c r="AW224" s="12" t="s">
        <v>32</v>
      </c>
      <c r="AX224" s="12" t="s">
        <v>81</v>
      </c>
      <c r="AY224" s="239" t="s">
        <v>122</v>
      </c>
    </row>
    <row r="225" s="1" customFormat="1" ht="24" customHeight="1">
      <c r="B225" s="36"/>
      <c r="C225" s="215" t="s">
        <v>385</v>
      </c>
      <c r="D225" s="215" t="s">
        <v>125</v>
      </c>
      <c r="E225" s="216" t="s">
        <v>386</v>
      </c>
      <c r="F225" s="217" t="s">
        <v>387</v>
      </c>
      <c r="G225" s="218" t="s">
        <v>251</v>
      </c>
      <c r="H225" s="251"/>
      <c r="I225" s="220"/>
      <c r="J225" s="221">
        <f>ROUND(I225*H225,2)</f>
        <v>0</v>
      </c>
      <c r="K225" s="217" t="s">
        <v>137</v>
      </c>
      <c r="L225" s="41"/>
      <c r="M225" s="222" t="s">
        <v>1</v>
      </c>
      <c r="N225" s="223" t="s">
        <v>42</v>
      </c>
      <c r="O225" s="84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AR225" s="226" t="s">
        <v>201</v>
      </c>
      <c r="AT225" s="226" t="s">
        <v>125</v>
      </c>
      <c r="AU225" s="226" t="s">
        <v>131</v>
      </c>
      <c r="AY225" s="15" t="s">
        <v>122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5" t="s">
        <v>131</v>
      </c>
      <c r="BK225" s="227">
        <f>ROUND(I225*H225,2)</f>
        <v>0</v>
      </c>
      <c r="BL225" s="15" t="s">
        <v>201</v>
      </c>
      <c r="BM225" s="226" t="s">
        <v>388</v>
      </c>
    </row>
    <row r="226" s="11" customFormat="1" ht="22.8" customHeight="1">
      <c r="B226" s="199"/>
      <c r="C226" s="200"/>
      <c r="D226" s="201" t="s">
        <v>75</v>
      </c>
      <c r="E226" s="213" t="s">
        <v>389</v>
      </c>
      <c r="F226" s="213" t="s">
        <v>390</v>
      </c>
      <c r="G226" s="200"/>
      <c r="H226" s="200"/>
      <c r="I226" s="203"/>
      <c r="J226" s="214">
        <f>BK226</f>
        <v>0</v>
      </c>
      <c r="K226" s="200"/>
      <c r="L226" s="205"/>
      <c r="M226" s="206"/>
      <c r="N226" s="207"/>
      <c r="O226" s="207"/>
      <c r="P226" s="208">
        <f>SUM(P227:P232)</f>
        <v>0</v>
      </c>
      <c r="Q226" s="207"/>
      <c r="R226" s="208">
        <f>SUM(R227:R232)</f>
        <v>0.00052800000000000004</v>
      </c>
      <c r="S226" s="207"/>
      <c r="T226" s="209">
        <f>SUM(T227:T232)</f>
        <v>0</v>
      </c>
      <c r="AR226" s="210" t="s">
        <v>131</v>
      </c>
      <c r="AT226" s="211" t="s">
        <v>75</v>
      </c>
      <c r="AU226" s="211" t="s">
        <v>81</v>
      </c>
      <c r="AY226" s="210" t="s">
        <v>122</v>
      </c>
      <c r="BK226" s="212">
        <f>SUM(BK227:BK232)</f>
        <v>0</v>
      </c>
    </row>
    <row r="227" s="1" customFormat="1" ht="24" customHeight="1">
      <c r="B227" s="36"/>
      <c r="C227" s="215" t="s">
        <v>391</v>
      </c>
      <c r="D227" s="215" t="s">
        <v>125</v>
      </c>
      <c r="E227" s="216" t="s">
        <v>392</v>
      </c>
      <c r="F227" s="217" t="s">
        <v>393</v>
      </c>
      <c r="G227" s="218" t="s">
        <v>128</v>
      </c>
      <c r="H227" s="219">
        <v>1.2</v>
      </c>
      <c r="I227" s="220"/>
      <c r="J227" s="221">
        <f>ROUND(I227*H227,2)</f>
        <v>0</v>
      </c>
      <c r="K227" s="217" t="s">
        <v>129</v>
      </c>
      <c r="L227" s="41"/>
      <c r="M227" s="222" t="s">
        <v>1</v>
      </c>
      <c r="N227" s="223" t="s">
        <v>42</v>
      </c>
      <c r="O227" s="84"/>
      <c r="P227" s="224">
        <f>O227*H227</f>
        <v>0</v>
      </c>
      <c r="Q227" s="224">
        <v>6.0000000000000002E-05</v>
      </c>
      <c r="R227" s="224">
        <f>Q227*H227</f>
        <v>7.2000000000000002E-05</v>
      </c>
      <c r="S227" s="224">
        <v>0</v>
      </c>
      <c r="T227" s="225">
        <f>S227*H227</f>
        <v>0</v>
      </c>
      <c r="AR227" s="226" t="s">
        <v>201</v>
      </c>
      <c r="AT227" s="226" t="s">
        <v>125</v>
      </c>
      <c r="AU227" s="226" t="s">
        <v>131</v>
      </c>
      <c r="AY227" s="15" t="s">
        <v>122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5" t="s">
        <v>131</v>
      </c>
      <c r="BK227" s="227">
        <f>ROUND(I227*H227,2)</f>
        <v>0</v>
      </c>
      <c r="BL227" s="15" t="s">
        <v>201</v>
      </c>
      <c r="BM227" s="226" t="s">
        <v>394</v>
      </c>
    </row>
    <row r="228" s="12" customFormat="1">
      <c r="B228" s="228"/>
      <c r="C228" s="229"/>
      <c r="D228" s="230" t="s">
        <v>133</v>
      </c>
      <c r="E228" s="231" t="s">
        <v>1</v>
      </c>
      <c r="F228" s="232" t="s">
        <v>395</v>
      </c>
      <c r="G228" s="229"/>
      <c r="H228" s="233">
        <v>1.2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133</v>
      </c>
      <c r="AU228" s="239" t="s">
        <v>131</v>
      </c>
      <c r="AV228" s="12" t="s">
        <v>131</v>
      </c>
      <c r="AW228" s="12" t="s">
        <v>32</v>
      </c>
      <c r="AX228" s="12" t="s">
        <v>81</v>
      </c>
      <c r="AY228" s="239" t="s">
        <v>122</v>
      </c>
    </row>
    <row r="229" s="1" customFormat="1" ht="24" customHeight="1">
      <c r="B229" s="36"/>
      <c r="C229" s="215" t="s">
        <v>396</v>
      </c>
      <c r="D229" s="215" t="s">
        <v>125</v>
      </c>
      <c r="E229" s="216" t="s">
        <v>397</v>
      </c>
      <c r="F229" s="217" t="s">
        <v>398</v>
      </c>
      <c r="G229" s="218" t="s">
        <v>128</v>
      </c>
      <c r="H229" s="219">
        <v>1.2</v>
      </c>
      <c r="I229" s="220"/>
      <c r="J229" s="221">
        <f>ROUND(I229*H229,2)</f>
        <v>0</v>
      </c>
      <c r="K229" s="217" t="s">
        <v>129</v>
      </c>
      <c r="L229" s="41"/>
      <c r="M229" s="222" t="s">
        <v>1</v>
      </c>
      <c r="N229" s="223" t="s">
        <v>42</v>
      </c>
      <c r="O229" s="84"/>
      <c r="P229" s="224">
        <f>O229*H229</f>
        <v>0</v>
      </c>
      <c r="Q229" s="224">
        <v>0.00013999999999999999</v>
      </c>
      <c r="R229" s="224">
        <f>Q229*H229</f>
        <v>0.00016799999999999999</v>
      </c>
      <c r="S229" s="224">
        <v>0</v>
      </c>
      <c r="T229" s="225">
        <f>S229*H229</f>
        <v>0</v>
      </c>
      <c r="AR229" s="226" t="s">
        <v>201</v>
      </c>
      <c r="AT229" s="226" t="s">
        <v>125</v>
      </c>
      <c r="AU229" s="226" t="s">
        <v>131</v>
      </c>
      <c r="AY229" s="15" t="s">
        <v>122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5" t="s">
        <v>131</v>
      </c>
      <c r="BK229" s="227">
        <f>ROUND(I229*H229,2)</f>
        <v>0</v>
      </c>
      <c r="BL229" s="15" t="s">
        <v>201</v>
      </c>
      <c r="BM229" s="226" t="s">
        <v>399</v>
      </c>
    </row>
    <row r="230" s="12" customFormat="1">
      <c r="B230" s="228"/>
      <c r="C230" s="229"/>
      <c r="D230" s="230" t="s">
        <v>133</v>
      </c>
      <c r="E230" s="231" t="s">
        <v>1</v>
      </c>
      <c r="F230" s="232" t="s">
        <v>395</v>
      </c>
      <c r="G230" s="229"/>
      <c r="H230" s="233">
        <v>1.2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133</v>
      </c>
      <c r="AU230" s="239" t="s">
        <v>131</v>
      </c>
      <c r="AV230" s="12" t="s">
        <v>131</v>
      </c>
      <c r="AW230" s="12" t="s">
        <v>32</v>
      </c>
      <c r="AX230" s="12" t="s">
        <v>81</v>
      </c>
      <c r="AY230" s="239" t="s">
        <v>122</v>
      </c>
    </row>
    <row r="231" s="1" customFormat="1" ht="24" customHeight="1">
      <c r="B231" s="36"/>
      <c r="C231" s="215" t="s">
        <v>400</v>
      </c>
      <c r="D231" s="215" t="s">
        <v>125</v>
      </c>
      <c r="E231" s="216" t="s">
        <v>401</v>
      </c>
      <c r="F231" s="217" t="s">
        <v>402</v>
      </c>
      <c r="G231" s="218" t="s">
        <v>128</v>
      </c>
      <c r="H231" s="219">
        <v>1.2</v>
      </c>
      <c r="I231" s="220"/>
      <c r="J231" s="221">
        <f>ROUND(I231*H231,2)</f>
        <v>0</v>
      </c>
      <c r="K231" s="217" t="s">
        <v>129</v>
      </c>
      <c r="L231" s="41"/>
      <c r="M231" s="222" t="s">
        <v>1</v>
      </c>
      <c r="N231" s="223" t="s">
        <v>42</v>
      </c>
      <c r="O231" s="84"/>
      <c r="P231" s="224">
        <f>O231*H231</f>
        <v>0</v>
      </c>
      <c r="Q231" s="224">
        <v>0.00012</v>
      </c>
      <c r="R231" s="224">
        <f>Q231*H231</f>
        <v>0.000144</v>
      </c>
      <c r="S231" s="224">
        <v>0</v>
      </c>
      <c r="T231" s="225">
        <f>S231*H231</f>
        <v>0</v>
      </c>
      <c r="AR231" s="226" t="s">
        <v>201</v>
      </c>
      <c r="AT231" s="226" t="s">
        <v>125</v>
      </c>
      <c r="AU231" s="226" t="s">
        <v>131</v>
      </c>
      <c r="AY231" s="15" t="s">
        <v>122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5" t="s">
        <v>131</v>
      </c>
      <c r="BK231" s="227">
        <f>ROUND(I231*H231,2)</f>
        <v>0</v>
      </c>
      <c r="BL231" s="15" t="s">
        <v>201</v>
      </c>
      <c r="BM231" s="226" t="s">
        <v>403</v>
      </c>
    </row>
    <row r="232" s="1" customFormat="1" ht="24" customHeight="1">
      <c r="B232" s="36"/>
      <c r="C232" s="215" t="s">
        <v>404</v>
      </c>
      <c r="D232" s="215" t="s">
        <v>125</v>
      </c>
      <c r="E232" s="216" t="s">
        <v>405</v>
      </c>
      <c r="F232" s="217" t="s">
        <v>406</v>
      </c>
      <c r="G232" s="218" t="s">
        <v>128</v>
      </c>
      <c r="H232" s="219">
        <v>1.2</v>
      </c>
      <c r="I232" s="220"/>
      <c r="J232" s="221">
        <f>ROUND(I232*H232,2)</f>
        <v>0</v>
      </c>
      <c r="K232" s="217" t="s">
        <v>129</v>
      </c>
      <c r="L232" s="41"/>
      <c r="M232" s="222" t="s">
        <v>1</v>
      </c>
      <c r="N232" s="223" t="s">
        <v>42</v>
      </c>
      <c r="O232" s="84"/>
      <c r="P232" s="224">
        <f>O232*H232</f>
        <v>0</v>
      </c>
      <c r="Q232" s="224">
        <v>0.00012</v>
      </c>
      <c r="R232" s="224">
        <f>Q232*H232</f>
        <v>0.000144</v>
      </c>
      <c r="S232" s="224">
        <v>0</v>
      </c>
      <c r="T232" s="225">
        <f>S232*H232</f>
        <v>0</v>
      </c>
      <c r="AR232" s="226" t="s">
        <v>201</v>
      </c>
      <c r="AT232" s="226" t="s">
        <v>125</v>
      </c>
      <c r="AU232" s="226" t="s">
        <v>131</v>
      </c>
      <c r="AY232" s="15" t="s">
        <v>122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5" t="s">
        <v>131</v>
      </c>
      <c r="BK232" s="227">
        <f>ROUND(I232*H232,2)</f>
        <v>0</v>
      </c>
      <c r="BL232" s="15" t="s">
        <v>201</v>
      </c>
      <c r="BM232" s="226" t="s">
        <v>407</v>
      </c>
    </row>
    <row r="233" s="11" customFormat="1" ht="22.8" customHeight="1">
      <c r="B233" s="199"/>
      <c r="C233" s="200"/>
      <c r="D233" s="201" t="s">
        <v>75</v>
      </c>
      <c r="E233" s="213" t="s">
        <v>408</v>
      </c>
      <c r="F233" s="213" t="s">
        <v>409</v>
      </c>
      <c r="G233" s="200"/>
      <c r="H233" s="200"/>
      <c r="I233" s="203"/>
      <c r="J233" s="214">
        <f>BK233</f>
        <v>0</v>
      </c>
      <c r="K233" s="200"/>
      <c r="L233" s="205"/>
      <c r="M233" s="206"/>
      <c r="N233" s="207"/>
      <c r="O233" s="207"/>
      <c r="P233" s="208">
        <f>SUM(P234:P237)</f>
        <v>0</v>
      </c>
      <c r="Q233" s="207"/>
      <c r="R233" s="208">
        <f>SUM(R234:R237)</f>
        <v>0.097830299999999995</v>
      </c>
      <c r="S233" s="207"/>
      <c r="T233" s="209">
        <f>SUM(T234:T237)</f>
        <v>0</v>
      </c>
      <c r="AR233" s="210" t="s">
        <v>131</v>
      </c>
      <c r="AT233" s="211" t="s">
        <v>75</v>
      </c>
      <c r="AU233" s="211" t="s">
        <v>81</v>
      </c>
      <c r="AY233" s="210" t="s">
        <v>122</v>
      </c>
      <c r="BK233" s="212">
        <f>SUM(BK234:BK237)</f>
        <v>0</v>
      </c>
    </row>
    <row r="234" s="1" customFormat="1" ht="24" customHeight="1">
      <c r="B234" s="36"/>
      <c r="C234" s="215" t="s">
        <v>410</v>
      </c>
      <c r="D234" s="215" t="s">
        <v>125</v>
      </c>
      <c r="E234" s="216" t="s">
        <v>411</v>
      </c>
      <c r="F234" s="217" t="s">
        <v>412</v>
      </c>
      <c r="G234" s="218" t="s">
        <v>128</v>
      </c>
      <c r="H234" s="219">
        <v>2</v>
      </c>
      <c r="I234" s="220"/>
      <c r="J234" s="221">
        <f>ROUND(I234*H234,2)</f>
        <v>0</v>
      </c>
      <c r="K234" s="217" t="s">
        <v>160</v>
      </c>
      <c r="L234" s="41"/>
      <c r="M234" s="222" t="s">
        <v>1</v>
      </c>
      <c r="N234" s="223" t="s">
        <v>42</v>
      </c>
      <c r="O234" s="84"/>
      <c r="P234" s="224">
        <f>O234*H234</f>
        <v>0</v>
      </c>
      <c r="Q234" s="224">
        <v>0.00029</v>
      </c>
      <c r="R234" s="224">
        <f>Q234*H234</f>
        <v>0.00058</v>
      </c>
      <c r="S234" s="224">
        <v>0</v>
      </c>
      <c r="T234" s="225">
        <f>S234*H234</f>
        <v>0</v>
      </c>
      <c r="AR234" s="226" t="s">
        <v>201</v>
      </c>
      <c r="AT234" s="226" t="s">
        <v>125</v>
      </c>
      <c r="AU234" s="226" t="s">
        <v>131</v>
      </c>
      <c r="AY234" s="15" t="s">
        <v>122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5" t="s">
        <v>131</v>
      </c>
      <c r="BK234" s="227">
        <f>ROUND(I234*H234,2)</f>
        <v>0</v>
      </c>
      <c r="BL234" s="15" t="s">
        <v>201</v>
      </c>
      <c r="BM234" s="226" t="s">
        <v>413</v>
      </c>
    </row>
    <row r="235" s="1" customFormat="1" ht="24" customHeight="1">
      <c r="B235" s="36"/>
      <c r="C235" s="215" t="s">
        <v>414</v>
      </c>
      <c r="D235" s="215" t="s">
        <v>125</v>
      </c>
      <c r="E235" s="216" t="s">
        <v>415</v>
      </c>
      <c r="F235" s="217" t="s">
        <v>416</v>
      </c>
      <c r="G235" s="218" t="s">
        <v>128</v>
      </c>
      <c r="H235" s="219">
        <v>198.47</v>
      </c>
      <c r="I235" s="220"/>
      <c r="J235" s="221">
        <f>ROUND(I235*H235,2)</f>
        <v>0</v>
      </c>
      <c r="K235" s="217" t="s">
        <v>129</v>
      </c>
      <c r="L235" s="41"/>
      <c r="M235" s="222" t="s">
        <v>1</v>
      </c>
      <c r="N235" s="223" t="s">
        <v>42</v>
      </c>
      <c r="O235" s="84"/>
      <c r="P235" s="224">
        <f>O235*H235</f>
        <v>0</v>
      </c>
      <c r="Q235" s="224">
        <v>0.00020000000000000001</v>
      </c>
      <c r="R235" s="224">
        <f>Q235*H235</f>
        <v>0.039694</v>
      </c>
      <c r="S235" s="224">
        <v>0</v>
      </c>
      <c r="T235" s="225">
        <f>S235*H235</f>
        <v>0</v>
      </c>
      <c r="AR235" s="226" t="s">
        <v>201</v>
      </c>
      <c r="AT235" s="226" t="s">
        <v>125</v>
      </c>
      <c r="AU235" s="226" t="s">
        <v>131</v>
      </c>
      <c r="AY235" s="15" t="s">
        <v>122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5" t="s">
        <v>131</v>
      </c>
      <c r="BK235" s="227">
        <f>ROUND(I235*H235,2)</f>
        <v>0</v>
      </c>
      <c r="BL235" s="15" t="s">
        <v>201</v>
      </c>
      <c r="BM235" s="226" t="s">
        <v>417</v>
      </c>
    </row>
    <row r="236" s="12" customFormat="1">
      <c r="B236" s="228"/>
      <c r="C236" s="229"/>
      <c r="D236" s="230" t="s">
        <v>133</v>
      </c>
      <c r="E236" s="231" t="s">
        <v>1</v>
      </c>
      <c r="F236" s="232" t="s">
        <v>418</v>
      </c>
      <c r="G236" s="229"/>
      <c r="H236" s="233">
        <v>198.47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133</v>
      </c>
      <c r="AU236" s="239" t="s">
        <v>131</v>
      </c>
      <c r="AV236" s="12" t="s">
        <v>131</v>
      </c>
      <c r="AW236" s="12" t="s">
        <v>32</v>
      </c>
      <c r="AX236" s="12" t="s">
        <v>81</v>
      </c>
      <c r="AY236" s="239" t="s">
        <v>122</v>
      </c>
    </row>
    <row r="237" s="1" customFormat="1" ht="24" customHeight="1">
      <c r="B237" s="36"/>
      <c r="C237" s="215" t="s">
        <v>419</v>
      </c>
      <c r="D237" s="215" t="s">
        <v>125</v>
      </c>
      <c r="E237" s="216" t="s">
        <v>420</v>
      </c>
      <c r="F237" s="217" t="s">
        <v>421</v>
      </c>
      <c r="G237" s="218" t="s">
        <v>128</v>
      </c>
      <c r="H237" s="219">
        <v>198.47</v>
      </c>
      <c r="I237" s="220"/>
      <c r="J237" s="221">
        <f>ROUND(I237*H237,2)</f>
        <v>0</v>
      </c>
      <c r="K237" s="217" t="s">
        <v>160</v>
      </c>
      <c r="L237" s="41"/>
      <c r="M237" s="222" t="s">
        <v>1</v>
      </c>
      <c r="N237" s="223" t="s">
        <v>42</v>
      </c>
      <c r="O237" s="84"/>
      <c r="P237" s="224">
        <f>O237*H237</f>
        <v>0</v>
      </c>
      <c r="Q237" s="224">
        <v>0.00029</v>
      </c>
      <c r="R237" s="224">
        <f>Q237*H237</f>
        <v>0.057556299999999998</v>
      </c>
      <c r="S237" s="224">
        <v>0</v>
      </c>
      <c r="T237" s="225">
        <f>S237*H237</f>
        <v>0</v>
      </c>
      <c r="AR237" s="226" t="s">
        <v>201</v>
      </c>
      <c r="AT237" s="226" t="s">
        <v>125</v>
      </c>
      <c r="AU237" s="226" t="s">
        <v>131</v>
      </c>
      <c r="AY237" s="15" t="s">
        <v>122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5" t="s">
        <v>131</v>
      </c>
      <c r="BK237" s="227">
        <f>ROUND(I237*H237,2)</f>
        <v>0</v>
      </c>
      <c r="BL237" s="15" t="s">
        <v>201</v>
      </c>
      <c r="BM237" s="226" t="s">
        <v>422</v>
      </c>
    </row>
    <row r="238" s="11" customFormat="1" ht="25.92" customHeight="1">
      <c r="B238" s="199"/>
      <c r="C238" s="200"/>
      <c r="D238" s="201" t="s">
        <v>75</v>
      </c>
      <c r="E238" s="202" t="s">
        <v>423</v>
      </c>
      <c r="F238" s="202" t="s">
        <v>424</v>
      </c>
      <c r="G238" s="200"/>
      <c r="H238" s="200"/>
      <c r="I238" s="203"/>
      <c r="J238" s="204">
        <f>BK238</f>
        <v>0</v>
      </c>
      <c r="K238" s="200"/>
      <c r="L238" s="205"/>
      <c r="M238" s="206"/>
      <c r="N238" s="207"/>
      <c r="O238" s="207"/>
      <c r="P238" s="208">
        <f>P239+P240+P242</f>
        <v>0</v>
      </c>
      <c r="Q238" s="207"/>
      <c r="R238" s="208">
        <f>R239+R240+R242</f>
        <v>0</v>
      </c>
      <c r="S238" s="207"/>
      <c r="T238" s="209">
        <f>T239+T240+T242</f>
        <v>0</v>
      </c>
      <c r="AR238" s="210" t="s">
        <v>153</v>
      </c>
      <c r="AT238" s="211" t="s">
        <v>75</v>
      </c>
      <c r="AU238" s="211" t="s">
        <v>76</v>
      </c>
      <c r="AY238" s="210" t="s">
        <v>122</v>
      </c>
      <c r="BK238" s="212">
        <f>BK239+BK240+BK242</f>
        <v>0</v>
      </c>
    </row>
    <row r="239" s="1" customFormat="1" ht="16.5" customHeight="1">
      <c r="B239" s="36"/>
      <c r="C239" s="215" t="s">
        <v>425</v>
      </c>
      <c r="D239" s="215" t="s">
        <v>125</v>
      </c>
      <c r="E239" s="216" t="s">
        <v>426</v>
      </c>
      <c r="F239" s="217" t="s">
        <v>427</v>
      </c>
      <c r="G239" s="218" t="s">
        <v>156</v>
      </c>
      <c r="H239" s="219">
        <v>1</v>
      </c>
      <c r="I239" s="220"/>
      <c r="J239" s="221">
        <f>ROUND(I239*H239,2)</f>
        <v>0</v>
      </c>
      <c r="K239" s="217" t="s">
        <v>428</v>
      </c>
      <c r="L239" s="41"/>
      <c r="M239" s="222" t="s">
        <v>1</v>
      </c>
      <c r="N239" s="223" t="s">
        <v>42</v>
      </c>
      <c r="O239" s="84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AR239" s="226" t="s">
        <v>429</v>
      </c>
      <c r="AT239" s="226" t="s">
        <v>125</v>
      </c>
      <c r="AU239" s="226" t="s">
        <v>81</v>
      </c>
      <c r="AY239" s="15" t="s">
        <v>122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5" t="s">
        <v>131</v>
      </c>
      <c r="BK239" s="227">
        <f>ROUND(I239*H239,2)</f>
        <v>0</v>
      </c>
      <c r="BL239" s="15" t="s">
        <v>429</v>
      </c>
      <c r="BM239" s="226" t="s">
        <v>430</v>
      </c>
    </row>
    <row r="240" s="11" customFormat="1" ht="22.8" customHeight="1">
      <c r="B240" s="199"/>
      <c r="C240" s="200"/>
      <c r="D240" s="201" t="s">
        <v>75</v>
      </c>
      <c r="E240" s="213" t="s">
        <v>431</v>
      </c>
      <c r="F240" s="213" t="s">
        <v>432</v>
      </c>
      <c r="G240" s="200"/>
      <c r="H240" s="200"/>
      <c r="I240" s="203"/>
      <c r="J240" s="214">
        <f>BK240</f>
        <v>0</v>
      </c>
      <c r="K240" s="200"/>
      <c r="L240" s="205"/>
      <c r="M240" s="206"/>
      <c r="N240" s="207"/>
      <c r="O240" s="207"/>
      <c r="P240" s="208">
        <f>P241</f>
        <v>0</v>
      </c>
      <c r="Q240" s="207"/>
      <c r="R240" s="208">
        <f>R241</f>
        <v>0</v>
      </c>
      <c r="S240" s="207"/>
      <c r="T240" s="209">
        <f>T241</f>
        <v>0</v>
      </c>
      <c r="AR240" s="210" t="s">
        <v>153</v>
      </c>
      <c r="AT240" s="211" t="s">
        <v>75</v>
      </c>
      <c r="AU240" s="211" t="s">
        <v>81</v>
      </c>
      <c r="AY240" s="210" t="s">
        <v>122</v>
      </c>
      <c r="BK240" s="212">
        <f>BK241</f>
        <v>0</v>
      </c>
    </row>
    <row r="241" s="1" customFormat="1" ht="16.5" customHeight="1">
      <c r="B241" s="36"/>
      <c r="C241" s="215" t="s">
        <v>433</v>
      </c>
      <c r="D241" s="215" t="s">
        <v>125</v>
      </c>
      <c r="E241" s="216" t="s">
        <v>434</v>
      </c>
      <c r="F241" s="217" t="s">
        <v>432</v>
      </c>
      <c r="G241" s="218" t="s">
        <v>156</v>
      </c>
      <c r="H241" s="219">
        <v>1</v>
      </c>
      <c r="I241" s="220"/>
      <c r="J241" s="221">
        <f>ROUND(I241*H241,2)</f>
        <v>0</v>
      </c>
      <c r="K241" s="217" t="s">
        <v>428</v>
      </c>
      <c r="L241" s="41"/>
      <c r="M241" s="222" t="s">
        <v>1</v>
      </c>
      <c r="N241" s="223" t="s">
        <v>42</v>
      </c>
      <c r="O241" s="84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AR241" s="226" t="s">
        <v>429</v>
      </c>
      <c r="AT241" s="226" t="s">
        <v>125</v>
      </c>
      <c r="AU241" s="226" t="s">
        <v>131</v>
      </c>
      <c r="AY241" s="15" t="s">
        <v>122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5" t="s">
        <v>131</v>
      </c>
      <c r="BK241" s="227">
        <f>ROUND(I241*H241,2)</f>
        <v>0</v>
      </c>
      <c r="BL241" s="15" t="s">
        <v>429</v>
      </c>
      <c r="BM241" s="226" t="s">
        <v>435</v>
      </c>
    </row>
    <row r="242" s="11" customFormat="1" ht="22.8" customHeight="1">
      <c r="B242" s="199"/>
      <c r="C242" s="200"/>
      <c r="D242" s="201" t="s">
        <v>75</v>
      </c>
      <c r="E242" s="213" t="s">
        <v>436</v>
      </c>
      <c r="F242" s="213" t="s">
        <v>437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P243</f>
        <v>0</v>
      </c>
      <c r="Q242" s="207"/>
      <c r="R242" s="208">
        <f>R243</f>
        <v>0</v>
      </c>
      <c r="S242" s="207"/>
      <c r="T242" s="209">
        <f>T243</f>
        <v>0</v>
      </c>
      <c r="AR242" s="210" t="s">
        <v>153</v>
      </c>
      <c r="AT242" s="211" t="s">
        <v>75</v>
      </c>
      <c r="AU242" s="211" t="s">
        <v>81</v>
      </c>
      <c r="AY242" s="210" t="s">
        <v>122</v>
      </c>
      <c r="BK242" s="212">
        <f>BK243</f>
        <v>0</v>
      </c>
    </row>
    <row r="243" s="1" customFormat="1" ht="16.5" customHeight="1">
      <c r="B243" s="36"/>
      <c r="C243" s="215" t="s">
        <v>438</v>
      </c>
      <c r="D243" s="215" t="s">
        <v>125</v>
      </c>
      <c r="E243" s="216" t="s">
        <v>439</v>
      </c>
      <c r="F243" s="217" t="s">
        <v>437</v>
      </c>
      <c r="G243" s="218" t="s">
        <v>156</v>
      </c>
      <c r="H243" s="219">
        <v>1</v>
      </c>
      <c r="I243" s="220"/>
      <c r="J243" s="221">
        <f>ROUND(I243*H243,2)</f>
        <v>0</v>
      </c>
      <c r="K243" s="217" t="s">
        <v>428</v>
      </c>
      <c r="L243" s="41"/>
      <c r="M243" s="262" t="s">
        <v>1</v>
      </c>
      <c r="N243" s="263" t="s">
        <v>42</v>
      </c>
      <c r="O243" s="264"/>
      <c r="P243" s="265">
        <f>O243*H243</f>
        <v>0</v>
      </c>
      <c r="Q243" s="265">
        <v>0</v>
      </c>
      <c r="R243" s="265">
        <f>Q243*H243</f>
        <v>0</v>
      </c>
      <c r="S243" s="265">
        <v>0</v>
      </c>
      <c r="T243" s="266">
        <f>S243*H243</f>
        <v>0</v>
      </c>
      <c r="AR243" s="226" t="s">
        <v>429</v>
      </c>
      <c r="AT243" s="226" t="s">
        <v>125</v>
      </c>
      <c r="AU243" s="226" t="s">
        <v>131</v>
      </c>
      <c r="AY243" s="15" t="s">
        <v>122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5" t="s">
        <v>131</v>
      </c>
      <c r="BK243" s="227">
        <f>ROUND(I243*H243,2)</f>
        <v>0</v>
      </c>
      <c r="BL243" s="15" t="s">
        <v>429</v>
      </c>
      <c r="BM243" s="226" t="s">
        <v>440</v>
      </c>
    </row>
    <row r="244" s="1" customFormat="1" ht="6.96" customHeight="1">
      <c r="B244" s="59"/>
      <c r="C244" s="60"/>
      <c r="D244" s="60"/>
      <c r="E244" s="60"/>
      <c r="F244" s="60"/>
      <c r="G244" s="60"/>
      <c r="H244" s="60"/>
      <c r="I244" s="165"/>
      <c r="J244" s="60"/>
      <c r="K244" s="60"/>
      <c r="L244" s="41"/>
    </row>
  </sheetData>
  <sheetProtection sheet="1" autoFilter="0" formatColumns="0" formatRows="0" objects="1" scenarios="1" spinCount="100000" saltValue="WPsihCVFdGKCcjjEak8TFpSikvm4jTtXcOIuGQiejq2lN0kkiJdcG5k2YBn3Oaf4e+8lO+G+GU1TikJJ0R6Kkw==" hashValue="MTE6FvppBEa6KMU2CQJpA4evZMYdMPCwDUeAGyUr99k28XenNcYtcT5gdaOqKmUfHsFsrSp++LHh6arLKbiVfA==" algorithmName="SHA-512" password="CC35"/>
  <autoFilter ref="C129:K243"/>
  <mergeCells count="6">
    <mergeCell ref="E7:H7"/>
    <mergeCell ref="E16:H16"/>
    <mergeCell ref="E25:H25"/>
    <mergeCell ref="E85:H85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Eva-TOSH\Eva</dc:creator>
  <cp:lastModifiedBy>Eva-TOSH\Eva</cp:lastModifiedBy>
  <dcterms:created xsi:type="dcterms:W3CDTF">2019-08-18T15:28:31Z</dcterms:created>
  <dcterms:modified xsi:type="dcterms:W3CDTF">2019-08-18T15:28:34Z</dcterms:modified>
</cp:coreProperties>
</file>