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Beethov2Mikl - Oprava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'Beethov2Mikl - Oprava byt...'!$C$129:$K$261</definedName>
    <definedName name="_xlnm.Print_Area" localSheetId="1">'Beethov2Mikl - Oprava byt...'!$C$4:$J$76,'Beethov2Mikl - Oprava byt...'!$C$82:$J$113,'Beethov2Mikl - Oprava byt...'!$C$119:$K$261</definedName>
    <definedName name="_xlnm.Print_Titles" localSheetId="1">'Beethov2Mikl - Oprava byt...'!$129:$129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261"/>
  <c r="BH261"/>
  <c r="BG261"/>
  <c r="BE261"/>
  <c r="T261"/>
  <c r="T260"/>
  <c r="R261"/>
  <c r="R260"/>
  <c r="P261"/>
  <c r="P260"/>
  <c r="BK261"/>
  <c r="BK260"/>
  <c r="J260"/>
  <c r="J261"/>
  <c r="BF261"/>
  <c r="J112"/>
  <c r="BI259"/>
  <c r="BH259"/>
  <c r="BG259"/>
  <c r="BE259"/>
  <c r="T259"/>
  <c r="T258"/>
  <c r="R259"/>
  <c r="R258"/>
  <c r="P259"/>
  <c r="P258"/>
  <c r="BK259"/>
  <c r="BK258"/>
  <c r="J258"/>
  <c r="J259"/>
  <c r="BF259"/>
  <c r="J111"/>
  <c r="BI257"/>
  <c r="BH257"/>
  <c r="BG257"/>
  <c r="BE257"/>
  <c r="T257"/>
  <c r="T256"/>
  <c r="R257"/>
  <c r="R256"/>
  <c r="P257"/>
  <c r="P256"/>
  <c r="BK257"/>
  <c r="BK256"/>
  <c r="J256"/>
  <c r="J257"/>
  <c r="BF257"/>
  <c r="J110"/>
  <c r="BI255"/>
  <c r="BH255"/>
  <c r="BG255"/>
  <c r="BE255"/>
  <c r="T255"/>
  <c r="T254"/>
  <c r="R255"/>
  <c r="R254"/>
  <c r="P255"/>
  <c r="P254"/>
  <c r="BK255"/>
  <c r="BK254"/>
  <c r="J254"/>
  <c r="J255"/>
  <c r="BF255"/>
  <c r="J109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T249"/>
  <c r="R250"/>
  <c r="R249"/>
  <c r="P250"/>
  <c r="P249"/>
  <c r="BK250"/>
  <c r="BK249"/>
  <c r="J249"/>
  <c r="J250"/>
  <c r="BF250"/>
  <c r="J108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T238"/>
  <c r="R239"/>
  <c r="R238"/>
  <c r="P239"/>
  <c r="P238"/>
  <c r="BK239"/>
  <c r="BK238"/>
  <c r="J238"/>
  <c r="J239"/>
  <c r="BF239"/>
  <c r="J107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T231"/>
  <c r="R232"/>
  <c r="R231"/>
  <c r="P232"/>
  <c r="P231"/>
  <c r="BK232"/>
  <c r="BK231"/>
  <c r="J231"/>
  <c r="J232"/>
  <c r="BF232"/>
  <c r="J106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T222"/>
  <c r="R223"/>
  <c r="R222"/>
  <c r="P223"/>
  <c r="P222"/>
  <c r="BK223"/>
  <c r="BK222"/>
  <c r="J222"/>
  <c r="J223"/>
  <c r="BF223"/>
  <c r="J105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T213"/>
  <c r="R214"/>
  <c r="R213"/>
  <c r="P214"/>
  <c r="P213"/>
  <c r="BK214"/>
  <c r="BK213"/>
  <c r="J213"/>
  <c r="J214"/>
  <c r="BF214"/>
  <c r="J104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T167"/>
  <c r="R168"/>
  <c r="R167"/>
  <c r="P168"/>
  <c r="P167"/>
  <c r="BK168"/>
  <c r="BK167"/>
  <c r="J167"/>
  <c r="J168"/>
  <c r="BF168"/>
  <c r="J103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T163"/>
  <c r="T162"/>
  <c r="R164"/>
  <c r="R163"/>
  <c r="R162"/>
  <c r="P164"/>
  <c r="P163"/>
  <c r="P162"/>
  <c r="BK164"/>
  <c r="BK163"/>
  <c r="J163"/>
  <c r="BK162"/>
  <c r="J162"/>
  <c r="J164"/>
  <c r="BF164"/>
  <c r="J102"/>
  <c r="J101"/>
  <c r="BI161"/>
  <c r="BH161"/>
  <c r="BG161"/>
  <c r="BE161"/>
  <c r="T161"/>
  <c r="T160"/>
  <c r="R161"/>
  <c r="R160"/>
  <c r="P161"/>
  <c r="P160"/>
  <c r="BK161"/>
  <c r="BK160"/>
  <c r="J160"/>
  <c r="J161"/>
  <c r="BF161"/>
  <c r="J10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T155"/>
  <c r="R156"/>
  <c r="R155"/>
  <c r="P156"/>
  <c r="P155"/>
  <c r="BK156"/>
  <c r="BK155"/>
  <c r="J155"/>
  <c r="J156"/>
  <c r="BF156"/>
  <c r="J99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T140"/>
  <c r="R141"/>
  <c r="R140"/>
  <c r="P141"/>
  <c r="P140"/>
  <c r="BK141"/>
  <c r="BK140"/>
  <c r="J140"/>
  <c r="J141"/>
  <c r="BF141"/>
  <c r="J98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T134"/>
  <c r="R135"/>
  <c r="R134"/>
  <c r="P135"/>
  <c r="P134"/>
  <c r="BK135"/>
  <c r="BK134"/>
  <c r="J134"/>
  <c r="J135"/>
  <c r="BF135"/>
  <c r="J97"/>
  <c r="BI133"/>
  <c r="F35"/>
  <c i="1" r="BD95"/>
  <c i="2" r="BH133"/>
  <c r="F34"/>
  <c i="1" r="BC95"/>
  <c i="2" r="BG133"/>
  <c r="F33"/>
  <c i="1" r="BB95"/>
  <c i="2" r="BE133"/>
  <c r="J31"/>
  <c i="1" r="AV95"/>
  <c i="2" r="F31"/>
  <c i="1" r="AZ95"/>
  <c i="2" r="T133"/>
  <c r="T132"/>
  <c r="T131"/>
  <c r="T130"/>
  <c r="R133"/>
  <c r="R132"/>
  <c r="R131"/>
  <c r="R130"/>
  <c r="P133"/>
  <c r="P132"/>
  <c r="P131"/>
  <c r="P130"/>
  <c i="1" r="AU95"/>
  <c i="2" r="BK133"/>
  <c r="BK132"/>
  <c r="J132"/>
  <c r="BK131"/>
  <c r="J131"/>
  <c r="BK130"/>
  <c r="J130"/>
  <c r="J94"/>
  <c r="J28"/>
  <c i="1" r="AG95"/>
  <c i="2" r="J133"/>
  <c r="BF133"/>
  <c r="J32"/>
  <c i="1" r="AW95"/>
  <c i="2" r="F32"/>
  <c i="1" r="BA95"/>
  <c i="2" r="J96"/>
  <c r="J95"/>
  <c r="J127"/>
  <c r="J126"/>
  <c r="F126"/>
  <c r="F124"/>
  <c r="E122"/>
  <c r="J90"/>
  <c r="J89"/>
  <c r="F89"/>
  <c r="F87"/>
  <c r="E85"/>
  <c r="J37"/>
  <c r="J16"/>
  <c r="E16"/>
  <c r="F127"/>
  <c r="F90"/>
  <c r="J15"/>
  <c r="J10"/>
  <c r="J124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<sst xmlns="http://schemas.openxmlformats.org/spreadsheetml/2006/main">
  <si>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</si>
  <si>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</si>
  <si>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</si>
  <si>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</si>
  <si>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</si>
  <si>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{94167ca1-96a3-45b0-98c1-3fba66008807}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</si>
  <si>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</si>
  <si>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</si>
  <si>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</si>
  <si>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</si>
  <si>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</si>
  <si>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</si>
  <si>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</si>
  <si>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</si>
  <si>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Beethov2Mikl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</si>
  <si>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</si>
  <si>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</si>
  <si>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bytu Beethov.2,byt po Mikodové</t>
  </si>
  <si>
    <t>KSO:</t>
  </si>
  <si>
    <t>CC-CZ:</t>
  </si>
  <si>
    <t>Místo:</t>
  </si>
  <si>
    <t>Beethovenova 2,Brno</t>
  </si>
  <si>
    <t>Datum:</t>
  </si>
  <si>
    <t>26. 2. 2019</t>
  </si>
  <si>
    <t>Zadavatel:</t>
  </si>
  <si>
    <t>IČ:</t>
  </si>
  <si>
    <t>MmBrna,OSM,Husova 3,Brno</t>
  </si>
  <si>
    <t>DIČ:</t>
  </si>
  <si>
    <t>Uchazeč:</t>
  </si>
  <si>
    <t>Vyplň údaj</t>
  </si>
  <si>
    <t>Projektant:</t>
  </si>
  <si>
    <t>R.Volková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</si>
  <si>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</si>
  <si>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</si>
  <si>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</si>
  <si>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</si>
  <si>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</si>
  <si>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</si>
  <si>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</si>
  <si>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</si>
  <si>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</si>
  <si>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</si>
  <si>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</si>
  <si>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</si>
  <si>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</si>
  <si>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</si>
  <si>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</si>
  <si>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</si>
  <si>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</si>
  <si>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</si>
  <si>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</si>
  <si>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</si>
  <si>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</si>
  <si>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</si>
  <si>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</si>
  <si>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</si>
  <si>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</si>
  <si>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</si>
  <si>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</si>
  <si>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</si>
  <si>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</si>
  <si>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</si>
  <si>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</si>
  <si>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</si>
  <si>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</si>
  <si>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</si>
  <si>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</si>
  <si>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</si>
  <si>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</si>
  <si>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</si>
  <si>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</si>
  <si>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</si>
  <si>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</si>
  <si>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</si>
  <si>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</si>
  <si>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</si>
  <si>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</si>
  <si>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</si>
  <si>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</si>
  <si>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</si>
  <si>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</si>
  <si>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</si>
  <si>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</si>
  <si>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</si>
  <si>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</si>
  <si>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</si>
  <si>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</si>
  <si>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</si>
  <si>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</si>
  <si>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Ostatní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</si>
  <si>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</si>
  <si>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</si>
  <si>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</si>
  <si>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</si>
  <si>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</si>
  <si>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</si>
  <si>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</si>
  <si>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</si>
  <si>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</si>
  <si>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</si>
  <si>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</si>
  <si>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</si>
  <si>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</si>
  <si>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</si>
  <si>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</si>
  <si>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</si>
  <si>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</si>
  <si>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</si>
  <si>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</si>
  <si>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</si>
  <si>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</si>
  <si>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</si>
  <si>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</si>
  <si>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</si>
  <si>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</si>
  <si>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</si>
  <si>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</si>
  <si>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</si>
  <si>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</si>
  <si>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</si>
  <si>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</si>
  <si>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</si>
  <si>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</t>
  </si>
  <si>
    <t>K</t>
  </si>
  <si>
    <t>1-pol.2</t>
  </si>
  <si>
    <t>Zapravení drážek</t>
  </si>
  <si>
    <t>sada</t>
  </si>
  <si>
    <t>4</t>
  </si>
  <si>
    <t>2</t>
  </si>
  <si>
    <t>851820685</t>
  </si>
  <si>
    <t>6</t>
  </si>
  <si>
    <t>Úpravy povrchů, podlahy a osazování výplní</t>
  </si>
  <si>
    <t>611325421</t>
  </si>
  <si>
    <t>Oprava vnitřní vápenocementové štukové omítky stropů v rozsahu plochy 10%</t>
  </si>
  <si>
    <t>m2</t>
  </si>
  <si>
    <t>CS ÚRS 2018 01</t>
  </si>
  <si>
    <t>-1364056768</t>
  </si>
  <si>
    <t>3</t>
  </si>
  <si>
    <t>612135101</t>
  </si>
  <si>
    <t>Hrubá výplň rýh ve stěnách maltou jakékoli šířky rýhy</t>
  </si>
  <si>
    <t>CS ÚRS 2019 01</t>
  </si>
  <si>
    <t>-1166564247</t>
  </si>
  <si>
    <t>612325422</t>
  </si>
  <si>
    <t>Oprava vnitřní vápenocementové štukové omítky stěn v rozsahu plochy do 30%</t>
  </si>
  <si>
    <t>813528436</t>
  </si>
  <si>
    <t>5</t>
  </si>
  <si>
    <t>619991011</t>
  </si>
  <si>
    <t>Obalení konstrukcí a prvků fólií přilepenou lepící páskou</t>
  </si>
  <si>
    <t>CS ÚRS 2017 01</t>
  </si>
  <si>
    <t>2113457616</t>
  </si>
  <si>
    <t xml:space="preserve">642-pc  3</t>
  </si>
  <si>
    <t>Zapravení děr v obkladu</t>
  </si>
  <si>
    <t>685105090</t>
  </si>
  <si>
    <t>9</t>
  </si>
  <si>
    <t>Ostatní konstrukce a práce, bourání</t>
  </si>
  <si>
    <t>7</t>
  </si>
  <si>
    <t>952901111</t>
  </si>
  <si>
    <t>Vyčištění budov bytové a občanské výstavby při výšce podlaží do 4 m</t>
  </si>
  <si>
    <t>-2091151719</t>
  </si>
  <si>
    <t>8</t>
  </si>
  <si>
    <t>952-pc 1</t>
  </si>
  <si>
    <t>demontáž a odvoz světel,věšáku z koupelny,skříně z komory,přechodové lišty</t>
  </si>
  <si>
    <t>835180841</t>
  </si>
  <si>
    <t>952-pc 2</t>
  </si>
  <si>
    <t>Přeizolovat trubky vody miralonem cca 3m-komora</t>
  </si>
  <si>
    <t>m</t>
  </si>
  <si>
    <t>-1391945466</t>
  </si>
  <si>
    <t>10</t>
  </si>
  <si>
    <t>952-pc 3</t>
  </si>
  <si>
    <t>D+m dvířka k vodoměrům</t>
  </si>
  <si>
    <t>-657443275</t>
  </si>
  <si>
    <t>11</t>
  </si>
  <si>
    <t>952-pc 4</t>
  </si>
  <si>
    <t>Vyčistit sporák</t>
  </si>
  <si>
    <t>1116377527</t>
  </si>
  <si>
    <t>12</t>
  </si>
  <si>
    <t>952-pc 5</t>
  </si>
  <si>
    <t>Odstranit dráty volně položené</t>
  </si>
  <si>
    <t>-1264315682</t>
  </si>
  <si>
    <t>13</t>
  </si>
  <si>
    <t>974031121</t>
  </si>
  <si>
    <t>Vysekání rýh ve zdivu cihelném hl do 30 mm š do 30 mm</t>
  </si>
  <si>
    <t>1094917690</t>
  </si>
  <si>
    <t>14</t>
  </si>
  <si>
    <t>974031122</t>
  </si>
  <si>
    <t>Vysekání rýh ve zdivu cihelném hl do 30 mm š do 70 mm</t>
  </si>
  <si>
    <t>-436034304</t>
  </si>
  <si>
    <t>974031132</t>
  </si>
  <si>
    <t>Vysekání rýh ve zdivu cihelném hl do 50 mm š do 70 mm</t>
  </si>
  <si>
    <t>-2087237599</t>
  </si>
  <si>
    <t>16</t>
  </si>
  <si>
    <t>977131119</t>
  </si>
  <si>
    <t>Vrty příklepovými vrtáky D do 32 mm do cihelného zdiva nebo prostého betonu</t>
  </si>
  <si>
    <t>-1056399981</t>
  </si>
  <si>
    <t>17</t>
  </si>
  <si>
    <t>978011121</t>
  </si>
  <si>
    <t>Otlučení (osekání) vnitřní vápenné nebo vápenocementové omítky stropů v rozsahu do 10 %</t>
  </si>
  <si>
    <t>-299494486</t>
  </si>
  <si>
    <t>18</t>
  </si>
  <si>
    <t>978013141</t>
  </si>
  <si>
    <t>Otlučení (osekání) vnitřní vápenné nebo vápenocementové omítky stěn v rozsahu do 30 %</t>
  </si>
  <si>
    <t>-451001514</t>
  </si>
  <si>
    <t>19</t>
  </si>
  <si>
    <t>978013191</t>
  </si>
  <si>
    <t>Otlučení (osekání) vnitřní vápenné nebo vápenocementové omítky stěn v rozsahu do 100 %</t>
  </si>
  <si>
    <t>-201004587</t>
  </si>
  <si>
    <t>20</t>
  </si>
  <si>
    <t>978059541</t>
  </si>
  <si>
    <t>Odsekání a odebrání obkladů stěn z vnitřních obkládaček plochy přes 1 m2</t>
  </si>
  <si>
    <t>1363634999</t>
  </si>
  <si>
    <t>997</t>
  </si>
  <si>
    <t>Přesun sutě</t>
  </si>
  <si>
    <t>997013213</t>
  </si>
  <si>
    <t>Vnitrostaveništní doprava suti a vybouraných hmot pro budovy v do 12 m ručně</t>
  </si>
  <si>
    <t>t</t>
  </si>
  <si>
    <t>51966070</t>
  </si>
  <si>
    <t>22</t>
  </si>
  <si>
    <t>997013501</t>
  </si>
  <si>
    <t>Odvoz suti a vybouraných hmot na skládku nebo meziskládku do 1 km se složením</t>
  </si>
  <si>
    <t>-952696669</t>
  </si>
  <si>
    <t>23</t>
  </si>
  <si>
    <t>997013509</t>
  </si>
  <si>
    <t>Příplatek k odvozu suti a vybouraných hmot na skládku ZKD 1 km přes 1 km</t>
  </si>
  <si>
    <t>1950371929</t>
  </si>
  <si>
    <t>24</t>
  </si>
  <si>
    <t>997013801</t>
  </si>
  <si>
    <t>Poplatek za uložení stavebního odpadu na skládce (skládkovné)</t>
  </si>
  <si>
    <t>1052681848</t>
  </si>
  <si>
    <t>998</t>
  </si>
  <si>
    <t>Přesun hmot</t>
  </si>
  <si>
    <t>25</t>
  </si>
  <si>
    <t>998018002</t>
  </si>
  <si>
    <t>Přesun hmot ruční pro budovy v do 12 m</t>
  </si>
  <si>
    <t>-1629763309</t>
  </si>
  <si>
    <t>PSV</t>
  </si>
  <si>
    <t>Práce a dodávky PSV</t>
  </si>
  <si>
    <t>725</t>
  </si>
  <si>
    <t>Zdravotechnika - zařizovací předměty</t>
  </si>
  <si>
    <t>26</t>
  </si>
  <si>
    <t>725821325</t>
  </si>
  <si>
    <t>Baterie dřezová stojánková páková s otáčivým kulatým ústím a délkou ramínka 220 mm</t>
  </si>
  <si>
    <t>soubor</t>
  </si>
  <si>
    <t>1133693950</t>
  </si>
  <si>
    <t>27</t>
  </si>
  <si>
    <t>72582pc01</t>
  </si>
  <si>
    <t>Úprava vodovodního potrubí v kuchyni pro přípravu montáže stojánkové dřezové baterie</t>
  </si>
  <si>
    <t>1298355972</t>
  </si>
  <si>
    <t>28</t>
  </si>
  <si>
    <t>998725202</t>
  </si>
  <si>
    <t>Přesun hmot procentní pro zařizovací předměty v objektech v do 12 m</t>
  </si>
  <si>
    <t>%</t>
  </si>
  <si>
    <t>1627311234</t>
  </si>
  <si>
    <t>741</t>
  </si>
  <si>
    <t>Elektroinstalace - silnoproud</t>
  </si>
  <si>
    <t>29</t>
  </si>
  <si>
    <t>741110041</t>
  </si>
  <si>
    <t>Montáž trubka plastová ohebná D přes 11 do 23 mm uložená pevně</t>
  </si>
  <si>
    <t>1292459358</t>
  </si>
  <si>
    <t>30</t>
  </si>
  <si>
    <t>M</t>
  </si>
  <si>
    <t>34571063</t>
  </si>
  <si>
    <t>trubka elektroinstalační ohebná z PVC (ČSN) 2323</t>
  </si>
  <si>
    <t>32</t>
  </si>
  <si>
    <t>1269127155</t>
  </si>
  <si>
    <t>31</t>
  </si>
  <si>
    <t>741112001</t>
  </si>
  <si>
    <t>Montáž krabice zapuštěná plastová kruhová</t>
  </si>
  <si>
    <t>kus</t>
  </si>
  <si>
    <t>2058547615</t>
  </si>
  <si>
    <t>34571519</t>
  </si>
  <si>
    <t>krabice univerzální odbočná z PH s víčkem, D 73,5 mm x 43 mm</t>
  </si>
  <si>
    <t>-1123999368</t>
  </si>
  <si>
    <t>33</t>
  </si>
  <si>
    <t>34571532</t>
  </si>
  <si>
    <t>krabice přístrojová odbočná s víčkem z PH, 107x107 mm, hloubka 50 mm</t>
  </si>
  <si>
    <t>-1368852277</t>
  </si>
  <si>
    <t>34</t>
  </si>
  <si>
    <t>741120201</t>
  </si>
  <si>
    <t>Montáž vodič Cu izolovaný plný a laněný s PVC pláštěm žíla 1,5-16 mm2 volně (CY, CHAH-R(V))</t>
  </si>
  <si>
    <t>-1518817000</t>
  </si>
  <si>
    <t>35</t>
  </si>
  <si>
    <t>34140840</t>
  </si>
  <si>
    <t>vodič izolovaný s Cu jádrem 1,50mm2</t>
  </si>
  <si>
    <t>1418560943</t>
  </si>
  <si>
    <t>36</t>
  </si>
  <si>
    <t>34140841</t>
  </si>
  <si>
    <t>vodič izolovaný s Cu jádrem 2,50mm2</t>
  </si>
  <si>
    <t>1338809873</t>
  </si>
  <si>
    <t>37</t>
  </si>
  <si>
    <t>34140842</t>
  </si>
  <si>
    <t>vodič izolovaný s Cu jádrem 4mm2</t>
  </si>
  <si>
    <t>557124281</t>
  </si>
  <si>
    <t>38</t>
  </si>
  <si>
    <t>741122611</t>
  </si>
  <si>
    <t>Montáž kabel Cu plný kulatý žíla 3x1,5 až 6 mm2 uložený pevně (CYKY)</t>
  </si>
  <si>
    <t>-1308904739</t>
  </si>
  <si>
    <t>39</t>
  </si>
  <si>
    <t>34111030</t>
  </si>
  <si>
    <t>kabel silový s Cu jádrem 1 kV 3x1,5mm2</t>
  </si>
  <si>
    <t>-1388517608</t>
  </si>
  <si>
    <t>40</t>
  </si>
  <si>
    <t>34111036</t>
  </si>
  <si>
    <t>kabel silový s Cu jádrem 1 kV 3x2,5mm2</t>
  </si>
  <si>
    <t>-1359930106</t>
  </si>
  <si>
    <t>41</t>
  </si>
  <si>
    <t>741122641</t>
  </si>
  <si>
    <t>Montáž kabel Cu plný kulatý žíla 5x1,5 až 2,5 mm2 uložený pevně (CYKY)</t>
  </si>
  <si>
    <t>-1646037529</t>
  </si>
  <si>
    <t>42</t>
  </si>
  <si>
    <t>34111098</t>
  </si>
  <si>
    <t>kabel silový s Cu jádrem 1 kV 5x4mm2</t>
  </si>
  <si>
    <t>1533389875</t>
  </si>
  <si>
    <t>43</t>
  </si>
  <si>
    <t>741130001</t>
  </si>
  <si>
    <t>Ukončení vodič izolovaný do 2,5mm2 v rozváděči nebo na přístroji</t>
  </si>
  <si>
    <t>-1573695441</t>
  </si>
  <si>
    <t>44</t>
  </si>
  <si>
    <t>741130003</t>
  </si>
  <si>
    <t>Ukončení vodič izolovaný do 4 mm2 v rozváděči nebo na přístroji</t>
  </si>
  <si>
    <t>-1661928457</t>
  </si>
  <si>
    <t>45</t>
  </si>
  <si>
    <t>741210002</t>
  </si>
  <si>
    <t>Montáž rozvodnice oceloplechová nebo plastová běžná do 50 kg</t>
  </si>
  <si>
    <t>-1922462639</t>
  </si>
  <si>
    <t>46</t>
  </si>
  <si>
    <t>35713117</t>
  </si>
  <si>
    <t>rozvodnice nástěnná, neprůhledné dveře, 2 řady, šířka 20 modulárních jednotek</t>
  </si>
  <si>
    <t>1033260865</t>
  </si>
  <si>
    <t>47</t>
  </si>
  <si>
    <t>741310001</t>
  </si>
  <si>
    <t>Montáž vypínač nástěnný 1-jednopólový prostředí normální</t>
  </si>
  <si>
    <t>1431260615</t>
  </si>
  <si>
    <t>48</t>
  </si>
  <si>
    <t>34535515</t>
  </si>
  <si>
    <t>spínač jednopólový 10A bílý</t>
  </si>
  <si>
    <t>403062475</t>
  </si>
  <si>
    <t>49</t>
  </si>
  <si>
    <t>741310021</t>
  </si>
  <si>
    <t>Montáž přepínač nástěnný 5-sériový prostředí normální</t>
  </si>
  <si>
    <t>-2078427488</t>
  </si>
  <si>
    <t>50</t>
  </si>
  <si>
    <t>34535575</t>
  </si>
  <si>
    <t>spínač řazení 5 10A bílý</t>
  </si>
  <si>
    <t>369145354</t>
  </si>
  <si>
    <t>51</t>
  </si>
  <si>
    <t>741310022</t>
  </si>
  <si>
    <t>Montáž přepínač nástěnný 6-střídavý prostředí normální</t>
  </si>
  <si>
    <t>-1820900129</t>
  </si>
  <si>
    <t>52</t>
  </si>
  <si>
    <t>34535676</t>
  </si>
  <si>
    <t>přepínač řazení 6 10A bílý</t>
  </si>
  <si>
    <t>-1721456441</t>
  </si>
  <si>
    <t>53</t>
  </si>
  <si>
    <t>741311021</t>
  </si>
  <si>
    <t>Montáž přípojka sporáková s doutnavkou se zapojením vodičů</t>
  </si>
  <si>
    <t>469621296</t>
  </si>
  <si>
    <t>54</t>
  </si>
  <si>
    <t>345517</t>
  </si>
  <si>
    <t>sporáková kombinace</t>
  </si>
  <si>
    <t>-338243196</t>
  </si>
  <si>
    <t>55</t>
  </si>
  <si>
    <t>741313001</t>
  </si>
  <si>
    <t>Montáž zásuvka (polo)zapuštěná bezšroubové připojení 2P+PE se zapojením vodičů</t>
  </si>
  <si>
    <t>-993204747</t>
  </si>
  <si>
    <t>56</t>
  </si>
  <si>
    <t>34555103</t>
  </si>
  <si>
    <t>zásuvka 1násobná 16A bílý</t>
  </si>
  <si>
    <t>-842985004</t>
  </si>
  <si>
    <t>57</t>
  </si>
  <si>
    <t>741313003</t>
  </si>
  <si>
    <t>Montáž zásuvka (polo)zapuštěná bezšroubové připojení 2x(2P+PE) dvojnásobná</t>
  </si>
  <si>
    <t>529480207</t>
  </si>
  <si>
    <t>58</t>
  </si>
  <si>
    <t>34555123</t>
  </si>
  <si>
    <t>zásuvka 2násobná 16A bílá</t>
  </si>
  <si>
    <t>-1785583662</t>
  </si>
  <si>
    <t>59</t>
  </si>
  <si>
    <t>741320105</t>
  </si>
  <si>
    <t>Montáž jistič jednopólový nn do 25 A ve skříni</t>
  </si>
  <si>
    <t>977284237</t>
  </si>
  <si>
    <t>60</t>
  </si>
  <si>
    <t>35822109</t>
  </si>
  <si>
    <t>jistič 1pólový-charakteristika B 10A</t>
  </si>
  <si>
    <t>-1889586014</t>
  </si>
  <si>
    <t>61</t>
  </si>
  <si>
    <t>35822111</t>
  </si>
  <si>
    <t>jistič 1pólový-charakteristika B 16A</t>
  </si>
  <si>
    <t>-429387566</t>
  </si>
  <si>
    <t>62</t>
  </si>
  <si>
    <t>741320165</t>
  </si>
  <si>
    <t>Montáž jistič třípólový nn do 25 A ve skříni</t>
  </si>
  <si>
    <t>-18107681</t>
  </si>
  <si>
    <t>63</t>
  </si>
  <si>
    <t>35822401</t>
  </si>
  <si>
    <t>jistič 3pólový-charakteristika B 16A</t>
  </si>
  <si>
    <t>-1474296938</t>
  </si>
  <si>
    <t>64</t>
  </si>
  <si>
    <t>741321003</t>
  </si>
  <si>
    <t>Montáž proudových chráničů dvoupólových nn do 25 A ve skříni</t>
  </si>
  <si>
    <t>1947713670</t>
  </si>
  <si>
    <t>65</t>
  </si>
  <si>
    <t>35889 01</t>
  </si>
  <si>
    <t>chránič proudový 2pólový 25A pracovního proudu 0.03 A</t>
  </si>
  <si>
    <t>1129060277</t>
  </si>
  <si>
    <t>66</t>
  </si>
  <si>
    <t>741330335</t>
  </si>
  <si>
    <t>Montáž ovladač tlačítkový vestavný-objímka se žárovkou</t>
  </si>
  <si>
    <t>2120353105</t>
  </si>
  <si>
    <t>67</t>
  </si>
  <si>
    <t>34513104</t>
  </si>
  <si>
    <t>objímka žárovky E27 vestavná keramická 1332-667</t>
  </si>
  <si>
    <t>-228080280</t>
  </si>
  <si>
    <t>68</t>
  </si>
  <si>
    <t>34774102</t>
  </si>
  <si>
    <t>žárovka LED E27 6W</t>
  </si>
  <si>
    <t>-27801535</t>
  </si>
  <si>
    <t>69</t>
  </si>
  <si>
    <t>741810001</t>
  </si>
  <si>
    <t>Celková prohlídka elektrického rozvodu a zařízení do 100 000,- Kč</t>
  </si>
  <si>
    <t>-1922308121</t>
  </si>
  <si>
    <t>70</t>
  </si>
  <si>
    <t>741811011</t>
  </si>
  <si>
    <t>Kontrola rozvaděč nn silový hmotnosti do 200 kg</t>
  </si>
  <si>
    <t>-493499931</t>
  </si>
  <si>
    <t>71</t>
  </si>
  <si>
    <t>74182 01</t>
  </si>
  <si>
    <t>Pomocný instalační materiál (svorky, objímky, sádra, aj.)</t>
  </si>
  <si>
    <t>kpl</t>
  </si>
  <si>
    <t>-564161099</t>
  </si>
  <si>
    <t>72</t>
  </si>
  <si>
    <t>74182 02</t>
  </si>
  <si>
    <t>Likvidace demontovaného elektroinstalačního materiálu</t>
  </si>
  <si>
    <t>1103793345</t>
  </si>
  <si>
    <t>73</t>
  </si>
  <si>
    <t>998741202</t>
  </si>
  <si>
    <t>Přesun hmot procentní pro silnoproud v objektech v do 12 m</t>
  </si>
  <si>
    <t>-460297617</t>
  </si>
  <si>
    <t>766</t>
  </si>
  <si>
    <t>Konstrukce truhlářské</t>
  </si>
  <si>
    <t>74</t>
  </si>
  <si>
    <t>766695213</t>
  </si>
  <si>
    <t>Montáž truhlářských prahů dveří jednokřídlových šířky přes 10 cm</t>
  </si>
  <si>
    <t>-532753525</t>
  </si>
  <si>
    <t>75</t>
  </si>
  <si>
    <t>61187181</t>
  </si>
  <si>
    <t>práh dveřní dřevěný dubový tl 20mm dl 950mm š 150mm včetně nátěru</t>
  </si>
  <si>
    <t>-89015234</t>
  </si>
  <si>
    <t>76</t>
  </si>
  <si>
    <t>766-pc 1</t>
  </si>
  <si>
    <t>Oprava dveří včetně zárubně,výměna kování,klik a zámku,seřízaní po náteru-jednokřídlové</t>
  </si>
  <si>
    <t>524903282</t>
  </si>
  <si>
    <t>77</t>
  </si>
  <si>
    <t>766-pc 1a</t>
  </si>
  <si>
    <t>Oprava dveří včetně zárubně,seřízaní po nátěru-jednokřídlové</t>
  </si>
  <si>
    <t>-554773054</t>
  </si>
  <si>
    <t>78</t>
  </si>
  <si>
    <t>766-pc 1b</t>
  </si>
  <si>
    <t>Oprava vstupních dveří včetně zárubně,výměna kování,klika-koule,bezpečnostní zámek,seřízaní po náteru</t>
  </si>
  <si>
    <t>304604563</t>
  </si>
  <si>
    <t>79</t>
  </si>
  <si>
    <t>766-pc 2</t>
  </si>
  <si>
    <t>D+m nových lišt u prahů a oprava prhů (vchodové dveře,2x pokoj)</t>
  </si>
  <si>
    <t>-1217696302</t>
  </si>
  <si>
    <t>80</t>
  </si>
  <si>
    <t>766-pc 3</t>
  </si>
  <si>
    <t>Oprava okna v koupelně-104/238-přesklít spodní vnitřní křídla okna,skla budou matové-podobné jako u okna nad WC,okna umýt</t>
  </si>
  <si>
    <t>-1051101227</t>
  </si>
  <si>
    <t>81</t>
  </si>
  <si>
    <t>998766202</t>
  </si>
  <si>
    <t>Přesun hmot procentní pro konstrukce truhlářské v objektech v do 12 m</t>
  </si>
  <si>
    <t>-1902522208</t>
  </si>
  <si>
    <t>775</t>
  </si>
  <si>
    <t>Podlahy skládané</t>
  </si>
  <si>
    <t>82</t>
  </si>
  <si>
    <t>775411820</t>
  </si>
  <si>
    <t>Demontáž soklíků nebo lišt dřevěných připevňovaných vruty</t>
  </si>
  <si>
    <t>756788817</t>
  </si>
  <si>
    <t>83</t>
  </si>
  <si>
    <t>775413320</t>
  </si>
  <si>
    <t>Montáž soklíku ze dřeva tvrdého nebo měkkého připevněného vruty s přetmelením</t>
  </si>
  <si>
    <t>321036126</t>
  </si>
  <si>
    <t>84</t>
  </si>
  <si>
    <t>61418101</t>
  </si>
  <si>
    <t>lišta podlahová dřevěná</t>
  </si>
  <si>
    <t>-1749047053</t>
  </si>
  <si>
    <t>85</t>
  </si>
  <si>
    <t>775591905</t>
  </si>
  <si>
    <t>Oprava podlah dřevěných - tmelení celoplošné vlysové, parketové podlahy</t>
  </si>
  <si>
    <t>-1703788537</t>
  </si>
  <si>
    <t>86</t>
  </si>
  <si>
    <t>775591919</t>
  </si>
  <si>
    <t>Oprava podlah dřevěných - broušení celkové včetně tmelení</t>
  </si>
  <si>
    <t>651013865</t>
  </si>
  <si>
    <t>87</t>
  </si>
  <si>
    <t>775591920</t>
  </si>
  <si>
    <t>Oprava podlah dřevěných - vysátí povrchu</t>
  </si>
  <si>
    <t>900007995</t>
  </si>
  <si>
    <t>88</t>
  </si>
  <si>
    <t>775591929</t>
  </si>
  <si>
    <t>Oprava podlah dřevěných - celkové lakování</t>
  </si>
  <si>
    <t>977367011</t>
  </si>
  <si>
    <t>89</t>
  </si>
  <si>
    <t>998775202</t>
  </si>
  <si>
    <t>Přesun hmot procentní pro podlahy dřevěné v objektech v do 12 m</t>
  </si>
  <si>
    <t>-475943073</t>
  </si>
  <si>
    <t>781</t>
  </si>
  <si>
    <t>Dokončovací práce - obklady</t>
  </si>
  <si>
    <t>90</t>
  </si>
  <si>
    <t>781121011</t>
  </si>
  <si>
    <t>Nátěr penetrační na stěnu</t>
  </si>
  <si>
    <t>-2016139149</t>
  </si>
  <si>
    <t>91</t>
  </si>
  <si>
    <t>781474114</t>
  </si>
  <si>
    <t>Montáž obkladů vnitřních keramických hladkých do 22 ks/m2 lepených flexibilním lepidlem</t>
  </si>
  <si>
    <t>-1436745121</t>
  </si>
  <si>
    <t>92</t>
  </si>
  <si>
    <t>59761040</t>
  </si>
  <si>
    <t>obklad keramický hladký přes 19 do 22ks/m2</t>
  </si>
  <si>
    <t>-1065095274</t>
  </si>
  <si>
    <t>93</t>
  </si>
  <si>
    <t>781477111</t>
  </si>
  <si>
    <t>Příplatek k montáži obkladů vnitřních keramických hladkých za plochu do 10 m2</t>
  </si>
  <si>
    <t>-847674896</t>
  </si>
  <si>
    <t>94</t>
  </si>
  <si>
    <t>781477114</t>
  </si>
  <si>
    <t>Příplatek k montáži obkladů vnitřních keramických hladkých za spárování tmelem dvousložkovým</t>
  </si>
  <si>
    <t>1710294637</t>
  </si>
  <si>
    <t>95</t>
  </si>
  <si>
    <t>998781202</t>
  </si>
  <si>
    <t>Přesun hmot procentní pro obklady keramické v objektech v do 12 m</t>
  </si>
  <si>
    <t>-253975817</t>
  </si>
  <si>
    <t>783</t>
  </si>
  <si>
    <t>Dokončovací práce - nátěry</t>
  </si>
  <si>
    <t>96</t>
  </si>
  <si>
    <t>783106801</t>
  </si>
  <si>
    <t>Odstranění nátěrů z truhlářských konstrukcí obroušením</t>
  </si>
  <si>
    <t>-322385179</t>
  </si>
  <si>
    <t>97</t>
  </si>
  <si>
    <t>783113101</t>
  </si>
  <si>
    <t>Jednonásobný napouštěcí syntetický nátěr truhlářských konstrukcí</t>
  </si>
  <si>
    <t>374554064</t>
  </si>
  <si>
    <t>98</t>
  </si>
  <si>
    <t>783114101</t>
  </si>
  <si>
    <t>Základní jednonásobný syntetický nátěr truhlářských konstrukcí</t>
  </si>
  <si>
    <t>-918521379</t>
  </si>
  <si>
    <t>99</t>
  </si>
  <si>
    <t>783117101</t>
  </si>
  <si>
    <t>Krycí jednonásobný syntetický nátěr truhlářských konstrukcí</t>
  </si>
  <si>
    <t>1356637907</t>
  </si>
  <si>
    <t>100</t>
  </si>
  <si>
    <t>783122131</t>
  </si>
  <si>
    <t>Plošné (plné) tmelení truhlářských konstrukcí včetně přebroušení disperzním tmelem</t>
  </si>
  <si>
    <t>299444054</t>
  </si>
  <si>
    <t>101</t>
  </si>
  <si>
    <t>783306801</t>
  </si>
  <si>
    <t>Odstranění nátěru ze zámečnických konstrukcí obroušením</t>
  </si>
  <si>
    <t>-574452517</t>
  </si>
  <si>
    <t>102</t>
  </si>
  <si>
    <t>783314101</t>
  </si>
  <si>
    <t>Základní jednonásobný syntetický nátěr zámečnických konstrukcí</t>
  </si>
  <si>
    <t>1239843367</t>
  </si>
  <si>
    <t>103</t>
  </si>
  <si>
    <t>783315101</t>
  </si>
  <si>
    <t>Mezinátěr jednonásobný syntetický standardní zámečnických konstrukcí</t>
  </si>
  <si>
    <t>462856497</t>
  </si>
  <si>
    <t>104</t>
  </si>
  <si>
    <t>783317101</t>
  </si>
  <si>
    <t>Krycí jednonásobný syntetický standardní nátěr zámečnických konstrukcí</t>
  </si>
  <si>
    <t>2005167068</t>
  </si>
  <si>
    <t>105</t>
  </si>
  <si>
    <t>783-pc 1</t>
  </si>
  <si>
    <t>Oškrabání a nátěr radiátorů a trub</t>
  </si>
  <si>
    <t>1016654287</t>
  </si>
  <si>
    <t>784</t>
  </si>
  <si>
    <t>Dokončovací práce - malby a tapety</t>
  </si>
  <si>
    <t>106</t>
  </si>
  <si>
    <t>784121001</t>
  </si>
  <si>
    <t>Oškrabání malby v mísnostech výšky do 3,80 m</t>
  </si>
  <si>
    <t>-1128757457</t>
  </si>
  <si>
    <t>107</t>
  </si>
  <si>
    <t>784121011</t>
  </si>
  <si>
    <t>Rozmývání podkladu po oškrabání malby v místnostech výšky do 3,80 m</t>
  </si>
  <si>
    <t>1278371326</t>
  </si>
  <si>
    <t>108</t>
  </si>
  <si>
    <t>784151011</t>
  </si>
  <si>
    <t>Dvojnásobné izolování vodou ředitelnými barvami v místnostech výšky do 3,80 m</t>
  </si>
  <si>
    <t>473213956</t>
  </si>
  <si>
    <t>109</t>
  </si>
  <si>
    <t>784221101</t>
  </si>
  <si>
    <t xml:space="preserve">Dvojnásobné bílé malby  ze směsí za sucha dobře otěruvzdorných v místnostech do 3,80 m</t>
  </si>
  <si>
    <t>-1354535109</t>
  </si>
  <si>
    <t>HZS</t>
  </si>
  <si>
    <t>Hodinové zúčtovací sazby</t>
  </si>
  <si>
    <t>110</t>
  </si>
  <si>
    <t>HZS2221</t>
  </si>
  <si>
    <t>Hodinová zúčtovací sazba elektrikář (demontáž stávající elektroinstalace)</t>
  </si>
  <si>
    <t>hod</t>
  </si>
  <si>
    <t>512</t>
  </si>
  <si>
    <t>-1430811876</t>
  </si>
  <si>
    <t>VRN</t>
  </si>
  <si>
    <t>Vedlejší rozpočtové náklady</t>
  </si>
  <si>
    <t>111</t>
  </si>
  <si>
    <t>030001000</t>
  </si>
  <si>
    <t>Zařízení staveniště</t>
  </si>
  <si>
    <t>CS ÚRS 2016 01</t>
  </si>
  <si>
    <t>1024</t>
  </si>
  <si>
    <t>-1537300547</t>
  </si>
  <si>
    <t>VRN6</t>
  </si>
  <si>
    <t>Územní vlivy</t>
  </si>
  <si>
    <t>112</t>
  </si>
  <si>
    <t>060001000</t>
  </si>
  <si>
    <t>1992736852</t>
  </si>
  <si>
    <t>VRN7</t>
  </si>
  <si>
    <t>Provozní vlivy</t>
  </si>
  <si>
    <t>113</t>
  </si>
  <si>
    <t>070001000</t>
  </si>
  <si>
    <t>-859878351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</si>
</sst>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39</v>
      </c>
      <c r="E29" s="42"/>
      <c r="F29" s="28" t="s">
        <v>40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0</v>
      </c>
      <c r="AL29" s="42"/>
      <c r="AM29" s="42"/>
      <c r="AN29" s="42"/>
      <c r="AO29" s="42"/>
      <c r="AP29" s="42"/>
      <c r="AQ29" s="42"/>
      <c r="AR29" s="45"/>
      <c r="BE29" s="46"/>
    </row>
    <row r="30" s="2" customFormat="1" ht="14.4" customHeight="1">
      <c r="B30" s="41"/>
      <c r="C30" s="42"/>
      <c r="D30" s="42"/>
      <c r="E30" s="42"/>
      <c r="F30" s="28" t="s">
        <v>41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46"/>
    </row>
    <row r="31" hidden="1" s="2" customFormat="1" ht="14.4" customHeight="1">
      <c r="B31" s="41"/>
      <c r="C31" s="42"/>
      <c r="D31" s="42"/>
      <c r="E31" s="42"/>
      <c r="F31" s="28" t="s">
        <v>42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hidden="1" s="2" customFormat="1" ht="14.4" customHeight="1">
      <c r="B32" s="41"/>
      <c r="C32" s="42"/>
      <c r="D32" s="42"/>
      <c r="E32" s="42"/>
      <c r="F32" s="28" t="s">
        <v>43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hidden="1" s="2" customFormat="1" ht="14.4" customHeight="1">
      <c r="B33" s="41"/>
      <c r="C33" s="42"/>
      <c r="D33" s="42"/>
      <c r="E33" s="42"/>
      <c r="F33" s="28" t="s">
        <v>44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51" t="s">
        <v>47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4"/>
      <c r="C49" s="35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4"/>
      <c r="C60" s="35"/>
      <c r="D60" s="56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50</v>
      </c>
      <c r="AI60" s="37"/>
      <c r="AJ60" s="37"/>
      <c r="AK60" s="37"/>
      <c r="AL60" s="37"/>
      <c r="AM60" s="56" t="s">
        <v>51</v>
      </c>
      <c r="AN60" s="37"/>
      <c r="AO60" s="37"/>
      <c r="AP60" s="35"/>
      <c r="AQ60" s="35"/>
      <c r="AR60" s="39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4"/>
      <c r="C64" s="35"/>
      <c r="D64" s="54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53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4"/>
      <c r="C75" s="35"/>
      <c r="D75" s="56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50</v>
      </c>
      <c r="AI75" s="37"/>
      <c r="AJ75" s="37"/>
      <c r="AK75" s="37"/>
      <c r="AL75" s="37"/>
      <c r="AM75" s="56" t="s">
        <v>51</v>
      </c>
      <c r="AN75" s="37"/>
      <c r="AO75" s="37"/>
      <c r="AP75" s="35"/>
      <c r="AQ75" s="35"/>
      <c r="AR75" s="39"/>
    </row>
    <row r="76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="1" customFormat="1" ht="6.96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="1" customFormat="1" ht="6.96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="1" customFormat="1" ht="24.96" customHeight="1">
      <c r="B82" s="34"/>
      <c r="C82" s="19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Beethov2Mikl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="4" customFormat="1" ht="36.96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Oprava bytu Beethov.2,byt po Mikodové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Beethovenova 2,Brno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 "","",AN8)</f>
        <v>26. 2. 2019</v>
      </c>
      <c r="AN87" s="70"/>
      <c r="AO87" s="35"/>
      <c r="AP87" s="35"/>
      <c r="AQ87" s="35"/>
      <c r="AR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MmBrna,OSM,Husova 3,Brno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>R.Volková</v>
      </c>
      <c r="AN89" s="62"/>
      <c r="AO89" s="62"/>
      <c r="AP89" s="62"/>
      <c r="AQ89" s="35"/>
      <c r="AR89" s="39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="1" customFormat="1" ht="15.15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71" t="str">
        <f>IF(E20="","",E20)</f>
        <v>R.Volková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="1" customFormat="1" ht="29.28" customHeight="1">
      <c r="B92" s="34"/>
      <c r="C92" s="84" t="s">
        <v>56</v>
      </c>
      <c r="D92" s="85"/>
      <c r="E92" s="85"/>
      <c r="F92" s="85"/>
      <c r="G92" s="85"/>
      <c r="H92" s="86"/>
      <c r="I92" s="87" t="s">
        <v>57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58</v>
      </c>
      <c r="AH92" s="85"/>
      <c r="AI92" s="85"/>
      <c r="AJ92" s="85"/>
      <c r="AK92" s="85"/>
      <c r="AL92" s="85"/>
      <c r="AM92" s="85"/>
      <c r="AN92" s="87" t="s">
        <v>59</v>
      </c>
      <c r="AO92" s="85"/>
      <c r="AP92" s="89"/>
      <c r="AQ92" s="90" t="s">
        <v>60</v>
      </c>
      <c r="AR92" s="39"/>
      <c r="AS92" s="91" t="s">
        <v>61</v>
      </c>
      <c r="AT92" s="92" t="s">
        <v>62</v>
      </c>
      <c r="AU92" s="92" t="s">
        <v>63</v>
      </c>
      <c r="AV92" s="92" t="s">
        <v>64</v>
      </c>
      <c r="AW92" s="92" t="s">
        <v>65</v>
      </c>
      <c r="AX92" s="92" t="s">
        <v>66</v>
      </c>
      <c r="AY92" s="92" t="s">
        <v>67</v>
      </c>
      <c r="AZ92" s="92" t="s">
        <v>68</v>
      </c>
      <c r="BA92" s="92" t="s">
        <v>69</v>
      </c>
      <c r="BB92" s="92" t="s">
        <v>70</v>
      </c>
      <c r="BC92" s="92" t="s">
        <v>71</v>
      </c>
      <c r="BD92" s="93" t="s">
        <v>72</v>
      </c>
    </row>
    <row r="93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="5" customFormat="1" ht="32.4" customHeight="1">
      <c r="B94" s="97"/>
      <c r="C94" s="98" t="s">
        <v>73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ROUND(SUM(AV94:AW94),2)</f>
        <v>0</v>
      </c>
      <c r="AU94" s="106">
        <f>ROUND(AU95,5)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ROUND(AZ95,2)</f>
        <v>0</v>
      </c>
      <c r="BA94" s="105">
        <f>ROUND(BA95,2)</f>
        <v>0</v>
      </c>
      <c r="BB94" s="105">
        <f>ROUND(BB95,2)</f>
        <v>0</v>
      </c>
      <c r="BC94" s="105">
        <f>ROUND(BC95,2)</f>
        <v>0</v>
      </c>
      <c r="BD94" s="107">
        <f>ROUND(BD95,2)</f>
        <v>0</v>
      </c>
      <c r="BS94" s="108" t="s">
        <v>74</v>
      </c>
      <c r="BT94" s="108" t="s">
        <v>75</v>
      </c>
      <c r="BV94" s="108" t="s">
        <v>76</v>
      </c>
      <c r="BW94" s="108" t="s">
        <v>5</v>
      </c>
      <c r="BX94" s="108" t="s">
        <v>77</v>
      </c>
      <c r="CL94" s="108" t="s">
        <v>1</v>
      </c>
    </row>
    <row r="95" s="6" customFormat="1" ht="27" customHeight="1">
      <c r="A95" s="109" t="s">
        <v>78</v>
      </c>
      <c r="B95" s="110"/>
      <c r="C95" s="111"/>
      <c r="D95" s="112" t="s">
        <v>14</v>
      </c>
      <c r="E95" s="112"/>
      <c r="F95" s="112"/>
      <c r="G95" s="112"/>
      <c r="H95" s="112"/>
      <c r="I95" s="113"/>
      <c r="J95" s="112" t="s">
        <v>17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'Beethov2Mikl - Oprava byt...'!J28</f>
        <v>0</v>
      </c>
      <c r="AH95" s="113"/>
      <c r="AI95" s="113"/>
      <c r="AJ95" s="113"/>
      <c r="AK95" s="113"/>
      <c r="AL95" s="113"/>
      <c r="AM95" s="113"/>
      <c r="AN95" s="114">
        <f>SUM(AG95,AT95)</f>
        <v>0</v>
      </c>
      <c r="AO95" s="113"/>
      <c r="AP95" s="113"/>
      <c r="AQ95" s="115" t="s">
        <v>79</v>
      </c>
      <c r="AR95" s="116"/>
      <c r="AS95" s="117">
        <v>0</v>
      </c>
      <c r="AT95" s="118">
        <f>ROUND(SUM(AV95:AW95),2)</f>
        <v>0</v>
      </c>
      <c r="AU95" s="119">
        <f>'Beethov2Mikl - Oprava byt...'!P130</f>
        <v>0</v>
      </c>
      <c r="AV95" s="118">
        <f>'Beethov2Mikl - Oprava byt...'!J31</f>
        <v>0</v>
      </c>
      <c r="AW95" s="118">
        <f>'Beethov2Mikl - Oprava byt...'!J32</f>
        <v>0</v>
      </c>
      <c r="AX95" s="118">
        <f>'Beethov2Mikl - Oprava byt...'!J33</f>
        <v>0</v>
      </c>
      <c r="AY95" s="118">
        <f>'Beethov2Mikl - Oprava byt...'!J34</f>
        <v>0</v>
      </c>
      <c r="AZ95" s="118">
        <f>'Beethov2Mikl - Oprava byt...'!F31</f>
        <v>0</v>
      </c>
      <c r="BA95" s="118">
        <f>'Beethov2Mikl - Oprava byt...'!F32</f>
        <v>0</v>
      </c>
      <c r="BB95" s="118">
        <f>'Beethov2Mikl - Oprava byt...'!F33</f>
        <v>0</v>
      </c>
      <c r="BC95" s="118">
        <f>'Beethov2Mikl - Oprava byt...'!F34</f>
        <v>0</v>
      </c>
      <c r="BD95" s="120">
        <f>'Beethov2Mikl - Oprava byt...'!F35</f>
        <v>0</v>
      </c>
      <c r="BT95" s="121" t="s">
        <v>80</v>
      </c>
      <c r="BU95" s="121" t="s">
        <v>81</v>
      </c>
      <c r="BV95" s="121" t="s">
        <v>76</v>
      </c>
      <c r="BW95" s="121" t="s">
        <v>5</v>
      </c>
      <c r="BX95" s="121" t="s">
        <v>77</v>
      </c>
      <c r="CL95" s="121" t="s">
        <v>1</v>
      </c>
    </row>
    <row r="96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</row>
    <row r="97" s="1" customFormat="1" ht="6.96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9"/>
    </row>
  </sheetData>
  <sheetProtection sheet="1" formatColumns="0" formatRows="0" objects="1" scenarios="1" spinCount="100000" saltValue="L9jwhPIGLa3vUvQFWVdyqvXsNwnyURd4lbKGLF/jECByg00Vp5cf4TCLaYd6OayFu/jiYTb9mGzkI/SCrUZShg==" hashValue="PxPAEWU52rV+JB6Diq4nciCoUGU6dv6bDQ1vx011veV7GfgPr0m8zlbTj8wRoux5WxwLcbuTAiMzBFP1x7DzF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Beethov2Mikl - Oprava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2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5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6"/>
      <c r="AT3" s="13" t="s">
        <v>80</v>
      </c>
    </row>
    <row r="4" ht="24.96" customHeight="1">
      <c r="B4" s="16"/>
      <c r="D4" s="126" t="s">
        <v>82</v>
      </c>
      <c r="L4" s="16"/>
      <c r="M4" s="127" t="s">
        <v>10</v>
      </c>
      <c r="AT4" s="13" t="s">
        <v>4</v>
      </c>
    </row>
    <row r="5" ht="6.96" customHeight="1">
      <c r="B5" s="16"/>
      <c r="L5" s="16"/>
    </row>
    <row r="6" s="1" customFormat="1" ht="12" customHeight="1">
      <c r="B6" s="39"/>
      <c r="D6" s="128" t="s">
        <v>16</v>
      </c>
      <c r="I6" s="129"/>
      <c r="L6" s="39"/>
    </row>
    <row r="7" s="1" customFormat="1" ht="36.96" customHeight="1">
      <c r="B7" s="39"/>
      <c r="E7" s="130" t="s">
        <v>17</v>
      </c>
      <c r="F7" s="1"/>
      <c r="G7" s="1"/>
      <c r="H7" s="1"/>
      <c r="I7" s="129"/>
      <c r="L7" s="39"/>
    </row>
    <row r="8" s="1" customFormat="1">
      <c r="B8" s="39"/>
      <c r="I8" s="129"/>
      <c r="L8" s="39"/>
    </row>
    <row r="9" s="1" customFormat="1" ht="12" customHeight="1">
      <c r="B9" s="39"/>
      <c r="D9" s="128" t="s">
        <v>18</v>
      </c>
      <c r="F9" s="131" t="s">
        <v>1</v>
      </c>
      <c r="I9" s="132" t="s">
        <v>19</v>
      </c>
      <c r="J9" s="131" t="s">
        <v>1</v>
      </c>
      <c r="L9" s="39"/>
    </row>
    <row r="10" s="1" customFormat="1" ht="12" customHeight="1">
      <c r="B10" s="39"/>
      <c r="D10" s="128" t="s">
        <v>20</v>
      </c>
      <c r="F10" s="131" t="s">
        <v>21</v>
      </c>
      <c r="I10" s="132" t="s">
        <v>22</v>
      </c>
      <c r="J10" s="133" t="str">
        <f>'Rekapitulace stavby'!AN8</f>
        <v>26. 2. 2019</v>
      </c>
      <c r="L10" s="39"/>
    </row>
    <row r="11" s="1" customFormat="1" ht="10.8" customHeight="1">
      <c r="B11" s="39"/>
      <c r="I11" s="129"/>
      <c r="L11" s="39"/>
    </row>
    <row r="12" s="1" customFormat="1" ht="12" customHeight="1">
      <c r="B12" s="39"/>
      <c r="D12" s="128" t="s">
        <v>24</v>
      </c>
      <c r="I12" s="132" t="s">
        <v>25</v>
      </c>
      <c r="J12" s="131" t="s">
        <v>1</v>
      </c>
      <c r="L12" s="39"/>
    </row>
    <row r="13" s="1" customFormat="1" ht="18" customHeight="1">
      <c r="B13" s="39"/>
      <c r="E13" s="131" t="s">
        <v>26</v>
      </c>
      <c r="I13" s="132" t="s">
        <v>27</v>
      </c>
      <c r="J13" s="131" t="s">
        <v>1</v>
      </c>
      <c r="L13" s="39"/>
    </row>
    <row r="14" s="1" customFormat="1" ht="6.96" customHeight="1">
      <c r="B14" s="39"/>
      <c r="I14" s="129"/>
      <c r="L14" s="39"/>
    </row>
    <row r="15" s="1" customFormat="1" ht="12" customHeight="1">
      <c r="B15" s="39"/>
      <c r="D15" s="128" t="s">
        <v>28</v>
      </c>
      <c r="I15" s="132" t="s">
        <v>25</v>
      </c>
      <c r="J15" s="29" t="str">
        <f>'Rekapitulace stavby'!AN13</f>
        <v>Vyplň údaj</v>
      </c>
      <c r="L15" s="39"/>
    </row>
    <row r="16" s="1" customFormat="1" ht="18" customHeight="1">
      <c r="B16" s="39"/>
      <c r="E16" s="29" t="str">
        <f>'Rekapitulace stavby'!E14</f>
        <v>Vyplň údaj</v>
      </c>
      <c r="F16" s="131"/>
      <c r="G16" s="131"/>
      <c r="H16" s="131"/>
      <c r="I16" s="132" t="s">
        <v>27</v>
      </c>
      <c r="J16" s="29" t="str">
        <f>'Rekapitulace stavby'!AN14</f>
        <v>Vyplň údaj</v>
      </c>
      <c r="L16" s="39"/>
    </row>
    <row r="17" s="1" customFormat="1" ht="6.96" customHeight="1">
      <c r="B17" s="39"/>
      <c r="I17" s="129"/>
      <c r="L17" s="39"/>
    </row>
    <row r="18" s="1" customFormat="1" ht="12" customHeight="1">
      <c r="B18" s="39"/>
      <c r="D18" s="128" t="s">
        <v>30</v>
      </c>
      <c r="I18" s="132" t="s">
        <v>25</v>
      </c>
      <c r="J18" s="131" t="s">
        <v>1</v>
      </c>
      <c r="L18" s="39"/>
    </row>
    <row r="19" s="1" customFormat="1" ht="18" customHeight="1">
      <c r="B19" s="39"/>
      <c r="E19" s="131" t="s">
        <v>31</v>
      </c>
      <c r="I19" s="132" t="s">
        <v>27</v>
      </c>
      <c r="J19" s="131" t="s">
        <v>1</v>
      </c>
      <c r="L19" s="39"/>
    </row>
    <row r="20" s="1" customFormat="1" ht="6.96" customHeight="1">
      <c r="B20" s="39"/>
      <c r="I20" s="129"/>
      <c r="L20" s="39"/>
    </row>
    <row r="21" s="1" customFormat="1" ht="12" customHeight="1">
      <c r="B21" s="39"/>
      <c r="D21" s="128" t="s">
        <v>33</v>
      </c>
      <c r="I21" s="132" t="s">
        <v>25</v>
      </c>
      <c r="J21" s="131" t="s">
        <v>1</v>
      </c>
      <c r="L21" s="39"/>
    </row>
    <row r="22" s="1" customFormat="1" ht="18" customHeight="1">
      <c r="B22" s="39"/>
      <c r="E22" s="131" t="s">
        <v>31</v>
      </c>
      <c r="I22" s="132" t="s">
        <v>27</v>
      </c>
      <c r="J22" s="131" t="s">
        <v>1</v>
      </c>
      <c r="L22" s="39"/>
    </row>
    <row r="23" s="1" customFormat="1" ht="6.96" customHeight="1">
      <c r="B23" s="39"/>
      <c r="I23" s="129"/>
      <c r="L23" s="39"/>
    </row>
    <row r="24" s="1" customFormat="1" ht="12" customHeight="1">
      <c r="B24" s="39"/>
      <c r="D24" s="128" t="s">
        <v>34</v>
      </c>
      <c r="I24" s="129"/>
      <c r="L24" s="39"/>
    </row>
    <row r="25" s="7" customFormat="1" ht="16.5" customHeight="1">
      <c r="B25" s="134"/>
      <c r="E25" s="135" t="s">
        <v>1</v>
      </c>
      <c r="F25" s="135"/>
      <c r="G25" s="135"/>
      <c r="H25" s="135"/>
      <c r="I25" s="136"/>
      <c r="L25" s="134"/>
    </row>
    <row r="26" s="1" customFormat="1" ht="6.96" customHeight="1">
      <c r="B26" s="39"/>
      <c r="I26" s="129"/>
      <c r="L26" s="39"/>
    </row>
    <row r="27" s="1" customFormat="1" ht="6.96" customHeight="1">
      <c r="B27" s="39"/>
      <c r="D27" s="74"/>
      <c r="E27" s="74"/>
      <c r="F27" s="74"/>
      <c r="G27" s="74"/>
      <c r="H27" s="74"/>
      <c r="I27" s="137"/>
      <c r="J27" s="74"/>
      <c r="K27" s="74"/>
      <c r="L27" s="39"/>
    </row>
    <row r="28" s="1" customFormat="1" ht="25.44" customHeight="1">
      <c r="B28" s="39"/>
      <c r="D28" s="138" t="s">
        <v>35</v>
      </c>
      <c r="I28" s="129"/>
      <c r="J28" s="139">
        <f>ROUND(J130, 2)</f>
        <v>0</v>
      </c>
      <c r="L28" s="39"/>
    </row>
    <row r="29" s="1" customFormat="1" ht="6.96" customHeight="1">
      <c r="B29" s="39"/>
      <c r="D29" s="74"/>
      <c r="E29" s="74"/>
      <c r="F29" s="74"/>
      <c r="G29" s="74"/>
      <c r="H29" s="74"/>
      <c r="I29" s="137"/>
      <c r="J29" s="74"/>
      <c r="K29" s="74"/>
      <c r="L29" s="39"/>
    </row>
    <row r="30" s="1" customFormat="1" ht="14.4" customHeight="1">
      <c r="B30" s="39"/>
      <c r="F30" s="140" t="s">
        <v>37</v>
      </c>
      <c r="I30" s="141" t="s">
        <v>36</v>
      </c>
      <c r="J30" s="140" t="s">
        <v>38</v>
      </c>
      <c r="L30" s="39"/>
    </row>
    <row r="31" s="1" customFormat="1" ht="14.4" customHeight="1">
      <c r="B31" s="39"/>
      <c r="D31" s="142" t="s">
        <v>39</v>
      </c>
      <c r="E31" s="128" t="s">
        <v>40</v>
      </c>
      <c r="F31" s="143">
        <f>ROUND((SUM(BE130:BE261)),  2)</f>
        <v>0</v>
      </c>
      <c r="I31" s="144">
        <v>0.20999999999999999</v>
      </c>
      <c r="J31" s="143">
        <f>ROUND(((SUM(BE130:BE261))*I31),  2)</f>
        <v>0</v>
      </c>
      <c r="L31" s="39"/>
    </row>
    <row r="32" s="1" customFormat="1" ht="14.4" customHeight="1">
      <c r="B32" s="39"/>
      <c r="E32" s="128" t="s">
        <v>41</v>
      </c>
      <c r="F32" s="143">
        <f>ROUND((SUM(BF130:BF261)),  2)</f>
        <v>0</v>
      </c>
      <c r="I32" s="144">
        <v>0.14999999999999999</v>
      </c>
      <c r="J32" s="143">
        <f>ROUND(((SUM(BF130:BF261))*I32),  2)</f>
        <v>0</v>
      </c>
      <c r="L32" s="39"/>
    </row>
    <row r="33" hidden="1" s="1" customFormat="1" ht="14.4" customHeight="1">
      <c r="B33" s="39"/>
      <c r="E33" s="128" t="s">
        <v>42</v>
      </c>
      <c r="F33" s="143">
        <f>ROUND((SUM(BG130:BG261)),  2)</f>
        <v>0</v>
      </c>
      <c r="I33" s="144">
        <v>0.20999999999999999</v>
      </c>
      <c r="J33" s="143">
        <f>0</f>
        <v>0</v>
      </c>
      <c r="L33" s="39"/>
    </row>
    <row r="34" hidden="1" s="1" customFormat="1" ht="14.4" customHeight="1">
      <c r="B34" s="39"/>
      <c r="E34" s="128" t="s">
        <v>43</v>
      </c>
      <c r="F34" s="143">
        <f>ROUND((SUM(BH130:BH261)),  2)</f>
        <v>0</v>
      </c>
      <c r="I34" s="144">
        <v>0.14999999999999999</v>
      </c>
      <c r="J34" s="143">
        <f>0</f>
        <v>0</v>
      </c>
      <c r="L34" s="39"/>
    </row>
    <row r="35" hidden="1" s="1" customFormat="1" ht="14.4" customHeight="1">
      <c r="B35" s="39"/>
      <c r="E35" s="128" t="s">
        <v>44</v>
      </c>
      <c r="F35" s="143">
        <f>ROUND((SUM(BI130:BI261)),  2)</f>
        <v>0</v>
      </c>
      <c r="I35" s="144">
        <v>0</v>
      </c>
      <c r="J35" s="143">
        <f>0</f>
        <v>0</v>
      </c>
      <c r="L35" s="39"/>
    </row>
    <row r="36" s="1" customFormat="1" ht="6.96" customHeight="1">
      <c r="B36" s="39"/>
      <c r="I36" s="129"/>
      <c r="L36" s="39"/>
    </row>
    <row r="37" s="1" customFormat="1" ht="25.44" customHeight="1">
      <c r="B37" s="39"/>
      <c r="C37" s="145"/>
      <c r="D37" s="146" t="s">
        <v>45</v>
      </c>
      <c r="E37" s="147"/>
      <c r="F37" s="147"/>
      <c r="G37" s="148" t="s">
        <v>46</v>
      </c>
      <c r="H37" s="149" t="s">
        <v>47</v>
      </c>
      <c r="I37" s="150"/>
      <c r="J37" s="151">
        <f>SUM(J28:J35)</f>
        <v>0</v>
      </c>
      <c r="K37" s="152"/>
      <c r="L37" s="39"/>
    </row>
    <row r="38" s="1" customFormat="1" ht="14.4" customHeight="1">
      <c r="B38" s="39"/>
      <c r="I38" s="129"/>
      <c r="L38" s="39"/>
    </row>
    <row r="39" ht="14.4" customHeight="1">
      <c r="B39" s="16"/>
      <c r="L39" s="16"/>
    </row>
    <row r="40" ht="14.4" customHeight="1">
      <c r="B40" s="16"/>
      <c r="L40" s="16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9"/>
    </row>
    <row r="77" s="1" customFormat="1" ht="14.4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9"/>
    </row>
    <row r="81" s="1" customFormat="1" ht="6.96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9"/>
    </row>
    <row r="82" s="1" customFormat="1" ht="24.96" customHeight="1">
      <c r="B82" s="34"/>
      <c r="C82" s="19" t="s">
        <v>83</v>
      </c>
      <c r="D82" s="35"/>
      <c r="E82" s="35"/>
      <c r="F82" s="35"/>
      <c r="G82" s="35"/>
      <c r="H82" s="35"/>
      <c r="I82" s="129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29"/>
      <c r="J83" s="35"/>
      <c r="K83" s="35"/>
      <c r="L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29"/>
      <c r="J84" s="35"/>
      <c r="K84" s="35"/>
      <c r="L84" s="39"/>
    </row>
    <row r="85" s="1" customFormat="1" ht="16.5" customHeight="1">
      <c r="B85" s="34"/>
      <c r="C85" s="35"/>
      <c r="D85" s="35"/>
      <c r="E85" s="67" t="str">
        <f>E7</f>
        <v>Oprava bytu Beethov.2,byt po Mikodové</v>
      </c>
      <c r="F85" s="35"/>
      <c r="G85" s="35"/>
      <c r="H85" s="35"/>
      <c r="I85" s="129"/>
      <c r="J85" s="35"/>
      <c r="K85" s="35"/>
      <c r="L85" s="39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129"/>
      <c r="J86" s="35"/>
      <c r="K86" s="35"/>
      <c r="L86" s="39"/>
    </row>
    <row r="87" s="1" customFormat="1" ht="12" customHeight="1">
      <c r="B87" s="34"/>
      <c r="C87" s="28" t="s">
        <v>20</v>
      </c>
      <c r="D87" s="35"/>
      <c r="E87" s="35"/>
      <c r="F87" s="23" t="str">
        <f>F10</f>
        <v>Beethovenova 2,Brno</v>
      </c>
      <c r="G87" s="35"/>
      <c r="H87" s="35"/>
      <c r="I87" s="132" t="s">
        <v>22</v>
      </c>
      <c r="J87" s="70" t="str">
        <f>IF(J10="","",J10)</f>
        <v>26. 2. 2019</v>
      </c>
      <c r="K87" s="35"/>
      <c r="L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29"/>
      <c r="J88" s="35"/>
      <c r="K88" s="35"/>
      <c r="L88" s="39"/>
    </row>
    <row r="89" s="1" customFormat="1" ht="15.15" customHeight="1">
      <c r="B89" s="34"/>
      <c r="C89" s="28" t="s">
        <v>24</v>
      </c>
      <c r="D89" s="35"/>
      <c r="E89" s="35"/>
      <c r="F89" s="23" t="str">
        <f>E13</f>
        <v>MmBrna,OSM,Husova 3,Brno</v>
      </c>
      <c r="G89" s="35"/>
      <c r="H89" s="35"/>
      <c r="I89" s="132" t="s">
        <v>30</v>
      </c>
      <c r="J89" s="32" t="str">
        <f>E19</f>
        <v>R.Volková</v>
      </c>
      <c r="K89" s="35"/>
      <c r="L89" s="39"/>
    </row>
    <row r="90" s="1" customFormat="1" ht="15.15" customHeight="1">
      <c r="B90" s="34"/>
      <c r="C90" s="28" t="s">
        <v>28</v>
      </c>
      <c r="D90" s="35"/>
      <c r="E90" s="35"/>
      <c r="F90" s="23" t="str">
        <f>IF(E16="","",E16)</f>
        <v>Vyplň údaj</v>
      </c>
      <c r="G90" s="35"/>
      <c r="H90" s="35"/>
      <c r="I90" s="132" t="s">
        <v>33</v>
      </c>
      <c r="J90" s="32" t="str">
        <f>E22</f>
        <v>R.Volková</v>
      </c>
      <c r="K90" s="35"/>
      <c r="L90" s="39"/>
    </row>
    <row r="91" s="1" customFormat="1" ht="10.32" customHeight="1">
      <c r="B91" s="34"/>
      <c r="C91" s="35"/>
      <c r="D91" s="35"/>
      <c r="E91" s="35"/>
      <c r="F91" s="35"/>
      <c r="G91" s="35"/>
      <c r="H91" s="35"/>
      <c r="I91" s="129"/>
      <c r="J91" s="35"/>
      <c r="K91" s="35"/>
      <c r="L91" s="39"/>
    </row>
    <row r="92" s="1" customFormat="1" ht="29.28" customHeight="1">
      <c r="B92" s="34"/>
      <c r="C92" s="167" t="s">
        <v>84</v>
      </c>
      <c r="D92" s="168"/>
      <c r="E92" s="168"/>
      <c r="F92" s="168"/>
      <c r="G92" s="168"/>
      <c r="H92" s="168"/>
      <c r="I92" s="169"/>
      <c r="J92" s="170" t="s">
        <v>85</v>
      </c>
      <c r="K92" s="168"/>
      <c r="L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29"/>
      <c r="J93" s="35"/>
      <c r="K93" s="35"/>
      <c r="L93" s="39"/>
    </row>
    <row r="94" s="1" customFormat="1" ht="22.8" customHeight="1">
      <c r="B94" s="34"/>
      <c r="C94" s="171" t="s">
        <v>86</v>
      </c>
      <c r="D94" s="35"/>
      <c r="E94" s="35"/>
      <c r="F94" s="35"/>
      <c r="G94" s="35"/>
      <c r="H94" s="35"/>
      <c r="I94" s="129"/>
      <c r="J94" s="101">
        <f>J130</f>
        <v>0</v>
      </c>
      <c r="K94" s="35"/>
      <c r="L94" s="39"/>
      <c r="AU94" s="13" t="s">
        <v>87</v>
      </c>
    </row>
    <row r="95" s="8" customFormat="1" ht="24.96" customHeight="1">
      <c r="B95" s="172"/>
      <c r="C95" s="173"/>
      <c r="D95" s="174" t="s">
        <v>88</v>
      </c>
      <c r="E95" s="175"/>
      <c r="F95" s="175"/>
      <c r="G95" s="175"/>
      <c r="H95" s="175"/>
      <c r="I95" s="176"/>
      <c r="J95" s="177">
        <f>J131</f>
        <v>0</v>
      </c>
      <c r="K95" s="173"/>
      <c r="L95" s="178"/>
    </row>
    <row r="96" s="9" customFormat="1" ht="19.92" customHeight="1">
      <c r="B96" s="179"/>
      <c r="C96" s="180"/>
      <c r="D96" s="181" t="s">
        <v>89</v>
      </c>
      <c r="E96" s="182"/>
      <c r="F96" s="182"/>
      <c r="G96" s="182"/>
      <c r="H96" s="182"/>
      <c r="I96" s="183"/>
      <c r="J96" s="184">
        <f>J132</f>
        <v>0</v>
      </c>
      <c r="K96" s="180"/>
      <c r="L96" s="185"/>
    </row>
    <row r="97" s="9" customFormat="1" ht="19.92" customHeight="1">
      <c r="B97" s="179"/>
      <c r="C97" s="180"/>
      <c r="D97" s="181" t="s">
        <v>90</v>
      </c>
      <c r="E97" s="182"/>
      <c r="F97" s="182"/>
      <c r="G97" s="182"/>
      <c r="H97" s="182"/>
      <c r="I97" s="183"/>
      <c r="J97" s="184">
        <f>J134</f>
        <v>0</v>
      </c>
      <c r="K97" s="180"/>
      <c r="L97" s="185"/>
    </row>
    <row r="98" s="9" customFormat="1" ht="19.92" customHeight="1">
      <c r="B98" s="179"/>
      <c r="C98" s="180"/>
      <c r="D98" s="181" t="s">
        <v>91</v>
      </c>
      <c r="E98" s="182"/>
      <c r="F98" s="182"/>
      <c r="G98" s="182"/>
      <c r="H98" s="182"/>
      <c r="I98" s="183"/>
      <c r="J98" s="184">
        <f>J140</f>
        <v>0</v>
      </c>
      <c r="K98" s="180"/>
      <c r="L98" s="185"/>
    </row>
    <row r="99" s="9" customFormat="1" ht="19.92" customHeight="1">
      <c r="B99" s="179"/>
      <c r="C99" s="180"/>
      <c r="D99" s="181" t="s">
        <v>92</v>
      </c>
      <c r="E99" s="182"/>
      <c r="F99" s="182"/>
      <c r="G99" s="182"/>
      <c r="H99" s="182"/>
      <c r="I99" s="183"/>
      <c r="J99" s="184">
        <f>J155</f>
        <v>0</v>
      </c>
      <c r="K99" s="180"/>
      <c r="L99" s="185"/>
    </row>
    <row r="100" s="9" customFormat="1" ht="19.92" customHeight="1">
      <c r="B100" s="179"/>
      <c r="C100" s="180"/>
      <c r="D100" s="181" t="s">
        <v>93</v>
      </c>
      <c r="E100" s="182"/>
      <c r="F100" s="182"/>
      <c r="G100" s="182"/>
      <c r="H100" s="182"/>
      <c r="I100" s="183"/>
      <c r="J100" s="184">
        <f>J160</f>
        <v>0</v>
      </c>
      <c r="K100" s="180"/>
      <c r="L100" s="185"/>
    </row>
    <row r="101" s="8" customFormat="1" ht="24.96" customHeight="1">
      <c r="B101" s="172"/>
      <c r="C101" s="173"/>
      <c r="D101" s="174" t="s">
        <v>94</v>
      </c>
      <c r="E101" s="175"/>
      <c r="F101" s="175"/>
      <c r="G101" s="175"/>
      <c r="H101" s="175"/>
      <c r="I101" s="176"/>
      <c r="J101" s="177">
        <f>J162</f>
        <v>0</v>
      </c>
      <c r="K101" s="173"/>
      <c r="L101" s="178"/>
    </row>
    <row r="102" s="9" customFormat="1" ht="19.92" customHeight="1">
      <c r="B102" s="179"/>
      <c r="C102" s="180"/>
      <c r="D102" s="181" t="s">
        <v>95</v>
      </c>
      <c r="E102" s="182"/>
      <c r="F102" s="182"/>
      <c r="G102" s="182"/>
      <c r="H102" s="182"/>
      <c r="I102" s="183"/>
      <c r="J102" s="184">
        <f>J163</f>
        <v>0</v>
      </c>
      <c r="K102" s="180"/>
      <c r="L102" s="185"/>
    </row>
    <row r="103" s="9" customFormat="1" ht="19.92" customHeight="1">
      <c r="B103" s="179"/>
      <c r="C103" s="180"/>
      <c r="D103" s="181" t="s">
        <v>96</v>
      </c>
      <c r="E103" s="182"/>
      <c r="F103" s="182"/>
      <c r="G103" s="182"/>
      <c r="H103" s="182"/>
      <c r="I103" s="183"/>
      <c r="J103" s="184">
        <f>J167</f>
        <v>0</v>
      </c>
      <c r="K103" s="180"/>
      <c r="L103" s="185"/>
    </row>
    <row r="104" s="9" customFormat="1" ht="19.92" customHeight="1">
      <c r="B104" s="179"/>
      <c r="C104" s="180"/>
      <c r="D104" s="181" t="s">
        <v>97</v>
      </c>
      <c r="E104" s="182"/>
      <c r="F104" s="182"/>
      <c r="G104" s="182"/>
      <c r="H104" s="182"/>
      <c r="I104" s="183"/>
      <c r="J104" s="184">
        <f>J213</f>
        <v>0</v>
      </c>
      <c r="K104" s="180"/>
      <c r="L104" s="185"/>
    </row>
    <row r="105" s="9" customFormat="1" ht="19.92" customHeight="1">
      <c r="B105" s="179"/>
      <c r="C105" s="180"/>
      <c r="D105" s="181" t="s">
        <v>98</v>
      </c>
      <c r="E105" s="182"/>
      <c r="F105" s="182"/>
      <c r="G105" s="182"/>
      <c r="H105" s="182"/>
      <c r="I105" s="183"/>
      <c r="J105" s="184">
        <f>J222</f>
        <v>0</v>
      </c>
      <c r="K105" s="180"/>
      <c r="L105" s="185"/>
    </row>
    <row r="106" s="9" customFormat="1" ht="19.92" customHeight="1">
      <c r="B106" s="179"/>
      <c r="C106" s="180"/>
      <c r="D106" s="181" t="s">
        <v>99</v>
      </c>
      <c r="E106" s="182"/>
      <c r="F106" s="182"/>
      <c r="G106" s="182"/>
      <c r="H106" s="182"/>
      <c r="I106" s="183"/>
      <c r="J106" s="184">
        <f>J231</f>
        <v>0</v>
      </c>
      <c r="K106" s="180"/>
      <c r="L106" s="185"/>
    </row>
    <row r="107" s="9" customFormat="1" ht="19.92" customHeight="1">
      <c r="B107" s="179"/>
      <c r="C107" s="180"/>
      <c r="D107" s="181" t="s">
        <v>100</v>
      </c>
      <c r="E107" s="182"/>
      <c r="F107" s="182"/>
      <c r="G107" s="182"/>
      <c r="H107" s="182"/>
      <c r="I107" s="183"/>
      <c r="J107" s="184">
        <f>J238</f>
        <v>0</v>
      </c>
      <c r="K107" s="180"/>
      <c r="L107" s="185"/>
    </row>
    <row r="108" s="9" customFormat="1" ht="19.92" customHeight="1">
      <c r="B108" s="179"/>
      <c r="C108" s="180"/>
      <c r="D108" s="181" t="s">
        <v>101</v>
      </c>
      <c r="E108" s="182"/>
      <c r="F108" s="182"/>
      <c r="G108" s="182"/>
      <c r="H108" s="182"/>
      <c r="I108" s="183"/>
      <c r="J108" s="184">
        <f>J249</f>
        <v>0</v>
      </c>
      <c r="K108" s="180"/>
      <c r="L108" s="185"/>
    </row>
    <row r="109" s="8" customFormat="1" ht="24.96" customHeight="1">
      <c r="B109" s="172"/>
      <c r="C109" s="173"/>
      <c r="D109" s="174" t="s">
        <v>102</v>
      </c>
      <c r="E109" s="175"/>
      <c r="F109" s="175"/>
      <c r="G109" s="175"/>
      <c r="H109" s="175"/>
      <c r="I109" s="176"/>
      <c r="J109" s="177">
        <f>J254</f>
        <v>0</v>
      </c>
      <c r="K109" s="173"/>
      <c r="L109" s="178"/>
    </row>
    <row r="110" s="8" customFormat="1" ht="24.96" customHeight="1">
      <c r="B110" s="172"/>
      <c r="C110" s="173"/>
      <c r="D110" s="174" t="s">
        <v>103</v>
      </c>
      <c r="E110" s="175"/>
      <c r="F110" s="175"/>
      <c r="G110" s="175"/>
      <c r="H110" s="175"/>
      <c r="I110" s="176"/>
      <c r="J110" s="177">
        <f>J256</f>
        <v>0</v>
      </c>
      <c r="K110" s="173"/>
      <c r="L110" s="178"/>
    </row>
    <row r="111" s="9" customFormat="1" ht="19.92" customHeight="1">
      <c r="B111" s="179"/>
      <c r="C111" s="180"/>
      <c r="D111" s="181" t="s">
        <v>104</v>
      </c>
      <c r="E111" s="182"/>
      <c r="F111" s="182"/>
      <c r="G111" s="182"/>
      <c r="H111" s="182"/>
      <c r="I111" s="183"/>
      <c r="J111" s="184">
        <f>J258</f>
        <v>0</v>
      </c>
      <c r="K111" s="180"/>
      <c r="L111" s="185"/>
    </row>
    <row r="112" s="9" customFormat="1" ht="19.92" customHeight="1">
      <c r="B112" s="179"/>
      <c r="C112" s="180"/>
      <c r="D112" s="181" t="s">
        <v>105</v>
      </c>
      <c r="E112" s="182"/>
      <c r="F112" s="182"/>
      <c r="G112" s="182"/>
      <c r="H112" s="182"/>
      <c r="I112" s="183"/>
      <c r="J112" s="184">
        <f>J260</f>
        <v>0</v>
      </c>
      <c r="K112" s="180"/>
      <c r="L112" s="185"/>
    </row>
    <row r="113" s="1" customFormat="1" ht="21.84" customHeight="1">
      <c r="B113" s="34"/>
      <c r="C113" s="35"/>
      <c r="D113" s="35"/>
      <c r="E113" s="35"/>
      <c r="F113" s="35"/>
      <c r="G113" s="35"/>
      <c r="H113" s="35"/>
      <c r="I113" s="129"/>
      <c r="J113" s="35"/>
      <c r="K113" s="35"/>
      <c r="L113" s="39"/>
    </row>
    <row r="114" s="1" customFormat="1" ht="6.96" customHeight="1">
      <c r="B114" s="57"/>
      <c r="C114" s="58"/>
      <c r="D114" s="58"/>
      <c r="E114" s="58"/>
      <c r="F114" s="58"/>
      <c r="G114" s="58"/>
      <c r="H114" s="58"/>
      <c r="I114" s="163"/>
      <c r="J114" s="58"/>
      <c r="K114" s="58"/>
      <c r="L114" s="39"/>
    </row>
    <row r="118" s="1" customFormat="1" ht="6.96" customHeight="1">
      <c r="B118" s="59"/>
      <c r="C118" s="60"/>
      <c r="D118" s="60"/>
      <c r="E118" s="60"/>
      <c r="F118" s="60"/>
      <c r="G118" s="60"/>
      <c r="H118" s="60"/>
      <c r="I118" s="166"/>
      <c r="J118" s="60"/>
      <c r="K118" s="60"/>
      <c r="L118" s="39"/>
    </row>
    <row r="119" s="1" customFormat="1" ht="24.96" customHeight="1">
      <c r="B119" s="34"/>
      <c r="C119" s="19" t="s">
        <v>106</v>
      </c>
      <c r="D119" s="35"/>
      <c r="E119" s="35"/>
      <c r="F119" s="35"/>
      <c r="G119" s="35"/>
      <c r="H119" s="35"/>
      <c r="I119" s="129"/>
      <c r="J119" s="35"/>
      <c r="K119" s="35"/>
      <c r="L119" s="39"/>
    </row>
    <row r="120" s="1" customFormat="1" ht="6.96" customHeight="1">
      <c r="B120" s="34"/>
      <c r="C120" s="35"/>
      <c r="D120" s="35"/>
      <c r="E120" s="35"/>
      <c r="F120" s="35"/>
      <c r="G120" s="35"/>
      <c r="H120" s="35"/>
      <c r="I120" s="129"/>
      <c r="J120" s="35"/>
      <c r="K120" s="35"/>
      <c r="L120" s="39"/>
    </row>
    <row r="121" s="1" customFormat="1" ht="12" customHeight="1">
      <c r="B121" s="34"/>
      <c r="C121" s="28" t="s">
        <v>16</v>
      </c>
      <c r="D121" s="35"/>
      <c r="E121" s="35"/>
      <c r="F121" s="35"/>
      <c r="G121" s="35"/>
      <c r="H121" s="35"/>
      <c r="I121" s="129"/>
      <c r="J121" s="35"/>
      <c r="K121" s="35"/>
      <c r="L121" s="39"/>
    </row>
    <row r="122" s="1" customFormat="1" ht="16.5" customHeight="1">
      <c r="B122" s="34"/>
      <c r="C122" s="35"/>
      <c r="D122" s="35"/>
      <c r="E122" s="67" t="str">
        <f>E7</f>
        <v>Oprava bytu Beethov.2,byt po Mikodové</v>
      </c>
      <c r="F122" s="35"/>
      <c r="G122" s="35"/>
      <c r="H122" s="35"/>
      <c r="I122" s="129"/>
      <c r="J122" s="35"/>
      <c r="K122" s="35"/>
      <c r="L122" s="39"/>
    </row>
    <row r="123" s="1" customFormat="1" ht="6.96" customHeight="1">
      <c r="B123" s="34"/>
      <c r="C123" s="35"/>
      <c r="D123" s="35"/>
      <c r="E123" s="35"/>
      <c r="F123" s="35"/>
      <c r="G123" s="35"/>
      <c r="H123" s="35"/>
      <c r="I123" s="129"/>
      <c r="J123" s="35"/>
      <c r="K123" s="35"/>
      <c r="L123" s="39"/>
    </row>
    <row r="124" s="1" customFormat="1" ht="12" customHeight="1">
      <c r="B124" s="34"/>
      <c r="C124" s="28" t="s">
        <v>20</v>
      </c>
      <c r="D124" s="35"/>
      <c r="E124" s="35"/>
      <c r="F124" s="23" t="str">
        <f>F10</f>
        <v>Beethovenova 2,Brno</v>
      </c>
      <c r="G124" s="35"/>
      <c r="H124" s="35"/>
      <c r="I124" s="132" t="s">
        <v>22</v>
      </c>
      <c r="J124" s="70" t="str">
        <f>IF(J10="","",J10)</f>
        <v>26. 2. 2019</v>
      </c>
      <c r="K124" s="35"/>
      <c r="L124" s="39"/>
    </row>
    <row r="125" s="1" customFormat="1" ht="6.96" customHeight="1">
      <c r="B125" s="34"/>
      <c r="C125" s="35"/>
      <c r="D125" s="35"/>
      <c r="E125" s="35"/>
      <c r="F125" s="35"/>
      <c r="G125" s="35"/>
      <c r="H125" s="35"/>
      <c r="I125" s="129"/>
      <c r="J125" s="35"/>
      <c r="K125" s="35"/>
      <c r="L125" s="39"/>
    </row>
    <row r="126" s="1" customFormat="1" ht="15.15" customHeight="1">
      <c r="B126" s="34"/>
      <c r="C126" s="28" t="s">
        <v>24</v>
      </c>
      <c r="D126" s="35"/>
      <c r="E126" s="35"/>
      <c r="F126" s="23" t="str">
        <f>E13</f>
        <v>MmBrna,OSM,Husova 3,Brno</v>
      </c>
      <c r="G126" s="35"/>
      <c r="H126" s="35"/>
      <c r="I126" s="132" t="s">
        <v>30</v>
      </c>
      <c r="J126" s="32" t="str">
        <f>E19</f>
        <v>R.Volková</v>
      </c>
      <c r="K126" s="35"/>
      <c r="L126" s="39"/>
    </row>
    <row r="127" s="1" customFormat="1" ht="15.15" customHeight="1">
      <c r="B127" s="34"/>
      <c r="C127" s="28" t="s">
        <v>28</v>
      </c>
      <c r="D127" s="35"/>
      <c r="E127" s="35"/>
      <c r="F127" s="23" t="str">
        <f>IF(E16="","",E16)</f>
        <v>Vyplň údaj</v>
      </c>
      <c r="G127" s="35"/>
      <c r="H127" s="35"/>
      <c r="I127" s="132" t="s">
        <v>33</v>
      </c>
      <c r="J127" s="32" t="str">
        <f>E22</f>
        <v>R.Volková</v>
      </c>
      <c r="K127" s="35"/>
      <c r="L127" s="39"/>
    </row>
    <row r="128" s="1" customFormat="1" ht="10.32" customHeight="1">
      <c r="B128" s="34"/>
      <c r="C128" s="35"/>
      <c r="D128" s="35"/>
      <c r="E128" s="35"/>
      <c r="F128" s="35"/>
      <c r="G128" s="35"/>
      <c r="H128" s="35"/>
      <c r="I128" s="129"/>
      <c r="J128" s="35"/>
      <c r="K128" s="35"/>
      <c r="L128" s="39"/>
    </row>
    <row r="129" s="10" customFormat="1" ht="29.28" customHeight="1">
      <c r="B129" s="186"/>
      <c r="C129" s="187" t="s">
        <v>107</v>
      </c>
      <c r="D129" s="188" t="s">
        <v>60</v>
      </c>
      <c r="E129" s="188" t="s">
        <v>56</v>
      </c>
      <c r="F129" s="188" t="s">
        <v>57</v>
      </c>
      <c r="G129" s="188" t="s">
        <v>108</v>
      </c>
      <c r="H129" s="188" t="s">
        <v>109</v>
      </c>
      <c r="I129" s="189" t="s">
        <v>110</v>
      </c>
      <c r="J129" s="190" t="s">
        <v>85</v>
      </c>
      <c r="K129" s="191" t="s">
        <v>111</v>
      </c>
      <c r="L129" s="192"/>
      <c r="M129" s="91" t="s">
        <v>1</v>
      </c>
      <c r="N129" s="92" t="s">
        <v>39</v>
      </c>
      <c r="O129" s="92" t="s">
        <v>112</v>
      </c>
      <c r="P129" s="92" t="s">
        <v>113</v>
      </c>
      <c r="Q129" s="92" t="s">
        <v>114</v>
      </c>
      <c r="R129" s="92" t="s">
        <v>115</v>
      </c>
      <c r="S129" s="92" t="s">
        <v>116</v>
      </c>
      <c r="T129" s="93" t="s">
        <v>117</v>
      </c>
    </row>
    <row r="130" s="1" customFormat="1" ht="22.8" customHeight="1">
      <c r="B130" s="34"/>
      <c r="C130" s="98" t="s">
        <v>118</v>
      </c>
      <c r="D130" s="35"/>
      <c r="E130" s="35"/>
      <c r="F130" s="35"/>
      <c r="G130" s="35"/>
      <c r="H130" s="35"/>
      <c r="I130" s="129"/>
      <c r="J130" s="193">
        <f>BK130</f>
        <v>0</v>
      </c>
      <c r="K130" s="35"/>
      <c r="L130" s="39"/>
      <c r="M130" s="94"/>
      <c r="N130" s="95"/>
      <c r="O130" s="95"/>
      <c r="P130" s="194">
        <f>P131+P162+P254+P256</f>
        <v>0</v>
      </c>
      <c r="Q130" s="95"/>
      <c r="R130" s="194">
        <f>R131+R162+R254+R256</f>
        <v>6.7869976000000003</v>
      </c>
      <c r="S130" s="95"/>
      <c r="T130" s="195">
        <f>T131+T162+T254+T256</f>
        <v>4.2036597000000002</v>
      </c>
      <c r="AT130" s="13" t="s">
        <v>74</v>
      </c>
      <c r="AU130" s="13" t="s">
        <v>87</v>
      </c>
      <c r="BK130" s="196">
        <f>BK131+BK162+BK254+BK256</f>
        <v>0</v>
      </c>
    </row>
    <row r="131" s="11" customFormat="1" ht="25.92" customHeight="1">
      <c r="B131" s="197"/>
      <c r="C131" s="198"/>
      <c r="D131" s="199" t="s">
        <v>74</v>
      </c>
      <c r="E131" s="200" t="s">
        <v>119</v>
      </c>
      <c r="F131" s="200" t="s">
        <v>120</v>
      </c>
      <c r="G131" s="198"/>
      <c r="H131" s="198"/>
      <c r="I131" s="201"/>
      <c r="J131" s="202">
        <f>BK131</f>
        <v>0</v>
      </c>
      <c r="K131" s="198"/>
      <c r="L131" s="203"/>
      <c r="M131" s="204"/>
      <c r="N131" s="205"/>
      <c r="O131" s="205"/>
      <c r="P131" s="206">
        <f>P132+P134+P140+P155+P160</f>
        <v>0</v>
      </c>
      <c r="Q131" s="205"/>
      <c r="R131" s="206">
        <f>R132+R134+R140+R155+R160</f>
        <v>6.0219849999999999</v>
      </c>
      <c r="S131" s="205"/>
      <c r="T131" s="207">
        <f>T132+T134+T140+T155+T160</f>
        <v>4.0118</v>
      </c>
      <c r="AR131" s="208" t="s">
        <v>80</v>
      </c>
      <c r="AT131" s="209" t="s">
        <v>74</v>
      </c>
      <c r="AU131" s="209" t="s">
        <v>75</v>
      </c>
      <c r="AY131" s="208" t="s">
        <v>121</v>
      </c>
      <c r="BK131" s="210">
        <f>BK132+BK134+BK140+BK155+BK160</f>
        <v>0</v>
      </c>
    </row>
    <row r="132" s="11" customFormat="1" ht="22.8" customHeight="1">
      <c r="B132" s="197"/>
      <c r="C132" s="198"/>
      <c r="D132" s="199" t="s">
        <v>74</v>
      </c>
      <c r="E132" s="211" t="s">
        <v>80</v>
      </c>
      <c r="F132" s="211" t="s">
        <v>122</v>
      </c>
      <c r="G132" s="198"/>
      <c r="H132" s="198"/>
      <c r="I132" s="201"/>
      <c r="J132" s="212">
        <f>BK132</f>
        <v>0</v>
      </c>
      <c r="K132" s="198"/>
      <c r="L132" s="203"/>
      <c r="M132" s="204"/>
      <c r="N132" s="205"/>
      <c r="O132" s="205"/>
      <c r="P132" s="206">
        <f>P133</f>
        <v>0</v>
      </c>
      <c r="Q132" s="205"/>
      <c r="R132" s="206">
        <f>R133</f>
        <v>0</v>
      </c>
      <c r="S132" s="205"/>
      <c r="T132" s="207">
        <f>T133</f>
        <v>0</v>
      </c>
      <c r="AR132" s="208" t="s">
        <v>80</v>
      </c>
      <c r="AT132" s="209" t="s">
        <v>74</v>
      </c>
      <c r="AU132" s="209" t="s">
        <v>80</v>
      </c>
      <c r="AY132" s="208" t="s">
        <v>121</v>
      </c>
      <c r="BK132" s="210">
        <f>BK133</f>
        <v>0</v>
      </c>
    </row>
    <row r="133" s="1" customFormat="1" ht="16.5" customHeight="1">
      <c r="B133" s="34"/>
      <c r="C133" s="213" t="s">
        <v>80</v>
      </c>
      <c r="D133" s="213" t="s">
        <v>123</v>
      </c>
      <c r="E133" s="214" t="s">
        <v>124</v>
      </c>
      <c r="F133" s="215" t="s">
        <v>125</v>
      </c>
      <c r="G133" s="216" t="s">
        <v>126</v>
      </c>
      <c r="H133" s="217">
        <v>1</v>
      </c>
      <c r="I133" s="218"/>
      <c r="J133" s="219">
        <f>ROUND(I133*H133,2)</f>
        <v>0</v>
      </c>
      <c r="K133" s="215" t="s">
        <v>1</v>
      </c>
      <c r="L133" s="39"/>
      <c r="M133" s="220" t="s">
        <v>1</v>
      </c>
      <c r="N133" s="221" t="s">
        <v>41</v>
      </c>
      <c r="O133" s="82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AR133" s="224" t="s">
        <v>127</v>
      </c>
      <c r="AT133" s="224" t="s">
        <v>123</v>
      </c>
      <c r="AU133" s="224" t="s">
        <v>128</v>
      </c>
      <c r="AY133" s="13" t="s">
        <v>121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3" t="s">
        <v>128</v>
      </c>
      <c r="BK133" s="225">
        <f>ROUND(I133*H133,2)</f>
        <v>0</v>
      </c>
      <c r="BL133" s="13" t="s">
        <v>127</v>
      </c>
      <c r="BM133" s="224" t="s">
        <v>129</v>
      </c>
    </row>
    <row r="134" s="11" customFormat="1" ht="22.8" customHeight="1">
      <c r="B134" s="197"/>
      <c r="C134" s="198"/>
      <c r="D134" s="199" t="s">
        <v>74</v>
      </c>
      <c r="E134" s="211" t="s">
        <v>130</v>
      </c>
      <c r="F134" s="211" t="s">
        <v>131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SUM(P135:P139)</f>
        <v>0</v>
      </c>
      <c r="Q134" s="205"/>
      <c r="R134" s="206">
        <f>SUM(R135:R139)</f>
        <v>6.0181149999999999</v>
      </c>
      <c r="S134" s="205"/>
      <c r="T134" s="207">
        <f>SUM(T135:T139)</f>
        <v>0</v>
      </c>
      <c r="AR134" s="208" t="s">
        <v>80</v>
      </c>
      <c r="AT134" s="209" t="s">
        <v>74</v>
      </c>
      <c r="AU134" s="209" t="s">
        <v>80</v>
      </c>
      <c r="AY134" s="208" t="s">
        <v>121</v>
      </c>
      <c r="BK134" s="210">
        <f>SUM(BK135:BK139)</f>
        <v>0</v>
      </c>
    </row>
    <row r="135" s="1" customFormat="1" ht="24" customHeight="1">
      <c r="B135" s="34"/>
      <c r="C135" s="213" t="s">
        <v>128</v>
      </c>
      <c r="D135" s="213" t="s">
        <v>123</v>
      </c>
      <c r="E135" s="214" t="s">
        <v>132</v>
      </c>
      <c r="F135" s="215" t="s">
        <v>133</v>
      </c>
      <c r="G135" s="216" t="s">
        <v>134</v>
      </c>
      <c r="H135" s="217">
        <v>87.670000000000002</v>
      </c>
      <c r="I135" s="218"/>
      <c r="J135" s="219">
        <f>ROUND(I135*H135,2)</f>
        <v>0</v>
      </c>
      <c r="K135" s="215" t="s">
        <v>135</v>
      </c>
      <c r="L135" s="39"/>
      <c r="M135" s="220" t="s">
        <v>1</v>
      </c>
      <c r="N135" s="221" t="s">
        <v>41</v>
      </c>
      <c r="O135" s="82"/>
      <c r="P135" s="222">
        <f>O135*H135</f>
        <v>0</v>
      </c>
      <c r="Q135" s="222">
        <v>0.0057000000000000002</v>
      </c>
      <c r="R135" s="222">
        <f>Q135*H135</f>
        <v>0.49971900000000002</v>
      </c>
      <c r="S135" s="222">
        <v>0</v>
      </c>
      <c r="T135" s="223">
        <f>S135*H135</f>
        <v>0</v>
      </c>
      <c r="AR135" s="224" t="s">
        <v>127</v>
      </c>
      <c r="AT135" s="224" t="s">
        <v>123</v>
      </c>
      <c r="AU135" s="224" t="s">
        <v>128</v>
      </c>
      <c r="AY135" s="13" t="s">
        <v>121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3" t="s">
        <v>128</v>
      </c>
      <c r="BK135" s="225">
        <f>ROUND(I135*H135,2)</f>
        <v>0</v>
      </c>
      <c r="BL135" s="13" t="s">
        <v>127</v>
      </c>
      <c r="BM135" s="224" t="s">
        <v>136</v>
      </c>
    </row>
    <row r="136" s="1" customFormat="1" ht="16.5" customHeight="1">
      <c r="B136" s="34"/>
      <c r="C136" s="213" t="s">
        <v>137</v>
      </c>
      <c r="D136" s="213" t="s">
        <v>123</v>
      </c>
      <c r="E136" s="214" t="s">
        <v>138</v>
      </c>
      <c r="F136" s="215" t="s">
        <v>139</v>
      </c>
      <c r="G136" s="216" t="s">
        <v>134</v>
      </c>
      <c r="H136" s="217">
        <v>10.5</v>
      </c>
      <c r="I136" s="218"/>
      <c r="J136" s="219">
        <f>ROUND(I136*H136,2)</f>
        <v>0</v>
      </c>
      <c r="K136" s="215" t="s">
        <v>140</v>
      </c>
      <c r="L136" s="39"/>
      <c r="M136" s="220" t="s">
        <v>1</v>
      </c>
      <c r="N136" s="221" t="s">
        <v>41</v>
      </c>
      <c r="O136" s="82"/>
      <c r="P136" s="222">
        <f>O136*H136</f>
        <v>0</v>
      </c>
      <c r="Q136" s="222">
        <v>0.040000000000000001</v>
      </c>
      <c r="R136" s="222">
        <f>Q136*H136</f>
        <v>0.41999999999999998</v>
      </c>
      <c r="S136" s="222">
        <v>0</v>
      </c>
      <c r="T136" s="223">
        <f>S136*H136</f>
        <v>0</v>
      </c>
      <c r="AR136" s="224" t="s">
        <v>127</v>
      </c>
      <c r="AT136" s="224" t="s">
        <v>123</v>
      </c>
      <c r="AU136" s="224" t="s">
        <v>128</v>
      </c>
      <c r="AY136" s="13" t="s">
        <v>121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3" t="s">
        <v>128</v>
      </c>
      <c r="BK136" s="225">
        <f>ROUND(I136*H136,2)</f>
        <v>0</v>
      </c>
      <c r="BL136" s="13" t="s">
        <v>127</v>
      </c>
      <c r="BM136" s="224" t="s">
        <v>141</v>
      </c>
    </row>
    <row r="137" s="1" customFormat="1" ht="24" customHeight="1">
      <c r="B137" s="34"/>
      <c r="C137" s="213" t="s">
        <v>127</v>
      </c>
      <c r="D137" s="213" t="s">
        <v>123</v>
      </c>
      <c r="E137" s="214" t="s">
        <v>142</v>
      </c>
      <c r="F137" s="215" t="s">
        <v>143</v>
      </c>
      <c r="G137" s="216" t="s">
        <v>134</v>
      </c>
      <c r="H137" s="217">
        <v>299.61200000000002</v>
      </c>
      <c r="I137" s="218"/>
      <c r="J137" s="219">
        <f>ROUND(I137*H137,2)</f>
        <v>0</v>
      </c>
      <c r="K137" s="215" t="s">
        <v>140</v>
      </c>
      <c r="L137" s="39"/>
      <c r="M137" s="220" t="s">
        <v>1</v>
      </c>
      <c r="N137" s="221" t="s">
        <v>41</v>
      </c>
      <c r="O137" s="82"/>
      <c r="P137" s="222">
        <f>O137*H137</f>
        <v>0</v>
      </c>
      <c r="Q137" s="222">
        <v>0.017000000000000001</v>
      </c>
      <c r="R137" s="222">
        <f>Q137*H137</f>
        <v>5.0934040000000005</v>
      </c>
      <c r="S137" s="222">
        <v>0</v>
      </c>
      <c r="T137" s="223">
        <f>S137*H137</f>
        <v>0</v>
      </c>
      <c r="AR137" s="224" t="s">
        <v>127</v>
      </c>
      <c r="AT137" s="224" t="s">
        <v>123</v>
      </c>
      <c r="AU137" s="224" t="s">
        <v>128</v>
      </c>
      <c r="AY137" s="13" t="s">
        <v>121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3" t="s">
        <v>128</v>
      </c>
      <c r="BK137" s="225">
        <f>ROUND(I137*H137,2)</f>
        <v>0</v>
      </c>
      <c r="BL137" s="13" t="s">
        <v>127</v>
      </c>
      <c r="BM137" s="224" t="s">
        <v>144</v>
      </c>
    </row>
    <row r="138" s="1" customFormat="1" ht="24" customHeight="1">
      <c r="B138" s="34"/>
      <c r="C138" s="213" t="s">
        <v>145</v>
      </c>
      <c r="D138" s="213" t="s">
        <v>123</v>
      </c>
      <c r="E138" s="214" t="s">
        <v>146</v>
      </c>
      <c r="F138" s="215" t="s">
        <v>147</v>
      </c>
      <c r="G138" s="216" t="s">
        <v>134</v>
      </c>
      <c r="H138" s="217">
        <v>18.800000000000001</v>
      </c>
      <c r="I138" s="218"/>
      <c r="J138" s="219">
        <f>ROUND(I138*H138,2)</f>
        <v>0</v>
      </c>
      <c r="K138" s="215" t="s">
        <v>148</v>
      </c>
      <c r="L138" s="39"/>
      <c r="M138" s="220" t="s">
        <v>1</v>
      </c>
      <c r="N138" s="221" t="s">
        <v>41</v>
      </c>
      <c r="O138" s="82"/>
      <c r="P138" s="222">
        <f>O138*H138</f>
        <v>0</v>
      </c>
      <c r="Q138" s="222">
        <v>0.00024000000000000001</v>
      </c>
      <c r="R138" s="222">
        <f>Q138*H138</f>
        <v>0.0045120000000000004</v>
      </c>
      <c r="S138" s="222">
        <v>0</v>
      </c>
      <c r="T138" s="223">
        <f>S138*H138</f>
        <v>0</v>
      </c>
      <c r="AR138" s="224" t="s">
        <v>127</v>
      </c>
      <c r="AT138" s="224" t="s">
        <v>123</v>
      </c>
      <c r="AU138" s="224" t="s">
        <v>128</v>
      </c>
      <c r="AY138" s="13" t="s">
        <v>121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3" t="s">
        <v>128</v>
      </c>
      <c r="BK138" s="225">
        <f>ROUND(I138*H138,2)</f>
        <v>0</v>
      </c>
      <c r="BL138" s="13" t="s">
        <v>127</v>
      </c>
      <c r="BM138" s="224" t="s">
        <v>149</v>
      </c>
    </row>
    <row r="139" s="1" customFormat="1" ht="16.5" customHeight="1">
      <c r="B139" s="34"/>
      <c r="C139" s="213" t="s">
        <v>130</v>
      </c>
      <c r="D139" s="213" t="s">
        <v>123</v>
      </c>
      <c r="E139" s="214" t="s">
        <v>150</v>
      </c>
      <c r="F139" s="215" t="s">
        <v>151</v>
      </c>
      <c r="G139" s="216" t="s">
        <v>126</v>
      </c>
      <c r="H139" s="217">
        <v>1</v>
      </c>
      <c r="I139" s="218"/>
      <c r="J139" s="219">
        <f>ROUND(I139*H139,2)</f>
        <v>0</v>
      </c>
      <c r="K139" s="215" t="s">
        <v>1</v>
      </c>
      <c r="L139" s="39"/>
      <c r="M139" s="220" t="s">
        <v>1</v>
      </c>
      <c r="N139" s="221" t="s">
        <v>41</v>
      </c>
      <c r="O139" s="82"/>
      <c r="P139" s="222">
        <f>O139*H139</f>
        <v>0</v>
      </c>
      <c r="Q139" s="222">
        <v>0.00048000000000000001</v>
      </c>
      <c r="R139" s="222">
        <f>Q139*H139</f>
        <v>0.00048000000000000001</v>
      </c>
      <c r="S139" s="222">
        <v>0</v>
      </c>
      <c r="T139" s="223">
        <f>S139*H139</f>
        <v>0</v>
      </c>
      <c r="AR139" s="224" t="s">
        <v>127</v>
      </c>
      <c r="AT139" s="224" t="s">
        <v>123</v>
      </c>
      <c r="AU139" s="224" t="s">
        <v>128</v>
      </c>
      <c r="AY139" s="13" t="s">
        <v>121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3" t="s">
        <v>128</v>
      </c>
      <c r="BK139" s="225">
        <f>ROUND(I139*H139,2)</f>
        <v>0</v>
      </c>
      <c r="BL139" s="13" t="s">
        <v>127</v>
      </c>
      <c r="BM139" s="224" t="s">
        <v>152</v>
      </c>
    </row>
    <row r="140" s="11" customFormat="1" ht="22.8" customHeight="1">
      <c r="B140" s="197"/>
      <c r="C140" s="198"/>
      <c r="D140" s="199" t="s">
        <v>74</v>
      </c>
      <c r="E140" s="211" t="s">
        <v>153</v>
      </c>
      <c r="F140" s="211" t="s">
        <v>154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SUM(P141:P154)</f>
        <v>0</v>
      </c>
      <c r="Q140" s="205"/>
      <c r="R140" s="206">
        <f>SUM(R141:R154)</f>
        <v>0.0038700000000000006</v>
      </c>
      <c r="S140" s="205"/>
      <c r="T140" s="207">
        <f>SUM(T141:T154)</f>
        <v>4.0118</v>
      </c>
      <c r="AR140" s="208" t="s">
        <v>80</v>
      </c>
      <c r="AT140" s="209" t="s">
        <v>74</v>
      </c>
      <c r="AU140" s="209" t="s">
        <v>80</v>
      </c>
      <c r="AY140" s="208" t="s">
        <v>121</v>
      </c>
      <c r="BK140" s="210">
        <f>SUM(BK141:BK154)</f>
        <v>0</v>
      </c>
    </row>
    <row r="141" s="1" customFormat="1" ht="24" customHeight="1">
      <c r="B141" s="34"/>
      <c r="C141" s="213" t="s">
        <v>155</v>
      </c>
      <c r="D141" s="213" t="s">
        <v>123</v>
      </c>
      <c r="E141" s="214" t="s">
        <v>156</v>
      </c>
      <c r="F141" s="215" t="s">
        <v>157</v>
      </c>
      <c r="G141" s="216" t="s">
        <v>134</v>
      </c>
      <c r="H141" s="217">
        <v>84.349999999999994</v>
      </c>
      <c r="I141" s="218"/>
      <c r="J141" s="219">
        <f>ROUND(I141*H141,2)</f>
        <v>0</v>
      </c>
      <c r="K141" s="215" t="s">
        <v>148</v>
      </c>
      <c r="L141" s="39"/>
      <c r="M141" s="220" t="s">
        <v>1</v>
      </c>
      <c r="N141" s="221" t="s">
        <v>41</v>
      </c>
      <c r="O141" s="82"/>
      <c r="P141" s="222">
        <f>O141*H141</f>
        <v>0</v>
      </c>
      <c r="Q141" s="222">
        <v>4.0000000000000003E-05</v>
      </c>
      <c r="R141" s="222">
        <f>Q141*H141</f>
        <v>0.0033740000000000003</v>
      </c>
      <c r="S141" s="222">
        <v>0</v>
      </c>
      <c r="T141" s="223">
        <f>S141*H141</f>
        <v>0</v>
      </c>
      <c r="AR141" s="224" t="s">
        <v>127</v>
      </c>
      <c r="AT141" s="224" t="s">
        <v>123</v>
      </c>
      <c r="AU141" s="224" t="s">
        <v>128</v>
      </c>
      <c r="AY141" s="13" t="s">
        <v>121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3" t="s">
        <v>128</v>
      </c>
      <c r="BK141" s="225">
        <f>ROUND(I141*H141,2)</f>
        <v>0</v>
      </c>
      <c r="BL141" s="13" t="s">
        <v>127</v>
      </c>
      <c r="BM141" s="224" t="s">
        <v>158</v>
      </c>
    </row>
    <row r="142" s="1" customFormat="1" ht="24" customHeight="1">
      <c r="B142" s="34"/>
      <c r="C142" s="213" t="s">
        <v>159</v>
      </c>
      <c r="D142" s="213" t="s">
        <v>123</v>
      </c>
      <c r="E142" s="214" t="s">
        <v>160</v>
      </c>
      <c r="F142" s="215" t="s">
        <v>161</v>
      </c>
      <c r="G142" s="216" t="s">
        <v>126</v>
      </c>
      <c r="H142" s="217">
        <v>1</v>
      </c>
      <c r="I142" s="218"/>
      <c r="J142" s="219">
        <f>ROUND(I142*H142,2)</f>
        <v>0</v>
      </c>
      <c r="K142" s="215" t="s">
        <v>1</v>
      </c>
      <c r="L142" s="39"/>
      <c r="M142" s="220" t="s">
        <v>1</v>
      </c>
      <c r="N142" s="221" t="s">
        <v>41</v>
      </c>
      <c r="O142" s="82"/>
      <c r="P142" s="222">
        <f>O142*H142</f>
        <v>0</v>
      </c>
      <c r="Q142" s="222">
        <v>4.0000000000000003E-05</v>
      </c>
      <c r="R142" s="222">
        <f>Q142*H142</f>
        <v>4.0000000000000003E-05</v>
      </c>
      <c r="S142" s="222">
        <v>0</v>
      </c>
      <c r="T142" s="223">
        <f>S142*H142</f>
        <v>0</v>
      </c>
      <c r="AR142" s="224" t="s">
        <v>127</v>
      </c>
      <c r="AT142" s="224" t="s">
        <v>123</v>
      </c>
      <c r="AU142" s="224" t="s">
        <v>128</v>
      </c>
      <c r="AY142" s="13" t="s">
        <v>121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3" t="s">
        <v>128</v>
      </c>
      <c r="BK142" s="225">
        <f>ROUND(I142*H142,2)</f>
        <v>0</v>
      </c>
      <c r="BL142" s="13" t="s">
        <v>127</v>
      </c>
      <c r="BM142" s="224" t="s">
        <v>162</v>
      </c>
    </row>
    <row r="143" s="1" customFormat="1" ht="16.5" customHeight="1">
      <c r="B143" s="34"/>
      <c r="C143" s="213" t="s">
        <v>153</v>
      </c>
      <c r="D143" s="213" t="s">
        <v>123</v>
      </c>
      <c r="E143" s="214" t="s">
        <v>163</v>
      </c>
      <c r="F143" s="215" t="s">
        <v>164</v>
      </c>
      <c r="G143" s="216" t="s">
        <v>165</v>
      </c>
      <c r="H143" s="217">
        <v>3</v>
      </c>
      <c r="I143" s="218"/>
      <c r="J143" s="219">
        <f>ROUND(I143*H143,2)</f>
        <v>0</v>
      </c>
      <c r="K143" s="215" t="s">
        <v>1</v>
      </c>
      <c r="L143" s="39"/>
      <c r="M143" s="220" t="s">
        <v>1</v>
      </c>
      <c r="N143" s="221" t="s">
        <v>41</v>
      </c>
      <c r="O143" s="82"/>
      <c r="P143" s="222">
        <f>O143*H143</f>
        <v>0</v>
      </c>
      <c r="Q143" s="222">
        <v>4.0000000000000003E-05</v>
      </c>
      <c r="R143" s="222">
        <f>Q143*H143</f>
        <v>0.00012000000000000002</v>
      </c>
      <c r="S143" s="222">
        <v>0</v>
      </c>
      <c r="T143" s="223">
        <f>S143*H143</f>
        <v>0</v>
      </c>
      <c r="AR143" s="224" t="s">
        <v>127</v>
      </c>
      <c r="AT143" s="224" t="s">
        <v>123</v>
      </c>
      <c r="AU143" s="224" t="s">
        <v>128</v>
      </c>
      <c r="AY143" s="13" t="s">
        <v>121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3" t="s">
        <v>128</v>
      </c>
      <c r="BK143" s="225">
        <f>ROUND(I143*H143,2)</f>
        <v>0</v>
      </c>
      <c r="BL143" s="13" t="s">
        <v>127</v>
      </c>
      <c r="BM143" s="224" t="s">
        <v>166</v>
      </c>
    </row>
    <row r="144" s="1" customFormat="1" ht="16.5" customHeight="1">
      <c r="B144" s="34"/>
      <c r="C144" s="213" t="s">
        <v>167</v>
      </c>
      <c r="D144" s="213" t="s">
        <v>123</v>
      </c>
      <c r="E144" s="214" t="s">
        <v>168</v>
      </c>
      <c r="F144" s="215" t="s">
        <v>169</v>
      </c>
      <c r="G144" s="216" t="s">
        <v>126</v>
      </c>
      <c r="H144" s="217">
        <v>1</v>
      </c>
      <c r="I144" s="218"/>
      <c r="J144" s="219">
        <f>ROUND(I144*H144,2)</f>
        <v>0</v>
      </c>
      <c r="K144" s="215" t="s">
        <v>1</v>
      </c>
      <c r="L144" s="39"/>
      <c r="M144" s="220" t="s">
        <v>1</v>
      </c>
      <c r="N144" s="221" t="s">
        <v>41</v>
      </c>
      <c r="O144" s="82"/>
      <c r="P144" s="222">
        <f>O144*H144</f>
        <v>0</v>
      </c>
      <c r="Q144" s="222">
        <v>4.0000000000000003E-05</v>
      </c>
      <c r="R144" s="222">
        <f>Q144*H144</f>
        <v>4.0000000000000003E-05</v>
      </c>
      <c r="S144" s="222">
        <v>0</v>
      </c>
      <c r="T144" s="223">
        <f>S144*H144</f>
        <v>0</v>
      </c>
      <c r="AR144" s="224" t="s">
        <v>127</v>
      </c>
      <c r="AT144" s="224" t="s">
        <v>123</v>
      </c>
      <c r="AU144" s="224" t="s">
        <v>128</v>
      </c>
      <c r="AY144" s="13" t="s">
        <v>121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3" t="s">
        <v>128</v>
      </c>
      <c r="BK144" s="225">
        <f>ROUND(I144*H144,2)</f>
        <v>0</v>
      </c>
      <c r="BL144" s="13" t="s">
        <v>127</v>
      </c>
      <c r="BM144" s="224" t="s">
        <v>170</v>
      </c>
    </row>
    <row r="145" s="1" customFormat="1" ht="16.5" customHeight="1">
      <c r="B145" s="34"/>
      <c r="C145" s="213" t="s">
        <v>171</v>
      </c>
      <c r="D145" s="213" t="s">
        <v>123</v>
      </c>
      <c r="E145" s="214" t="s">
        <v>172</v>
      </c>
      <c r="F145" s="215" t="s">
        <v>173</v>
      </c>
      <c r="G145" s="216" t="s">
        <v>126</v>
      </c>
      <c r="H145" s="217">
        <v>1</v>
      </c>
      <c r="I145" s="218"/>
      <c r="J145" s="219">
        <f>ROUND(I145*H145,2)</f>
        <v>0</v>
      </c>
      <c r="K145" s="215" t="s">
        <v>1</v>
      </c>
      <c r="L145" s="39"/>
      <c r="M145" s="220" t="s">
        <v>1</v>
      </c>
      <c r="N145" s="221" t="s">
        <v>41</v>
      </c>
      <c r="O145" s="82"/>
      <c r="P145" s="222">
        <f>O145*H145</f>
        <v>0</v>
      </c>
      <c r="Q145" s="222">
        <v>4.0000000000000003E-05</v>
      </c>
      <c r="R145" s="222">
        <f>Q145*H145</f>
        <v>4.0000000000000003E-05</v>
      </c>
      <c r="S145" s="222">
        <v>0</v>
      </c>
      <c r="T145" s="223">
        <f>S145*H145</f>
        <v>0</v>
      </c>
      <c r="AR145" s="224" t="s">
        <v>127</v>
      </c>
      <c r="AT145" s="224" t="s">
        <v>123</v>
      </c>
      <c r="AU145" s="224" t="s">
        <v>128</v>
      </c>
      <c r="AY145" s="13" t="s">
        <v>121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3" t="s">
        <v>128</v>
      </c>
      <c r="BK145" s="225">
        <f>ROUND(I145*H145,2)</f>
        <v>0</v>
      </c>
      <c r="BL145" s="13" t="s">
        <v>127</v>
      </c>
      <c r="BM145" s="224" t="s">
        <v>174</v>
      </c>
    </row>
    <row r="146" s="1" customFormat="1" ht="16.5" customHeight="1">
      <c r="B146" s="34"/>
      <c r="C146" s="213" t="s">
        <v>175</v>
      </c>
      <c r="D146" s="213" t="s">
        <v>123</v>
      </c>
      <c r="E146" s="214" t="s">
        <v>176</v>
      </c>
      <c r="F146" s="215" t="s">
        <v>177</v>
      </c>
      <c r="G146" s="216" t="s">
        <v>126</v>
      </c>
      <c r="H146" s="217">
        <v>1</v>
      </c>
      <c r="I146" s="218"/>
      <c r="J146" s="219">
        <f>ROUND(I146*H146,2)</f>
        <v>0</v>
      </c>
      <c r="K146" s="215" t="s">
        <v>1</v>
      </c>
      <c r="L146" s="39"/>
      <c r="M146" s="220" t="s">
        <v>1</v>
      </c>
      <c r="N146" s="221" t="s">
        <v>41</v>
      </c>
      <c r="O146" s="82"/>
      <c r="P146" s="222">
        <f>O146*H146</f>
        <v>0</v>
      </c>
      <c r="Q146" s="222">
        <v>4.0000000000000003E-05</v>
      </c>
      <c r="R146" s="222">
        <f>Q146*H146</f>
        <v>4.0000000000000003E-05</v>
      </c>
      <c r="S146" s="222">
        <v>0</v>
      </c>
      <c r="T146" s="223">
        <f>S146*H146</f>
        <v>0</v>
      </c>
      <c r="AR146" s="224" t="s">
        <v>127</v>
      </c>
      <c r="AT146" s="224" t="s">
        <v>123</v>
      </c>
      <c r="AU146" s="224" t="s">
        <v>128</v>
      </c>
      <c r="AY146" s="13" t="s">
        <v>121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3" t="s">
        <v>128</v>
      </c>
      <c r="BK146" s="225">
        <f>ROUND(I146*H146,2)</f>
        <v>0</v>
      </c>
      <c r="BL146" s="13" t="s">
        <v>127</v>
      </c>
      <c r="BM146" s="224" t="s">
        <v>178</v>
      </c>
    </row>
    <row r="147" s="1" customFormat="1" ht="24" customHeight="1">
      <c r="B147" s="34"/>
      <c r="C147" s="213" t="s">
        <v>179</v>
      </c>
      <c r="D147" s="213" t="s">
        <v>123</v>
      </c>
      <c r="E147" s="214" t="s">
        <v>180</v>
      </c>
      <c r="F147" s="215" t="s">
        <v>181</v>
      </c>
      <c r="G147" s="216" t="s">
        <v>165</v>
      </c>
      <c r="H147" s="217">
        <v>55</v>
      </c>
      <c r="I147" s="218"/>
      <c r="J147" s="219">
        <f>ROUND(I147*H147,2)</f>
        <v>0</v>
      </c>
      <c r="K147" s="215" t="s">
        <v>140</v>
      </c>
      <c r="L147" s="39"/>
      <c r="M147" s="220" t="s">
        <v>1</v>
      </c>
      <c r="N147" s="221" t="s">
        <v>41</v>
      </c>
      <c r="O147" s="82"/>
      <c r="P147" s="222">
        <f>O147*H147</f>
        <v>0</v>
      </c>
      <c r="Q147" s="222">
        <v>0</v>
      </c>
      <c r="R147" s="222">
        <f>Q147*H147</f>
        <v>0</v>
      </c>
      <c r="S147" s="222">
        <v>0.002</v>
      </c>
      <c r="T147" s="223">
        <f>S147*H147</f>
        <v>0.11</v>
      </c>
      <c r="AR147" s="224" t="s">
        <v>127</v>
      </c>
      <c r="AT147" s="224" t="s">
        <v>123</v>
      </c>
      <c r="AU147" s="224" t="s">
        <v>128</v>
      </c>
      <c r="AY147" s="13" t="s">
        <v>121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3" t="s">
        <v>128</v>
      </c>
      <c r="BK147" s="225">
        <f>ROUND(I147*H147,2)</f>
        <v>0</v>
      </c>
      <c r="BL147" s="13" t="s">
        <v>127</v>
      </c>
      <c r="BM147" s="224" t="s">
        <v>182</v>
      </c>
    </row>
    <row r="148" s="1" customFormat="1" ht="24" customHeight="1">
      <c r="B148" s="34"/>
      <c r="C148" s="213" t="s">
        <v>183</v>
      </c>
      <c r="D148" s="213" t="s">
        <v>123</v>
      </c>
      <c r="E148" s="214" t="s">
        <v>184</v>
      </c>
      <c r="F148" s="215" t="s">
        <v>185</v>
      </c>
      <c r="G148" s="216" t="s">
        <v>165</v>
      </c>
      <c r="H148" s="217">
        <v>30</v>
      </c>
      <c r="I148" s="218"/>
      <c r="J148" s="219">
        <f>ROUND(I148*H148,2)</f>
        <v>0</v>
      </c>
      <c r="K148" s="215" t="s">
        <v>140</v>
      </c>
      <c r="L148" s="39"/>
      <c r="M148" s="220" t="s">
        <v>1</v>
      </c>
      <c r="N148" s="221" t="s">
        <v>41</v>
      </c>
      <c r="O148" s="82"/>
      <c r="P148" s="222">
        <f>O148*H148</f>
        <v>0</v>
      </c>
      <c r="Q148" s="222">
        <v>0</v>
      </c>
      <c r="R148" s="222">
        <f>Q148*H148</f>
        <v>0</v>
      </c>
      <c r="S148" s="222">
        <v>0.0040000000000000001</v>
      </c>
      <c r="T148" s="223">
        <f>S148*H148</f>
        <v>0.12</v>
      </c>
      <c r="AR148" s="224" t="s">
        <v>127</v>
      </c>
      <c r="AT148" s="224" t="s">
        <v>123</v>
      </c>
      <c r="AU148" s="224" t="s">
        <v>128</v>
      </c>
      <c r="AY148" s="13" t="s">
        <v>121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3" t="s">
        <v>128</v>
      </c>
      <c r="BK148" s="225">
        <f>ROUND(I148*H148,2)</f>
        <v>0</v>
      </c>
      <c r="BL148" s="13" t="s">
        <v>127</v>
      </c>
      <c r="BM148" s="224" t="s">
        <v>186</v>
      </c>
    </row>
    <row r="149" s="1" customFormat="1" ht="24" customHeight="1">
      <c r="B149" s="34"/>
      <c r="C149" s="213" t="s">
        <v>8</v>
      </c>
      <c r="D149" s="213" t="s">
        <v>123</v>
      </c>
      <c r="E149" s="214" t="s">
        <v>187</v>
      </c>
      <c r="F149" s="215" t="s">
        <v>188</v>
      </c>
      <c r="G149" s="216" t="s">
        <v>165</v>
      </c>
      <c r="H149" s="217">
        <v>20</v>
      </c>
      <c r="I149" s="218"/>
      <c r="J149" s="219">
        <f>ROUND(I149*H149,2)</f>
        <v>0</v>
      </c>
      <c r="K149" s="215" t="s">
        <v>140</v>
      </c>
      <c r="L149" s="39"/>
      <c r="M149" s="220" t="s">
        <v>1</v>
      </c>
      <c r="N149" s="221" t="s">
        <v>41</v>
      </c>
      <c r="O149" s="82"/>
      <c r="P149" s="222">
        <f>O149*H149</f>
        <v>0</v>
      </c>
      <c r="Q149" s="222">
        <v>0</v>
      </c>
      <c r="R149" s="222">
        <f>Q149*H149</f>
        <v>0</v>
      </c>
      <c r="S149" s="222">
        <v>0.0060000000000000001</v>
      </c>
      <c r="T149" s="223">
        <f>S149*H149</f>
        <v>0.12</v>
      </c>
      <c r="AR149" s="224" t="s">
        <v>127</v>
      </c>
      <c r="AT149" s="224" t="s">
        <v>123</v>
      </c>
      <c r="AU149" s="224" t="s">
        <v>128</v>
      </c>
      <c r="AY149" s="13" t="s">
        <v>121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3" t="s">
        <v>128</v>
      </c>
      <c r="BK149" s="225">
        <f>ROUND(I149*H149,2)</f>
        <v>0</v>
      </c>
      <c r="BL149" s="13" t="s">
        <v>127</v>
      </c>
      <c r="BM149" s="224" t="s">
        <v>189</v>
      </c>
    </row>
    <row r="150" s="1" customFormat="1" ht="24" customHeight="1">
      <c r="B150" s="34"/>
      <c r="C150" s="213" t="s">
        <v>190</v>
      </c>
      <c r="D150" s="213" t="s">
        <v>123</v>
      </c>
      <c r="E150" s="214" t="s">
        <v>191</v>
      </c>
      <c r="F150" s="215" t="s">
        <v>192</v>
      </c>
      <c r="G150" s="216" t="s">
        <v>165</v>
      </c>
      <c r="H150" s="217">
        <v>2.3999999999999999</v>
      </c>
      <c r="I150" s="218"/>
      <c r="J150" s="219">
        <f>ROUND(I150*H150,2)</f>
        <v>0</v>
      </c>
      <c r="K150" s="215" t="s">
        <v>140</v>
      </c>
      <c r="L150" s="39"/>
      <c r="M150" s="220" t="s">
        <v>1</v>
      </c>
      <c r="N150" s="221" t="s">
        <v>41</v>
      </c>
      <c r="O150" s="82"/>
      <c r="P150" s="222">
        <f>O150*H150</f>
        <v>0</v>
      </c>
      <c r="Q150" s="222">
        <v>9.0000000000000006E-05</v>
      </c>
      <c r="R150" s="222">
        <f>Q150*H150</f>
        <v>0.00021600000000000002</v>
      </c>
      <c r="S150" s="222">
        <v>0.0030000000000000001</v>
      </c>
      <c r="T150" s="223">
        <f>S150*H150</f>
        <v>0.0071999999999999998</v>
      </c>
      <c r="AR150" s="224" t="s">
        <v>127</v>
      </c>
      <c r="AT150" s="224" t="s">
        <v>123</v>
      </c>
      <c r="AU150" s="224" t="s">
        <v>128</v>
      </c>
      <c r="AY150" s="13" t="s">
        <v>121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3" t="s">
        <v>128</v>
      </c>
      <c r="BK150" s="225">
        <f>ROUND(I150*H150,2)</f>
        <v>0</v>
      </c>
      <c r="BL150" s="13" t="s">
        <v>127</v>
      </c>
      <c r="BM150" s="224" t="s">
        <v>193</v>
      </c>
    </row>
    <row r="151" s="1" customFormat="1" ht="24" customHeight="1">
      <c r="B151" s="34"/>
      <c r="C151" s="213" t="s">
        <v>194</v>
      </c>
      <c r="D151" s="213" t="s">
        <v>123</v>
      </c>
      <c r="E151" s="214" t="s">
        <v>195</v>
      </c>
      <c r="F151" s="215" t="s">
        <v>196</v>
      </c>
      <c r="G151" s="216" t="s">
        <v>134</v>
      </c>
      <c r="H151" s="217">
        <v>87.670000000000002</v>
      </c>
      <c r="I151" s="218"/>
      <c r="J151" s="219">
        <f>ROUND(I151*H151,2)</f>
        <v>0</v>
      </c>
      <c r="K151" s="215" t="s">
        <v>135</v>
      </c>
      <c r="L151" s="39"/>
      <c r="M151" s="220" t="s">
        <v>1</v>
      </c>
      <c r="N151" s="221" t="s">
        <v>41</v>
      </c>
      <c r="O151" s="82"/>
      <c r="P151" s="222">
        <f>O151*H151</f>
        <v>0</v>
      </c>
      <c r="Q151" s="222">
        <v>0</v>
      </c>
      <c r="R151" s="222">
        <f>Q151*H151</f>
        <v>0</v>
      </c>
      <c r="S151" s="222">
        <v>0.0040000000000000001</v>
      </c>
      <c r="T151" s="223">
        <f>S151*H151</f>
        <v>0.35067999999999999</v>
      </c>
      <c r="AR151" s="224" t="s">
        <v>127</v>
      </c>
      <c r="AT151" s="224" t="s">
        <v>123</v>
      </c>
      <c r="AU151" s="224" t="s">
        <v>128</v>
      </c>
      <c r="AY151" s="13" t="s">
        <v>121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3" t="s">
        <v>128</v>
      </c>
      <c r="BK151" s="225">
        <f>ROUND(I151*H151,2)</f>
        <v>0</v>
      </c>
      <c r="BL151" s="13" t="s">
        <v>127</v>
      </c>
      <c r="BM151" s="224" t="s">
        <v>197</v>
      </c>
    </row>
    <row r="152" s="1" customFormat="1" ht="24" customHeight="1">
      <c r="B152" s="34"/>
      <c r="C152" s="213" t="s">
        <v>198</v>
      </c>
      <c r="D152" s="213" t="s">
        <v>123</v>
      </c>
      <c r="E152" s="214" t="s">
        <v>199</v>
      </c>
      <c r="F152" s="215" t="s">
        <v>200</v>
      </c>
      <c r="G152" s="216" t="s">
        <v>134</v>
      </c>
      <c r="H152" s="217">
        <v>299.61200000000002</v>
      </c>
      <c r="I152" s="218"/>
      <c r="J152" s="219">
        <f>ROUND(I152*H152,2)</f>
        <v>0</v>
      </c>
      <c r="K152" s="215" t="s">
        <v>140</v>
      </c>
      <c r="L152" s="39"/>
      <c r="M152" s="220" t="s">
        <v>1</v>
      </c>
      <c r="N152" s="221" t="s">
        <v>41</v>
      </c>
      <c r="O152" s="82"/>
      <c r="P152" s="222">
        <f>O152*H152</f>
        <v>0</v>
      </c>
      <c r="Q152" s="222">
        <v>0</v>
      </c>
      <c r="R152" s="222">
        <f>Q152*H152</f>
        <v>0</v>
      </c>
      <c r="S152" s="222">
        <v>0.01</v>
      </c>
      <c r="T152" s="223">
        <f>S152*H152</f>
        <v>2.9961200000000003</v>
      </c>
      <c r="AR152" s="224" t="s">
        <v>127</v>
      </c>
      <c r="AT152" s="224" t="s">
        <v>123</v>
      </c>
      <c r="AU152" s="224" t="s">
        <v>128</v>
      </c>
      <c r="AY152" s="13" t="s">
        <v>121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3" t="s">
        <v>128</v>
      </c>
      <c r="BK152" s="225">
        <f>ROUND(I152*H152,2)</f>
        <v>0</v>
      </c>
      <c r="BL152" s="13" t="s">
        <v>127</v>
      </c>
      <c r="BM152" s="224" t="s">
        <v>201</v>
      </c>
    </row>
    <row r="153" s="1" customFormat="1" ht="24" customHeight="1">
      <c r="B153" s="34"/>
      <c r="C153" s="213" t="s">
        <v>202</v>
      </c>
      <c r="D153" s="213" t="s">
        <v>123</v>
      </c>
      <c r="E153" s="214" t="s">
        <v>203</v>
      </c>
      <c r="F153" s="215" t="s">
        <v>204</v>
      </c>
      <c r="G153" s="216" t="s">
        <v>134</v>
      </c>
      <c r="H153" s="217">
        <v>2.7000000000000002</v>
      </c>
      <c r="I153" s="218"/>
      <c r="J153" s="219">
        <f>ROUND(I153*H153,2)</f>
        <v>0</v>
      </c>
      <c r="K153" s="215" t="s">
        <v>140</v>
      </c>
      <c r="L153" s="39"/>
      <c r="M153" s="220" t="s">
        <v>1</v>
      </c>
      <c r="N153" s="221" t="s">
        <v>41</v>
      </c>
      <c r="O153" s="82"/>
      <c r="P153" s="222">
        <f>O153*H153</f>
        <v>0</v>
      </c>
      <c r="Q153" s="222">
        <v>0</v>
      </c>
      <c r="R153" s="222">
        <f>Q153*H153</f>
        <v>0</v>
      </c>
      <c r="S153" s="222">
        <v>0.045999999999999999</v>
      </c>
      <c r="T153" s="223">
        <f>S153*H153</f>
        <v>0.12420000000000001</v>
      </c>
      <c r="AR153" s="224" t="s">
        <v>127</v>
      </c>
      <c r="AT153" s="224" t="s">
        <v>123</v>
      </c>
      <c r="AU153" s="224" t="s">
        <v>128</v>
      </c>
      <c r="AY153" s="13" t="s">
        <v>121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3" t="s">
        <v>128</v>
      </c>
      <c r="BK153" s="225">
        <f>ROUND(I153*H153,2)</f>
        <v>0</v>
      </c>
      <c r="BL153" s="13" t="s">
        <v>127</v>
      </c>
      <c r="BM153" s="224" t="s">
        <v>205</v>
      </c>
    </row>
    <row r="154" s="1" customFormat="1" ht="24" customHeight="1">
      <c r="B154" s="34"/>
      <c r="C154" s="213" t="s">
        <v>206</v>
      </c>
      <c r="D154" s="213" t="s">
        <v>123</v>
      </c>
      <c r="E154" s="214" t="s">
        <v>207</v>
      </c>
      <c r="F154" s="215" t="s">
        <v>208</v>
      </c>
      <c r="G154" s="216" t="s">
        <v>134</v>
      </c>
      <c r="H154" s="217">
        <v>2.7000000000000002</v>
      </c>
      <c r="I154" s="218"/>
      <c r="J154" s="219">
        <f>ROUND(I154*H154,2)</f>
        <v>0</v>
      </c>
      <c r="K154" s="215" t="s">
        <v>140</v>
      </c>
      <c r="L154" s="39"/>
      <c r="M154" s="220" t="s">
        <v>1</v>
      </c>
      <c r="N154" s="221" t="s">
        <v>41</v>
      </c>
      <c r="O154" s="82"/>
      <c r="P154" s="222">
        <f>O154*H154</f>
        <v>0</v>
      </c>
      <c r="Q154" s="222">
        <v>0</v>
      </c>
      <c r="R154" s="222">
        <f>Q154*H154</f>
        <v>0</v>
      </c>
      <c r="S154" s="222">
        <v>0.068000000000000005</v>
      </c>
      <c r="T154" s="223">
        <f>S154*H154</f>
        <v>0.18360000000000001</v>
      </c>
      <c r="AR154" s="224" t="s">
        <v>127</v>
      </c>
      <c r="AT154" s="224" t="s">
        <v>123</v>
      </c>
      <c r="AU154" s="224" t="s">
        <v>128</v>
      </c>
      <c r="AY154" s="13" t="s">
        <v>121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3" t="s">
        <v>128</v>
      </c>
      <c r="BK154" s="225">
        <f>ROUND(I154*H154,2)</f>
        <v>0</v>
      </c>
      <c r="BL154" s="13" t="s">
        <v>127</v>
      </c>
      <c r="BM154" s="224" t="s">
        <v>209</v>
      </c>
    </row>
    <row r="155" s="11" customFormat="1" ht="22.8" customHeight="1">
      <c r="B155" s="197"/>
      <c r="C155" s="198"/>
      <c r="D155" s="199" t="s">
        <v>74</v>
      </c>
      <c r="E155" s="211" t="s">
        <v>210</v>
      </c>
      <c r="F155" s="211" t="s">
        <v>211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SUM(P156:P159)</f>
        <v>0</v>
      </c>
      <c r="Q155" s="205"/>
      <c r="R155" s="206">
        <f>SUM(R156:R159)</f>
        <v>0</v>
      </c>
      <c r="S155" s="205"/>
      <c r="T155" s="207">
        <f>SUM(T156:T159)</f>
        <v>0</v>
      </c>
      <c r="AR155" s="208" t="s">
        <v>80</v>
      </c>
      <c r="AT155" s="209" t="s">
        <v>74</v>
      </c>
      <c r="AU155" s="209" t="s">
        <v>80</v>
      </c>
      <c r="AY155" s="208" t="s">
        <v>121</v>
      </c>
      <c r="BK155" s="210">
        <f>SUM(BK156:BK159)</f>
        <v>0</v>
      </c>
    </row>
    <row r="156" s="1" customFormat="1" ht="24" customHeight="1">
      <c r="B156" s="34"/>
      <c r="C156" s="213" t="s">
        <v>7</v>
      </c>
      <c r="D156" s="213" t="s">
        <v>123</v>
      </c>
      <c r="E156" s="214" t="s">
        <v>212</v>
      </c>
      <c r="F156" s="215" t="s">
        <v>213</v>
      </c>
      <c r="G156" s="216" t="s">
        <v>214</v>
      </c>
      <c r="H156" s="217">
        <v>4.2039999999999997</v>
      </c>
      <c r="I156" s="218"/>
      <c r="J156" s="219">
        <f>ROUND(I156*H156,2)</f>
        <v>0</v>
      </c>
      <c r="K156" s="215" t="s">
        <v>148</v>
      </c>
      <c r="L156" s="39"/>
      <c r="M156" s="220" t="s">
        <v>1</v>
      </c>
      <c r="N156" s="221" t="s">
        <v>41</v>
      </c>
      <c r="O156" s="82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AR156" s="224" t="s">
        <v>127</v>
      </c>
      <c r="AT156" s="224" t="s">
        <v>123</v>
      </c>
      <c r="AU156" s="224" t="s">
        <v>128</v>
      </c>
      <c r="AY156" s="13" t="s">
        <v>121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3" t="s">
        <v>128</v>
      </c>
      <c r="BK156" s="225">
        <f>ROUND(I156*H156,2)</f>
        <v>0</v>
      </c>
      <c r="BL156" s="13" t="s">
        <v>127</v>
      </c>
      <c r="BM156" s="224" t="s">
        <v>215</v>
      </c>
    </row>
    <row r="157" s="1" customFormat="1" ht="24" customHeight="1">
      <c r="B157" s="34"/>
      <c r="C157" s="213" t="s">
        <v>216</v>
      </c>
      <c r="D157" s="213" t="s">
        <v>123</v>
      </c>
      <c r="E157" s="214" t="s">
        <v>217</v>
      </c>
      <c r="F157" s="215" t="s">
        <v>218</v>
      </c>
      <c r="G157" s="216" t="s">
        <v>214</v>
      </c>
      <c r="H157" s="217">
        <v>4.2039999999999997</v>
      </c>
      <c r="I157" s="218"/>
      <c r="J157" s="219">
        <f>ROUND(I157*H157,2)</f>
        <v>0</v>
      </c>
      <c r="K157" s="215" t="s">
        <v>148</v>
      </c>
      <c r="L157" s="39"/>
      <c r="M157" s="220" t="s">
        <v>1</v>
      </c>
      <c r="N157" s="221" t="s">
        <v>41</v>
      </c>
      <c r="O157" s="82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AR157" s="224" t="s">
        <v>127</v>
      </c>
      <c r="AT157" s="224" t="s">
        <v>123</v>
      </c>
      <c r="AU157" s="224" t="s">
        <v>128</v>
      </c>
      <c r="AY157" s="13" t="s">
        <v>121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3" t="s">
        <v>128</v>
      </c>
      <c r="BK157" s="225">
        <f>ROUND(I157*H157,2)</f>
        <v>0</v>
      </c>
      <c r="BL157" s="13" t="s">
        <v>127</v>
      </c>
      <c r="BM157" s="224" t="s">
        <v>219</v>
      </c>
    </row>
    <row r="158" s="1" customFormat="1" ht="24" customHeight="1">
      <c r="B158" s="34"/>
      <c r="C158" s="213" t="s">
        <v>220</v>
      </c>
      <c r="D158" s="213" t="s">
        <v>123</v>
      </c>
      <c r="E158" s="214" t="s">
        <v>221</v>
      </c>
      <c r="F158" s="215" t="s">
        <v>222</v>
      </c>
      <c r="G158" s="216" t="s">
        <v>214</v>
      </c>
      <c r="H158" s="217">
        <v>100.896</v>
      </c>
      <c r="I158" s="218"/>
      <c r="J158" s="219">
        <f>ROUND(I158*H158,2)</f>
        <v>0</v>
      </c>
      <c r="K158" s="215" t="s">
        <v>148</v>
      </c>
      <c r="L158" s="39"/>
      <c r="M158" s="220" t="s">
        <v>1</v>
      </c>
      <c r="N158" s="221" t="s">
        <v>41</v>
      </c>
      <c r="O158" s="82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AR158" s="224" t="s">
        <v>127</v>
      </c>
      <c r="AT158" s="224" t="s">
        <v>123</v>
      </c>
      <c r="AU158" s="224" t="s">
        <v>128</v>
      </c>
      <c r="AY158" s="13" t="s">
        <v>121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3" t="s">
        <v>128</v>
      </c>
      <c r="BK158" s="225">
        <f>ROUND(I158*H158,2)</f>
        <v>0</v>
      </c>
      <c r="BL158" s="13" t="s">
        <v>127</v>
      </c>
      <c r="BM158" s="224" t="s">
        <v>223</v>
      </c>
    </row>
    <row r="159" s="1" customFormat="1" ht="24" customHeight="1">
      <c r="B159" s="34"/>
      <c r="C159" s="213" t="s">
        <v>224</v>
      </c>
      <c r="D159" s="213" t="s">
        <v>123</v>
      </c>
      <c r="E159" s="214" t="s">
        <v>225</v>
      </c>
      <c r="F159" s="215" t="s">
        <v>226</v>
      </c>
      <c r="G159" s="216" t="s">
        <v>214</v>
      </c>
      <c r="H159" s="217">
        <v>4.2039999999999997</v>
      </c>
      <c r="I159" s="218"/>
      <c r="J159" s="219">
        <f>ROUND(I159*H159,2)</f>
        <v>0</v>
      </c>
      <c r="K159" s="215" t="s">
        <v>148</v>
      </c>
      <c r="L159" s="39"/>
      <c r="M159" s="220" t="s">
        <v>1</v>
      </c>
      <c r="N159" s="221" t="s">
        <v>41</v>
      </c>
      <c r="O159" s="82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AR159" s="224" t="s">
        <v>127</v>
      </c>
      <c r="AT159" s="224" t="s">
        <v>123</v>
      </c>
      <c r="AU159" s="224" t="s">
        <v>128</v>
      </c>
      <c r="AY159" s="13" t="s">
        <v>121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3" t="s">
        <v>128</v>
      </c>
      <c r="BK159" s="225">
        <f>ROUND(I159*H159,2)</f>
        <v>0</v>
      </c>
      <c r="BL159" s="13" t="s">
        <v>127</v>
      </c>
      <c r="BM159" s="224" t="s">
        <v>227</v>
      </c>
    </row>
    <row r="160" s="11" customFormat="1" ht="22.8" customHeight="1">
      <c r="B160" s="197"/>
      <c r="C160" s="198"/>
      <c r="D160" s="199" t="s">
        <v>74</v>
      </c>
      <c r="E160" s="211" t="s">
        <v>228</v>
      </c>
      <c r="F160" s="211" t="s">
        <v>229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P161</f>
        <v>0</v>
      </c>
      <c r="Q160" s="205"/>
      <c r="R160" s="206">
        <f>R161</f>
        <v>0</v>
      </c>
      <c r="S160" s="205"/>
      <c r="T160" s="207">
        <f>T161</f>
        <v>0</v>
      </c>
      <c r="AR160" s="208" t="s">
        <v>80</v>
      </c>
      <c r="AT160" s="209" t="s">
        <v>74</v>
      </c>
      <c r="AU160" s="209" t="s">
        <v>80</v>
      </c>
      <c r="AY160" s="208" t="s">
        <v>121</v>
      </c>
      <c r="BK160" s="210">
        <f>BK161</f>
        <v>0</v>
      </c>
    </row>
    <row r="161" s="1" customFormat="1" ht="16.5" customHeight="1">
      <c r="B161" s="34"/>
      <c r="C161" s="213" t="s">
        <v>230</v>
      </c>
      <c r="D161" s="213" t="s">
        <v>123</v>
      </c>
      <c r="E161" s="214" t="s">
        <v>231</v>
      </c>
      <c r="F161" s="215" t="s">
        <v>232</v>
      </c>
      <c r="G161" s="216" t="s">
        <v>214</v>
      </c>
      <c r="H161" s="217">
        <v>6.0220000000000002</v>
      </c>
      <c r="I161" s="218"/>
      <c r="J161" s="219">
        <f>ROUND(I161*H161,2)</f>
        <v>0</v>
      </c>
      <c r="K161" s="215" t="s">
        <v>148</v>
      </c>
      <c r="L161" s="39"/>
      <c r="M161" s="220" t="s">
        <v>1</v>
      </c>
      <c r="N161" s="221" t="s">
        <v>41</v>
      </c>
      <c r="O161" s="82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AR161" s="224" t="s">
        <v>127</v>
      </c>
      <c r="AT161" s="224" t="s">
        <v>123</v>
      </c>
      <c r="AU161" s="224" t="s">
        <v>128</v>
      </c>
      <c r="AY161" s="13" t="s">
        <v>121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3" t="s">
        <v>128</v>
      </c>
      <c r="BK161" s="225">
        <f>ROUND(I161*H161,2)</f>
        <v>0</v>
      </c>
      <c r="BL161" s="13" t="s">
        <v>127</v>
      </c>
      <c r="BM161" s="224" t="s">
        <v>233</v>
      </c>
    </row>
    <row r="162" s="11" customFormat="1" ht="25.92" customHeight="1">
      <c r="B162" s="197"/>
      <c r="C162" s="198"/>
      <c r="D162" s="199" t="s">
        <v>74</v>
      </c>
      <c r="E162" s="200" t="s">
        <v>234</v>
      </c>
      <c r="F162" s="200" t="s">
        <v>235</v>
      </c>
      <c r="G162" s="198"/>
      <c r="H162" s="198"/>
      <c r="I162" s="201"/>
      <c r="J162" s="202">
        <f>BK162</f>
        <v>0</v>
      </c>
      <c r="K162" s="198"/>
      <c r="L162" s="203"/>
      <c r="M162" s="204"/>
      <c r="N162" s="205"/>
      <c r="O162" s="205"/>
      <c r="P162" s="206">
        <f>P163+P167+P213+P222+P231+P238+P249</f>
        <v>0</v>
      </c>
      <c r="Q162" s="205"/>
      <c r="R162" s="206">
        <f>R163+R167+R213+R222+R231+R238+R249</f>
        <v>0.76501260000000004</v>
      </c>
      <c r="S162" s="205"/>
      <c r="T162" s="207">
        <f>T163+T167+T213+T222+T231+T238+T249</f>
        <v>0.19185969999999999</v>
      </c>
      <c r="AR162" s="208" t="s">
        <v>128</v>
      </c>
      <c r="AT162" s="209" t="s">
        <v>74</v>
      </c>
      <c r="AU162" s="209" t="s">
        <v>75</v>
      </c>
      <c r="AY162" s="208" t="s">
        <v>121</v>
      </c>
      <c r="BK162" s="210">
        <f>BK163+BK167+BK213+BK222+BK231+BK238+BK249</f>
        <v>0</v>
      </c>
    </row>
    <row r="163" s="11" customFormat="1" ht="22.8" customHeight="1">
      <c r="B163" s="197"/>
      <c r="C163" s="198"/>
      <c r="D163" s="199" t="s">
        <v>74</v>
      </c>
      <c r="E163" s="211" t="s">
        <v>236</v>
      </c>
      <c r="F163" s="211" t="s">
        <v>237</v>
      </c>
      <c r="G163" s="198"/>
      <c r="H163" s="198"/>
      <c r="I163" s="201"/>
      <c r="J163" s="212">
        <f>BK163</f>
        <v>0</v>
      </c>
      <c r="K163" s="198"/>
      <c r="L163" s="203"/>
      <c r="M163" s="204"/>
      <c r="N163" s="205"/>
      <c r="O163" s="205"/>
      <c r="P163" s="206">
        <f>SUM(P164:P166)</f>
        <v>0</v>
      </c>
      <c r="Q163" s="205"/>
      <c r="R163" s="206">
        <f>SUM(R164:R166)</f>
        <v>0.0035999999999999999</v>
      </c>
      <c r="S163" s="205"/>
      <c r="T163" s="207">
        <f>SUM(T164:T166)</f>
        <v>0</v>
      </c>
      <c r="AR163" s="208" t="s">
        <v>128</v>
      </c>
      <c r="AT163" s="209" t="s">
        <v>74</v>
      </c>
      <c r="AU163" s="209" t="s">
        <v>80</v>
      </c>
      <c r="AY163" s="208" t="s">
        <v>121</v>
      </c>
      <c r="BK163" s="210">
        <f>SUM(BK164:BK166)</f>
        <v>0</v>
      </c>
    </row>
    <row r="164" s="1" customFormat="1" ht="24" customHeight="1">
      <c r="B164" s="34"/>
      <c r="C164" s="213" t="s">
        <v>238</v>
      </c>
      <c r="D164" s="213" t="s">
        <v>123</v>
      </c>
      <c r="E164" s="214" t="s">
        <v>239</v>
      </c>
      <c r="F164" s="215" t="s">
        <v>240</v>
      </c>
      <c r="G164" s="216" t="s">
        <v>241</v>
      </c>
      <c r="H164" s="217">
        <v>1</v>
      </c>
      <c r="I164" s="218"/>
      <c r="J164" s="219">
        <f>ROUND(I164*H164,2)</f>
        <v>0</v>
      </c>
      <c r="K164" s="215" t="s">
        <v>140</v>
      </c>
      <c r="L164" s="39"/>
      <c r="M164" s="220" t="s">
        <v>1</v>
      </c>
      <c r="N164" s="221" t="s">
        <v>41</v>
      </c>
      <c r="O164" s="82"/>
      <c r="P164" s="222">
        <f>O164*H164</f>
        <v>0</v>
      </c>
      <c r="Q164" s="222">
        <v>0.0018</v>
      </c>
      <c r="R164" s="222">
        <f>Q164*H164</f>
        <v>0.0018</v>
      </c>
      <c r="S164" s="222">
        <v>0</v>
      </c>
      <c r="T164" s="223">
        <f>S164*H164</f>
        <v>0</v>
      </c>
      <c r="AR164" s="224" t="s">
        <v>190</v>
      </c>
      <c r="AT164" s="224" t="s">
        <v>123</v>
      </c>
      <c r="AU164" s="224" t="s">
        <v>128</v>
      </c>
      <c r="AY164" s="13" t="s">
        <v>121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3" t="s">
        <v>128</v>
      </c>
      <c r="BK164" s="225">
        <f>ROUND(I164*H164,2)</f>
        <v>0</v>
      </c>
      <c r="BL164" s="13" t="s">
        <v>190</v>
      </c>
      <c r="BM164" s="224" t="s">
        <v>242</v>
      </c>
    </row>
    <row r="165" s="1" customFormat="1" ht="24" customHeight="1">
      <c r="B165" s="34"/>
      <c r="C165" s="213" t="s">
        <v>243</v>
      </c>
      <c r="D165" s="213" t="s">
        <v>123</v>
      </c>
      <c r="E165" s="214" t="s">
        <v>244</v>
      </c>
      <c r="F165" s="215" t="s">
        <v>245</v>
      </c>
      <c r="G165" s="216" t="s">
        <v>241</v>
      </c>
      <c r="H165" s="217">
        <v>1</v>
      </c>
      <c r="I165" s="218"/>
      <c r="J165" s="219">
        <f>ROUND(I165*H165,2)</f>
        <v>0</v>
      </c>
      <c r="K165" s="215" t="s">
        <v>1</v>
      </c>
      <c r="L165" s="39"/>
      <c r="M165" s="220" t="s">
        <v>1</v>
      </c>
      <c r="N165" s="221" t="s">
        <v>41</v>
      </c>
      <c r="O165" s="82"/>
      <c r="P165" s="222">
        <f>O165*H165</f>
        <v>0</v>
      </c>
      <c r="Q165" s="222">
        <v>0.0018</v>
      </c>
      <c r="R165" s="222">
        <f>Q165*H165</f>
        <v>0.0018</v>
      </c>
      <c r="S165" s="222">
        <v>0</v>
      </c>
      <c r="T165" s="223">
        <f>S165*H165</f>
        <v>0</v>
      </c>
      <c r="AR165" s="224" t="s">
        <v>190</v>
      </c>
      <c r="AT165" s="224" t="s">
        <v>123</v>
      </c>
      <c r="AU165" s="224" t="s">
        <v>128</v>
      </c>
      <c r="AY165" s="13" t="s">
        <v>121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3" t="s">
        <v>128</v>
      </c>
      <c r="BK165" s="225">
        <f>ROUND(I165*H165,2)</f>
        <v>0</v>
      </c>
      <c r="BL165" s="13" t="s">
        <v>190</v>
      </c>
      <c r="BM165" s="224" t="s">
        <v>246</v>
      </c>
    </row>
    <row r="166" s="1" customFormat="1" ht="24" customHeight="1">
      <c r="B166" s="34"/>
      <c r="C166" s="213" t="s">
        <v>247</v>
      </c>
      <c r="D166" s="213" t="s">
        <v>123</v>
      </c>
      <c r="E166" s="214" t="s">
        <v>248</v>
      </c>
      <c r="F166" s="215" t="s">
        <v>249</v>
      </c>
      <c r="G166" s="216" t="s">
        <v>250</v>
      </c>
      <c r="H166" s="226"/>
      <c r="I166" s="218"/>
      <c r="J166" s="219">
        <f>ROUND(I166*H166,2)</f>
        <v>0</v>
      </c>
      <c r="K166" s="215" t="s">
        <v>140</v>
      </c>
      <c r="L166" s="39"/>
      <c r="M166" s="220" t="s">
        <v>1</v>
      </c>
      <c r="N166" s="221" t="s">
        <v>41</v>
      </c>
      <c r="O166" s="82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AR166" s="224" t="s">
        <v>190</v>
      </c>
      <c r="AT166" s="224" t="s">
        <v>123</v>
      </c>
      <c r="AU166" s="224" t="s">
        <v>128</v>
      </c>
      <c r="AY166" s="13" t="s">
        <v>121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3" t="s">
        <v>128</v>
      </c>
      <c r="BK166" s="225">
        <f>ROUND(I166*H166,2)</f>
        <v>0</v>
      </c>
      <c r="BL166" s="13" t="s">
        <v>190</v>
      </c>
      <c r="BM166" s="224" t="s">
        <v>251</v>
      </c>
    </row>
    <row r="167" s="11" customFormat="1" ht="22.8" customHeight="1">
      <c r="B167" s="197"/>
      <c r="C167" s="198"/>
      <c r="D167" s="199" t="s">
        <v>74</v>
      </c>
      <c r="E167" s="211" t="s">
        <v>252</v>
      </c>
      <c r="F167" s="211" t="s">
        <v>253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SUM(P168:P212)</f>
        <v>0</v>
      </c>
      <c r="Q167" s="205"/>
      <c r="R167" s="206">
        <f>SUM(R168:R212)</f>
        <v>0.076569999999999999</v>
      </c>
      <c r="S167" s="205"/>
      <c r="T167" s="207">
        <f>SUM(T168:T212)</f>
        <v>0</v>
      </c>
      <c r="AR167" s="208" t="s">
        <v>128</v>
      </c>
      <c r="AT167" s="209" t="s">
        <v>74</v>
      </c>
      <c r="AU167" s="209" t="s">
        <v>80</v>
      </c>
      <c r="AY167" s="208" t="s">
        <v>121</v>
      </c>
      <c r="BK167" s="210">
        <f>SUM(BK168:BK212)</f>
        <v>0</v>
      </c>
    </row>
    <row r="168" s="1" customFormat="1" ht="24" customHeight="1">
      <c r="B168" s="34"/>
      <c r="C168" s="213" t="s">
        <v>254</v>
      </c>
      <c r="D168" s="213" t="s">
        <v>123</v>
      </c>
      <c r="E168" s="214" t="s">
        <v>255</v>
      </c>
      <c r="F168" s="215" t="s">
        <v>256</v>
      </c>
      <c r="G168" s="216" t="s">
        <v>165</v>
      </c>
      <c r="H168" s="217">
        <v>20</v>
      </c>
      <c r="I168" s="218"/>
      <c r="J168" s="219">
        <f>ROUND(I168*H168,2)</f>
        <v>0</v>
      </c>
      <c r="K168" s="215" t="s">
        <v>140</v>
      </c>
      <c r="L168" s="39"/>
      <c r="M168" s="220" t="s">
        <v>1</v>
      </c>
      <c r="N168" s="221" t="s">
        <v>41</v>
      </c>
      <c r="O168" s="82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AR168" s="224" t="s">
        <v>190</v>
      </c>
      <c r="AT168" s="224" t="s">
        <v>123</v>
      </c>
      <c r="AU168" s="224" t="s">
        <v>128</v>
      </c>
      <c r="AY168" s="13" t="s">
        <v>121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3" t="s">
        <v>128</v>
      </c>
      <c r="BK168" s="225">
        <f>ROUND(I168*H168,2)</f>
        <v>0</v>
      </c>
      <c r="BL168" s="13" t="s">
        <v>190</v>
      </c>
      <c r="BM168" s="224" t="s">
        <v>257</v>
      </c>
    </row>
    <row r="169" s="1" customFormat="1" ht="16.5" customHeight="1">
      <c r="B169" s="34"/>
      <c r="C169" s="227" t="s">
        <v>258</v>
      </c>
      <c r="D169" s="227" t="s">
        <v>259</v>
      </c>
      <c r="E169" s="228" t="s">
        <v>260</v>
      </c>
      <c r="F169" s="229" t="s">
        <v>261</v>
      </c>
      <c r="G169" s="230" t="s">
        <v>165</v>
      </c>
      <c r="H169" s="231">
        <v>20</v>
      </c>
      <c r="I169" s="232"/>
      <c r="J169" s="233">
        <f>ROUND(I169*H169,2)</f>
        <v>0</v>
      </c>
      <c r="K169" s="229" t="s">
        <v>140</v>
      </c>
      <c r="L169" s="234"/>
      <c r="M169" s="235" t="s">
        <v>1</v>
      </c>
      <c r="N169" s="236" t="s">
        <v>41</v>
      </c>
      <c r="O169" s="82"/>
      <c r="P169" s="222">
        <f>O169*H169</f>
        <v>0</v>
      </c>
      <c r="Q169" s="222">
        <v>6.9999999999999994E-05</v>
      </c>
      <c r="R169" s="222">
        <f>Q169*H169</f>
        <v>0.0013999999999999998</v>
      </c>
      <c r="S169" s="222">
        <v>0</v>
      </c>
      <c r="T169" s="223">
        <f>S169*H169</f>
        <v>0</v>
      </c>
      <c r="AR169" s="224" t="s">
        <v>262</v>
      </c>
      <c r="AT169" s="224" t="s">
        <v>259</v>
      </c>
      <c r="AU169" s="224" t="s">
        <v>128</v>
      </c>
      <c r="AY169" s="13" t="s">
        <v>121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3" t="s">
        <v>128</v>
      </c>
      <c r="BK169" s="225">
        <f>ROUND(I169*H169,2)</f>
        <v>0</v>
      </c>
      <c r="BL169" s="13" t="s">
        <v>190</v>
      </c>
      <c r="BM169" s="224" t="s">
        <v>263</v>
      </c>
    </row>
    <row r="170" s="1" customFormat="1" ht="16.5" customHeight="1">
      <c r="B170" s="34"/>
      <c r="C170" s="213" t="s">
        <v>264</v>
      </c>
      <c r="D170" s="213" t="s">
        <v>123</v>
      </c>
      <c r="E170" s="214" t="s">
        <v>265</v>
      </c>
      <c r="F170" s="215" t="s">
        <v>266</v>
      </c>
      <c r="G170" s="216" t="s">
        <v>267</v>
      </c>
      <c r="H170" s="217">
        <v>35</v>
      </c>
      <c r="I170" s="218"/>
      <c r="J170" s="219">
        <f>ROUND(I170*H170,2)</f>
        <v>0</v>
      </c>
      <c r="K170" s="215" t="s">
        <v>140</v>
      </c>
      <c r="L170" s="39"/>
      <c r="M170" s="220" t="s">
        <v>1</v>
      </c>
      <c r="N170" s="221" t="s">
        <v>41</v>
      </c>
      <c r="O170" s="82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AR170" s="224" t="s">
        <v>190</v>
      </c>
      <c r="AT170" s="224" t="s">
        <v>123</v>
      </c>
      <c r="AU170" s="224" t="s">
        <v>128</v>
      </c>
      <c r="AY170" s="13" t="s">
        <v>121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3" t="s">
        <v>128</v>
      </c>
      <c r="BK170" s="225">
        <f>ROUND(I170*H170,2)</f>
        <v>0</v>
      </c>
      <c r="BL170" s="13" t="s">
        <v>190</v>
      </c>
      <c r="BM170" s="224" t="s">
        <v>268</v>
      </c>
    </row>
    <row r="171" s="1" customFormat="1" ht="24" customHeight="1">
      <c r="B171" s="34"/>
      <c r="C171" s="227" t="s">
        <v>262</v>
      </c>
      <c r="D171" s="227" t="s">
        <v>259</v>
      </c>
      <c r="E171" s="228" t="s">
        <v>269</v>
      </c>
      <c r="F171" s="229" t="s">
        <v>270</v>
      </c>
      <c r="G171" s="230" t="s">
        <v>267</v>
      </c>
      <c r="H171" s="231">
        <v>32</v>
      </c>
      <c r="I171" s="232"/>
      <c r="J171" s="233">
        <f>ROUND(I171*H171,2)</f>
        <v>0</v>
      </c>
      <c r="K171" s="229" t="s">
        <v>140</v>
      </c>
      <c r="L171" s="234"/>
      <c r="M171" s="235" t="s">
        <v>1</v>
      </c>
      <c r="N171" s="236" t="s">
        <v>41</v>
      </c>
      <c r="O171" s="82"/>
      <c r="P171" s="222">
        <f>O171*H171</f>
        <v>0</v>
      </c>
      <c r="Q171" s="222">
        <v>5.0000000000000002E-05</v>
      </c>
      <c r="R171" s="222">
        <f>Q171*H171</f>
        <v>0.0016000000000000001</v>
      </c>
      <c r="S171" s="222">
        <v>0</v>
      </c>
      <c r="T171" s="223">
        <f>S171*H171</f>
        <v>0</v>
      </c>
      <c r="AR171" s="224" t="s">
        <v>262</v>
      </c>
      <c r="AT171" s="224" t="s">
        <v>259</v>
      </c>
      <c r="AU171" s="224" t="s">
        <v>128</v>
      </c>
      <c r="AY171" s="13" t="s">
        <v>121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3" t="s">
        <v>128</v>
      </c>
      <c r="BK171" s="225">
        <f>ROUND(I171*H171,2)</f>
        <v>0</v>
      </c>
      <c r="BL171" s="13" t="s">
        <v>190</v>
      </c>
      <c r="BM171" s="224" t="s">
        <v>271</v>
      </c>
    </row>
    <row r="172" s="1" customFormat="1" ht="24" customHeight="1">
      <c r="B172" s="34"/>
      <c r="C172" s="227" t="s">
        <v>272</v>
      </c>
      <c r="D172" s="227" t="s">
        <v>259</v>
      </c>
      <c r="E172" s="228" t="s">
        <v>273</v>
      </c>
      <c r="F172" s="229" t="s">
        <v>274</v>
      </c>
      <c r="G172" s="230" t="s">
        <v>267</v>
      </c>
      <c r="H172" s="231">
        <v>3</v>
      </c>
      <c r="I172" s="232"/>
      <c r="J172" s="233">
        <f>ROUND(I172*H172,2)</f>
        <v>0</v>
      </c>
      <c r="K172" s="229" t="s">
        <v>140</v>
      </c>
      <c r="L172" s="234"/>
      <c r="M172" s="235" t="s">
        <v>1</v>
      </c>
      <c r="N172" s="236" t="s">
        <v>41</v>
      </c>
      <c r="O172" s="82"/>
      <c r="P172" s="222">
        <f>O172*H172</f>
        <v>0</v>
      </c>
      <c r="Q172" s="222">
        <v>0.00013999999999999999</v>
      </c>
      <c r="R172" s="222">
        <f>Q172*H172</f>
        <v>0.00041999999999999996</v>
      </c>
      <c r="S172" s="222">
        <v>0</v>
      </c>
      <c r="T172" s="223">
        <f>S172*H172</f>
        <v>0</v>
      </c>
      <c r="AR172" s="224" t="s">
        <v>262</v>
      </c>
      <c r="AT172" s="224" t="s">
        <v>259</v>
      </c>
      <c r="AU172" s="224" t="s">
        <v>128</v>
      </c>
      <c r="AY172" s="13" t="s">
        <v>121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3" t="s">
        <v>128</v>
      </c>
      <c r="BK172" s="225">
        <f>ROUND(I172*H172,2)</f>
        <v>0</v>
      </c>
      <c r="BL172" s="13" t="s">
        <v>190</v>
      </c>
      <c r="BM172" s="224" t="s">
        <v>275</v>
      </c>
    </row>
    <row r="173" s="1" customFormat="1" ht="24" customHeight="1">
      <c r="B173" s="34"/>
      <c r="C173" s="213" t="s">
        <v>276</v>
      </c>
      <c r="D173" s="213" t="s">
        <v>123</v>
      </c>
      <c r="E173" s="214" t="s">
        <v>277</v>
      </c>
      <c r="F173" s="215" t="s">
        <v>278</v>
      </c>
      <c r="G173" s="216" t="s">
        <v>165</v>
      </c>
      <c r="H173" s="217">
        <v>30</v>
      </c>
      <c r="I173" s="218"/>
      <c r="J173" s="219">
        <f>ROUND(I173*H173,2)</f>
        <v>0</v>
      </c>
      <c r="K173" s="215" t="s">
        <v>140</v>
      </c>
      <c r="L173" s="39"/>
      <c r="M173" s="220" t="s">
        <v>1</v>
      </c>
      <c r="N173" s="221" t="s">
        <v>41</v>
      </c>
      <c r="O173" s="82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AR173" s="224" t="s">
        <v>190</v>
      </c>
      <c r="AT173" s="224" t="s">
        <v>123</v>
      </c>
      <c r="AU173" s="224" t="s">
        <v>128</v>
      </c>
      <c r="AY173" s="13" t="s">
        <v>121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3" t="s">
        <v>128</v>
      </c>
      <c r="BK173" s="225">
        <f>ROUND(I173*H173,2)</f>
        <v>0</v>
      </c>
      <c r="BL173" s="13" t="s">
        <v>190</v>
      </c>
      <c r="BM173" s="224" t="s">
        <v>279</v>
      </c>
    </row>
    <row r="174" s="1" customFormat="1" ht="16.5" customHeight="1">
      <c r="B174" s="34"/>
      <c r="C174" s="227" t="s">
        <v>280</v>
      </c>
      <c r="D174" s="227" t="s">
        <v>259</v>
      </c>
      <c r="E174" s="228" t="s">
        <v>281</v>
      </c>
      <c r="F174" s="229" t="s">
        <v>282</v>
      </c>
      <c r="G174" s="230" t="s">
        <v>165</v>
      </c>
      <c r="H174" s="231">
        <v>10</v>
      </c>
      <c r="I174" s="232"/>
      <c r="J174" s="233">
        <f>ROUND(I174*H174,2)</f>
        <v>0</v>
      </c>
      <c r="K174" s="229" t="s">
        <v>140</v>
      </c>
      <c r="L174" s="234"/>
      <c r="M174" s="235" t="s">
        <v>1</v>
      </c>
      <c r="N174" s="236" t="s">
        <v>41</v>
      </c>
      <c r="O174" s="82"/>
      <c r="P174" s="222">
        <f>O174*H174</f>
        <v>0</v>
      </c>
      <c r="Q174" s="222">
        <v>2.0000000000000002E-05</v>
      </c>
      <c r="R174" s="222">
        <f>Q174*H174</f>
        <v>0.00020000000000000001</v>
      </c>
      <c r="S174" s="222">
        <v>0</v>
      </c>
      <c r="T174" s="223">
        <f>S174*H174</f>
        <v>0</v>
      </c>
      <c r="AR174" s="224" t="s">
        <v>262</v>
      </c>
      <c r="AT174" s="224" t="s">
        <v>259</v>
      </c>
      <c r="AU174" s="224" t="s">
        <v>128</v>
      </c>
      <c r="AY174" s="13" t="s">
        <v>121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3" t="s">
        <v>128</v>
      </c>
      <c r="BK174" s="225">
        <f>ROUND(I174*H174,2)</f>
        <v>0</v>
      </c>
      <c r="BL174" s="13" t="s">
        <v>190</v>
      </c>
      <c r="BM174" s="224" t="s">
        <v>283</v>
      </c>
    </row>
    <row r="175" s="1" customFormat="1" ht="16.5" customHeight="1">
      <c r="B175" s="34"/>
      <c r="C175" s="227" t="s">
        <v>284</v>
      </c>
      <c r="D175" s="227" t="s">
        <v>259</v>
      </c>
      <c r="E175" s="228" t="s">
        <v>285</v>
      </c>
      <c r="F175" s="229" t="s">
        <v>286</v>
      </c>
      <c r="G175" s="230" t="s">
        <v>165</v>
      </c>
      <c r="H175" s="231">
        <v>10</v>
      </c>
      <c r="I175" s="232"/>
      <c r="J175" s="233">
        <f>ROUND(I175*H175,2)</f>
        <v>0</v>
      </c>
      <c r="K175" s="229" t="s">
        <v>140</v>
      </c>
      <c r="L175" s="234"/>
      <c r="M175" s="235" t="s">
        <v>1</v>
      </c>
      <c r="N175" s="236" t="s">
        <v>41</v>
      </c>
      <c r="O175" s="82"/>
      <c r="P175" s="222">
        <f>O175*H175</f>
        <v>0</v>
      </c>
      <c r="Q175" s="222">
        <v>4.0000000000000003E-05</v>
      </c>
      <c r="R175" s="222">
        <f>Q175*H175</f>
        <v>0.00040000000000000002</v>
      </c>
      <c r="S175" s="222">
        <v>0</v>
      </c>
      <c r="T175" s="223">
        <f>S175*H175</f>
        <v>0</v>
      </c>
      <c r="AR175" s="224" t="s">
        <v>262</v>
      </c>
      <c r="AT175" s="224" t="s">
        <v>259</v>
      </c>
      <c r="AU175" s="224" t="s">
        <v>128</v>
      </c>
      <c r="AY175" s="13" t="s">
        <v>121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3" t="s">
        <v>128</v>
      </c>
      <c r="BK175" s="225">
        <f>ROUND(I175*H175,2)</f>
        <v>0</v>
      </c>
      <c r="BL175" s="13" t="s">
        <v>190</v>
      </c>
      <c r="BM175" s="224" t="s">
        <v>287</v>
      </c>
    </row>
    <row r="176" s="1" customFormat="1" ht="16.5" customHeight="1">
      <c r="B176" s="34"/>
      <c r="C176" s="227" t="s">
        <v>288</v>
      </c>
      <c r="D176" s="227" t="s">
        <v>259</v>
      </c>
      <c r="E176" s="228" t="s">
        <v>289</v>
      </c>
      <c r="F176" s="229" t="s">
        <v>290</v>
      </c>
      <c r="G176" s="230" t="s">
        <v>165</v>
      </c>
      <c r="H176" s="231">
        <v>10</v>
      </c>
      <c r="I176" s="232"/>
      <c r="J176" s="233">
        <f>ROUND(I176*H176,2)</f>
        <v>0</v>
      </c>
      <c r="K176" s="229" t="s">
        <v>140</v>
      </c>
      <c r="L176" s="234"/>
      <c r="M176" s="235" t="s">
        <v>1</v>
      </c>
      <c r="N176" s="236" t="s">
        <v>41</v>
      </c>
      <c r="O176" s="82"/>
      <c r="P176" s="222">
        <f>O176*H176</f>
        <v>0</v>
      </c>
      <c r="Q176" s="222">
        <v>5.0000000000000002E-05</v>
      </c>
      <c r="R176" s="222">
        <f>Q176*H176</f>
        <v>0.00050000000000000001</v>
      </c>
      <c r="S176" s="222">
        <v>0</v>
      </c>
      <c r="T176" s="223">
        <f>S176*H176</f>
        <v>0</v>
      </c>
      <c r="AR176" s="224" t="s">
        <v>262</v>
      </c>
      <c r="AT176" s="224" t="s">
        <v>259</v>
      </c>
      <c r="AU176" s="224" t="s">
        <v>128</v>
      </c>
      <c r="AY176" s="13" t="s">
        <v>121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3" t="s">
        <v>128</v>
      </c>
      <c r="BK176" s="225">
        <f>ROUND(I176*H176,2)</f>
        <v>0</v>
      </c>
      <c r="BL176" s="13" t="s">
        <v>190</v>
      </c>
      <c r="BM176" s="224" t="s">
        <v>291</v>
      </c>
    </row>
    <row r="177" s="1" customFormat="1" ht="24" customHeight="1">
      <c r="B177" s="34"/>
      <c r="C177" s="213" t="s">
        <v>292</v>
      </c>
      <c r="D177" s="213" t="s">
        <v>123</v>
      </c>
      <c r="E177" s="214" t="s">
        <v>293</v>
      </c>
      <c r="F177" s="215" t="s">
        <v>294</v>
      </c>
      <c r="G177" s="216" t="s">
        <v>165</v>
      </c>
      <c r="H177" s="217">
        <v>360</v>
      </c>
      <c r="I177" s="218"/>
      <c r="J177" s="219">
        <f>ROUND(I177*H177,2)</f>
        <v>0</v>
      </c>
      <c r="K177" s="215" t="s">
        <v>140</v>
      </c>
      <c r="L177" s="39"/>
      <c r="M177" s="220" t="s">
        <v>1</v>
      </c>
      <c r="N177" s="221" t="s">
        <v>41</v>
      </c>
      <c r="O177" s="82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AR177" s="224" t="s">
        <v>190</v>
      </c>
      <c r="AT177" s="224" t="s">
        <v>123</v>
      </c>
      <c r="AU177" s="224" t="s">
        <v>128</v>
      </c>
      <c r="AY177" s="13" t="s">
        <v>121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3" t="s">
        <v>128</v>
      </c>
      <c r="BK177" s="225">
        <f>ROUND(I177*H177,2)</f>
        <v>0</v>
      </c>
      <c r="BL177" s="13" t="s">
        <v>190</v>
      </c>
      <c r="BM177" s="224" t="s">
        <v>295</v>
      </c>
    </row>
    <row r="178" s="1" customFormat="1" ht="16.5" customHeight="1">
      <c r="B178" s="34"/>
      <c r="C178" s="227" t="s">
        <v>296</v>
      </c>
      <c r="D178" s="227" t="s">
        <v>259</v>
      </c>
      <c r="E178" s="228" t="s">
        <v>297</v>
      </c>
      <c r="F178" s="229" t="s">
        <v>298</v>
      </c>
      <c r="G178" s="230" t="s">
        <v>165</v>
      </c>
      <c r="H178" s="231">
        <v>160</v>
      </c>
      <c r="I178" s="232"/>
      <c r="J178" s="233">
        <f>ROUND(I178*H178,2)</f>
        <v>0</v>
      </c>
      <c r="K178" s="229" t="s">
        <v>140</v>
      </c>
      <c r="L178" s="234"/>
      <c r="M178" s="235" t="s">
        <v>1</v>
      </c>
      <c r="N178" s="236" t="s">
        <v>41</v>
      </c>
      <c r="O178" s="82"/>
      <c r="P178" s="222">
        <f>O178*H178</f>
        <v>0</v>
      </c>
      <c r="Q178" s="222">
        <v>0.00012</v>
      </c>
      <c r="R178" s="222">
        <f>Q178*H178</f>
        <v>0.019200000000000002</v>
      </c>
      <c r="S178" s="222">
        <v>0</v>
      </c>
      <c r="T178" s="223">
        <f>S178*H178</f>
        <v>0</v>
      </c>
      <c r="AR178" s="224" t="s">
        <v>262</v>
      </c>
      <c r="AT178" s="224" t="s">
        <v>259</v>
      </c>
      <c r="AU178" s="224" t="s">
        <v>128</v>
      </c>
      <c r="AY178" s="13" t="s">
        <v>121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3" t="s">
        <v>128</v>
      </c>
      <c r="BK178" s="225">
        <f>ROUND(I178*H178,2)</f>
        <v>0</v>
      </c>
      <c r="BL178" s="13" t="s">
        <v>190</v>
      </c>
      <c r="BM178" s="224" t="s">
        <v>299</v>
      </c>
    </row>
    <row r="179" s="1" customFormat="1" ht="16.5" customHeight="1">
      <c r="B179" s="34"/>
      <c r="C179" s="227" t="s">
        <v>300</v>
      </c>
      <c r="D179" s="227" t="s">
        <v>259</v>
      </c>
      <c r="E179" s="228" t="s">
        <v>301</v>
      </c>
      <c r="F179" s="229" t="s">
        <v>302</v>
      </c>
      <c r="G179" s="230" t="s">
        <v>165</v>
      </c>
      <c r="H179" s="231">
        <v>200</v>
      </c>
      <c r="I179" s="232"/>
      <c r="J179" s="233">
        <f>ROUND(I179*H179,2)</f>
        <v>0</v>
      </c>
      <c r="K179" s="229" t="s">
        <v>140</v>
      </c>
      <c r="L179" s="234"/>
      <c r="M179" s="235" t="s">
        <v>1</v>
      </c>
      <c r="N179" s="236" t="s">
        <v>41</v>
      </c>
      <c r="O179" s="82"/>
      <c r="P179" s="222">
        <f>O179*H179</f>
        <v>0</v>
      </c>
      <c r="Q179" s="222">
        <v>0.00017000000000000001</v>
      </c>
      <c r="R179" s="222">
        <f>Q179*H179</f>
        <v>0.034000000000000002</v>
      </c>
      <c r="S179" s="222">
        <v>0</v>
      </c>
      <c r="T179" s="223">
        <f>S179*H179</f>
        <v>0</v>
      </c>
      <c r="AR179" s="224" t="s">
        <v>262</v>
      </c>
      <c r="AT179" s="224" t="s">
        <v>259</v>
      </c>
      <c r="AU179" s="224" t="s">
        <v>128</v>
      </c>
      <c r="AY179" s="13" t="s">
        <v>121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3" t="s">
        <v>128</v>
      </c>
      <c r="BK179" s="225">
        <f>ROUND(I179*H179,2)</f>
        <v>0</v>
      </c>
      <c r="BL179" s="13" t="s">
        <v>190</v>
      </c>
      <c r="BM179" s="224" t="s">
        <v>303</v>
      </c>
    </row>
    <row r="180" s="1" customFormat="1" ht="24" customHeight="1">
      <c r="B180" s="34"/>
      <c r="C180" s="213" t="s">
        <v>304</v>
      </c>
      <c r="D180" s="213" t="s">
        <v>123</v>
      </c>
      <c r="E180" s="214" t="s">
        <v>305</v>
      </c>
      <c r="F180" s="215" t="s">
        <v>306</v>
      </c>
      <c r="G180" s="216" t="s">
        <v>165</v>
      </c>
      <c r="H180" s="217">
        <v>25</v>
      </c>
      <c r="I180" s="218"/>
      <c r="J180" s="219">
        <f>ROUND(I180*H180,2)</f>
        <v>0</v>
      </c>
      <c r="K180" s="215" t="s">
        <v>140</v>
      </c>
      <c r="L180" s="39"/>
      <c r="M180" s="220" t="s">
        <v>1</v>
      </c>
      <c r="N180" s="221" t="s">
        <v>41</v>
      </c>
      <c r="O180" s="82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AR180" s="224" t="s">
        <v>190</v>
      </c>
      <c r="AT180" s="224" t="s">
        <v>123</v>
      </c>
      <c r="AU180" s="224" t="s">
        <v>128</v>
      </c>
      <c r="AY180" s="13" t="s">
        <v>121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3" t="s">
        <v>128</v>
      </c>
      <c r="BK180" s="225">
        <f>ROUND(I180*H180,2)</f>
        <v>0</v>
      </c>
      <c r="BL180" s="13" t="s">
        <v>190</v>
      </c>
      <c r="BM180" s="224" t="s">
        <v>307</v>
      </c>
    </row>
    <row r="181" s="1" customFormat="1" ht="16.5" customHeight="1">
      <c r="B181" s="34"/>
      <c r="C181" s="227" t="s">
        <v>308</v>
      </c>
      <c r="D181" s="227" t="s">
        <v>259</v>
      </c>
      <c r="E181" s="228" t="s">
        <v>309</v>
      </c>
      <c r="F181" s="229" t="s">
        <v>310</v>
      </c>
      <c r="G181" s="230" t="s">
        <v>165</v>
      </c>
      <c r="H181" s="231">
        <v>25</v>
      </c>
      <c r="I181" s="232"/>
      <c r="J181" s="233">
        <f>ROUND(I181*H181,2)</f>
        <v>0</v>
      </c>
      <c r="K181" s="229" t="s">
        <v>140</v>
      </c>
      <c r="L181" s="234"/>
      <c r="M181" s="235" t="s">
        <v>1</v>
      </c>
      <c r="N181" s="236" t="s">
        <v>41</v>
      </c>
      <c r="O181" s="82"/>
      <c r="P181" s="222">
        <f>O181*H181</f>
        <v>0</v>
      </c>
      <c r="Q181" s="222">
        <v>0.00034000000000000002</v>
      </c>
      <c r="R181" s="222">
        <f>Q181*H181</f>
        <v>0.0085000000000000006</v>
      </c>
      <c r="S181" s="222">
        <v>0</v>
      </c>
      <c r="T181" s="223">
        <f>S181*H181</f>
        <v>0</v>
      </c>
      <c r="AR181" s="224" t="s">
        <v>262</v>
      </c>
      <c r="AT181" s="224" t="s">
        <v>259</v>
      </c>
      <c r="AU181" s="224" t="s">
        <v>128</v>
      </c>
      <c r="AY181" s="13" t="s">
        <v>121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3" t="s">
        <v>128</v>
      </c>
      <c r="BK181" s="225">
        <f>ROUND(I181*H181,2)</f>
        <v>0</v>
      </c>
      <c r="BL181" s="13" t="s">
        <v>190</v>
      </c>
      <c r="BM181" s="224" t="s">
        <v>311</v>
      </c>
    </row>
    <row r="182" s="1" customFormat="1" ht="24" customHeight="1">
      <c r="B182" s="34"/>
      <c r="C182" s="213" t="s">
        <v>312</v>
      </c>
      <c r="D182" s="213" t="s">
        <v>123</v>
      </c>
      <c r="E182" s="214" t="s">
        <v>313</v>
      </c>
      <c r="F182" s="215" t="s">
        <v>314</v>
      </c>
      <c r="G182" s="216" t="s">
        <v>267</v>
      </c>
      <c r="H182" s="217">
        <v>150</v>
      </c>
      <c r="I182" s="218"/>
      <c r="J182" s="219">
        <f>ROUND(I182*H182,2)</f>
        <v>0</v>
      </c>
      <c r="K182" s="215" t="s">
        <v>140</v>
      </c>
      <c r="L182" s="39"/>
      <c r="M182" s="220" t="s">
        <v>1</v>
      </c>
      <c r="N182" s="221" t="s">
        <v>41</v>
      </c>
      <c r="O182" s="82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AR182" s="224" t="s">
        <v>190</v>
      </c>
      <c r="AT182" s="224" t="s">
        <v>123</v>
      </c>
      <c r="AU182" s="224" t="s">
        <v>128</v>
      </c>
      <c r="AY182" s="13" t="s">
        <v>121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3" t="s">
        <v>128</v>
      </c>
      <c r="BK182" s="225">
        <f>ROUND(I182*H182,2)</f>
        <v>0</v>
      </c>
      <c r="BL182" s="13" t="s">
        <v>190</v>
      </c>
      <c r="BM182" s="224" t="s">
        <v>315</v>
      </c>
    </row>
    <row r="183" s="1" customFormat="1" ht="24" customHeight="1">
      <c r="B183" s="34"/>
      <c r="C183" s="213" t="s">
        <v>316</v>
      </c>
      <c r="D183" s="213" t="s">
        <v>123</v>
      </c>
      <c r="E183" s="214" t="s">
        <v>317</v>
      </c>
      <c r="F183" s="215" t="s">
        <v>318</v>
      </c>
      <c r="G183" s="216" t="s">
        <v>267</v>
      </c>
      <c r="H183" s="217">
        <v>10</v>
      </c>
      <c r="I183" s="218"/>
      <c r="J183" s="219">
        <f>ROUND(I183*H183,2)</f>
        <v>0</v>
      </c>
      <c r="K183" s="215" t="s">
        <v>140</v>
      </c>
      <c r="L183" s="39"/>
      <c r="M183" s="220" t="s">
        <v>1</v>
      </c>
      <c r="N183" s="221" t="s">
        <v>41</v>
      </c>
      <c r="O183" s="82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AR183" s="224" t="s">
        <v>190</v>
      </c>
      <c r="AT183" s="224" t="s">
        <v>123</v>
      </c>
      <c r="AU183" s="224" t="s">
        <v>128</v>
      </c>
      <c r="AY183" s="13" t="s">
        <v>121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3" t="s">
        <v>128</v>
      </c>
      <c r="BK183" s="225">
        <f>ROUND(I183*H183,2)</f>
        <v>0</v>
      </c>
      <c r="BL183" s="13" t="s">
        <v>190</v>
      </c>
      <c r="BM183" s="224" t="s">
        <v>319</v>
      </c>
    </row>
    <row r="184" s="1" customFormat="1" ht="24" customHeight="1">
      <c r="B184" s="34"/>
      <c r="C184" s="213" t="s">
        <v>320</v>
      </c>
      <c r="D184" s="213" t="s">
        <v>123</v>
      </c>
      <c r="E184" s="214" t="s">
        <v>321</v>
      </c>
      <c r="F184" s="215" t="s">
        <v>322</v>
      </c>
      <c r="G184" s="216" t="s">
        <v>267</v>
      </c>
      <c r="H184" s="217">
        <v>1</v>
      </c>
      <c r="I184" s="218"/>
      <c r="J184" s="219">
        <f>ROUND(I184*H184,2)</f>
        <v>0</v>
      </c>
      <c r="K184" s="215" t="s">
        <v>140</v>
      </c>
      <c r="L184" s="39"/>
      <c r="M184" s="220" t="s">
        <v>1</v>
      </c>
      <c r="N184" s="221" t="s">
        <v>41</v>
      </c>
      <c r="O184" s="82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AR184" s="224" t="s">
        <v>190</v>
      </c>
      <c r="AT184" s="224" t="s">
        <v>123</v>
      </c>
      <c r="AU184" s="224" t="s">
        <v>128</v>
      </c>
      <c r="AY184" s="13" t="s">
        <v>121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3" t="s">
        <v>128</v>
      </c>
      <c r="BK184" s="225">
        <f>ROUND(I184*H184,2)</f>
        <v>0</v>
      </c>
      <c r="BL184" s="13" t="s">
        <v>190</v>
      </c>
      <c r="BM184" s="224" t="s">
        <v>323</v>
      </c>
    </row>
    <row r="185" s="1" customFormat="1" ht="24" customHeight="1">
      <c r="B185" s="34"/>
      <c r="C185" s="227" t="s">
        <v>324</v>
      </c>
      <c r="D185" s="227" t="s">
        <v>259</v>
      </c>
      <c r="E185" s="228" t="s">
        <v>325</v>
      </c>
      <c r="F185" s="229" t="s">
        <v>326</v>
      </c>
      <c r="G185" s="230" t="s">
        <v>267</v>
      </c>
      <c r="H185" s="231">
        <v>1</v>
      </c>
      <c r="I185" s="232"/>
      <c r="J185" s="233">
        <f>ROUND(I185*H185,2)</f>
        <v>0</v>
      </c>
      <c r="K185" s="229" t="s">
        <v>140</v>
      </c>
      <c r="L185" s="234"/>
      <c r="M185" s="235" t="s">
        <v>1</v>
      </c>
      <c r="N185" s="236" t="s">
        <v>41</v>
      </c>
      <c r="O185" s="82"/>
      <c r="P185" s="222">
        <f>O185*H185</f>
        <v>0</v>
      </c>
      <c r="Q185" s="222">
        <v>0.0020600000000000002</v>
      </c>
      <c r="R185" s="222">
        <f>Q185*H185</f>
        <v>0.0020600000000000002</v>
      </c>
      <c r="S185" s="222">
        <v>0</v>
      </c>
      <c r="T185" s="223">
        <f>S185*H185</f>
        <v>0</v>
      </c>
      <c r="AR185" s="224" t="s">
        <v>262</v>
      </c>
      <c r="AT185" s="224" t="s">
        <v>259</v>
      </c>
      <c r="AU185" s="224" t="s">
        <v>128</v>
      </c>
      <c r="AY185" s="13" t="s">
        <v>121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3" t="s">
        <v>128</v>
      </c>
      <c r="BK185" s="225">
        <f>ROUND(I185*H185,2)</f>
        <v>0</v>
      </c>
      <c r="BL185" s="13" t="s">
        <v>190</v>
      </c>
      <c r="BM185" s="224" t="s">
        <v>327</v>
      </c>
    </row>
    <row r="186" s="1" customFormat="1" ht="24" customHeight="1">
      <c r="B186" s="34"/>
      <c r="C186" s="213" t="s">
        <v>328</v>
      </c>
      <c r="D186" s="213" t="s">
        <v>123</v>
      </c>
      <c r="E186" s="214" t="s">
        <v>329</v>
      </c>
      <c r="F186" s="215" t="s">
        <v>330</v>
      </c>
      <c r="G186" s="216" t="s">
        <v>267</v>
      </c>
      <c r="H186" s="217">
        <v>2</v>
      </c>
      <c r="I186" s="218"/>
      <c r="J186" s="219">
        <f>ROUND(I186*H186,2)</f>
        <v>0</v>
      </c>
      <c r="K186" s="215" t="s">
        <v>140</v>
      </c>
      <c r="L186" s="39"/>
      <c r="M186" s="220" t="s">
        <v>1</v>
      </c>
      <c r="N186" s="221" t="s">
        <v>41</v>
      </c>
      <c r="O186" s="82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AR186" s="224" t="s">
        <v>190</v>
      </c>
      <c r="AT186" s="224" t="s">
        <v>123</v>
      </c>
      <c r="AU186" s="224" t="s">
        <v>128</v>
      </c>
      <c r="AY186" s="13" t="s">
        <v>121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3" t="s">
        <v>128</v>
      </c>
      <c r="BK186" s="225">
        <f>ROUND(I186*H186,2)</f>
        <v>0</v>
      </c>
      <c r="BL186" s="13" t="s">
        <v>190</v>
      </c>
      <c r="BM186" s="224" t="s">
        <v>331</v>
      </c>
    </row>
    <row r="187" s="1" customFormat="1" ht="16.5" customHeight="1">
      <c r="B187" s="34"/>
      <c r="C187" s="227" t="s">
        <v>332</v>
      </c>
      <c r="D187" s="227" t="s">
        <v>259</v>
      </c>
      <c r="E187" s="228" t="s">
        <v>333</v>
      </c>
      <c r="F187" s="229" t="s">
        <v>334</v>
      </c>
      <c r="G187" s="230" t="s">
        <v>267</v>
      </c>
      <c r="H187" s="231">
        <v>2</v>
      </c>
      <c r="I187" s="232"/>
      <c r="J187" s="233">
        <f>ROUND(I187*H187,2)</f>
        <v>0</v>
      </c>
      <c r="K187" s="229" t="s">
        <v>140</v>
      </c>
      <c r="L187" s="234"/>
      <c r="M187" s="235" t="s">
        <v>1</v>
      </c>
      <c r="N187" s="236" t="s">
        <v>41</v>
      </c>
      <c r="O187" s="82"/>
      <c r="P187" s="222">
        <f>O187*H187</f>
        <v>0</v>
      </c>
      <c r="Q187" s="222">
        <v>5.0000000000000002E-05</v>
      </c>
      <c r="R187" s="222">
        <f>Q187*H187</f>
        <v>0.00010000000000000001</v>
      </c>
      <c r="S187" s="222">
        <v>0</v>
      </c>
      <c r="T187" s="223">
        <f>S187*H187</f>
        <v>0</v>
      </c>
      <c r="AR187" s="224" t="s">
        <v>262</v>
      </c>
      <c r="AT187" s="224" t="s">
        <v>259</v>
      </c>
      <c r="AU187" s="224" t="s">
        <v>128</v>
      </c>
      <c r="AY187" s="13" t="s">
        <v>121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3" t="s">
        <v>128</v>
      </c>
      <c r="BK187" s="225">
        <f>ROUND(I187*H187,2)</f>
        <v>0</v>
      </c>
      <c r="BL187" s="13" t="s">
        <v>190</v>
      </c>
      <c r="BM187" s="224" t="s">
        <v>335</v>
      </c>
    </row>
    <row r="188" s="1" customFormat="1" ht="16.5" customHeight="1">
      <c r="B188" s="34"/>
      <c r="C188" s="213" t="s">
        <v>336</v>
      </c>
      <c r="D188" s="213" t="s">
        <v>123</v>
      </c>
      <c r="E188" s="214" t="s">
        <v>337</v>
      </c>
      <c r="F188" s="215" t="s">
        <v>338</v>
      </c>
      <c r="G188" s="216" t="s">
        <v>267</v>
      </c>
      <c r="H188" s="217">
        <v>1</v>
      </c>
      <c r="I188" s="218"/>
      <c r="J188" s="219">
        <f>ROUND(I188*H188,2)</f>
        <v>0</v>
      </c>
      <c r="K188" s="215" t="s">
        <v>140</v>
      </c>
      <c r="L188" s="39"/>
      <c r="M188" s="220" t="s">
        <v>1</v>
      </c>
      <c r="N188" s="221" t="s">
        <v>41</v>
      </c>
      <c r="O188" s="82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AR188" s="224" t="s">
        <v>190</v>
      </c>
      <c r="AT188" s="224" t="s">
        <v>123</v>
      </c>
      <c r="AU188" s="224" t="s">
        <v>128</v>
      </c>
      <c r="AY188" s="13" t="s">
        <v>121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3" t="s">
        <v>128</v>
      </c>
      <c r="BK188" s="225">
        <f>ROUND(I188*H188,2)</f>
        <v>0</v>
      </c>
      <c r="BL188" s="13" t="s">
        <v>190</v>
      </c>
      <c r="BM188" s="224" t="s">
        <v>339</v>
      </c>
    </row>
    <row r="189" s="1" customFormat="1" ht="16.5" customHeight="1">
      <c r="B189" s="34"/>
      <c r="C189" s="227" t="s">
        <v>340</v>
      </c>
      <c r="D189" s="227" t="s">
        <v>259</v>
      </c>
      <c r="E189" s="228" t="s">
        <v>341</v>
      </c>
      <c r="F189" s="229" t="s">
        <v>342</v>
      </c>
      <c r="G189" s="230" t="s">
        <v>267</v>
      </c>
      <c r="H189" s="231">
        <v>1</v>
      </c>
      <c r="I189" s="232"/>
      <c r="J189" s="233">
        <f>ROUND(I189*H189,2)</f>
        <v>0</v>
      </c>
      <c r="K189" s="229" t="s">
        <v>140</v>
      </c>
      <c r="L189" s="234"/>
      <c r="M189" s="235" t="s">
        <v>1</v>
      </c>
      <c r="N189" s="236" t="s">
        <v>41</v>
      </c>
      <c r="O189" s="82"/>
      <c r="P189" s="222">
        <f>O189*H189</f>
        <v>0</v>
      </c>
      <c r="Q189" s="222">
        <v>5.0000000000000002E-05</v>
      </c>
      <c r="R189" s="222">
        <f>Q189*H189</f>
        <v>5.0000000000000002E-05</v>
      </c>
      <c r="S189" s="222">
        <v>0</v>
      </c>
      <c r="T189" s="223">
        <f>S189*H189</f>
        <v>0</v>
      </c>
      <c r="AR189" s="224" t="s">
        <v>262</v>
      </c>
      <c r="AT189" s="224" t="s">
        <v>259</v>
      </c>
      <c r="AU189" s="224" t="s">
        <v>128</v>
      </c>
      <c r="AY189" s="13" t="s">
        <v>121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3" t="s">
        <v>128</v>
      </c>
      <c r="BK189" s="225">
        <f>ROUND(I189*H189,2)</f>
        <v>0</v>
      </c>
      <c r="BL189" s="13" t="s">
        <v>190</v>
      </c>
      <c r="BM189" s="224" t="s">
        <v>343</v>
      </c>
    </row>
    <row r="190" s="1" customFormat="1" ht="24" customHeight="1">
      <c r="B190" s="34"/>
      <c r="C190" s="213" t="s">
        <v>344</v>
      </c>
      <c r="D190" s="213" t="s">
        <v>123</v>
      </c>
      <c r="E190" s="214" t="s">
        <v>345</v>
      </c>
      <c r="F190" s="215" t="s">
        <v>346</v>
      </c>
      <c r="G190" s="216" t="s">
        <v>267</v>
      </c>
      <c r="H190" s="217">
        <v>6</v>
      </c>
      <c r="I190" s="218"/>
      <c r="J190" s="219">
        <f>ROUND(I190*H190,2)</f>
        <v>0</v>
      </c>
      <c r="K190" s="215" t="s">
        <v>140</v>
      </c>
      <c r="L190" s="39"/>
      <c r="M190" s="220" t="s">
        <v>1</v>
      </c>
      <c r="N190" s="221" t="s">
        <v>41</v>
      </c>
      <c r="O190" s="82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AR190" s="224" t="s">
        <v>190</v>
      </c>
      <c r="AT190" s="224" t="s">
        <v>123</v>
      </c>
      <c r="AU190" s="224" t="s">
        <v>128</v>
      </c>
      <c r="AY190" s="13" t="s">
        <v>121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3" t="s">
        <v>128</v>
      </c>
      <c r="BK190" s="225">
        <f>ROUND(I190*H190,2)</f>
        <v>0</v>
      </c>
      <c r="BL190" s="13" t="s">
        <v>190</v>
      </c>
      <c r="BM190" s="224" t="s">
        <v>347</v>
      </c>
    </row>
    <row r="191" s="1" customFormat="1" ht="16.5" customHeight="1">
      <c r="B191" s="34"/>
      <c r="C191" s="227" t="s">
        <v>348</v>
      </c>
      <c r="D191" s="227" t="s">
        <v>259</v>
      </c>
      <c r="E191" s="228" t="s">
        <v>349</v>
      </c>
      <c r="F191" s="229" t="s">
        <v>350</v>
      </c>
      <c r="G191" s="230" t="s">
        <v>267</v>
      </c>
      <c r="H191" s="231">
        <v>6</v>
      </c>
      <c r="I191" s="232"/>
      <c r="J191" s="233">
        <f>ROUND(I191*H191,2)</f>
        <v>0</v>
      </c>
      <c r="K191" s="229" t="s">
        <v>1</v>
      </c>
      <c r="L191" s="234"/>
      <c r="M191" s="235" t="s">
        <v>1</v>
      </c>
      <c r="N191" s="236" t="s">
        <v>41</v>
      </c>
      <c r="O191" s="82"/>
      <c r="P191" s="222">
        <f>O191*H191</f>
        <v>0</v>
      </c>
      <c r="Q191" s="222">
        <v>5.0000000000000002E-05</v>
      </c>
      <c r="R191" s="222">
        <f>Q191*H191</f>
        <v>0.00030000000000000003</v>
      </c>
      <c r="S191" s="222">
        <v>0</v>
      </c>
      <c r="T191" s="223">
        <f>S191*H191</f>
        <v>0</v>
      </c>
      <c r="AR191" s="224" t="s">
        <v>262</v>
      </c>
      <c r="AT191" s="224" t="s">
        <v>259</v>
      </c>
      <c r="AU191" s="224" t="s">
        <v>128</v>
      </c>
      <c r="AY191" s="13" t="s">
        <v>121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3" t="s">
        <v>128</v>
      </c>
      <c r="BK191" s="225">
        <f>ROUND(I191*H191,2)</f>
        <v>0</v>
      </c>
      <c r="BL191" s="13" t="s">
        <v>190</v>
      </c>
      <c r="BM191" s="224" t="s">
        <v>351</v>
      </c>
    </row>
    <row r="192" s="1" customFormat="1" ht="24" customHeight="1">
      <c r="B192" s="34"/>
      <c r="C192" s="213" t="s">
        <v>352</v>
      </c>
      <c r="D192" s="213" t="s">
        <v>123</v>
      </c>
      <c r="E192" s="214" t="s">
        <v>353</v>
      </c>
      <c r="F192" s="215" t="s">
        <v>354</v>
      </c>
      <c r="G192" s="216" t="s">
        <v>267</v>
      </c>
      <c r="H192" s="217">
        <v>1</v>
      </c>
      <c r="I192" s="218"/>
      <c r="J192" s="219">
        <f>ROUND(I192*H192,2)</f>
        <v>0</v>
      </c>
      <c r="K192" s="215" t="s">
        <v>1</v>
      </c>
      <c r="L192" s="39"/>
      <c r="M192" s="220" t="s">
        <v>1</v>
      </c>
      <c r="N192" s="221" t="s">
        <v>41</v>
      </c>
      <c r="O192" s="82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AR192" s="224" t="s">
        <v>190</v>
      </c>
      <c r="AT192" s="224" t="s">
        <v>123</v>
      </c>
      <c r="AU192" s="224" t="s">
        <v>128</v>
      </c>
      <c r="AY192" s="13" t="s">
        <v>121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3" t="s">
        <v>128</v>
      </c>
      <c r="BK192" s="225">
        <f>ROUND(I192*H192,2)</f>
        <v>0</v>
      </c>
      <c r="BL192" s="13" t="s">
        <v>190</v>
      </c>
      <c r="BM192" s="224" t="s">
        <v>355</v>
      </c>
    </row>
    <row r="193" s="1" customFormat="1" ht="16.5" customHeight="1">
      <c r="B193" s="34"/>
      <c r="C193" s="227" t="s">
        <v>356</v>
      </c>
      <c r="D193" s="227" t="s">
        <v>259</v>
      </c>
      <c r="E193" s="228" t="s">
        <v>357</v>
      </c>
      <c r="F193" s="229" t="s">
        <v>358</v>
      </c>
      <c r="G193" s="230" t="s">
        <v>267</v>
      </c>
      <c r="H193" s="231">
        <v>1</v>
      </c>
      <c r="I193" s="232"/>
      <c r="J193" s="233">
        <f>ROUND(I193*H193,2)</f>
        <v>0</v>
      </c>
      <c r="K193" s="229" t="s">
        <v>1</v>
      </c>
      <c r="L193" s="234"/>
      <c r="M193" s="235" t="s">
        <v>1</v>
      </c>
      <c r="N193" s="236" t="s">
        <v>41</v>
      </c>
      <c r="O193" s="82"/>
      <c r="P193" s="222">
        <f>O193*H193</f>
        <v>0</v>
      </c>
      <c r="Q193" s="222">
        <v>6.9999999999999994E-05</v>
      </c>
      <c r="R193" s="222">
        <f>Q193*H193</f>
        <v>6.9999999999999994E-05</v>
      </c>
      <c r="S193" s="222">
        <v>0</v>
      </c>
      <c r="T193" s="223">
        <f>S193*H193</f>
        <v>0</v>
      </c>
      <c r="AR193" s="224" t="s">
        <v>262</v>
      </c>
      <c r="AT193" s="224" t="s">
        <v>259</v>
      </c>
      <c r="AU193" s="224" t="s">
        <v>128</v>
      </c>
      <c r="AY193" s="13" t="s">
        <v>121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3" t="s">
        <v>128</v>
      </c>
      <c r="BK193" s="225">
        <f>ROUND(I193*H193,2)</f>
        <v>0</v>
      </c>
      <c r="BL193" s="13" t="s">
        <v>190</v>
      </c>
      <c r="BM193" s="224" t="s">
        <v>359</v>
      </c>
    </row>
    <row r="194" s="1" customFormat="1" ht="24" customHeight="1">
      <c r="B194" s="34"/>
      <c r="C194" s="213" t="s">
        <v>360</v>
      </c>
      <c r="D194" s="213" t="s">
        <v>123</v>
      </c>
      <c r="E194" s="214" t="s">
        <v>361</v>
      </c>
      <c r="F194" s="215" t="s">
        <v>362</v>
      </c>
      <c r="G194" s="216" t="s">
        <v>267</v>
      </c>
      <c r="H194" s="217">
        <v>7</v>
      </c>
      <c r="I194" s="218"/>
      <c r="J194" s="219">
        <f>ROUND(I194*H194,2)</f>
        <v>0</v>
      </c>
      <c r="K194" s="215" t="s">
        <v>140</v>
      </c>
      <c r="L194" s="39"/>
      <c r="M194" s="220" t="s">
        <v>1</v>
      </c>
      <c r="N194" s="221" t="s">
        <v>41</v>
      </c>
      <c r="O194" s="82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AR194" s="224" t="s">
        <v>190</v>
      </c>
      <c r="AT194" s="224" t="s">
        <v>123</v>
      </c>
      <c r="AU194" s="224" t="s">
        <v>128</v>
      </c>
      <c r="AY194" s="13" t="s">
        <v>121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3" t="s">
        <v>128</v>
      </c>
      <c r="BK194" s="225">
        <f>ROUND(I194*H194,2)</f>
        <v>0</v>
      </c>
      <c r="BL194" s="13" t="s">
        <v>190</v>
      </c>
      <c r="BM194" s="224" t="s">
        <v>363</v>
      </c>
    </row>
    <row r="195" s="1" customFormat="1" ht="16.5" customHeight="1">
      <c r="B195" s="34"/>
      <c r="C195" s="227" t="s">
        <v>364</v>
      </c>
      <c r="D195" s="227" t="s">
        <v>259</v>
      </c>
      <c r="E195" s="228" t="s">
        <v>365</v>
      </c>
      <c r="F195" s="229" t="s">
        <v>366</v>
      </c>
      <c r="G195" s="230" t="s">
        <v>267</v>
      </c>
      <c r="H195" s="231">
        <v>7</v>
      </c>
      <c r="I195" s="232"/>
      <c r="J195" s="233">
        <f>ROUND(I195*H195,2)</f>
        <v>0</v>
      </c>
      <c r="K195" s="229" t="s">
        <v>140</v>
      </c>
      <c r="L195" s="234"/>
      <c r="M195" s="235" t="s">
        <v>1</v>
      </c>
      <c r="N195" s="236" t="s">
        <v>41</v>
      </c>
      <c r="O195" s="82"/>
      <c r="P195" s="222">
        <f>O195*H195</f>
        <v>0</v>
      </c>
      <c r="Q195" s="222">
        <v>6.0000000000000002E-05</v>
      </c>
      <c r="R195" s="222">
        <f>Q195*H195</f>
        <v>0.00042000000000000002</v>
      </c>
      <c r="S195" s="222">
        <v>0</v>
      </c>
      <c r="T195" s="223">
        <f>S195*H195</f>
        <v>0</v>
      </c>
      <c r="AR195" s="224" t="s">
        <v>262</v>
      </c>
      <c r="AT195" s="224" t="s">
        <v>259</v>
      </c>
      <c r="AU195" s="224" t="s">
        <v>128</v>
      </c>
      <c r="AY195" s="13" t="s">
        <v>121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3" t="s">
        <v>128</v>
      </c>
      <c r="BK195" s="225">
        <f>ROUND(I195*H195,2)</f>
        <v>0</v>
      </c>
      <c r="BL195" s="13" t="s">
        <v>190</v>
      </c>
      <c r="BM195" s="224" t="s">
        <v>367</v>
      </c>
    </row>
    <row r="196" s="1" customFormat="1" ht="24" customHeight="1">
      <c r="B196" s="34"/>
      <c r="C196" s="213" t="s">
        <v>368</v>
      </c>
      <c r="D196" s="213" t="s">
        <v>123</v>
      </c>
      <c r="E196" s="214" t="s">
        <v>369</v>
      </c>
      <c r="F196" s="215" t="s">
        <v>370</v>
      </c>
      <c r="G196" s="216" t="s">
        <v>267</v>
      </c>
      <c r="H196" s="217">
        <v>12</v>
      </c>
      <c r="I196" s="218"/>
      <c r="J196" s="219">
        <f>ROUND(I196*H196,2)</f>
        <v>0</v>
      </c>
      <c r="K196" s="215" t="s">
        <v>140</v>
      </c>
      <c r="L196" s="39"/>
      <c r="M196" s="220" t="s">
        <v>1</v>
      </c>
      <c r="N196" s="221" t="s">
        <v>41</v>
      </c>
      <c r="O196" s="82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AR196" s="224" t="s">
        <v>190</v>
      </c>
      <c r="AT196" s="224" t="s">
        <v>123</v>
      </c>
      <c r="AU196" s="224" t="s">
        <v>128</v>
      </c>
      <c r="AY196" s="13" t="s">
        <v>121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3" t="s">
        <v>128</v>
      </c>
      <c r="BK196" s="225">
        <f>ROUND(I196*H196,2)</f>
        <v>0</v>
      </c>
      <c r="BL196" s="13" t="s">
        <v>190</v>
      </c>
      <c r="BM196" s="224" t="s">
        <v>371</v>
      </c>
    </row>
    <row r="197" s="1" customFormat="1" ht="16.5" customHeight="1">
      <c r="B197" s="34"/>
      <c r="C197" s="227" t="s">
        <v>372</v>
      </c>
      <c r="D197" s="227" t="s">
        <v>259</v>
      </c>
      <c r="E197" s="228" t="s">
        <v>373</v>
      </c>
      <c r="F197" s="229" t="s">
        <v>374</v>
      </c>
      <c r="G197" s="230" t="s">
        <v>267</v>
      </c>
      <c r="H197" s="231">
        <v>12</v>
      </c>
      <c r="I197" s="232"/>
      <c r="J197" s="233">
        <f>ROUND(I197*H197,2)</f>
        <v>0</v>
      </c>
      <c r="K197" s="229" t="s">
        <v>140</v>
      </c>
      <c r="L197" s="234"/>
      <c r="M197" s="235" t="s">
        <v>1</v>
      </c>
      <c r="N197" s="236" t="s">
        <v>41</v>
      </c>
      <c r="O197" s="82"/>
      <c r="P197" s="222">
        <f>O197*H197</f>
        <v>0</v>
      </c>
      <c r="Q197" s="222">
        <v>6.0000000000000002E-05</v>
      </c>
      <c r="R197" s="222">
        <f>Q197*H197</f>
        <v>0.00072000000000000005</v>
      </c>
      <c r="S197" s="222">
        <v>0</v>
      </c>
      <c r="T197" s="223">
        <f>S197*H197</f>
        <v>0</v>
      </c>
      <c r="AR197" s="224" t="s">
        <v>262</v>
      </c>
      <c r="AT197" s="224" t="s">
        <v>259</v>
      </c>
      <c r="AU197" s="224" t="s">
        <v>128</v>
      </c>
      <c r="AY197" s="13" t="s">
        <v>121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3" t="s">
        <v>128</v>
      </c>
      <c r="BK197" s="225">
        <f>ROUND(I197*H197,2)</f>
        <v>0</v>
      </c>
      <c r="BL197" s="13" t="s">
        <v>190</v>
      </c>
      <c r="BM197" s="224" t="s">
        <v>375</v>
      </c>
    </row>
    <row r="198" s="1" customFormat="1" ht="16.5" customHeight="1">
      <c r="B198" s="34"/>
      <c r="C198" s="213" t="s">
        <v>376</v>
      </c>
      <c r="D198" s="213" t="s">
        <v>123</v>
      </c>
      <c r="E198" s="214" t="s">
        <v>377</v>
      </c>
      <c r="F198" s="215" t="s">
        <v>378</v>
      </c>
      <c r="G198" s="216" t="s">
        <v>267</v>
      </c>
      <c r="H198" s="217">
        <v>10</v>
      </c>
      <c r="I198" s="218"/>
      <c r="J198" s="219">
        <f>ROUND(I198*H198,2)</f>
        <v>0</v>
      </c>
      <c r="K198" s="215" t="s">
        <v>140</v>
      </c>
      <c r="L198" s="39"/>
      <c r="M198" s="220" t="s">
        <v>1</v>
      </c>
      <c r="N198" s="221" t="s">
        <v>41</v>
      </c>
      <c r="O198" s="82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AR198" s="224" t="s">
        <v>190</v>
      </c>
      <c r="AT198" s="224" t="s">
        <v>123</v>
      </c>
      <c r="AU198" s="224" t="s">
        <v>128</v>
      </c>
      <c r="AY198" s="13" t="s">
        <v>121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3" t="s">
        <v>128</v>
      </c>
      <c r="BK198" s="225">
        <f>ROUND(I198*H198,2)</f>
        <v>0</v>
      </c>
      <c r="BL198" s="13" t="s">
        <v>190</v>
      </c>
      <c r="BM198" s="224" t="s">
        <v>379</v>
      </c>
    </row>
    <row r="199" s="1" customFormat="1" ht="16.5" customHeight="1">
      <c r="B199" s="34"/>
      <c r="C199" s="227" t="s">
        <v>380</v>
      </c>
      <c r="D199" s="227" t="s">
        <v>259</v>
      </c>
      <c r="E199" s="228" t="s">
        <v>381</v>
      </c>
      <c r="F199" s="229" t="s">
        <v>382</v>
      </c>
      <c r="G199" s="230" t="s">
        <v>267</v>
      </c>
      <c r="H199" s="231">
        <v>3</v>
      </c>
      <c r="I199" s="232"/>
      <c r="J199" s="233">
        <f>ROUND(I199*H199,2)</f>
        <v>0</v>
      </c>
      <c r="K199" s="229" t="s">
        <v>140</v>
      </c>
      <c r="L199" s="234"/>
      <c r="M199" s="235" t="s">
        <v>1</v>
      </c>
      <c r="N199" s="236" t="s">
        <v>41</v>
      </c>
      <c r="O199" s="82"/>
      <c r="P199" s="222">
        <f>O199*H199</f>
        <v>0</v>
      </c>
      <c r="Q199" s="222">
        <v>0.00040000000000000002</v>
      </c>
      <c r="R199" s="222">
        <f>Q199*H199</f>
        <v>0.0012000000000000001</v>
      </c>
      <c r="S199" s="222">
        <v>0</v>
      </c>
      <c r="T199" s="223">
        <f>S199*H199</f>
        <v>0</v>
      </c>
      <c r="AR199" s="224" t="s">
        <v>262</v>
      </c>
      <c r="AT199" s="224" t="s">
        <v>259</v>
      </c>
      <c r="AU199" s="224" t="s">
        <v>128</v>
      </c>
      <c r="AY199" s="13" t="s">
        <v>121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3" t="s">
        <v>128</v>
      </c>
      <c r="BK199" s="225">
        <f>ROUND(I199*H199,2)</f>
        <v>0</v>
      </c>
      <c r="BL199" s="13" t="s">
        <v>190</v>
      </c>
      <c r="BM199" s="224" t="s">
        <v>383</v>
      </c>
    </row>
    <row r="200" s="1" customFormat="1" ht="16.5" customHeight="1">
      <c r="B200" s="34"/>
      <c r="C200" s="227" t="s">
        <v>384</v>
      </c>
      <c r="D200" s="227" t="s">
        <v>259</v>
      </c>
      <c r="E200" s="228" t="s">
        <v>385</v>
      </c>
      <c r="F200" s="229" t="s">
        <v>386</v>
      </c>
      <c r="G200" s="230" t="s">
        <v>267</v>
      </c>
      <c r="H200" s="231">
        <v>7</v>
      </c>
      <c r="I200" s="232"/>
      <c r="J200" s="233">
        <f>ROUND(I200*H200,2)</f>
        <v>0</v>
      </c>
      <c r="K200" s="229" t="s">
        <v>140</v>
      </c>
      <c r="L200" s="234"/>
      <c r="M200" s="235" t="s">
        <v>1</v>
      </c>
      <c r="N200" s="236" t="s">
        <v>41</v>
      </c>
      <c r="O200" s="82"/>
      <c r="P200" s="222">
        <f>O200*H200</f>
        <v>0</v>
      </c>
      <c r="Q200" s="222">
        <v>0.00040000000000000002</v>
      </c>
      <c r="R200" s="222">
        <f>Q200*H200</f>
        <v>0.0028</v>
      </c>
      <c r="S200" s="222">
        <v>0</v>
      </c>
      <c r="T200" s="223">
        <f>S200*H200</f>
        <v>0</v>
      </c>
      <c r="AR200" s="224" t="s">
        <v>262</v>
      </c>
      <c r="AT200" s="224" t="s">
        <v>259</v>
      </c>
      <c r="AU200" s="224" t="s">
        <v>128</v>
      </c>
      <c r="AY200" s="13" t="s">
        <v>121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3" t="s">
        <v>128</v>
      </c>
      <c r="BK200" s="225">
        <f>ROUND(I200*H200,2)</f>
        <v>0</v>
      </c>
      <c r="BL200" s="13" t="s">
        <v>190</v>
      </c>
      <c r="BM200" s="224" t="s">
        <v>387</v>
      </c>
    </row>
    <row r="201" s="1" customFormat="1" ht="16.5" customHeight="1">
      <c r="B201" s="34"/>
      <c r="C201" s="213" t="s">
        <v>388</v>
      </c>
      <c r="D201" s="213" t="s">
        <v>123</v>
      </c>
      <c r="E201" s="214" t="s">
        <v>389</v>
      </c>
      <c r="F201" s="215" t="s">
        <v>390</v>
      </c>
      <c r="G201" s="216" t="s">
        <v>267</v>
      </c>
      <c r="H201" s="217">
        <v>1</v>
      </c>
      <c r="I201" s="218"/>
      <c r="J201" s="219">
        <f>ROUND(I201*H201,2)</f>
        <v>0</v>
      </c>
      <c r="K201" s="215" t="s">
        <v>140</v>
      </c>
      <c r="L201" s="39"/>
      <c r="M201" s="220" t="s">
        <v>1</v>
      </c>
      <c r="N201" s="221" t="s">
        <v>41</v>
      </c>
      <c r="O201" s="82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AR201" s="224" t="s">
        <v>190</v>
      </c>
      <c r="AT201" s="224" t="s">
        <v>123</v>
      </c>
      <c r="AU201" s="224" t="s">
        <v>128</v>
      </c>
      <c r="AY201" s="13" t="s">
        <v>121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3" t="s">
        <v>128</v>
      </c>
      <c r="BK201" s="225">
        <f>ROUND(I201*H201,2)</f>
        <v>0</v>
      </c>
      <c r="BL201" s="13" t="s">
        <v>190</v>
      </c>
      <c r="BM201" s="224" t="s">
        <v>391</v>
      </c>
    </row>
    <row r="202" s="1" customFormat="1" ht="16.5" customHeight="1">
      <c r="B202" s="34"/>
      <c r="C202" s="227" t="s">
        <v>392</v>
      </c>
      <c r="D202" s="227" t="s">
        <v>259</v>
      </c>
      <c r="E202" s="228" t="s">
        <v>393</v>
      </c>
      <c r="F202" s="229" t="s">
        <v>394</v>
      </c>
      <c r="G202" s="230" t="s">
        <v>267</v>
      </c>
      <c r="H202" s="231">
        <v>1</v>
      </c>
      <c r="I202" s="232"/>
      <c r="J202" s="233">
        <f>ROUND(I202*H202,2)</f>
        <v>0</v>
      </c>
      <c r="K202" s="229" t="s">
        <v>140</v>
      </c>
      <c r="L202" s="234"/>
      <c r="M202" s="235" t="s">
        <v>1</v>
      </c>
      <c r="N202" s="236" t="s">
        <v>41</v>
      </c>
      <c r="O202" s="82"/>
      <c r="P202" s="222">
        <f>O202*H202</f>
        <v>0</v>
      </c>
      <c r="Q202" s="222">
        <v>0.00040000000000000002</v>
      </c>
      <c r="R202" s="222">
        <f>Q202*H202</f>
        <v>0.00040000000000000002</v>
      </c>
      <c r="S202" s="222">
        <v>0</v>
      </c>
      <c r="T202" s="223">
        <f>S202*H202</f>
        <v>0</v>
      </c>
      <c r="AR202" s="224" t="s">
        <v>262</v>
      </c>
      <c r="AT202" s="224" t="s">
        <v>259</v>
      </c>
      <c r="AU202" s="224" t="s">
        <v>128</v>
      </c>
      <c r="AY202" s="13" t="s">
        <v>121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3" t="s">
        <v>128</v>
      </c>
      <c r="BK202" s="225">
        <f>ROUND(I202*H202,2)</f>
        <v>0</v>
      </c>
      <c r="BL202" s="13" t="s">
        <v>190</v>
      </c>
      <c r="BM202" s="224" t="s">
        <v>395</v>
      </c>
    </row>
    <row r="203" s="1" customFormat="1" ht="24" customHeight="1">
      <c r="B203" s="34"/>
      <c r="C203" s="213" t="s">
        <v>396</v>
      </c>
      <c r="D203" s="213" t="s">
        <v>123</v>
      </c>
      <c r="E203" s="214" t="s">
        <v>397</v>
      </c>
      <c r="F203" s="215" t="s">
        <v>398</v>
      </c>
      <c r="G203" s="216" t="s">
        <v>267</v>
      </c>
      <c r="H203" s="217">
        <v>1</v>
      </c>
      <c r="I203" s="218"/>
      <c r="J203" s="219">
        <f>ROUND(I203*H203,2)</f>
        <v>0</v>
      </c>
      <c r="K203" s="215" t="s">
        <v>140</v>
      </c>
      <c r="L203" s="39"/>
      <c r="M203" s="220" t="s">
        <v>1</v>
      </c>
      <c r="N203" s="221" t="s">
        <v>41</v>
      </c>
      <c r="O203" s="82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AR203" s="224" t="s">
        <v>190</v>
      </c>
      <c r="AT203" s="224" t="s">
        <v>123</v>
      </c>
      <c r="AU203" s="224" t="s">
        <v>128</v>
      </c>
      <c r="AY203" s="13" t="s">
        <v>121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3" t="s">
        <v>128</v>
      </c>
      <c r="BK203" s="225">
        <f>ROUND(I203*H203,2)</f>
        <v>0</v>
      </c>
      <c r="BL203" s="13" t="s">
        <v>190</v>
      </c>
      <c r="BM203" s="224" t="s">
        <v>399</v>
      </c>
    </row>
    <row r="204" s="1" customFormat="1" ht="24" customHeight="1">
      <c r="B204" s="34"/>
      <c r="C204" s="227" t="s">
        <v>400</v>
      </c>
      <c r="D204" s="227" t="s">
        <v>259</v>
      </c>
      <c r="E204" s="228" t="s">
        <v>401</v>
      </c>
      <c r="F204" s="229" t="s">
        <v>402</v>
      </c>
      <c r="G204" s="230" t="s">
        <v>267</v>
      </c>
      <c r="H204" s="231">
        <v>1</v>
      </c>
      <c r="I204" s="232"/>
      <c r="J204" s="233">
        <f>ROUND(I204*H204,2)</f>
        <v>0</v>
      </c>
      <c r="K204" s="229" t="s">
        <v>1</v>
      </c>
      <c r="L204" s="234"/>
      <c r="M204" s="235" t="s">
        <v>1</v>
      </c>
      <c r="N204" s="236" t="s">
        <v>41</v>
      </c>
      <c r="O204" s="82"/>
      <c r="P204" s="222">
        <f>O204*H204</f>
        <v>0</v>
      </c>
      <c r="Q204" s="222">
        <v>0.00046999999999999999</v>
      </c>
      <c r="R204" s="222">
        <f>Q204*H204</f>
        <v>0.00046999999999999999</v>
      </c>
      <c r="S204" s="222">
        <v>0</v>
      </c>
      <c r="T204" s="223">
        <f>S204*H204</f>
        <v>0</v>
      </c>
      <c r="AR204" s="224" t="s">
        <v>262</v>
      </c>
      <c r="AT204" s="224" t="s">
        <v>259</v>
      </c>
      <c r="AU204" s="224" t="s">
        <v>128</v>
      </c>
      <c r="AY204" s="13" t="s">
        <v>121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3" t="s">
        <v>128</v>
      </c>
      <c r="BK204" s="225">
        <f>ROUND(I204*H204,2)</f>
        <v>0</v>
      </c>
      <c r="BL204" s="13" t="s">
        <v>190</v>
      </c>
      <c r="BM204" s="224" t="s">
        <v>403</v>
      </c>
    </row>
    <row r="205" s="1" customFormat="1" ht="16.5" customHeight="1">
      <c r="B205" s="34"/>
      <c r="C205" s="213" t="s">
        <v>404</v>
      </c>
      <c r="D205" s="213" t="s">
        <v>123</v>
      </c>
      <c r="E205" s="214" t="s">
        <v>405</v>
      </c>
      <c r="F205" s="215" t="s">
        <v>406</v>
      </c>
      <c r="G205" s="216" t="s">
        <v>267</v>
      </c>
      <c r="H205" s="217">
        <v>8</v>
      </c>
      <c r="I205" s="218"/>
      <c r="J205" s="219">
        <f>ROUND(I205*H205,2)</f>
        <v>0</v>
      </c>
      <c r="K205" s="215" t="s">
        <v>140</v>
      </c>
      <c r="L205" s="39"/>
      <c r="M205" s="220" t="s">
        <v>1</v>
      </c>
      <c r="N205" s="221" t="s">
        <v>41</v>
      </c>
      <c r="O205" s="82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AR205" s="224" t="s">
        <v>190</v>
      </c>
      <c r="AT205" s="224" t="s">
        <v>123</v>
      </c>
      <c r="AU205" s="224" t="s">
        <v>128</v>
      </c>
      <c r="AY205" s="13" t="s">
        <v>121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3" t="s">
        <v>128</v>
      </c>
      <c r="BK205" s="225">
        <f>ROUND(I205*H205,2)</f>
        <v>0</v>
      </c>
      <c r="BL205" s="13" t="s">
        <v>190</v>
      </c>
      <c r="BM205" s="224" t="s">
        <v>407</v>
      </c>
    </row>
    <row r="206" s="1" customFormat="1" ht="16.5" customHeight="1">
      <c r="B206" s="34"/>
      <c r="C206" s="227" t="s">
        <v>408</v>
      </c>
      <c r="D206" s="227" t="s">
        <v>259</v>
      </c>
      <c r="E206" s="228" t="s">
        <v>409</v>
      </c>
      <c r="F206" s="229" t="s">
        <v>410</v>
      </c>
      <c r="G206" s="230" t="s">
        <v>267</v>
      </c>
      <c r="H206" s="231">
        <v>8</v>
      </c>
      <c r="I206" s="232"/>
      <c r="J206" s="233">
        <f>ROUND(I206*H206,2)</f>
        <v>0</v>
      </c>
      <c r="K206" s="229" t="s">
        <v>140</v>
      </c>
      <c r="L206" s="234"/>
      <c r="M206" s="235" t="s">
        <v>1</v>
      </c>
      <c r="N206" s="236" t="s">
        <v>41</v>
      </c>
      <c r="O206" s="82"/>
      <c r="P206" s="222">
        <f>O206*H206</f>
        <v>0</v>
      </c>
      <c r="Q206" s="222">
        <v>2.0000000000000002E-05</v>
      </c>
      <c r="R206" s="222">
        <f>Q206*H206</f>
        <v>0.00016000000000000001</v>
      </c>
      <c r="S206" s="222">
        <v>0</v>
      </c>
      <c r="T206" s="223">
        <f>S206*H206</f>
        <v>0</v>
      </c>
      <c r="AR206" s="224" t="s">
        <v>262</v>
      </c>
      <c r="AT206" s="224" t="s">
        <v>259</v>
      </c>
      <c r="AU206" s="224" t="s">
        <v>128</v>
      </c>
      <c r="AY206" s="13" t="s">
        <v>121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3" t="s">
        <v>128</v>
      </c>
      <c r="BK206" s="225">
        <f>ROUND(I206*H206,2)</f>
        <v>0</v>
      </c>
      <c r="BL206" s="13" t="s">
        <v>190</v>
      </c>
      <c r="BM206" s="224" t="s">
        <v>411</v>
      </c>
    </row>
    <row r="207" s="1" customFormat="1" ht="16.5" customHeight="1">
      <c r="B207" s="34"/>
      <c r="C207" s="227" t="s">
        <v>412</v>
      </c>
      <c r="D207" s="227" t="s">
        <v>259</v>
      </c>
      <c r="E207" s="228" t="s">
        <v>413</v>
      </c>
      <c r="F207" s="229" t="s">
        <v>414</v>
      </c>
      <c r="G207" s="230" t="s">
        <v>267</v>
      </c>
      <c r="H207" s="231">
        <v>8</v>
      </c>
      <c r="I207" s="232"/>
      <c r="J207" s="233">
        <f>ROUND(I207*H207,2)</f>
        <v>0</v>
      </c>
      <c r="K207" s="229" t="s">
        <v>140</v>
      </c>
      <c r="L207" s="234"/>
      <c r="M207" s="235" t="s">
        <v>1</v>
      </c>
      <c r="N207" s="236" t="s">
        <v>41</v>
      </c>
      <c r="O207" s="82"/>
      <c r="P207" s="222">
        <f>O207*H207</f>
        <v>0</v>
      </c>
      <c r="Q207" s="222">
        <v>0.00020000000000000001</v>
      </c>
      <c r="R207" s="222">
        <f>Q207*H207</f>
        <v>0.0016000000000000001</v>
      </c>
      <c r="S207" s="222">
        <v>0</v>
      </c>
      <c r="T207" s="223">
        <f>S207*H207</f>
        <v>0</v>
      </c>
      <c r="AR207" s="224" t="s">
        <v>262</v>
      </c>
      <c r="AT207" s="224" t="s">
        <v>259</v>
      </c>
      <c r="AU207" s="224" t="s">
        <v>128</v>
      </c>
      <c r="AY207" s="13" t="s">
        <v>121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3" t="s">
        <v>128</v>
      </c>
      <c r="BK207" s="225">
        <f>ROUND(I207*H207,2)</f>
        <v>0</v>
      </c>
      <c r="BL207" s="13" t="s">
        <v>190</v>
      </c>
      <c r="BM207" s="224" t="s">
        <v>415</v>
      </c>
    </row>
    <row r="208" s="1" customFormat="1" ht="24" customHeight="1">
      <c r="B208" s="34"/>
      <c r="C208" s="213" t="s">
        <v>416</v>
      </c>
      <c r="D208" s="213" t="s">
        <v>123</v>
      </c>
      <c r="E208" s="214" t="s">
        <v>417</v>
      </c>
      <c r="F208" s="215" t="s">
        <v>418</v>
      </c>
      <c r="G208" s="216" t="s">
        <v>267</v>
      </c>
      <c r="H208" s="217">
        <v>1</v>
      </c>
      <c r="I208" s="218"/>
      <c r="J208" s="219">
        <f>ROUND(I208*H208,2)</f>
        <v>0</v>
      </c>
      <c r="K208" s="215" t="s">
        <v>140</v>
      </c>
      <c r="L208" s="39"/>
      <c r="M208" s="220" t="s">
        <v>1</v>
      </c>
      <c r="N208" s="221" t="s">
        <v>41</v>
      </c>
      <c r="O208" s="82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AR208" s="224" t="s">
        <v>190</v>
      </c>
      <c r="AT208" s="224" t="s">
        <v>123</v>
      </c>
      <c r="AU208" s="224" t="s">
        <v>128</v>
      </c>
      <c r="AY208" s="13" t="s">
        <v>121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3" t="s">
        <v>128</v>
      </c>
      <c r="BK208" s="225">
        <f>ROUND(I208*H208,2)</f>
        <v>0</v>
      </c>
      <c r="BL208" s="13" t="s">
        <v>190</v>
      </c>
      <c r="BM208" s="224" t="s">
        <v>419</v>
      </c>
    </row>
    <row r="209" s="1" customFormat="1" ht="16.5" customHeight="1">
      <c r="B209" s="34"/>
      <c r="C209" s="213" t="s">
        <v>420</v>
      </c>
      <c r="D209" s="213" t="s">
        <v>123</v>
      </c>
      <c r="E209" s="214" t="s">
        <v>421</v>
      </c>
      <c r="F209" s="215" t="s">
        <v>422</v>
      </c>
      <c r="G209" s="216" t="s">
        <v>267</v>
      </c>
      <c r="H209" s="217">
        <v>1</v>
      </c>
      <c r="I209" s="218"/>
      <c r="J209" s="219">
        <f>ROUND(I209*H209,2)</f>
        <v>0</v>
      </c>
      <c r="K209" s="215" t="s">
        <v>140</v>
      </c>
      <c r="L209" s="39"/>
      <c r="M209" s="220" t="s">
        <v>1</v>
      </c>
      <c r="N209" s="221" t="s">
        <v>41</v>
      </c>
      <c r="O209" s="82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AR209" s="224" t="s">
        <v>190</v>
      </c>
      <c r="AT209" s="224" t="s">
        <v>123</v>
      </c>
      <c r="AU209" s="224" t="s">
        <v>128</v>
      </c>
      <c r="AY209" s="13" t="s">
        <v>121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3" t="s">
        <v>128</v>
      </c>
      <c r="BK209" s="225">
        <f>ROUND(I209*H209,2)</f>
        <v>0</v>
      </c>
      <c r="BL209" s="13" t="s">
        <v>190</v>
      </c>
      <c r="BM209" s="224" t="s">
        <v>423</v>
      </c>
    </row>
    <row r="210" s="1" customFormat="1" ht="24" customHeight="1">
      <c r="B210" s="34"/>
      <c r="C210" s="213" t="s">
        <v>424</v>
      </c>
      <c r="D210" s="213" t="s">
        <v>123</v>
      </c>
      <c r="E210" s="214" t="s">
        <v>425</v>
      </c>
      <c r="F210" s="215" t="s">
        <v>426</v>
      </c>
      <c r="G210" s="216" t="s">
        <v>427</v>
      </c>
      <c r="H210" s="217">
        <v>1</v>
      </c>
      <c r="I210" s="218"/>
      <c r="J210" s="219">
        <f>ROUND(I210*H210,2)</f>
        <v>0</v>
      </c>
      <c r="K210" s="215" t="s">
        <v>1</v>
      </c>
      <c r="L210" s="39"/>
      <c r="M210" s="220" t="s">
        <v>1</v>
      </c>
      <c r="N210" s="221" t="s">
        <v>41</v>
      </c>
      <c r="O210" s="82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AR210" s="224" t="s">
        <v>190</v>
      </c>
      <c r="AT210" s="224" t="s">
        <v>123</v>
      </c>
      <c r="AU210" s="224" t="s">
        <v>128</v>
      </c>
      <c r="AY210" s="13" t="s">
        <v>121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3" t="s">
        <v>128</v>
      </c>
      <c r="BK210" s="225">
        <f>ROUND(I210*H210,2)</f>
        <v>0</v>
      </c>
      <c r="BL210" s="13" t="s">
        <v>190</v>
      </c>
      <c r="BM210" s="224" t="s">
        <v>428</v>
      </c>
    </row>
    <row r="211" s="1" customFormat="1" ht="24" customHeight="1">
      <c r="B211" s="34"/>
      <c r="C211" s="213" t="s">
        <v>429</v>
      </c>
      <c r="D211" s="213" t="s">
        <v>123</v>
      </c>
      <c r="E211" s="214" t="s">
        <v>430</v>
      </c>
      <c r="F211" s="215" t="s">
        <v>431</v>
      </c>
      <c r="G211" s="216" t="s">
        <v>427</v>
      </c>
      <c r="H211" s="217">
        <v>1</v>
      </c>
      <c r="I211" s="218"/>
      <c r="J211" s="219">
        <f>ROUND(I211*H211,2)</f>
        <v>0</v>
      </c>
      <c r="K211" s="215" t="s">
        <v>1</v>
      </c>
      <c r="L211" s="39"/>
      <c r="M211" s="220" t="s">
        <v>1</v>
      </c>
      <c r="N211" s="221" t="s">
        <v>41</v>
      </c>
      <c r="O211" s="82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AR211" s="224" t="s">
        <v>190</v>
      </c>
      <c r="AT211" s="224" t="s">
        <v>123</v>
      </c>
      <c r="AU211" s="224" t="s">
        <v>128</v>
      </c>
      <c r="AY211" s="13" t="s">
        <v>121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3" t="s">
        <v>128</v>
      </c>
      <c r="BK211" s="225">
        <f>ROUND(I211*H211,2)</f>
        <v>0</v>
      </c>
      <c r="BL211" s="13" t="s">
        <v>190</v>
      </c>
      <c r="BM211" s="224" t="s">
        <v>432</v>
      </c>
    </row>
    <row r="212" s="1" customFormat="1" ht="24" customHeight="1">
      <c r="B212" s="34"/>
      <c r="C212" s="213" t="s">
        <v>433</v>
      </c>
      <c r="D212" s="213" t="s">
        <v>123</v>
      </c>
      <c r="E212" s="214" t="s">
        <v>434</v>
      </c>
      <c r="F212" s="215" t="s">
        <v>435</v>
      </c>
      <c r="G212" s="216" t="s">
        <v>250</v>
      </c>
      <c r="H212" s="226"/>
      <c r="I212" s="218"/>
      <c r="J212" s="219">
        <f>ROUND(I212*H212,2)</f>
        <v>0</v>
      </c>
      <c r="K212" s="215" t="s">
        <v>140</v>
      </c>
      <c r="L212" s="39"/>
      <c r="M212" s="220" t="s">
        <v>1</v>
      </c>
      <c r="N212" s="221" t="s">
        <v>41</v>
      </c>
      <c r="O212" s="82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AR212" s="224" t="s">
        <v>190</v>
      </c>
      <c r="AT212" s="224" t="s">
        <v>123</v>
      </c>
      <c r="AU212" s="224" t="s">
        <v>128</v>
      </c>
      <c r="AY212" s="13" t="s">
        <v>121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3" t="s">
        <v>128</v>
      </c>
      <c r="BK212" s="225">
        <f>ROUND(I212*H212,2)</f>
        <v>0</v>
      </c>
      <c r="BL212" s="13" t="s">
        <v>190</v>
      </c>
      <c r="BM212" s="224" t="s">
        <v>436</v>
      </c>
    </row>
    <row r="213" s="11" customFormat="1" ht="22.8" customHeight="1">
      <c r="B213" s="197"/>
      <c r="C213" s="198"/>
      <c r="D213" s="199" t="s">
        <v>74</v>
      </c>
      <c r="E213" s="211" t="s">
        <v>437</v>
      </c>
      <c r="F213" s="211" t="s">
        <v>438</v>
      </c>
      <c r="G213" s="198"/>
      <c r="H213" s="198"/>
      <c r="I213" s="201"/>
      <c r="J213" s="212">
        <f>BK213</f>
        <v>0</v>
      </c>
      <c r="K213" s="198"/>
      <c r="L213" s="203"/>
      <c r="M213" s="204"/>
      <c r="N213" s="205"/>
      <c r="O213" s="205"/>
      <c r="P213" s="206">
        <f>SUM(P214:P221)</f>
        <v>0</v>
      </c>
      <c r="Q213" s="205"/>
      <c r="R213" s="206">
        <f>SUM(R214:R221)</f>
        <v>0.0041599999999999996</v>
      </c>
      <c r="S213" s="205"/>
      <c r="T213" s="207">
        <f>SUM(T214:T221)</f>
        <v>0.019800000000000002</v>
      </c>
      <c r="AR213" s="208" t="s">
        <v>128</v>
      </c>
      <c r="AT213" s="209" t="s">
        <v>74</v>
      </c>
      <c r="AU213" s="209" t="s">
        <v>80</v>
      </c>
      <c r="AY213" s="208" t="s">
        <v>121</v>
      </c>
      <c r="BK213" s="210">
        <f>SUM(BK214:BK221)</f>
        <v>0</v>
      </c>
    </row>
    <row r="214" s="1" customFormat="1" ht="24" customHeight="1">
      <c r="B214" s="34"/>
      <c r="C214" s="213" t="s">
        <v>439</v>
      </c>
      <c r="D214" s="213" t="s">
        <v>123</v>
      </c>
      <c r="E214" s="214" t="s">
        <v>440</v>
      </c>
      <c r="F214" s="215" t="s">
        <v>441</v>
      </c>
      <c r="G214" s="216" t="s">
        <v>267</v>
      </c>
      <c r="H214" s="217">
        <v>2</v>
      </c>
      <c r="I214" s="218"/>
      <c r="J214" s="219">
        <f>ROUND(I214*H214,2)</f>
        <v>0</v>
      </c>
      <c r="K214" s="215" t="s">
        <v>140</v>
      </c>
      <c r="L214" s="39"/>
      <c r="M214" s="220" t="s">
        <v>1</v>
      </c>
      <c r="N214" s="221" t="s">
        <v>41</v>
      </c>
      <c r="O214" s="82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AR214" s="224" t="s">
        <v>190</v>
      </c>
      <c r="AT214" s="224" t="s">
        <v>123</v>
      </c>
      <c r="AU214" s="224" t="s">
        <v>128</v>
      </c>
      <c r="AY214" s="13" t="s">
        <v>121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3" t="s">
        <v>128</v>
      </c>
      <c r="BK214" s="225">
        <f>ROUND(I214*H214,2)</f>
        <v>0</v>
      </c>
      <c r="BL214" s="13" t="s">
        <v>190</v>
      </c>
      <c r="BM214" s="224" t="s">
        <v>442</v>
      </c>
    </row>
    <row r="215" s="1" customFormat="1" ht="24" customHeight="1">
      <c r="B215" s="34"/>
      <c r="C215" s="227" t="s">
        <v>443</v>
      </c>
      <c r="D215" s="227" t="s">
        <v>259</v>
      </c>
      <c r="E215" s="228" t="s">
        <v>444</v>
      </c>
      <c r="F215" s="229" t="s">
        <v>445</v>
      </c>
      <c r="G215" s="230" t="s">
        <v>267</v>
      </c>
      <c r="H215" s="231">
        <v>2</v>
      </c>
      <c r="I215" s="232"/>
      <c r="J215" s="233">
        <f>ROUND(I215*H215,2)</f>
        <v>0</v>
      </c>
      <c r="K215" s="229" t="s">
        <v>140</v>
      </c>
      <c r="L215" s="234"/>
      <c r="M215" s="235" t="s">
        <v>1</v>
      </c>
      <c r="N215" s="236" t="s">
        <v>41</v>
      </c>
      <c r="O215" s="82"/>
      <c r="P215" s="222">
        <f>O215*H215</f>
        <v>0</v>
      </c>
      <c r="Q215" s="222">
        <v>0.0020799999999999998</v>
      </c>
      <c r="R215" s="222">
        <f>Q215*H215</f>
        <v>0.0041599999999999996</v>
      </c>
      <c r="S215" s="222">
        <v>0</v>
      </c>
      <c r="T215" s="223">
        <f>S215*H215</f>
        <v>0</v>
      </c>
      <c r="AR215" s="224" t="s">
        <v>262</v>
      </c>
      <c r="AT215" s="224" t="s">
        <v>259</v>
      </c>
      <c r="AU215" s="224" t="s">
        <v>128</v>
      </c>
      <c r="AY215" s="13" t="s">
        <v>121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3" t="s">
        <v>128</v>
      </c>
      <c r="BK215" s="225">
        <f>ROUND(I215*H215,2)</f>
        <v>0</v>
      </c>
      <c r="BL215" s="13" t="s">
        <v>190</v>
      </c>
      <c r="BM215" s="224" t="s">
        <v>446</v>
      </c>
    </row>
    <row r="216" s="1" customFormat="1" ht="24" customHeight="1">
      <c r="B216" s="34"/>
      <c r="C216" s="213" t="s">
        <v>447</v>
      </c>
      <c r="D216" s="213" t="s">
        <v>123</v>
      </c>
      <c r="E216" s="214" t="s">
        <v>448</v>
      </c>
      <c r="F216" s="215" t="s">
        <v>449</v>
      </c>
      <c r="G216" s="216" t="s">
        <v>267</v>
      </c>
      <c r="H216" s="217">
        <v>2</v>
      </c>
      <c r="I216" s="218"/>
      <c r="J216" s="219">
        <f>ROUND(I216*H216,2)</f>
        <v>0</v>
      </c>
      <c r="K216" s="215" t="s">
        <v>1</v>
      </c>
      <c r="L216" s="39"/>
      <c r="M216" s="220" t="s">
        <v>1</v>
      </c>
      <c r="N216" s="221" t="s">
        <v>41</v>
      </c>
      <c r="O216" s="82"/>
      <c r="P216" s="222">
        <f>O216*H216</f>
        <v>0</v>
      </c>
      <c r="Q216" s="222">
        <v>0</v>
      </c>
      <c r="R216" s="222">
        <f>Q216*H216</f>
        <v>0</v>
      </c>
      <c r="S216" s="222">
        <v>0.0018</v>
      </c>
      <c r="T216" s="223">
        <f>S216*H216</f>
        <v>0.0035999999999999999</v>
      </c>
      <c r="AR216" s="224" t="s">
        <v>190</v>
      </c>
      <c r="AT216" s="224" t="s">
        <v>123</v>
      </c>
      <c r="AU216" s="224" t="s">
        <v>128</v>
      </c>
      <c r="AY216" s="13" t="s">
        <v>121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3" t="s">
        <v>128</v>
      </c>
      <c r="BK216" s="225">
        <f>ROUND(I216*H216,2)</f>
        <v>0</v>
      </c>
      <c r="BL216" s="13" t="s">
        <v>190</v>
      </c>
      <c r="BM216" s="224" t="s">
        <v>450</v>
      </c>
    </row>
    <row r="217" s="1" customFormat="1" ht="24" customHeight="1">
      <c r="B217" s="34"/>
      <c r="C217" s="213" t="s">
        <v>451</v>
      </c>
      <c r="D217" s="213" t="s">
        <v>123</v>
      </c>
      <c r="E217" s="214" t="s">
        <v>452</v>
      </c>
      <c r="F217" s="215" t="s">
        <v>453</v>
      </c>
      <c r="G217" s="216" t="s">
        <v>267</v>
      </c>
      <c r="H217" s="217">
        <v>4</v>
      </c>
      <c r="I217" s="218"/>
      <c r="J217" s="219">
        <f>ROUND(I217*H217,2)</f>
        <v>0</v>
      </c>
      <c r="K217" s="215" t="s">
        <v>1</v>
      </c>
      <c r="L217" s="39"/>
      <c r="M217" s="220" t="s">
        <v>1</v>
      </c>
      <c r="N217" s="221" t="s">
        <v>41</v>
      </c>
      <c r="O217" s="82"/>
      <c r="P217" s="222">
        <f>O217*H217</f>
        <v>0</v>
      </c>
      <c r="Q217" s="222">
        <v>0</v>
      </c>
      <c r="R217" s="222">
        <f>Q217*H217</f>
        <v>0</v>
      </c>
      <c r="S217" s="222">
        <v>0.0018</v>
      </c>
      <c r="T217" s="223">
        <f>S217*H217</f>
        <v>0.0071999999999999998</v>
      </c>
      <c r="AR217" s="224" t="s">
        <v>190</v>
      </c>
      <c r="AT217" s="224" t="s">
        <v>123</v>
      </c>
      <c r="AU217" s="224" t="s">
        <v>128</v>
      </c>
      <c r="AY217" s="13" t="s">
        <v>121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3" t="s">
        <v>128</v>
      </c>
      <c r="BK217" s="225">
        <f>ROUND(I217*H217,2)</f>
        <v>0</v>
      </c>
      <c r="BL217" s="13" t="s">
        <v>190</v>
      </c>
      <c r="BM217" s="224" t="s">
        <v>454</v>
      </c>
    </row>
    <row r="218" s="1" customFormat="1" ht="36" customHeight="1">
      <c r="B218" s="34"/>
      <c r="C218" s="213" t="s">
        <v>455</v>
      </c>
      <c r="D218" s="213" t="s">
        <v>123</v>
      </c>
      <c r="E218" s="214" t="s">
        <v>456</v>
      </c>
      <c r="F218" s="215" t="s">
        <v>457</v>
      </c>
      <c r="G218" s="216" t="s">
        <v>267</v>
      </c>
      <c r="H218" s="217">
        <v>1</v>
      </c>
      <c r="I218" s="218"/>
      <c r="J218" s="219">
        <f>ROUND(I218*H218,2)</f>
        <v>0</v>
      </c>
      <c r="K218" s="215" t="s">
        <v>1</v>
      </c>
      <c r="L218" s="39"/>
      <c r="M218" s="220" t="s">
        <v>1</v>
      </c>
      <c r="N218" s="221" t="s">
        <v>41</v>
      </c>
      <c r="O218" s="82"/>
      <c r="P218" s="222">
        <f>O218*H218</f>
        <v>0</v>
      </c>
      <c r="Q218" s="222">
        <v>0</v>
      </c>
      <c r="R218" s="222">
        <f>Q218*H218</f>
        <v>0</v>
      </c>
      <c r="S218" s="222">
        <v>0.0018</v>
      </c>
      <c r="T218" s="223">
        <f>S218*H218</f>
        <v>0.0018</v>
      </c>
      <c r="AR218" s="224" t="s">
        <v>190</v>
      </c>
      <c r="AT218" s="224" t="s">
        <v>123</v>
      </c>
      <c r="AU218" s="224" t="s">
        <v>128</v>
      </c>
      <c r="AY218" s="13" t="s">
        <v>121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3" t="s">
        <v>128</v>
      </c>
      <c r="BK218" s="225">
        <f>ROUND(I218*H218,2)</f>
        <v>0</v>
      </c>
      <c r="BL218" s="13" t="s">
        <v>190</v>
      </c>
      <c r="BM218" s="224" t="s">
        <v>458</v>
      </c>
    </row>
    <row r="219" s="1" customFormat="1" ht="24" customHeight="1">
      <c r="B219" s="34"/>
      <c r="C219" s="213" t="s">
        <v>459</v>
      </c>
      <c r="D219" s="213" t="s">
        <v>123</v>
      </c>
      <c r="E219" s="214" t="s">
        <v>460</v>
      </c>
      <c r="F219" s="215" t="s">
        <v>461</v>
      </c>
      <c r="G219" s="216" t="s">
        <v>126</v>
      </c>
      <c r="H219" s="217">
        <v>3</v>
      </c>
      <c r="I219" s="218"/>
      <c r="J219" s="219">
        <f>ROUND(I219*H219,2)</f>
        <v>0</v>
      </c>
      <c r="K219" s="215" t="s">
        <v>1</v>
      </c>
      <c r="L219" s="39"/>
      <c r="M219" s="220" t="s">
        <v>1</v>
      </c>
      <c r="N219" s="221" t="s">
        <v>41</v>
      </c>
      <c r="O219" s="82"/>
      <c r="P219" s="222">
        <f>O219*H219</f>
        <v>0</v>
      </c>
      <c r="Q219" s="222">
        <v>0</v>
      </c>
      <c r="R219" s="222">
        <f>Q219*H219</f>
        <v>0</v>
      </c>
      <c r="S219" s="222">
        <v>0.0018</v>
      </c>
      <c r="T219" s="223">
        <f>S219*H219</f>
        <v>0.0054000000000000003</v>
      </c>
      <c r="AR219" s="224" t="s">
        <v>190</v>
      </c>
      <c r="AT219" s="224" t="s">
        <v>123</v>
      </c>
      <c r="AU219" s="224" t="s">
        <v>128</v>
      </c>
      <c r="AY219" s="13" t="s">
        <v>121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3" t="s">
        <v>128</v>
      </c>
      <c r="BK219" s="225">
        <f>ROUND(I219*H219,2)</f>
        <v>0</v>
      </c>
      <c r="BL219" s="13" t="s">
        <v>190</v>
      </c>
      <c r="BM219" s="224" t="s">
        <v>462</v>
      </c>
    </row>
    <row r="220" s="1" customFormat="1" ht="36" customHeight="1">
      <c r="B220" s="34"/>
      <c r="C220" s="213" t="s">
        <v>463</v>
      </c>
      <c r="D220" s="213" t="s">
        <v>123</v>
      </c>
      <c r="E220" s="214" t="s">
        <v>464</v>
      </c>
      <c r="F220" s="215" t="s">
        <v>465</v>
      </c>
      <c r="G220" s="216" t="s">
        <v>126</v>
      </c>
      <c r="H220" s="217">
        <v>1</v>
      </c>
      <c r="I220" s="218"/>
      <c r="J220" s="219">
        <f>ROUND(I220*H220,2)</f>
        <v>0</v>
      </c>
      <c r="K220" s="215" t="s">
        <v>1</v>
      </c>
      <c r="L220" s="39"/>
      <c r="M220" s="220" t="s">
        <v>1</v>
      </c>
      <c r="N220" s="221" t="s">
        <v>41</v>
      </c>
      <c r="O220" s="82"/>
      <c r="P220" s="222">
        <f>O220*H220</f>
        <v>0</v>
      </c>
      <c r="Q220" s="222">
        <v>0</v>
      </c>
      <c r="R220" s="222">
        <f>Q220*H220</f>
        <v>0</v>
      </c>
      <c r="S220" s="222">
        <v>0.0018</v>
      </c>
      <c r="T220" s="223">
        <f>S220*H220</f>
        <v>0.0018</v>
      </c>
      <c r="AR220" s="224" t="s">
        <v>190</v>
      </c>
      <c r="AT220" s="224" t="s">
        <v>123</v>
      </c>
      <c r="AU220" s="224" t="s">
        <v>128</v>
      </c>
      <c r="AY220" s="13" t="s">
        <v>121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3" t="s">
        <v>128</v>
      </c>
      <c r="BK220" s="225">
        <f>ROUND(I220*H220,2)</f>
        <v>0</v>
      </c>
      <c r="BL220" s="13" t="s">
        <v>190</v>
      </c>
      <c r="BM220" s="224" t="s">
        <v>466</v>
      </c>
    </row>
    <row r="221" s="1" customFormat="1" ht="24" customHeight="1">
      <c r="B221" s="34"/>
      <c r="C221" s="213" t="s">
        <v>467</v>
      </c>
      <c r="D221" s="213" t="s">
        <v>123</v>
      </c>
      <c r="E221" s="214" t="s">
        <v>468</v>
      </c>
      <c r="F221" s="215" t="s">
        <v>469</v>
      </c>
      <c r="G221" s="216" t="s">
        <v>250</v>
      </c>
      <c r="H221" s="226"/>
      <c r="I221" s="218"/>
      <c r="J221" s="219">
        <f>ROUND(I221*H221,2)</f>
        <v>0</v>
      </c>
      <c r="K221" s="215" t="s">
        <v>148</v>
      </c>
      <c r="L221" s="39"/>
      <c r="M221" s="220" t="s">
        <v>1</v>
      </c>
      <c r="N221" s="221" t="s">
        <v>41</v>
      </c>
      <c r="O221" s="82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AR221" s="224" t="s">
        <v>190</v>
      </c>
      <c r="AT221" s="224" t="s">
        <v>123</v>
      </c>
      <c r="AU221" s="224" t="s">
        <v>128</v>
      </c>
      <c r="AY221" s="13" t="s">
        <v>121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3" t="s">
        <v>128</v>
      </c>
      <c r="BK221" s="225">
        <f>ROUND(I221*H221,2)</f>
        <v>0</v>
      </c>
      <c r="BL221" s="13" t="s">
        <v>190</v>
      </c>
      <c r="BM221" s="224" t="s">
        <v>470</v>
      </c>
    </row>
    <row r="222" s="11" customFormat="1" ht="22.8" customHeight="1">
      <c r="B222" s="197"/>
      <c r="C222" s="198"/>
      <c r="D222" s="199" t="s">
        <v>74</v>
      </c>
      <c r="E222" s="211" t="s">
        <v>471</v>
      </c>
      <c r="F222" s="211" t="s">
        <v>472</v>
      </c>
      <c r="G222" s="198"/>
      <c r="H222" s="198"/>
      <c r="I222" s="201"/>
      <c r="J222" s="212">
        <f>BK222</f>
        <v>0</v>
      </c>
      <c r="K222" s="198"/>
      <c r="L222" s="203"/>
      <c r="M222" s="204"/>
      <c r="N222" s="205"/>
      <c r="O222" s="205"/>
      <c r="P222" s="206">
        <f>SUM(P223:P230)</f>
        <v>0</v>
      </c>
      <c r="Q222" s="205"/>
      <c r="R222" s="206">
        <f>SUM(R223:R230)</f>
        <v>0.050915500000000002</v>
      </c>
      <c r="S222" s="205"/>
      <c r="T222" s="207">
        <f>SUM(T223:T230)</f>
        <v>0.0419</v>
      </c>
      <c r="AR222" s="208" t="s">
        <v>128</v>
      </c>
      <c r="AT222" s="209" t="s">
        <v>74</v>
      </c>
      <c r="AU222" s="209" t="s">
        <v>80</v>
      </c>
      <c r="AY222" s="208" t="s">
        <v>121</v>
      </c>
      <c r="BK222" s="210">
        <f>SUM(BK223:BK230)</f>
        <v>0</v>
      </c>
    </row>
    <row r="223" s="1" customFormat="1" ht="24" customHeight="1">
      <c r="B223" s="34"/>
      <c r="C223" s="213" t="s">
        <v>473</v>
      </c>
      <c r="D223" s="213" t="s">
        <v>123</v>
      </c>
      <c r="E223" s="214" t="s">
        <v>474</v>
      </c>
      <c r="F223" s="215" t="s">
        <v>475</v>
      </c>
      <c r="G223" s="216" t="s">
        <v>165</v>
      </c>
      <c r="H223" s="217">
        <v>41.899999999999999</v>
      </c>
      <c r="I223" s="218"/>
      <c r="J223" s="219">
        <f>ROUND(I223*H223,2)</f>
        <v>0</v>
      </c>
      <c r="K223" s="215" t="s">
        <v>140</v>
      </c>
      <c r="L223" s="39"/>
      <c r="M223" s="220" t="s">
        <v>1</v>
      </c>
      <c r="N223" s="221" t="s">
        <v>41</v>
      </c>
      <c r="O223" s="82"/>
      <c r="P223" s="222">
        <f>O223*H223</f>
        <v>0</v>
      </c>
      <c r="Q223" s="222">
        <v>0</v>
      </c>
      <c r="R223" s="222">
        <f>Q223*H223</f>
        <v>0</v>
      </c>
      <c r="S223" s="222">
        <v>0.001</v>
      </c>
      <c r="T223" s="223">
        <f>S223*H223</f>
        <v>0.0419</v>
      </c>
      <c r="AR223" s="224" t="s">
        <v>190</v>
      </c>
      <c r="AT223" s="224" t="s">
        <v>123</v>
      </c>
      <c r="AU223" s="224" t="s">
        <v>128</v>
      </c>
      <c r="AY223" s="13" t="s">
        <v>121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3" t="s">
        <v>128</v>
      </c>
      <c r="BK223" s="225">
        <f>ROUND(I223*H223,2)</f>
        <v>0</v>
      </c>
      <c r="BL223" s="13" t="s">
        <v>190</v>
      </c>
      <c r="BM223" s="224" t="s">
        <v>476</v>
      </c>
    </row>
    <row r="224" s="1" customFormat="1" ht="24" customHeight="1">
      <c r="B224" s="34"/>
      <c r="C224" s="213" t="s">
        <v>477</v>
      </c>
      <c r="D224" s="213" t="s">
        <v>123</v>
      </c>
      <c r="E224" s="214" t="s">
        <v>478</v>
      </c>
      <c r="F224" s="215" t="s">
        <v>479</v>
      </c>
      <c r="G224" s="216" t="s">
        <v>165</v>
      </c>
      <c r="H224" s="217">
        <v>41.899999999999999</v>
      </c>
      <c r="I224" s="218"/>
      <c r="J224" s="219">
        <f>ROUND(I224*H224,2)</f>
        <v>0</v>
      </c>
      <c r="K224" s="215" t="s">
        <v>140</v>
      </c>
      <c r="L224" s="39"/>
      <c r="M224" s="220" t="s">
        <v>1</v>
      </c>
      <c r="N224" s="221" t="s">
        <v>41</v>
      </c>
      <c r="O224" s="82"/>
      <c r="P224" s="222">
        <f>O224*H224</f>
        <v>0</v>
      </c>
      <c r="Q224" s="222">
        <v>5.0000000000000002E-05</v>
      </c>
      <c r="R224" s="222">
        <f>Q224*H224</f>
        <v>0.0020950000000000001</v>
      </c>
      <c r="S224" s="222">
        <v>0</v>
      </c>
      <c r="T224" s="223">
        <f>S224*H224</f>
        <v>0</v>
      </c>
      <c r="AR224" s="224" t="s">
        <v>190</v>
      </c>
      <c r="AT224" s="224" t="s">
        <v>123</v>
      </c>
      <c r="AU224" s="224" t="s">
        <v>128</v>
      </c>
      <c r="AY224" s="13" t="s">
        <v>121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3" t="s">
        <v>128</v>
      </c>
      <c r="BK224" s="225">
        <f>ROUND(I224*H224,2)</f>
        <v>0</v>
      </c>
      <c r="BL224" s="13" t="s">
        <v>190</v>
      </c>
      <c r="BM224" s="224" t="s">
        <v>480</v>
      </c>
    </row>
    <row r="225" s="1" customFormat="1" ht="16.5" customHeight="1">
      <c r="B225" s="34"/>
      <c r="C225" s="227" t="s">
        <v>481</v>
      </c>
      <c r="D225" s="227" t="s">
        <v>259</v>
      </c>
      <c r="E225" s="228" t="s">
        <v>482</v>
      </c>
      <c r="F225" s="229" t="s">
        <v>483</v>
      </c>
      <c r="G225" s="230" t="s">
        <v>165</v>
      </c>
      <c r="H225" s="231">
        <v>46.090000000000003</v>
      </c>
      <c r="I225" s="232"/>
      <c r="J225" s="233">
        <f>ROUND(I225*H225,2)</f>
        <v>0</v>
      </c>
      <c r="K225" s="229" t="s">
        <v>140</v>
      </c>
      <c r="L225" s="234"/>
      <c r="M225" s="235" t="s">
        <v>1</v>
      </c>
      <c r="N225" s="236" t="s">
        <v>41</v>
      </c>
      <c r="O225" s="82"/>
      <c r="P225" s="222">
        <f>O225*H225</f>
        <v>0</v>
      </c>
      <c r="Q225" s="222">
        <v>0.00020000000000000001</v>
      </c>
      <c r="R225" s="222">
        <f>Q225*H225</f>
        <v>0.0092180000000000005</v>
      </c>
      <c r="S225" s="222">
        <v>0</v>
      </c>
      <c r="T225" s="223">
        <f>S225*H225</f>
        <v>0</v>
      </c>
      <c r="AR225" s="224" t="s">
        <v>262</v>
      </c>
      <c r="AT225" s="224" t="s">
        <v>259</v>
      </c>
      <c r="AU225" s="224" t="s">
        <v>128</v>
      </c>
      <c r="AY225" s="13" t="s">
        <v>121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3" t="s">
        <v>128</v>
      </c>
      <c r="BK225" s="225">
        <f>ROUND(I225*H225,2)</f>
        <v>0</v>
      </c>
      <c r="BL225" s="13" t="s">
        <v>190</v>
      </c>
      <c r="BM225" s="224" t="s">
        <v>484</v>
      </c>
    </row>
    <row r="226" s="1" customFormat="1" ht="24" customHeight="1">
      <c r="B226" s="34"/>
      <c r="C226" s="213" t="s">
        <v>485</v>
      </c>
      <c r="D226" s="213" t="s">
        <v>123</v>
      </c>
      <c r="E226" s="214" t="s">
        <v>486</v>
      </c>
      <c r="F226" s="215" t="s">
        <v>487</v>
      </c>
      <c r="G226" s="216" t="s">
        <v>134</v>
      </c>
      <c r="H226" s="217">
        <v>54.25</v>
      </c>
      <c r="I226" s="218"/>
      <c r="J226" s="219">
        <f>ROUND(I226*H226,2)</f>
        <v>0</v>
      </c>
      <c r="K226" s="215" t="s">
        <v>140</v>
      </c>
      <c r="L226" s="39"/>
      <c r="M226" s="220" t="s">
        <v>1</v>
      </c>
      <c r="N226" s="221" t="s">
        <v>41</v>
      </c>
      <c r="O226" s="82"/>
      <c r="P226" s="222">
        <f>O226*H226</f>
        <v>0</v>
      </c>
      <c r="Q226" s="222">
        <v>8.0000000000000007E-05</v>
      </c>
      <c r="R226" s="222">
        <f>Q226*H226</f>
        <v>0.0043400000000000001</v>
      </c>
      <c r="S226" s="222">
        <v>0</v>
      </c>
      <c r="T226" s="223">
        <f>S226*H226</f>
        <v>0</v>
      </c>
      <c r="AR226" s="224" t="s">
        <v>190</v>
      </c>
      <c r="AT226" s="224" t="s">
        <v>123</v>
      </c>
      <c r="AU226" s="224" t="s">
        <v>128</v>
      </c>
      <c r="AY226" s="13" t="s">
        <v>121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3" t="s">
        <v>128</v>
      </c>
      <c r="BK226" s="225">
        <f>ROUND(I226*H226,2)</f>
        <v>0</v>
      </c>
      <c r="BL226" s="13" t="s">
        <v>190</v>
      </c>
      <c r="BM226" s="224" t="s">
        <v>488</v>
      </c>
    </row>
    <row r="227" s="1" customFormat="1" ht="24" customHeight="1">
      <c r="B227" s="34"/>
      <c r="C227" s="213" t="s">
        <v>489</v>
      </c>
      <c r="D227" s="213" t="s">
        <v>123</v>
      </c>
      <c r="E227" s="214" t="s">
        <v>490</v>
      </c>
      <c r="F227" s="215" t="s">
        <v>491</v>
      </c>
      <c r="G227" s="216" t="s">
        <v>134</v>
      </c>
      <c r="H227" s="217">
        <v>54.25</v>
      </c>
      <c r="I227" s="218"/>
      <c r="J227" s="219">
        <f>ROUND(I227*H227,2)</f>
        <v>0</v>
      </c>
      <c r="K227" s="215" t="s">
        <v>140</v>
      </c>
      <c r="L227" s="39"/>
      <c r="M227" s="220" t="s">
        <v>1</v>
      </c>
      <c r="N227" s="221" t="s">
        <v>41</v>
      </c>
      <c r="O227" s="82"/>
      <c r="P227" s="222">
        <f>O227*H227</f>
        <v>0</v>
      </c>
      <c r="Q227" s="222">
        <v>0.00017000000000000001</v>
      </c>
      <c r="R227" s="222">
        <f>Q227*H227</f>
        <v>0.0092225000000000015</v>
      </c>
      <c r="S227" s="222">
        <v>0</v>
      </c>
      <c r="T227" s="223">
        <f>S227*H227</f>
        <v>0</v>
      </c>
      <c r="AR227" s="224" t="s">
        <v>190</v>
      </c>
      <c r="AT227" s="224" t="s">
        <v>123</v>
      </c>
      <c r="AU227" s="224" t="s">
        <v>128</v>
      </c>
      <c r="AY227" s="13" t="s">
        <v>121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3" t="s">
        <v>128</v>
      </c>
      <c r="BK227" s="225">
        <f>ROUND(I227*H227,2)</f>
        <v>0</v>
      </c>
      <c r="BL227" s="13" t="s">
        <v>190</v>
      </c>
      <c r="BM227" s="224" t="s">
        <v>492</v>
      </c>
    </row>
    <row r="228" s="1" customFormat="1" ht="16.5" customHeight="1">
      <c r="B228" s="34"/>
      <c r="C228" s="213" t="s">
        <v>493</v>
      </c>
      <c r="D228" s="213" t="s">
        <v>123</v>
      </c>
      <c r="E228" s="214" t="s">
        <v>494</v>
      </c>
      <c r="F228" s="215" t="s">
        <v>495</v>
      </c>
      <c r="G228" s="216" t="s">
        <v>134</v>
      </c>
      <c r="H228" s="217">
        <v>54.25</v>
      </c>
      <c r="I228" s="218"/>
      <c r="J228" s="219">
        <f>ROUND(I228*H228,2)</f>
        <v>0</v>
      </c>
      <c r="K228" s="215" t="s">
        <v>140</v>
      </c>
      <c r="L228" s="39"/>
      <c r="M228" s="220" t="s">
        <v>1</v>
      </c>
      <c r="N228" s="221" t="s">
        <v>41</v>
      </c>
      <c r="O228" s="82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AR228" s="224" t="s">
        <v>190</v>
      </c>
      <c r="AT228" s="224" t="s">
        <v>123</v>
      </c>
      <c r="AU228" s="224" t="s">
        <v>128</v>
      </c>
      <c r="AY228" s="13" t="s">
        <v>121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3" t="s">
        <v>128</v>
      </c>
      <c r="BK228" s="225">
        <f>ROUND(I228*H228,2)</f>
        <v>0</v>
      </c>
      <c r="BL228" s="13" t="s">
        <v>190</v>
      </c>
      <c r="BM228" s="224" t="s">
        <v>496</v>
      </c>
    </row>
    <row r="229" s="1" customFormat="1" ht="16.5" customHeight="1">
      <c r="B229" s="34"/>
      <c r="C229" s="213" t="s">
        <v>497</v>
      </c>
      <c r="D229" s="213" t="s">
        <v>123</v>
      </c>
      <c r="E229" s="214" t="s">
        <v>498</v>
      </c>
      <c r="F229" s="215" t="s">
        <v>499</v>
      </c>
      <c r="G229" s="216" t="s">
        <v>134</v>
      </c>
      <c r="H229" s="217">
        <v>54.25</v>
      </c>
      <c r="I229" s="218"/>
      <c r="J229" s="219">
        <f>ROUND(I229*H229,2)</f>
        <v>0</v>
      </c>
      <c r="K229" s="215" t="s">
        <v>140</v>
      </c>
      <c r="L229" s="39"/>
      <c r="M229" s="220" t="s">
        <v>1</v>
      </c>
      <c r="N229" s="221" t="s">
        <v>41</v>
      </c>
      <c r="O229" s="82"/>
      <c r="P229" s="222">
        <f>O229*H229</f>
        <v>0</v>
      </c>
      <c r="Q229" s="222">
        <v>0.00048000000000000001</v>
      </c>
      <c r="R229" s="222">
        <f>Q229*H229</f>
        <v>0.026040000000000001</v>
      </c>
      <c r="S229" s="222">
        <v>0</v>
      </c>
      <c r="T229" s="223">
        <f>S229*H229</f>
        <v>0</v>
      </c>
      <c r="AR229" s="224" t="s">
        <v>190</v>
      </c>
      <c r="AT229" s="224" t="s">
        <v>123</v>
      </c>
      <c r="AU229" s="224" t="s">
        <v>128</v>
      </c>
      <c r="AY229" s="13" t="s">
        <v>121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3" t="s">
        <v>128</v>
      </c>
      <c r="BK229" s="225">
        <f>ROUND(I229*H229,2)</f>
        <v>0</v>
      </c>
      <c r="BL229" s="13" t="s">
        <v>190</v>
      </c>
      <c r="BM229" s="224" t="s">
        <v>500</v>
      </c>
    </row>
    <row r="230" s="1" customFormat="1" ht="24" customHeight="1">
      <c r="B230" s="34"/>
      <c r="C230" s="213" t="s">
        <v>501</v>
      </c>
      <c r="D230" s="213" t="s">
        <v>123</v>
      </c>
      <c r="E230" s="214" t="s">
        <v>502</v>
      </c>
      <c r="F230" s="215" t="s">
        <v>503</v>
      </c>
      <c r="G230" s="216" t="s">
        <v>250</v>
      </c>
      <c r="H230" s="226"/>
      <c r="I230" s="218"/>
      <c r="J230" s="219">
        <f>ROUND(I230*H230,2)</f>
        <v>0</v>
      </c>
      <c r="K230" s="215" t="s">
        <v>140</v>
      </c>
      <c r="L230" s="39"/>
      <c r="M230" s="220" t="s">
        <v>1</v>
      </c>
      <c r="N230" s="221" t="s">
        <v>41</v>
      </c>
      <c r="O230" s="82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AR230" s="224" t="s">
        <v>190</v>
      </c>
      <c r="AT230" s="224" t="s">
        <v>123</v>
      </c>
      <c r="AU230" s="224" t="s">
        <v>128</v>
      </c>
      <c r="AY230" s="13" t="s">
        <v>121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3" t="s">
        <v>128</v>
      </c>
      <c r="BK230" s="225">
        <f>ROUND(I230*H230,2)</f>
        <v>0</v>
      </c>
      <c r="BL230" s="13" t="s">
        <v>190</v>
      </c>
      <c r="BM230" s="224" t="s">
        <v>504</v>
      </c>
    </row>
    <row r="231" s="11" customFormat="1" ht="22.8" customHeight="1">
      <c r="B231" s="197"/>
      <c r="C231" s="198"/>
      <c r="D231" s="199" t="s">
        <v>74</v>
      </c>
      <c r="E231" s="211" t="s">
        <v>505</v>
      </c>
      <c r="F231" s="211" t="s">
        <v>506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SUM(P232:P237)</f>
        <v>0</v>
      </c>
      <c r="Q231" s="205"/>
      <c r="R231" s="206">
        <f>SUM(R232:R237)</f>
        <v>0.042812000000000003</v>
      </c>
      <c r="S231" s="205"/>
      <c r="T231" s="207">
        <f>SUM(T232:T237)</f>
        <v>0</v>
      </c>
      <c r="AR231" s="208" t="s">
        <v>128</v>
      </c>
      <c r="AT231" s="209" t="s">
        <v>74</v>
      </c>
      <c r="AU231" s="209" t="s">
        <v>80</v>
      </c>
      <c r="AY231" s="208" t="s">
        <v>121</v>
      </c>
      <c r="BK231" s="210">
        <f>SUM(BK232:BK237)</f>
        <v>0</v>
      </c>
    </row>
    <row r="232" s="1" customFormat="1" ht="16.5" customHeight="1">
      <c r="B232" s="34"/>
      <c r="C232" s="213" t="s">
        <v>507</v>
      </c>
      <c r="D232" s="213" t="s">
        <v>123</v>
      </c>
      <c r="E232" s="214" t="s">
        <v>508</v>
      </c>
      <c r="F232" s="215" t="s">
        <v>509</v>
      </c>
      <c r="G232" s="216" t="s">
        <v>134</v>
      </c>
      <c r="H232" s="217">
        <v>2.2000000000000002</v>
      </c>
      <c r="I232" s="218"/>
      <c r="J232" s="219">
        <f>ROUND(I232*H232,2)</f>
        <v>0</v>
      </c>
      <c r="K232" s="215" t="s">
        <v>140</v>
      </c>
      <c r="L232" s="39"/>
      <c r="M232" s="220" t="s">
        <v>1</v>
      </c>
      <c r="N232" s="221" t="s">
        <v>41</v>
      </c>
      <c r="O232" s="82"/>
      <c r="P232" s="222">
        <f>O232*H232</f>
        <v>0</v>
      </c>
      <c r="Q232" s="222">
        <v>0.00029999999999999997</v>
      </c>
      <c r="R232" s="222">
        <f>Q232*H232</f>
        <v>0.00066</v>
      </c>
      <c r="S232" s="222">
        <v>0</v>
      </c>
      <c r="T232" s="223">
        <f>S232*H232</f>
        <v>0</v>
      </c>
      <c r="AR232" s="224" t="s">
        <v>190</v>
      </c>
      <c r="AT232" s="224" t="s">
        <v>123</v>
      </c>
      <c r="AU232" s="224" t="s">
        <v>128</v>
      </c>
      <c r="AY232" s="13" t="s">
        <v>121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3" t="s">
        <v>128</v>
      </c>
      <c r="BK232" s="225">
        <f>ROUND(I232*H232,2)</f>
        <v>0</v>
      </c>
      <c r="BL232" s="13" t="s">
        <v>190</v>
      </c>
      <c r="BM232" s="224" t="s">
        <v>510</v>
      </c>
    </row>
    <row r="233" s="1" customFormat="1" ht="24" customHeight="1">
      <c r="B233" s="34"/>
      <c r="C233" s="213" t="s">
        <v>511</v>
      </c>
      <c r="D233" s="213" t="s">
        <v>123</v>
      </c>
      <c r="E233" s="214" t="s">
        <v>512</v>
      </c>
      <c r="F233" s="215" t="s">
        <v>513</v>
      </c>
      <c r="G233" s="216" t="s">
        <v>134</v>
      </c>
      <c r="H233" s="217">
        <v>2.2000000000000002</v>
      </c>
      <c r="I233" s="218"/>
      <c r="J233" s="219">
        <f>ROUND(I233*H233,2)</f>
        <v>0</v>
      </c>
      <c r="K233" s="215" t="s">
        <v>140</v>
      </c>
      <c r="L233" s="39"/>
      <c r="M233" s="220" t="s">
        <v>1</v>
      </c>
      <c r="N233" s="221" t="s">
        <v>41</v>
      </c>
      <c r="O233" s="82"/>
      <c r="P233" s="222">
        <f>O233*H233</f>
        <v>0</v>
      </c>
      <c r="Q233" s="222">
        <v>0.0053</v>
      </c>
      <c r="R233" s="222">
        <f>Q233*H233</f>
        <v>0.01166</v>
      </c>
      <c r="S233" s="222">
        <v>0</v>
      </c>
      <c r="T233" s="223">
        <f>S233*H233</f>
        <v>0</v>
      </c>
      <c r="AR233" s="224" t="s">
        <v>190</v>
      </c>
      <c r="AT233" s="224" t="s">
        <v>123</v>
      </c>
      <c r="AU233" s="224" t="s">
        <v>128</v>
      </c>
      <c r="AY233" s="13" t="s">
        <v>121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3" t="s">
        <v>128</v>
      </c>
      <c r="BK233" s="225">
        <f>ROUND(I233*H233,2)</f>
        <v>0</v>
      </c>
      <c r="BL233" s="13" t="s">
        <v>190</v>
      </c>
      <c r="BM233" s="224" t="s">
        <v>514</v>
      </c>
    </row>
    <row r="234" s="1" customFormat="1" ht="16.5" customHeight="1">
      <c r="B234" s="34"/>
      <c r="C234" s="227" t="s">
        <v>515</v>
      </c>
      <c r="D234" s="227" t="s">
        <v>259</v>
      </c>
      <c r="E234" s="228" t="s">
        <v>516</v>
      </c>
      <c r="F234" s="229" t="s">
        <v>517</v>
      </c>
      <c r="G234" s="230" t="s">
        <v>134</v>
      </c>
      <c r="H234" s="231">
        <v>2.4199999999999999</v>
      </c>
      <c r="I234" s="232"/>
      <c r="J234" s="233">
        <f>ROUND(I234*H234,2)</f>
        <v>0</v>
      </c>
      <c r="K234" s="229" t="s">
        <v>140</v>
      </c>
      <c r="L234" s="234"/>
      <c r="M234" s="235" t="s">
        <v>1</v>
      </c>
      <c r="N234" s="236" t="s">
        <v>41</v>
      </c>
      <c r="O234" s="82"/>
      <c r="P234" s="222">
        <f>O234*H234</f>
        <v>0</v>
      </c>
      <c r="Q234" s="222">
        <v>0.0126</v>
      </c>
      <c r="R234" s="222">
        <f>Q234*H234</f>
        <v>0.030491999999999998</v>
      </c>
      <c r="S234" s="222">
        <v>0</v>
      </c>
      <c r="T234" s="223">
        <f>S234*H234</f>
        <v>0</v>
      </c>
      <c r="AR234" s="224" t="s">
        <v>262</v>
      </c>
      <c r="AT234" s="224" t="s">
        <v>259</v>
      </c>
      <c r="AU234" s="224" t="s">
        <v>128</v>
      </c>
      <c r="AY234" s="13" t="s">
        <v>121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3" t="s">
        <v>128</v>
      </c>
      <c r="BK234" s="225">
        <f>ROUND(I234*H234,2)</f>
        <v>0</v>
      </c>
      <c r="BL234" s="13" t="s">
        <v>190</v>
      </c>
      <c r="BM234" s="224" t="s">
        <v>518</v>
      </c>
    </row>
    <row r="235" s="1" customFormat="1" ht="24" customHeight="1">
      <c r="B235" s="34"/>
      <c r="C235" s="213" t="s">
        <v>519</v>
      </c>
      <c r="D235" s="213" t="s">
        <v>123</v>
      </c>
      <c r="E235" s="214" t="s">
        <v>520</v>
      </c>
      <c r="F235" s="215" t="s">
        <v>521</v>
      </c>
      <c r="G235" s="216" t="s">
        <v>134</v>
      </c>
      <c r="H235" s="217">
        <v>2.2000000000000002</v>
      </c>
      <c r="I235" s="218"/>
      <c r="J235" s="219">
        <f>ROUND(I235*H235,2)</f>
        <v>0</v>
      </c>
      <c r="K235" s="215" t="s">
        <v>140</v>
      </c>
      <c r="L235" s="39"/>
      <c r="M235" s="220" t="s">
        <v>1</v>
      </c>
      <c r="N235" s="221" t="s">
        <v>41</v>
      </c>
      <c r="O235" s="82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AR235" s="224" t="s">
        <v>190</v>
      </c>
      <c r="AT235" s="224" t="s">
        <v>123</v>
      </c>
      <c r="AU235" s="224" t="s">
        <v>128</v>
      </c>
      <c r="AY235" s="13" t="s">
        <v>121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3" t="s">
        <v>128</v>
      </c>
      <c r="BK235" s="225">
        <f>ROUND(I235*H235,2)</f>
        <v>0</v>
      </c>
      <c r="BL235" s="13" t="s">
        <v>190</v>
      </c>
      <c r="BM235" s="224" t="s">
        <v>522</v>
      </c>
    </row>
    <row r="236" s="1" customFormat="1" ht="24" customHeight="1">
      <c r="B236" s="34"/>
      <c r="C236" s="213" t="s">
        <v>523</v>
      </c>
      <c r="D236" s="213" t="s">
        <v>123</v>
      </c>
      <c r="E236" s="214" t="s">
        <v>524</v>
      </c>
      <c r="F236" s="215" t="s">
        <v>525</v>
      </c>
      <c r="G236" s="216" t="s">
        <v>134</v>
      </c>
      <c r="H236" s="217">
        <v>2.2000000000000002</v>
      </c>
      <c r="I236" s="218"/>
      <c r="J236" s="219">
        <f>ROUND(I236*H236,2)</f>
        <v>0</v>
      </c>
      <c r="K236" s="215" t="s">
        <v>140</v>
      </c>
      <c r="L236" s="39"/>
      <c r="M236" s="220" t="s">
        <v>1</v>
      </c>
      <c r="N236" s="221" t="s">
        <v>41</v>
      </c>
      <c r="O236" s="82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AR236" s="224" t="s">
        <v>190</v>
      </c>
      <c r="AT236" s="224" t="s">
        <v>123</v>
      </c>
      <c r="AU236" s="224" t="s">
        <v>128</v>
      </c>
      <c r="AY236" s="13" t="s">
        <v>121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3" t="s">
        <v>128</v>
      </c>
      <c r="BK236" s="225">
        <f>ROUND(I236*H236,2)</f>
        <v>0</v>
      </c>
      <c r="BL236" s="13" t="s">
        <v>190</v>
      </c>
      <c r="BM236" s="224" t="s">
        <v>526</v>
      </c>
    </row>
    <row r="237" s="1" customFormat="1" ht="24" customHeight="1">
      <c r="B237" s="34"/>
      <c r="C237" s="213" t="s">
        <v>527</v>
      </c>
      <c r="D237" s="213" t="s">
        <v>123</v>
      </c>
      <c r="E237" s="214" t="s">
        <v>528</v>
      </c>
      <c r="F237" s="215" t="s">
        <v>529</v>
      </c>
      <c r="G237" s="216" t="s">
        <v>250</v>
      </c>
      <c r="H237" s="226"/>
      <c r="I237" s="218"/>
      <c r="J237" s="219">
        <f>ROUND(I237*H237,2)</f>
        <v>0</v>
      </c>
      <c r="K237" s="215" t="s">
        <v>140</v>
      </c>
      <c r="L237" s="39"/>
      <c r="M237" s="220" t="s">
        <v>1</v>
      </c>
      <c r="N237" s="221" t="s">
        <v>41</v>
      </c>
      <c r="O237" s="82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AR237" s="224" t="s">
        <v>190</v>
      </c>
      <c r="AT237" s="224" t="s">
        <v>123</v>
      </c>
      <c r="AU237" s="224" t="s">
        <v>128</v>
      </c>
      <c r="AY237" s="13" t="s">
        <v>121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3" t="s">
        <v>128</v>
      </c>
      <c r="BK237" s="225">
        <f>ROUND(I237*H237,2)</f>
        <v>0</v>
      </c>
      <c r="BL237" s="13" t="s">
        <v>190</v>
      </c>
      <c r="BM237" s="224" t="s">
        <v>530</v>
      </c>
    </row>
    <row r="238" s="11" customFormat="1" ht="22.8" customHeight="1">
      <c r="B238" s="197"/>
      <c r="C238" s="198"/>
      <c r="D238" s="199" t="s">
        <v>74</v>
      </c>
      <c r="E238" s="211" t="s">
        <v>531</v>
      </c>
      <c r="F238" s="211" t="s">
        <v>532</v>
      </c>
      <c r="G238" s="198"/>
      <c r="H238" s="198"/>
      <c r="I238" s="201"/>
      <c r="J238" s="212">
        <f>BK238</f>
        <v>0</v>
      </c>
      <c r="K238" s="198"/>
      <c r="L238" s="203"/>
      <c r="M238" s="204"/>
      <c r="N238" s="205"/>
      <c r="O238" s="205"/>
      <c r="P238" s="206">
        <f>SUM(P239:P248)</f>
        <v>0</v>
      </c>
      <c r="Q238" s="205"/>
      <c r="R238" s="206">
        <f>SUM(R239:R248)</f>
        <v>0.044452800000000008</v>
      </c>
      <c r="S238" s="205"/>
      <c r="T238" s="207">
        <f>SUM(T239:T248)</f>
        <v>0</v>
      </c>
      <c r="AR238" s="208" t="s">
        <v>128</v>
      </c>
      <c r="AT238" s="209" t="s">
        <v>74</v>
      </c>
      <c r="AU238" s="209" t="s">
        <v>80</v>
      </c>
      <c r="AY238" s="208" t="s">
        <v>121</v>
      </c>
      <c r="BK238" s="210">
        <f>SUM(BK239:BK248)</f>
        <v>0</v>
      </c>
    </row>
    <row r="239" s="1" customFormat="1" ht="24" customHeight="1">
      <c r="B239" s="34"/>
      <c r="C239" s="213" t="s">
        <v>533</v>
      </c>
      <c r="D239" s="213" t="s">
        <v>123</v>
      </c>
      <c r="E239" s="214" t="s">
        <v>534</v>
      </c>
      <c r="F239" s="215" t="s">
        <v>535</v>
      </c>
      <c r="G239" s="216" t="s">
        <v>134</v>
      </c>
      <c r="H239" s="217">
        <v>54.039999999999999</v>
      </c>
      <c r="I239" s="218"/>
      <c r="J239" s="219">
        <f>ROUND(I239*H239,2)</f>
        <v>0</v>
      </c>
      <c r="K239" s="215" t="s">
        <v>148</v>
      </c>
      <c r="L239" s="39"/>
      <c r="M239" s="220" t="s">
        <v>1</v>
      </c>
      <c r="N239" s="221" t="s">
        <v>41</v>
      </c>
      <c r="O239" s="82"/>
      <c r="P239" s="222">
        <f>O239*H239</f>
        <v>0</v>
      </c>
      <c r="Q239" s="222">
        <v>6.0000000000000002E-05</v>
      </c>
      <c r="R239" s="222">
        <f>Q239*H239</f>
        <v>0.0032423999999999999</v>
      </c>
      <c r="S239" s="222">
        <v>0</v>
      </c>
      <c r="T239" s="223">
        <f>S239*H239</f>
        <v>0</v>
      </c>
      <c r="AR239" s="224" t="s">
        <v>190</v>
      </c>
      <c r="AT239" s="224" t="s">
        <v>123</v>
      </c>
      <c r="AU239" s="224" t="s">
        <v>128</v>
      </c>
      <c r="AY239" s="13" t="s">
        <v>121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3" t="s">
        <v>128</v>
      </c>
      <c r="BK239" s="225">
        <f>ROUND(I239*H239,2)</f>
        <v>0</v>
      </c>
      <c r="BL239" s="13" t="s">
        <v>190</v>
      </c>
      <c r="BM239" s="224" t="s">
        <v>536</v>
      </c>
    </row>
    <row r="240" s="1" customFormat="1" ht="24" customHeight="1">
      <c r="B240" s="34"/>
      <c r="C240" s="213" t="s">
        <v>537</v>
      </c>
      <c r="D240" s="213" t="s">
        <v>123</v>
      </c>
      <c r="E240" s="214" t="s">
        <v>538</v>
      </c>
      <c r="F240" s="215" t="s">
        <v>539</v>
      </c>
      <c r="G240" s="216" t="s">
        <v>134</v>
      </c>
      <c r="H240" s="217">
        <v>54.039999999999999</v>
      </c>
      <c r="I240" s="218"/>
      <c r="J240" s="219">
        <f>ROUND(I240*H240,2)</f>
        <v>0</v>
      </c>
      <c r="K240" s="215" t="s">
        <v>148</v>
      </c>
      <c r="L240" s="39"/>
      <c r="M240" s="220" t="s">
        <v>1</v>
      </c>
      <c r="N240" s="221" t="s">
        <v>41</v>
      </c>
      <c r="O240" s="82"/>
      <c r="P240" s="222">
        <f>O240*H240</f>
        <v>0</v>
      </c>
      <c r="Q240" s="222">
        <v>0.00017000000000000001</v>
      </c>
      <c r="R240" s="222">
        <f>Q240*H240</f>
        <v>0.0091868000000000002</v>
      </c>
      <c r="S240" s="222">
        <v>0</v>
      </c>
      <c r="T240" s="223">
        <f>S240*H240</f>
        <v>0</v>
      </c>
      <c r="AR240" s="224" t="s">
        <v>190</v>
      </c>
      <c r="AT240" s="224" t="s">
        <v>123</v>
      </c>
      <c r="AU240" s="224" t="s">
        <v>128</v>
      </c>
      <c r="AY240" s="13" t="s">
        <v>121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3" t="s">
        <v>128</v>
      </c>
      <c r="BK240" s="225">
        <f>ROUND(I240*H240,2)</f>
        <v>0</v>
      </c>
      <c r="BL240" s="13" t="s">
        <v>190</v>
      </c>
      <c r="BM240" s="224" t="s">
        <v>540</v>
      </c>
    </row>
    <row r="241" s="1" customFormat="1" ht="24" customHeight="1">
      <c r="B241" s="34"/>
      <c r="C241" s="213" t="s">
        <v>541</v>
      </c>
      <c r="D241" s="213" t="s">
        <v>123</v>
      </c>
      <c r="E241" s="214" t="s">
        <v>542</v>
      </c>
      <c r="F241" s="215" t="s">
        <v>543</v>
      </c>
      <c r="G241" s="216" t="s">
        <v>134</v>
      </c>
      <c r="H241" s="217">
        <v>54.039999999999999</v>
      </c>
      <c r="I241" s="218"/>
      <c r="J241" s="219">
        <f>ROUND(I241*H241,2)</f>
        <v>0</v>
      </c>
      <c r="K241" s="215" t="s">
        <v>148</v>
      </c>
      <c r="L241" s="39"/>
      <c r="M241" s="220" t="s">
        <v>1</v>
      </c>
      <c r="N241" s="221" t="s">
        <v>41</v>
      </c>
      <c r="O241" s="82"/>
      <c r="P241" s="222">
        <f>O241*H241</f>
        <v>0</v>
      </c>
      <c r="Q241" s="222">
        <v>0.00014999999999999999</v>
      </c>
      <c r="R241" s="222">
        <f>Q241*H241</f>
        <v>0.0081059999999999986</v>
      </c>
      <c r="S241" s="222">
        <v>0</v>
      </c>
      <c r="T241" s="223">
        <f>S241*H241</f>
        <v>0</v>
      </c>
      <c r="AR241" s="224" t="s">
        <v>190</v>
      </c>
      <c r="AT241" s="224" t="s">
        <v>123</v>
      </c>
      <c r="AU241" s="224" t="s">
        <v>128</v>
      </c>
      <c r="AY241" s="13" t="s">
        <v>121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3" t="s">
        <v>128</v>
      </c>
      <c r="BK241" s="225">
        <f>ROUND(I241*H241,2)</f>
        <v>0</v>
      </c>
      <c r="BL241" s="13" t="s">
        <v>190</v>
      </c>
      <c r="BM241" s="224" t="s">
        <v>544</v>
      </c>
    </row>
    <row r="242" s="1" customFormat="1" ht="24" customHeight="1">
      <c r="B242" s="34"/>
      <c r="C242" s="213" t="s">
        <v>545</v>
      </c>
      <c r="D242" s="213" t="s">
        <v>123</v>
      </c>
      <c r="E242" s="214" t="s">
        <v>546</v>
      </c>
      <c r="F242" s="215" t="s">
        <v>547</v>
      </c>
      <c r="G242" s="216" t="s">
        <v>134</v>
      </c>
      <c r="H242" s="217">
        <v>54.039999999999999</v>
      </c>
      <c r="I242" s="218"/>
      <c r="J242" s="219">
        <f>ROUND(I242*H242,2)</f>
        <v>0</v>
      </c>
      <c r="K242" s="215" t="s">
        <v>148</v>
      </c>
      <c r="L242" s="39"/>
      <c r="M242" s="220" t="s">
        <v>1</v>
      </c>
      <c r="N242" s="221" t="s">
        <v>41</v>
      </c>
      <c r="O242" s="82"/>
      <c r="P242" s="222">
        <f>O242*H242</f>
        <v>0</v>
      </c>
      <c r="Q242" s="222">
        <v>0.00012</v>
      </c>
      <c r="R242" s="222">
        <f>Q242*H242</f>
        <v>0.0064847999999999998</v>
      </c>
      <c r="S242" s="222">
        <v>0</v>
      </c>
      <c r="T242" s="223">
        <f>S242*H242</f>
        <v>0</v>
      </c>
      <c r="AR242" s="224" t="s">
        <v>190</v>
      </c>
      <c r="AT242" s="224" t="s">
        <v>123</v>
      </c>
      <c r="AU242" s="224" t="s">
        <v>128</v>
      </c>
      <c r="AY242" s="13" t="s">
        <v>121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3" t="s">
        <v>128</v>
      </c>
      <c r="BK242" s="225">
        <f>ROUND(I242*H242,2)</f>
        <v>0</v>
      </c>
      <c r="BL242" s="13" t="s">
        <v>190</v>
      </c>
      <c r="BM242" s="224" t="s">
        <v>548</v>
      </c>
    </row>
    <row r="243" s="1" customFormat="1" ht="24" customHeight="1">
      <c r="B243" s="34"/>
      <c r="C243" s="213" t="s">
        <v>549</v>
      </c>
      <c r="D243" s="213" t="s">
        <v>123</v>
      </c>
      <c r="E243" s="214" t="s">
        <v>550</v>
      </c>
      <c r="F243" s="215" t="s">
        <v>551</v>
      </c>
      <c r="G243" s="216" t="s">
        <v>134</v>
      </c>
      <c r="H243" s="217">
        <v>54.039999999999999</v>
      </c>
      <c r="I243" s="218"/>
      <c r="J243" s="219">
        <f>ROUND(I243*H243,2)</f>
        <v>0</v>
      </c>
      <c r="K243" s="215" t="s">
        <v>148</v>
      </c>
      <c r="L243" s="39"/>
      <c r="M243" s="220" t="s">
        <v>1</v>
      </c>
      <c r="N243" s="221" t="s">
        <v>41</v>
      </c>
      <c r="O243" s="82"/>
      <c r="P243" s="222">
        <f>O243*H243</f>
        <v>0</v>
      </c>
      <c r="Q243" s="222">
        <v>0.00032000000000000003</v>
      </c>
      <c r="R243" s="222">
        <f>Q243*H243</f>
        <v>0.017292800000000001</v>
      </c>
      <c r="S243" s="222">
        <v>0</v>
      </c>
      <c r="T243" s="223">
        <f>S243*H243</f>
        <v>0</v>
      </c>
      <c r="AR243" s="224" t="s">
        <v>190</v>
      </c>
      <c r="AT243" s="224" t="s">
        <v>123</v>
      </c>
      <c r="AU243" s="224" t="s">
        <v>128</v>
      </c>
      <c r="AY243" s="13" t="s">
        <v>121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3" t="s">
        <v>128</v>
      </c>
      <c r="BK243" s="225">
        <f>ROUND(I243*H243,2)</f>
        <v>0</v>
      </c>
      <c r="BL243" s="13" t="s">
        <v>190</v>
      </c>
      <c r="BM243" s="224" t="s">
        <v>552</v>
      </c>
    </row>
    <row r="244" s="1" customFormat="1" ht="24" customHeight="1">
      <c r="B244" s="34"/>
      <c r="C244" s="213" t="s">
        <v>553</v>
      </c>
      <c r="D244" s="213" t="s">
        <v>123</v>
      </c>
      <c r="E244" s="214" t="s">
        <v>554</v>
      </c>
      <c r="F244" s="215" t="s">
        <v>555</v>
      </c>
      <c r="G244" s="216" t="s">
        <v>134</v>
      </c>
      <c r="H244" s="217">
        <v>0.25</v>
      </c>
      <c r="I244" s="218"/>
      <c r="J244" s="219">
        <f>ROUND(I244*H244,2)</f>
        <v>0</v>
      </c>
      <c r="K244" s="215" t="s">
        <v>135</v>
      </c>
      <c r="L244" s="39"/>
      <c r="M244" s="220" t="s">
        <v>1</v>
      </c>
      <c r="N244" s="221" t="s">
        <v>41</v>
      </c>
      <c r="O244" s="82"/>
      <c r="P244" s="222">
        <f>O244*H244</f>
        <v>0</v>
      </c>
      <c r="Q244" s="222">
        <v>6.0000000000000002E-05</v>
      </c>
      <c r="R244" s="222">
        <f>Q244*H244</f>
        <v>1.5E-05</v>
      </c>
      <c r="S244" s="222">
        <v>0</v>
      </c>
      <c r="T244" s="223">
        <f>S244*H244</f>
        <v>0</v>
      </c>
      <c r="AR244" s="224" t="s">
        <v>190</v>
      </c>
      <c r="AT244" s="224" t="s">
        <v>123</v>
      </c>
      <c r="AU244" s="224" t="s">
        <v>128</v>
      </c>
      <c r="AY244" s="13" t="s">
        <v>121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3" t="s">
        <v>128</v>
      </c>
      <c r="BK244" s="225">
        <f>ROUND(I244*H244,2)</f>
        <v>0</v>
      </c>
      <c r="BL244" s="13" t="s">
        <v>190</v>
      </c>
      <c r="BM244" s="224" t="s">
        <v>556</v>
      </c>
    </row>
    <row r="245" s="1" customFormat="1" ht="24" customHeight="1">
      <c r="B245" s="34"/>
      <c r="C245" s="213" t="s">
        <v>557</v>
      </c>
      <c r="D245" s="213" t="s">
        <v>123</v>
      </c>
      <c r="E245" s="214" t="s">
        <v>558</v>
      </c>
      <c r="F245" s="215" t="s">
        <v>559</v>
      </c>
      <c r="G245" s="216" t="s">
        <v>134</v>
      </c>
      <c r="H245" s="217">
        <v>0.25</v>
      </c>
      <c r="I245" s="218"/>
      <c r="J245" s="219">
        <f>ROUND(I245*H245,2)</f>
        <v>0</v>
      </c>
      <c r="K245" s="215" t="s">
        <v>135</v>
      </c>
      <c r="L245" s="39"/>
      <c r="M245" s="220" t="s">
        <v>1</v>
      </c>
      <c r="N245" s="221" t="s">
        <v>41</v>
      </c>
      <c r="O245" s="82"/>
      <c r="P245" s="222">
        <f>O245*H245</f>
        <v>0</v>
      </c>
      <c r="Q245" s="222">
        <v>0.00013999999999999999</v>
      </c>
      <c r="R245" s="222">
        <f>Q245*H245</f>
        <v>3.4999999999999997E-05</v>
      </c>
      <c r="S245" s="222">
        <v>0</v>
      </c>
      <c r="T245" s="223">
        <f>S245*H245</f>
        <v>0</v>
      </c>
      <c r="AR245" s="224" t="s">
        <v>190</v>
      </c>
      <c r="AT245" s="224" t="s">
        <v>123</v>
      </c>
      <c r="AU245" s="224" t="s">
        <v>128</v>
      </c>
      <c r="AY245" s="13" t="s">
        <v>121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3" t="s">
        <v>128</v>
      </c>
      <c r="BK245" s="225">
        <f>ROUND(I245*H245,2)</f>
        <v>0</v>
      </c>
      <c r="BL245" s="13" t="s">
        <v>190</v>
      </c>
      <c r="BM245" s="224" t="s">
        <v>560</v>
      </c>
    </row>
    <row r="246" s="1" customFormat="1" ht="24" customHeight="1">
      <c r="B246" s="34"/>
      <c r="C246" s="213" t="s">
        <v>561</v>
      </c>
      <c r="D246" s="213" t="s">
        <v>123</v>
      </c>
      <c r="E246" s="214" t="s">
        <v>562</v>
      </c>
      <c r="F246" s="215" t="s">
        <v>563</v>
      </c>
      <c r="G246" s="216" t="s">
        <v>134</v>
      </c>
      <c r="H246" s="217">
        <v>0.25</v>
      </c>
      <c r="I246" s="218"/>
      <c r="J246" s="219">
        <f>ROUND(I246*H246,2)</f>
        <v>0</v>
      </c>
      <c r="K246" s="215" t="s">
        <v>135</v>
      </c>
      <c r="L246" s="39"/>
      <c r="M246" s="220" t="s">
        <v>1</v>
      </c>
      <c r="N246" s="221" t="s">
        <v>41</v>
      </c>
      <c r="O246" s="82"/>
      <c r="P246" s="222">
        <f>O246*H246</f>
        <v>0</v>
      </c>
      <c r="Q246" s="222">
        <v>0.00012</v>
      </c>
      <c r="R246" s="222">
        <f>Q246*H246</f>
        <v>3.0000000000000001E-05</v>
      </c>
      <c r="S246" s="222">
        <v>0</v>
      </c>
      <c r="T246" s="223">
        <f>S246*H246</f>
        <v>0</v>
      </c>
      <c r="AR246" s="224" t="s">
        <v>190</v>
      </c>
      <c r="AT246" s="224" t="s">
        <v>123</v>
      </c>
      <c r="AU246" s="224" t="s">
        <v>128</v>
      </c>
      <c r="AY246" s="13" t="s">
        <v>121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3" t="s">
        <v>128</v>
      </c>
      <c r="BK246" s="225">
        <f>ROUND(I246*H246,2)</f>
        <v>0</v>
      </c>
      <c r="BL246" s="13" t="s">
        <v>190</v>
      </c>
      <c r="BM246" s="224" t="s">
        <v>564</v>
      </c>
    </row>
    <row r="247" s="1" customFormat="1" ht="24" customHeight="1">
      <c r="B247" s="34"/>
      <c r="C247" s="213" t="s">
        <v>565</v>
      </c>
      <c r="D247" s="213" t="s">
        <v>123</v>
      </c>
      <c r="E247" s="214" t="s">
        <v>566</v>
      </c>
      <c r="F247" s="215" t="s">
        <v>567</v>
      </c>
      <c r="G247" s="216" t="s">
        <v>134</v>
      </c>
      <c r="H247" s="217">
        <v>0.25</v>
      </c>
      <c r="I247" s="218"/>
      <c r="J247" s="219">
        <f>ROUND(I247*H247,2)</f>
        <v>0</v>
      </c>
      <c r="K247" s="215" t="s">
        <v>135</v>
      </c>
      <c r="L247" s="39"/>
      <c r="M247" s="220" t="s">
        <v>1</v>
      </c>
      <c r="N247" s="221" t="s">
        <v>41</v>
      </c>
      <c r="O247" s="82"/>
      <c r="P247" s="222">
        <f>O247*H247</f>
        <v>0</v>
      </c>
      <c r="Q247" s="222">
        <v>0.00012</v>
      </c>
      <c r="R247" s="222">
        <f>Q247*H247</f>
        <v>3.0000000000000001E-05</v>
      </c>
      <c r="S247" s="222">
        <v>0</v>
      </c>
      <c r="T247" s="223">
        <f>S247*H247</f>
        <v>0</v>
      </c>
      <c r="AR247" s="224" t="s">
        <v>190</v>
      </c>
      <c r="AT247" s="224" t="s">
        <v>123</v>
      </c>
      <c r="AU247" s="224" t="s">
        <v>128</v>
      </c>
      <c r="AY247" s="13" t="s">
        <v>121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3" t="s">
        <v>128</v>
      </c>
      <c r="BK247" s="225">
        <f>ROUND(I247*H247,2)</f>
        <v>0</v>
      </c>
      <c r="BL247" s="13" t="s">
        <v>190</v>
      </c>
      <c r="BM247" s="224" t="s">
        <v>568</v>
      </c>
    </row>
    <row r="248" s="1" customFormat="1" ht="16.5" customHeight="1">
      <c r="B248" s="34"/>
      <c r="C248" s="213" t="s">
        <v>569</v>
      </c>
      <c r="D248" s="213" t="s">
        <v>123</v>
      </c>
      <c r="E248" s="214" t="s">
        <v>570</v>
      </c>
      <c r="F248" s="215" t="s">
        <v>571</v>
      </c>
      <c r="G248" s="216" t="s">
        <v>126</v>
      </c>
      <c r="H248" s="217">
        <v>1</v>
      </c>
      <c r="I248" s="218"/>
      <c r="J248" s="219">
        <f>ROUND(I248*H248,2)</f>
        <v>0</v>
      </c>
      <c r="K248" s="215" t="s">
        <v>1</v>
      </c>
      <c r="L248" s="39"/>
      <c r="M248" s="220" t="s">
        <v>1</v>
      </c>
      <c r="N248" s="221" t="s">
        <v>41</v>
      </c>
      <c r="O248" s="82"/>
      <c r="P248" s="222">
        <f>O248*H248</f>
        <v>0</v>
      </c>
      <c r="Q248" s="222">
        <v>3.0000000000000001E-05</v>
      </c>
      <c r="R248" s="222">
        <f>Q248*H248</f>
        <v>3.0000000000000001E-05</v>
      </c>
      <c r="S248" s="222">
        <v>0</v>
      </c>
      <c r="T248" s="223">
        <f>S248*H248</f>
        <v>0</v>
      </c>
      <c r="AR248" s="224" t="s">
        <v>190</v>
      </c>
      <c r="AT248" s="224" t="s">
        <v>123</v>
      </c>
      <c r="AU248" s="224" t="s">
        <v>128</v>
      </c>
      <c r="AY248" s="13" t="s">
        <v>121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3" t="s">
        <v>128</v>
      </c>
      <c r="BK248" s="225">
        <f>ROUND(I248*H248,2)</f>
        <v>0</v>
      </c>
      <c r="BL248" s="13" t="s">
        <v>190</v>
      </c>
      <c r="BM248" s="224" t="s">
        <v>572</v>
      </c>
    </row>
    <row r="249" s="11" customFormat="1" ht="22.8" customHeight="1">
      <c r="B249" s="197"/>
      <c r="C249" s="198"/>
      <c r="D249" s="199" t="s">
        <v>74</v>
      </c>
      <c r="E249" s="211" t="s">
        <v>573</v>
      </c>
      <c r="F249" s="211" t="s">
        <v>574</v>
      </c>
      <c r="G249" s="198"/>
      <c r="H249" s="198"/>
      <c r="I249" s="201"/>
      <c r="J249" s="212">
        <f>BK249</f>
        <v>0</v>
      </c>
      <c r="K249" s="198"/>
      <c r="L249" s="203"/>
      <c r="M249" s="204"/>
      <c r="N249" s="205"/>
      <c r="O249" s="205"/>
      <c r="P249" s="206">
        <f>SUM(P250:P253)</f>
        <v>0</v>
      </c>
      <c r="Q249" s="205"/>
      <c r="R249" s="206">
        <f>SUM(R250:R253)</f>
        <v>0.54250229999999999</v>
      </c>
      <c r="S249" s="205"/>
      <c r="T249" s="207">
        <f>SUM(T250:T253)</f>
        <v>0.13015969999999999</v>
      </c>
      <c r="AR249" s="208" t="s">
        <v>128</v>
      </c>
      <c r="AT249" s="209" t="s">
        <v>74</v>
      </c>
      <c r="AU249" s="209" t="s">
        <v>80</v>
      </c>
      <c r="AY249" s="208" t="s">
        <v>121</v>
      </c>
      <c r="BK249" s="210">
        <f>SUM(BK250:BK253)</f>
        <v>0</v>
      </c>
    </row>
    <row r="250" s="1" customFormat="1" ht="16.5" customHeight="1">
      <c r="B250" s="34"/>
      <c r="C250" s="213" t="s">
        <v>575</v>
      </c>
      <c r="D250" s="213" t="s">
        <v>123</v>
      </c>
      <c r="E250" s="214" t="s">
        <v>576</v>
      </c>
      <c r="F250" s="215" t="s">
        <v>577</v>
      </c>
      <c r="G250" s="216" t="s">
        <v>134</v>
      </c>
      <c r="H250" s="217">
        <v>419.87</v>
      </c>
      <c r="I250" s="218"/>
      <c r="J250" s="219">
        <f>ROUND(I250*H250,2)</f>
        <v>0</v>
      </c>
      <c r="K250" s="215" t="s">
        <v>148</v>
      </c>
      <c r="L250" s="39"/>
      <c r="M250" s="220" t="s">
        <v>1</v>
      </c>
      <c r="N250" s="221" t="s">
        <v>41</v>
      </c>
      <c r="O250" s="82"/>
      <c r="P250" s="222">
        <f>O250*H250</f>
        <v>0</v>
      </c>
      <c r="Q250" s="222">
        <v>0.001</v>
      </c>
      <c r="R250" s="222">
        <f>Q250*H250</f>
        <v>0.41987000000000002</v>
      </c>
      <c r="S250" s="222">
        <v>0.00031</v>
      </c>
      <c r="T250" s="223">
        <f>S250*H250</f>
        <v>0.13015969999999999</v>
      </c>
      <c r="AR250" s="224" t="s">
        <v>190</v>
      </c>
      <c r="AT250" s="224" t="s">
        <v>123</v>
      </c>
      <c r="AU250" s="224" t="s">
        <v>128</v>
      </c>
      <c r="AY250" s="13" t="s">
        <v>121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3" t="s">
        <v>128</v>
      </c>
      <c r="BK250" s="225">
        <f>ROUND(I250*H250,2)</f>
        <v>0</v>
      </c>
      <c r="BL250" s="13" t="s">
        <v>190</v>
      </c>
      <c r="BM250" s="224" t="s">
        <v>578</v>
      </c>
    </row>
    <row r="251" s="1" customFormat="1" ht="24" customHeight="1">
      <c r="B251" s="34"/>
      <c r="C251" s="213" t="s">
        <v>579</v>
      </c>
      <c r="D251" s="213" t="s">
        <v>123</v>
      </c>
      <c r="E251" s="214" t="s">
        <v>580</v>
      </c>
      <c r="F251" s="215" t="s">
        <v>581</v>
      </c>
      <c r="G251" s="216" t="s">
        <v>134</v>
      </c>
      <c r="H251" s="217">
        <v>419.87</v>
      </c>
      <c r="I251" s="218"/>
      <c r="J251" s="219">
        <f>ROUND(I251*H251,2)</f>
        <v>0</v>
      </c>
      <c r="K251" s="215" t="s">
        <v>148</v>
      </c>
      <c r="L251" s="39"/>
      <c r="M251" s="220" t="s">
        <v>1</v>
      </c>
      <c r="N251" s="221" t="s">
        <v>41</v>
      </c>
      <c r="O251" s="82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AR251" s="224" t="s">
        <v>190</v>
      </c>
      <c r="AT251" s="224" t="s">
        <v>123</v>
      </c>
      <c r="AU251" s="224" t="s">
        <v>128</v>
      </c>
      <c r="AY251" s="13" t="s">
        <v>121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3" t="s">
        <v>128</v>
      </c>
      <c r="BK251" s="225">
        <f>ROUND(I251*H251,2)</f>
        <v>0</v>
      </c>
      <c r="BL251" s="13" t="s">
        <v>190</v>
      </c>
      <c r="BM251" s="224" t="s">
        <v>582</v>
      </c>
    </row>
    <row r="252" s="1" customFormat="1" ht="24" customHeight="1">
      <c r="B252" s="34"/>
      <c r="C252" s="213" t="s">
        <v>583</v>
      </c>
      <c r="D252" s="213" t="s">
        <v>123</v>
      </c>
      <c r="E252" s="214" t="s">
        <v>584</v>
      </c>
      <c r="F252" s="215" t="s">
        <v>585</v>
      </c>
      <c r="G252" s="216" t="s">
        <v>134</v>
      </c>
      <c r="H252" s="217">
        <v>3</v>
      </c>
      <c r="I252" s="218"/>
      <c r="J252" s="219">
        <f>ROUND(I252*H252,2)</f>
        <v>0</v>
      </c>
      <c r="K252" s="215" t="s">
        <v>148</v>
      </c>
      <c r="L252" s="39"/>
      <c r="M252" s="220" t="s">
        <v>1</v>
      </c>
      <c r="N252" s="221" t="s">
        <v>41</v>
      </c>
      <c r="O252" s="82"/>
      <c r="P252" s="222">
        <f>O252*H252</f>
        <v>0</v>
      </c>
      <c r="Q252" s="222">
        <v>0.00029</v>
      </c>
      <c r="R252" s="222">
        <f>Q252*H252</f>
        <v>0.00087000000000000001</v>
      </c>
      <c r="S252" s="222">
        <v>0</v>
      </c>
      <c r="T252" s="223">
        <f>S252*H252</f>
        <v>0</v>
      </c>
      <c r="AR252" s="224" t="s">
        <v>190</v>
      </c>
      <c r="AT252" s="224" t="s">
        <v>123</v>
      </c>
      <c r="AU252" s="224" t="s">
        <v>128</v>
      </c>
      <c r="AY252" s="13" t="s">
        <v>121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3" t="s">
        <v>128</v>
      </c>
      <c r="BK252" s="225">
        <f>ROUND(I252*H252,2)</f>
        <v>0</v>
      </c>
      <c r="BL252" s="13" t="s">
        <v>190</v>
      </c>
      <c r="BM252" s="224" t="s">
        <v>586</v>
      </c>
    </row>
    <row r="253" s="1" customFormat="1" ht="24" customHeight="1">
      <c r="B253" s="34"/>
      <c r="C253" s="213" t="s">
        <v>587</v>
      </c>
      <c r="D253" s="213" t="s">
        <v>123</v>
      </c>
      <c r="E253" s="214" t="s">
        <v>588</v>
      </c>
      <c r="F253" s="215" t="s">
        <v>589</v>
      </c>
      <c r="G253" s="216" t="s">
        <v>134</v>
      </c>
      <c r="H253" s="217">
        <v>419.87</v>
      </c>
      <c r="I253" s="218"/>
      <c r="J253" s="219">
        <f>ROUND(I253*H253,2)</f>
        <v>0</v>
      </c>
      <c r="K253" s="215" t="s">
        <v>148</v>
      </c>
      <c r="L253" s="39"/>
      <c r="M253" s="220" t="s">
        <v>1</v>
      </c>
      <c r="N253" s="221" t="s">
        <v>41</v>
      </c>
      <c r="O253" s="82"/>
      <c r="P253" s="222">
        <f>O253*H253</f>
        <v>0</v>
      </c>
      <c r="Q253" s="222">
        <v>0.00029</v>
      </c>
      <c r="R253" s="222">
        <f>Q253*H253</f>
        <v>0.1217623</v>
      </c>
      <c r="S253" s="222">
        <v>0</v>
      </c>
      <c r="T253" s="223">
        <f>S253*H253</f>
        <v>0</v>
      </c>
      <c r="AR253" s="224" t="s">
        <v>190</v>
      </c>
      <c r="AT253" s="224" t="s">
        <v>123</v>
      </c>
      <c r="AU253" s="224" t="s">
        <v>128</v>
      </c>
      <c r="AY253" s="13" t="s">
        <v>121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3" t="s">
        <v>128</v>
      </c>
      <c r="BK253" s="225">
        <f>ROUND(I253*H253,2)</f>
        <v>0</v>
      </c>
      <c r="BL253" s="13" t="s">
        <v>190</v>
      </c>
      <c r="BM253" s="224" t="s">
        <v>590</v>
      </c>
    </row>
    <row r="254" s="11" customFormat="1" ht="25.92" customHeight="1">
      <c r="B254" s="197"/>
      <c r="C254" s="198"/>
      <c r="D254" s="199" t="s">
        <v>74</v>
      </c>
      <c r="E254" s="200" t="s">
        <v>591</v>
      </c>
      <c r="F254" s="200" t="s">
        <v>592</v>
      </c>
      <c r="G254" s="198"/>
      <c r="H254" s="198"/>
      <c r="I254" s="201"/>
      <c r="J254" s="202">
        <f>BK254</f>
        <v>0</v>
      </c>
      <c r="K254" s="198"/>
      <c r="L254" s="203"/>
      <c r="M254" s="204"/>
      <c r="N254" s="205"/>
      <c r="O254" s="205"/>
      <c r="P254" s="206">
        <f>P255</f>
        <v>0</v>
      </c>
      <c r="Q254" s="205"/>
      <c r="R254" s="206">
        <f>R255</f>
        <v>0</v>
      </c>
      <c r="S254" s="205"/>
      <c r="T254" s="207">
        <f>T255</f>
        <v>0</v>
      </c>
      <c r="AR254" s="208" t="s">
        <v>127</v>
      </c>
      <c r="AT254" s="209" t="s">
        <v>74</v>
      </c>
      <c r="AU254" s="209" t="s">
        <v>75</v>
      </c>
      <c r="AY254" s="208" t="s">
        <v>121</v>
      </c>
      <c r="BK254" s="210">
        <f>BK255</f>
        <v>0</v>
      </c>
    </row>
    <row r="255" s="1" customFormat="1" ht="24" customHeight="1">
      <c r="B255" s="34"/>
      <c r="C255" s="213" t="s">
        <v>593</v>
      </c>
      <c r="D255" s="213" t="s">
        <v>123</v>
      </c>
      <c r="E255" s="214" t="s">
        <v>594</v>
      </c>
      <c r="F255" s="215" t="s">
        <v>595</v>
      </c>
      <c r="G255" s="216" t="s">
        <v>596</v>
      </c>
      <c r="H255" s="217">
        <v>8</v>
      </c>
      <c r="I255" s="218"/>
      <c r="J255" s="219">
        <f>ROUND(I255*H255,2)</f>
        <v>0</v>
      </c>
      <c r="K255" s="215" t="s">
        <v>140</v>
      </c>
      <c r="L255" s="39"/>
      <c r="M255" s="220" t="s">
        <v>1</v>
      </c>
      <c r="N255" s="221" t="s">
        <v>41</v>
      </c>
      <c r="O255" s="82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AR255" s="224" t="s">
        <v>597</v>
      </c>
      <c r="AT255" s="224" t="s">
        <v>123</v>
      </c>
      <c r="AU255" s="224" t="s">
        <v>80</v>
      </c>
      <c r="AY255" s="13" t="s">
        <v>121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3" t="s">
        <v>128</v>
      </c>
      <c r="BK255" s="225">
        <f>ROUND(I255*H255,2)</f>
        <v>0</v>
      </c>
      <c r="BL255" s="13" t="s">
        <v>597</v>
      </c>
      <c r="BM255" s="224" t="s">
        <v>598</v>
      </c>
    </row>
    <row r="256" s="11" customFormat="1" ht="25.92" customHeight="1">
      <c r="B256" s="197"/>
      <c r="C256" s="198"/>
      <c r="D256" s="199" t="s">
        <v>74</v>
      </c>
      <c r="E256" s="200" t="s">
        <v>599</v>
      </c>
      <c r="F256" s="200" t="s">
        <v>600</v>
      </c>
      <c r="G256" s="198"/>
      <c r="H256" s="198"/>
      <c r="I256" s="201"/>
      <c r="J256" s="202">
        <f>BK256</f>
        <v>0</v>
      </c>
      <c r="K256" s="198"/>
      <c r="L256" s="203"/>
      <c r="M256" s="204"/>
      <c r="N256" s="205"/>
      <c r="O256" s="205"/>
      <c r="P256" s="206">
        <f>P257+P258+P260</f>
        <v>0</v>
      </c>
      <c r="Q256" s="205"/>
      <c r="R256" s="206">
        <f>R257+R258+R260</f>
        <v>0</v>
      </c>
      <c r="S256" s="205"/>
      <c r="T256" s="207">
        <f>T257+T258+T260</f>
        <v>0</v>
      </c>
      <c r="AR256" s="208" t="s">
        <v>145</v>
      </c>
      <c r="AT256" s="209" t="s">
        <v>74</v>
      </c>
      <c r="AU256" s="209" t="s">
        <v>75</v>
      </c>
      <c r="AY256" s="208" t="s">
        <v>121</v>
      </c>
      <c r="BK256" s="210">
        <f>BK257+BK258+BK260</f>
        <v>0</v>
      </c>
    </row>
    <row r="257" s="1" customFormat="1" ht="16.5" customHeight="1">
      <c r="B257" s="34"/>
      <c r="C257" s="213" t="s">
        <v>601</v>
      </c>
      <c r="D257" s="213" t="s">
        <v>123</v>
      </c>
      <c r="E257" s="214" t="s">
        <v>602</v>
      </c>
      <c r="F257" s="215" t="s">
        <v>603</v>
      </c>
      <c r="G257" s="216" t="s">
        <v>126</v>
      </c>
      <c r="H257" s="217">
        <v>1</v>
      </c>
      <c r="I257" s="218"/>
      <c r="J257" s="219">
        <f>ROUND(I257*H257,2)</f>
        <v>0</v>
      </c>
      <c r="K257" s="215" t="s">
        <v>604</v>
      </c>
      <c r="L257" s="39"/>
      <c r="M257" s="220" t="s">
        <v>1</v>
      </c>
      <c r="N257" s="221" t="s">
        <v>41</v>
      </c>
      <c r="O257" s="82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AR257" s="224" t="s">
        <v>605</v>
      </c>
      <c r="AT257" s="224" t="s">
        <v>123</v>
      </c>
      <c r="AU257" s="224" t="s">
        <v>80</v>
      </c>
      <c r="AY257" s="13" t="s">
        <v>121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3" t="s">
        <v>128</v>
      </c>
      <c r="BK257" s="225">
        <f>ROUND(I257*H257,2)</f>
        <v>0</v>
      </c>
      <c r="BL257" s="13" t="s">
        <v>605</v>
      </c>
      <c r="BM257" s="224" t="s">
        <v>606</v>
      </c>
    </row>
    <row r="258" s="11" customFormat="1" ht="22.8" customHeight="1">
      <c r="B258" s="197"/>
      <c r="C258" s="198"/>
      <c r="D258" s="199" t="s">
        <v>74</v>
      </c>
      <c r="E258" s="211" t="s">
        <v>607</v>
      </c>
      <c r="F258" s="211" t="s">
        <v>608</v>
      </c>
      <c r="G258" s="198"/>
      <c r="H258" s="198"/>
      <c r="I258" s="201"/>
      <c r="J258" s="212">
        <f>BK258</f>
        <v>0</v>
      </c>
      <c r="K258" s="198"/>
      <c r="L258" s="203"/>
      <c r="M258" s="204"/>
      <c r="N258" s="205"/>
      <c r="O258" s="205"/>
      <c r="P258" s="206">
        <f>P259</f>
        <v>0</v>
      </c>
      <c r="Q258" s="205"/>
      <c r="R258" s="206">
        <f>R259</f>
        <v>0</v>
      </c>
      <c r="S258" s="205"/>
      <c r="T258" s="207">
        <f>T259</f>
        <v>0</v>
      </c>
      <c r="AR258" s="208" t="s">
        <v>145</v>
      </c>
      <c r="AT258" s="209" t="s">
        <v>74</v>
      </c>
      <c r="AU258" s="209" t="s">
        <v>80</v>
      </c>
      <c r="AY258" s="208" t="s">
        <v>121</v>
      </c>
      <c r="BK258" s="210">
        <f>BK259</f>
        <v>0</v>
      </c>
    </row>
    <row r="259" s="1" customFormat="1" ht="16.5" customHeight="1">
      <c r="B259" s="34"/>
      <c r="C259" s="213" t="s">
        <v>609</v>
      </c>
      <c r="D259" s="213" t="s">
        <v>123</v>
      </c>
      <c r="E259" s="214" t="s">
        <v>610</v>
      </c>
      <c r="F259" s="215" t="s">
        <v>608</v>
      </c>
      <c r="G259" s="216" t="s">
        <v>126</v>
      </c>
      <c r="H259" s="217">
        <v>1</v>
      </c>
      <c r="I259" s="218"/>
      <c r="J259" s="219">
        <f>ROUND(I259*H259,2)</f>
        <v>0</v>
      </c>
      <c r="K259" s="215" t="s">
        <v>604</v>
      </c>
      <c r="L259" s="39"/>
      <c r="M259" s="220" t="s">
        <v>1</v>
      </c>
      <c r="N259" s="221" t="s">
        <v>41</v>
      </c>
      <c r="O259" s="82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AR259" s="224" t="s">
        <v>605</v>
      </c>
      <c r="AT259" s="224" t="s">
        <v>123</v>
      </c>
      <c r="AU259" s="224" t="s">
        <v>128</v>
      </c>
      <c r="AY259" s="13" t="s">
        <v>121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3" t="s">
        <v>128</v>
      </c>
      <c r="BK259" s="225">
        <f>ROUND(I259*H259,2)</f>
        <v>0</v>
      </c>
      <c r="BL259" s="13" t="s">
        <v>605</v>
      </c>
      <c r="BM259" s="224" t="s">
        <v>611</v>
      </c>
    </row>
    <row r="260" s="11" customFormat="1" ht="22.8" customHeight="1">
      <c r="B260" s="197"/>
      <c r="C260" s="198"/>
      <c r="D260" s="199" t="s">
        <v>74</v>
      </c>
      <c r="E260" s="211" t="s">
        <v>612</v>
      </c>
      <c r="F260" s="211" t="s">
        <v>613</v>
      </c>
      <c r="G260" s="198"/>
      <c r="H260" s="198"/>
      <c r="I260" s="201"/>
      <c r="J260" s="212">
        <f>BK260</f>
        <v>0</v>
      </c>
      <c r="K260" s="198"/>
      <c r="L260" s="203"/>
      <c r="M260" s="204"/>
      <c r="N260" s="205"/>
      <c r="O260" s="205"/>
      <c r="P260" s="206">
        <f>P261</f>
        <v>0</v>
      </c>
      <c r="Q260" s="205"/>
      <c r="R260" s="206">
        <f>R261</f>
        <v>0</v>
      </c>
      <c r="S260" s="205"/>
      <c r="T260" s="207">
        <f>T261</f>
        <v>0</v>
      </c>
      <c r="AR260" s="208" t="s">
        <v>145</v>
      </c>
      <c r="AT260" s="209" t="s">
        <v>74</v>
      </c>
      <c r="AU260" s="209" t="s">
        <v>80</v>
      </c>
      <c r="AY260" s="208" t="s">
        <v>121</v>
      </c>
      <c r="BK260" s="210">
        <f>BK261</f>
        <v>0</v>
      </c>
    </row>
    <row r="261" s="1" customFormat="1" ht="16.5" customHeight="1">
      <c r="B261" s="34"/>
      <c r="C261" s="213" t="s">
        <v>614</v>
      </c>
      <c r="D261" s="213" t="s">
        <v>123</v>
      </c>
      <c r="E261" s="214" t="s">
        <v>615</v>
      </c>
      <c r="F261" s="215" t="s">
        <v>613</v>
      </c>
      <c r="G261" s="216" t="s">
        <v>126</v>
      </c>
      <c r="H261" s="217">
        <v>1</v>
      </c>
      <c r="I261" s="218"/>
      <c r="J261" s="219">
        <f>ROUND(I261*H261,2)</f>
        <v>0</v>
      </c>
      <c r="K261" s="215" t="s">
        <v>604</v>
      </c>
      <c r="L261" s="39"/>
      <c r="M261" s="237" t="s">
        <v>1</v>
      </c>
      <c r="N261" s="238" t="s">
        <v>41</v>
      </c>
      <c r="O261" s="239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AR261" s="224" t="s">
        <v>605</v>
      </c>
      <c r="AT261" s="224" t="s">
        <v>123</v>
      </c>
      <c r="AU261" s="224" t="s">
        <v>128</v>
      </c>
      <c r="AY261" s="13" t="s">
        <v>121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3" t="s">
        <v>128</v>
      </c>
      <c r="BK261" s="225">
        <f>ROUND(I261*H261,2)</f>
        <v>0</v>
      </c>
      <c r="BL261" s="13" t="s">
        <v>605</v>
      </c>
      <c r="BM261" s="224" t="s">
        <v>616</v>
      </c>
    </row>
    <row r="262" s="1" customFormat="1" ht="6.96" customHeight="1">
      <c r="B262" s="57"/>
      <c r="C262" s="58"/>
      <c r="D262" s="58"/>
      <c r="E262" s="58"/>
      <c r="F262" s="58"/>
      <c r="G262" s="58"/>
      <c r="H262" s="58"/>
      <c r="I262" s="163"/>
      <c r="J262" s="58"/>
      <c r="K262" s="58"/>
      <c r="L262" s="39"/>
    </row>
  </sheetData>
  <sheetProtection sheet="1" autoFilter="0" formatColumns="0" formatRows="0" objects="1" scenarios="1" spinCount="100000" saltValue="Qzi6wKrmOuJNLZDSg8IpUiP1M3QMInTNwUc/A2tafvPWtJRo0IomtU3YHTqpIhBGUxn5SRs+fEPEYVpBgbnSOw==" hashValue="2WrccDSR+TwTDom/di934BhgFXKVQtdxcaBoxJRxOJW3xv4dMquqA1P13C9M4Nml7jENVa0asWGjlgJuYjctOA==" algorithmName="SHA-512" password="CC35"/>
  <autoFilter ref="C129:K261"/>
  <mergeCells count="6">
    <mergeCell ref="E7:H7"/>
    <mergeCell ref="E16:H16"/>
    <mergeCell ref="E25:H25"/>
    <mergeCell ref="E85:H85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Eva-TOSH\Eva</dc:creator>
  <cp:lastModifiedBy>Eva-TOSH\Eva</cp:lastModifiedBy>
  <dcterms:created xsi:type="dcterms:W3CDTF">2019-02-26T20:44:29Z</dcterms:created>
  <dcterms:modified xsi:type="dcterms:W3CDTF">2019-02-26T20:44:34Z</dcterms:modified>
</cp:coreProperties>
</file>