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Výběrová řízení nová\Jedovnice\Rok 2020\"/>
    </mc:Choice>
  </mc:AlternateContent>
  <bookViews>
    <workbookView xWindow="2868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505_2020_01 505_2020_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'505_2020_01 505_2020_01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'505_2020_01 505_2020_01 Pol'!$A$1:$X$289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G42" i="1"/>
  <c r="H42" i="1" s="1"/>
  <c r="I42" i="1" s="1"/>
  <c r="F42" i="1"/>
  <c r="G41" i="1"/>
  <c r="F41" i="1"/>
  <c r="G39" i="1"/>
  <c r="F39" i="1"/>
  <c r="G288" i="12"/>
  <c r="BA285" i="12"/>
  <c r="BA240" i="12"/>
  <c r="BA94" i="12"/>
  <c r="BA91" i="12"/>
  <c r="BA88" i="12"/>
  <c r="BA67" i="12"/>
  <c r="BA45" i="12"/>
  <c r="BA21" i="12"/>
  <c r="G9" i="12"/>
  <c r="I9" i="12"/>
  <c r="K9" i="12"/>
  <c r="M9" i="12"/>
  <c r="O9" i="12"/>
  <c r="Q9" i="12"/>
  <c r="V9" i="12"/>
  <c r="G13" i="12"/>
  <c r="G8" i="12" s="1"/>
  <c r="I13" i="12"/>
  <c r="K13" i="12"/>
  <c r="O13" i="12"/>
  <c r="O8" i="12" s="1"/>
  <c r="Q13" i="12"/>
  <c r="V13" i="12"/>
  <c r="G17" i="12"/>
  <c r="M17" i="12" s="1"/>
  <c r="I17" i="12"/>
  <c r="I8" i="12" s="1"/>
  <c r="K17" i="12"/>
  <c r="O17" i="12"/>
  <c r="Q17" i="12"/>
  <c r="Q8" i="12" s="1"/>
  <c r="V17" i="12"/>
  <c r="G20" i="12"/>
  <c r="M20" i="12" s="1"/>
  <c r="I20" i="12"/>
  <c r="K20" i="12"/>
  <c r="K8" i="12" s="1"/>
  <c r="O20" i="12"/>
  <c r="Q20" i="12"/>
  <c r="V20" i="12"/>
  <c r="V8" i="12" s="1"/>
  <c r="G24" i="12"/>
  <c r="I24" i="12"/>
  <c r="K24" i="12"/>
  <c r="M24" i="12"/>
  <c r="O24" i="12"/>
  <c r="Q24" i="12"/>
  <c r="V24" i="12"/>
  <c r="G28" i="12"/>
  <c r="M28" i="12" s="1"/>
  <c r="I28" i="12"/>
  <c r="K28" i="12"/>
  <c r="O28" i="12"/>
  <c r="Q28" i="12"/>
  <c r="V28" i="12"/>
  <c r="G30" i="12"/>
  <c r="I30" i="12"/>
  <c r="O30" i="12"/>
  <c r="Q30" i="12"/>
  <c r="G31" i="12"/>
  <c r="M31" i="12" s="1"/>
  <c r="M30" i="12" s="1"/>
  <c r="I31" i="12"/>
  <c r="K31" i="12"/>
  <c r="K30" i="12" s="1"/>
  <c r="O31" i="12"/>
  <c r="Q31" i="12"/>
  <c r="V31" i="12"/>
  <c r="V30" i="12" s="1"/>
  <c r="G34" i="12"/>
  <c r="I34" i="12"/>
  <c r="K34" i="12"/>
  <c r="M34" i="12"/>
  <c r="O34" i="12"/>
  <c r="Q34" i="12"/>
  <c r="V34" i="12"/>
  <c r="G38" i="12"/>
  <c r="K38" i="12"/>
  <c r="O38" i="12"/>
  <c r="V38" i="12"/>
  <c r="G39" i="12"/>
  <c r="M39" i="12" s="1"/>
  <c r="M38" i="12" s="1"/>
  <c r="I39" i="12"/>
  <c r="I38" i="12" s="1"/>
  <c r="K39" i="12"/>
  <c r="O39" i="12"/>
  <c r="Q39" i="12"/>
  <c r="Q38" i="12" s="1"/>
  <c r="V39" i="12"/>
  <c r="I43" i="12"/>
  <c r="K43" i="12"/>
  <c r="Q43" i="12"/>
  <c r="V43" i="12"/>
  <c r="G44" i="12"/>
  <c r="I44" i="12"/>
  <c r="K44" i="12"/>
  <c r="M44" i="12"/>
  <c r="O44" i="12"/>
  <c r="Q44" i="12"/>
  <c r="V44" i="12"/>
  <c r="G47" i="12"/>
  <c r="G43" i="12" s="1"/>
  <c r="I47" i="12"/>
  <c r="K47" i="12"/>
  <c r="O47" i="12"/>
  <c r="O43" i="12" s="1"/>
  <c r="Q47" i="12"/>
  <c r="V47" i="12"/>
  <c r="G50" i="12"/>
  <c r="I50" i="12"/>
  <c r="O50" i="12"/>
  <c r="Q50" i="12"/>
  <c r="G51" i="12"/>
  <c r="M51" i="12" s="1"/>
  <c r="M50" i="12" s="1"/>
  <c r="I51" i="12"/>
  <c r="K51" i="12"/>
  <c r="K50" i="12" s="1"/>
  <c r="O51" i="12"/>
  <c r="Q51" i="12"/>
  <c r="V51" i="12"/>
  <c r="V50" i="12" s="1"/>
  <c r="I55" i="12"/>
  <c r="K55" i="12"/>
  <c r="Q55" i="12"/>
  <c r="V55" i="12"/>
  <c r="G56" i="12"/>
  <c r="M56" i="12" s="1"/>
  <c r="M55" i="12" s="1"/>
  <c r="I56" i="12"/>
  <c r="K56" i="12"/>
  <c r="O56" i="12"/>
  <c r="O55" i="12" s="1"/>
  <c r="Q56" i="12"/>
  <c r="V56" i="12"/>
  <c r="G60" i="12"/>
  <c r="M60" i="12" s="1"/>
  <c r="I60" i="12"/>
  <c r="K60" i="12"/>
  <c r="K59" i="12" s="1"/>
  <c r="O60" i="12"/>
  <c r="Q60" i="12"/>
  <c r="V60" i="12"/>
  <c r="V59" i="12" s="1"/>
  <c r="G64" i="12"/>
  <c r="I64" i="12"/>
  <c r="K64" i="12"/>
  <c r="M64" i="12"/>
  <c r="O64" i="12"/>
  <c r="Q64" i="12"/>
  <c r="V64" i="12"/>
  <c r="G66" i="12"/>
  <c r="G59" i="12" s="1"/>
  <c r="I66" i="12"/>
  <c r="K66" i="12"/>
  <c r="O66" i="12"/>
  <c r="O59" i="12" s="1"/>
  <c r="Q66" i="12"/>
  <c r="V66" i="12"/>
  <c r="G69" i="12"/>
  <c r="M69" i="12" s="1"/>
  <c r="I69" i="12"/>
  <c r="I59" i="12" s="1"/>
  <c r="K69" i="12"/>
  <c r="O69" i="12"/>
  <c r="Q69" i="12"/>
  <c r="Q59" i="12" s="1"/>
  <c r="V69" i="12"/>
  <c r="G72" i="12"/>
  <c r="M72" i="12" s="1"/>
  <c r="I72" i="12"/>
  <c r="K72" i="12"/>
  <c r="O72" i="12"/>
  <c r="Q72" i="12"/>
  <c r="V72" i="12"/>
  <c r="G75" i="12"/>
  <c r="M75" i="12" s="1"/>
  <c r="I75" i="12"/>
  <c r="K75" i="12"/>
  <c r="O75" i="12"/>
  <c r="O74" i="12" s="1"/>
  <c r="Q75" i="12"/>
  <c r="V75" i="12"/>
  <c r="G78" i="12"/>
  <c r="M78" i="12" s="1"/>
  <c r="I78" i="12"/>
  <c r="I74" i="12" s="1"/>
  <c r="K78" i="12"/>
  <c r="O78" i="12"/>
  <c r="Q78" i="12"/>
  <c r="Q74" i="12" s="1"/>
  <c r="V78" i="12"/>
  <c r="G81" i="12"/>
  <c r="M81" i="12" s="1"/>
  <c r="I81" i="12"/>
  <c r="K81" i="12"/>
  <c r="K74" i="12" s="1"/>
  <c r="O81" i="12"/>
  <c r="Q81" i="12"/>
  <c r="V81" i="12"/>
  <c r="V74" i="12" s="1"/>
  <c r="G84" i="12"/>
  <c r="I84" i="12"/>
  <c r="K84" i="12"/>
  <c r="M84" i="12"/>
  <c r="O84" i="12"/>
  <c r="Q84" i="12"/>
  <c r="V84" i="12"/>
  <c r="G86" i="12"/>
  <c r="O86" i="12"/>
  <c r="G87" i="12"/>
  <c r="M87" i="12" s="1"/>
  <c r="I87" i="12"/>
  <c r="I86" i="12" s="1"/>
  <c r="K87" i="12"/>
  <c r="O87" i="12"/>
  <c r="Q87" i="12"/>
  <c r="Q86" i="12" s="1"/>
  <c r="V87" i="12"/>
  <c r="G90" i="12"/>
  <c r="M90" i="12" s="1"/>
  <c r="I90" i="12"/>
  <c r="K90" i="12"/>
  <c r="K86" i="12" s="1"/>
  <c r="O90" i="12"/>
  <c r="Q90" i="12"/>
  <c r="V90" i="12"/>
  <c r="V86" i="12" s="1"/>
  <c r="G93" i="12"/>
  <c r="I93" i="12"/>
  <c r="K93" i="12"/>
  <c r="M93" i="12"/>
  <c r="O93" i="12"/>
  <c r="Q93" i="12"/>
  <c r="V93" i="12"/>
  <c r="G96" i="12"/>
  <c r="G97" i="12"/>
  <c r="M97" i="12" s="1"/>
  <c r="I97" i="12"/>
  <c r="I96" i="12" s="1"/>
  <c r="K97" i="12"/>
  <c r="O97" i="12"/>
  <c r="Q97" i="12"/>
  <c r="Q96" i="12" s="1"/>
  <c r="V97" i="12"/>
  <c r="G100" i="12"/>
  <c r="M100" i="12" s="1"/>
  <c r="I100" i="12"/>
  <c r="K100" i="12"/>
  <c r="K96" i="12" s="1"/>
  <c r="O100" i="12"/>
  <c r="Q100" i="12"/>
  <c r="V100" i="12"/>
  <c r="V96" i="12" s="1"/>
  <c r="G103" i="12"/>
  <c r="I103" i="12"/>
  <c r="K103" i="12"/>
  <c r="M103" i="12"/>
  <c r="O103" i="12"/>
  <c r="Q103" i="12"/>
  <c r="V103" i="12"/>
  <c r="G105" i="12"/>
  <c r="M105" i="12" s="1"/>
  <c r="I105" i="12"/>
  <c r="K105" i="12"/>
  <c r="O105" i="12"/>
  <c r="O96" i="12" s="1"/>
  <c r="Q105" i="12"/>
  <c r="V105" i="12"/>
  <c r="G109" i="12"/>
  <c r="M109" i="12" s="1"/>
  <c r="I109" i="12"/>
  <c r="K109" i="12"/>
  <c r="O109" i="12"/>
  <c r="Q109" i="12"/>
  <c r="V109" i="12"/>
  <c r="G113" i="12"/>
  <c r="M113" i="12" s="1"/>
  <c r="I113" i="12"/>
  <c r="K113" i="12"/>
  <c r="O113" i="12"/>
  <c r="Q113" i="12"/>
  <c r="V113" i="12"/>
  <c r="G116" i="12"/>
  <c r="I116" i="12"/>
  <c r="K116" i="12"/>
  <c r="M116" i="12"/>
  <c r="O116" i="12"/>
  <c r="Q116" i="12"/>
  <c r="V116" i="12"/>
  <c r="G120" i="12"/>
  <c r="M120" i="12" s="1"/>
  <c r="I120" i="12"/>
  <c r="I119" i="12" s="1"/>
  <c r="K120" i="12"/>
  <c r="O120" i="12"/>
  <c r="Q120" i="12"/>
  <c r="Q119" i="12" s="1"/>
  <c r="V120" i="12"/>
  <c r="G122" i="12"/>
  <c r="M122" i="12" s="1"/>
  <c r="I122" i="12"/>
  <c r="K122" i="12"/>
  <c r="K119" i="12" s="1"/>
  <c r="O122" i="12"/>
  <c r="Q122" i="12"/>
  <c r="V122" i="12"/>
  <c r="V119" i="12" s="1"/>
  <c r="G124" i="12"/>
  <c r="I124" i="12"/>
  <c r="K124" i="12"/>
  <c r="M124" i="12"/>
  <c r="O124" i="12"/>
  <c r="Q124" i="12"/>
  <c r="V124" i="12"/>
  <c r="G126" i="12"/>
  <c r="M126" i="12" s="1"/>
  <c r="I126" i="12"/>
  <c r="K126" i="12"/>
  <c r="O126" i="12"/>
  <c r="O119" i="12" s="1"/>
  <c r="Q126" i="12"/>
  <c r="V126" i="12"/>
  <c r="G128" i="12"/>
  <c r="M128" i="12" s="1"/>
  <c r="I128" i="12"/>
  <c r="K128" i="12"/>
  <c r="O128" i="12"/>
  <c r="Q128" i="12"/>
  <c r="V128" i="12"/>
  <c r="G130" i="12"/>
  <c r="M130" i="12" s="1"/>
  <c r="I130" i="12"/>
  <c r="K130" i="12"/>
  <c r="O130" i="12"/>
  <c r="Q130" i="12"/>
  <c r="V130" i="12"/>
  <c r="G132" i="12"/>
  <c r="I132" i="12"/>
  <c r="K132" i="12"/>
  <c r="M132" i="12"/>
  <c r="O132" i="12"/>
  <c r="Q132" i="12"/>
  <c r="V132" i="12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8" i="12"/>
  <c r="M138" i="12" s="1"/>
  <c r="I138" i="12"/>
  <c r="K138" i="12"/>
  <c r="O138" i="12"/>
  <c r="Q138" i="12"/>
  <c r="V138" i="12"/>
  <c r="G140" i="12"/>
  <c r="I140" i="12"/>
  <c r="K140" i="12"/>
  <c r="M140" i="12"/>
  <c r="O140" i="12"/>
  <c r="Q140" i="12"/>
  <c r="V140" i="12"/>
  <c r="G142" i="12"/>
  <c r="M142" i="12" s="1"/>
  <c r="I142" i="12"/>
  <c r="K142" i="12"/>
  <c r="O142" i="12"/>
  <c r="Q142" i="12"/>
  <c r="V142" i="12"/>
  <c r="G144" i="12"/>
  <c r="M144" i="12" s="1"/>
  <c r="I144" i="12"/>
  <c r="K144" i="12"/>
  <c r="O144" i="12"/>
  <c r="Q144" i="12"/>
  <c r="V144" i="12"/>
  <c r="G146" i="12"/>
  <c r="M146" i="12" s="1"/>
  <c r="I146" i="12"/>
  <c r="K146" i="12"/>
  <c r="O146" i="12"/>
  <c r="Q146" i="12"/>
  <c r="V146" i="12"/>
  <c r="G149" i="12"/>
  <c r="I149" i="12"/>
  <c r="K149" i="12"/>
  <c r="M149" i="12"/>
  <c r="O149" i="12"/>
  <c r="Q149" i="12"/>
  <c r="V149" i="12"/>
  <c r="G152" i="12"/>
  <c r="M152" i="12" s="1"/>
  <c r="I152" i="12"/>
  <c r="K152" i="12"/>
  <c r="O152" i="12"/>
  <c r="Q152" i="12"/>
  <c r="V152" i="12"/>
  <c r="G156" i="12"/>
  <c r="M156" i="12" s="1"/>
  <c r="I156" i="12"/>
  <c r="K156" i="12"/>
  <c r="K155" i="12" s="1"/>
  <c r="O156" i="12"/>
  <c r="Q156" i="12"/>
  <c r="V156" i="12"/>
  <c r="V155" i="12" s="1"/>
  <c r="G160" i="12"/>
  <c r="I160" i="12"/>
  <c r="K160" i="12"/>
  <c r="M160" i="12"/>
  <c r="O160" i="12"/>
  <c r="Q160" i="12"/>
  <c r="V160" i="12"/>
  <c r="G163" i="12"/>
  <c r="G155" i="12" s="1"/>
  <c r="I163" i="12"/>
  <c r="K163" i="12"/>
  <c r="O163" i="12"/>
  <c r="O155" i="12" s="1"/>
  <c r="Q163" i="12"/>
  <c r="V163" i="12"/>
  <c r="G166" i="12"/>
  <c r="M166" i="12" s="1"/>
  <c r="I166" i="12"/>
  <c r="I155" i="12" s="1"/>
  <c r="K166" i="12"/>
  <c r="O166" i="12"/>
  <c r="Q166" i="12"/>
  <c r="Q155" i="12" s="1"/>
  <c r="V166" i="12"/>
  <c r="G169" i="12"/>
  <c r="I169" i="12"/>
  <c r="K169" i="12"/>
  <c r="M169" i="12"/>
  <c r="O169" i="12"/>
  <c r="Q169" i="12"/>
  <c r="V169" i="12"/>
  <c r="G173" i="12"/>
  <c r="M173" i="12" s="1"/>
  <c r="I173" i="12"/>
  <c r="I172" i="12" s="1"/>
  <c r="K173" i="12"/>
  <c r="O173" i="12"/>
  <c r="O172" i="12" s="1"/>
  <c r="Q173" i="12"/>
  <c r="Q172" i="12" s="1"/>
  <c r="V173" i="12"/>
  <c r="G176" i="12"/>
  <c r="M176" i="12" s="1"/>
  <c r="I176" i="12"/>
  <c r="K176" i="12"/>
  <c r="O176" i="12"/>
  <c r="Q176" i="12"/>
  <c r="V176" i="12"/>
  <c r="G181" i="12"/>
  <c r="I181" i="12"/>
  <c r="K181" i="12"/>
  <c r="K172" i="12" s="1"/>
  <c r="M181" i="12"/>
  <c r="O181" i="12"/>
  <c r="Q181" i="12"/>
  <c r="V181" i="12"/>
  <c r="V172" i="12" s="1"/>
  <c r="G183" i="12"/>
  <c r="I183" i="12"/>
  <c r="K183" i="12"/>
  <c r="M183" i="12"/>
  <c r="O183" i="12"/>
  <c r="Q183" i="12"/>
  <c r="V183" i="12"/>
  <c r="G186" i="12"/>
  <c r="M186" i="12" s="1"/>
  <c r="I186" i="12"/>
  <c r="K186" i="12"/>
  <c r="O186" i="12"/>
  <c r="Q186" i="12"/>
  <c r="V186" i="12"/>
  <c r="G189" i="12"/>
  <c r="M189" i="12" s="1"/>
  <c r="I189" i="12"/>
  <c r="K189" i="12"/>
  <c r="O189" i="12"/>
  <c r="Q189" i="12"/>
  <c r="V189" i="12"/>
  <c r="G194" i="12"/>
  <c r="I194" i="12"/>
  <c r="K194" i="12"/>
  <c r="M194" i="12"/>
  <c r="O194" i="12"/>
  <c r="Q194" i="12"/>
  <c r="V194" i="12"/>
  <c r="G196" i="12"/>
  <c r="I196" i="12"/>
  <c r="K196" i="12"/>
  <c r="M196" i="12"/>
  <c r="O196" i="12"/>
  <c r="Q196" i="12"/>
  <c r="V196" i="12"/>
  <c r="G201" i="12"/>
  <c r="M201" i="12" s="1"/>
  <c r="I201" i="12"/>
  <c r="K201" i="12"/>
  <c r="O201" i="12"/>
  <c r="Q201" i="12"/>
  <c r="V201" i="12"/>
  <c r="G204" i="12"/>
  <c r="M204" i="12" s="1"/>
  <c r="I204" i="12"/>
  <c r="K204" i="12"/>
  <c r="O204" i="12"/>
  <c r="Q204" i="12"/>
  <c r="V204" i="12"/>
  <c r="G207" i="12"/>
  <c r="I207" i="12"/>
  <c r="K207" i="12"/>
  <c r="M207" i="12"/>
  <c r="O207" i="12"/>
  <c r="Q207" i="12"/>
  <c r="V207" i="12"/>
  <c r="G211" i="12"/>
  <c r="M211" i="12" s="1"/>
  <c r="I211" i="12"/>
  <c r="I210" i="12" s="1"/>
  <c r="K211" i="12"/>
  <c r="O211" i="12"/>
  <c r="O210" i="12" s="1"/>
  <c r="Q211" i="12"/>
  <c r="Q210" i="12" s="1"/>
  <c r="V211" i="12"/>
  <c r="G213" i="12"/>
  <c r="M213" i="12" s="1"/>
  <c r="I213" i="12"/>
  <c r="K213" i="12"/>
  <c r="O213" i="12"/>
  <c r="Q213" i="12"/>
  <c r="V213" i="12"/>
  <c r="G216" i="12"/>
  <c r="I216" i="12"/>
  <c r="K216" i="12"/>
  <c r="K210" i="12" s="1"/>
  <c r="M216" i="12"/>
  <c r="O216" i="12"/>
  <c r="Q216" i="12"/>
  <c r="V216" i="12"/>
  <c r="V210" i="12" s="1"/>
  <c r="G219" i="12"/>
  <c r="I219" i="12"/>
  <c r="K219" i="12"/>
  <c r="M219" i="12"/>
  <c r="O219" i="12"/>
  <c r="Q219" i="12"/>
  <c r="V219" i="12"/>
  <c r="G222" i="12"/>
  <c r="G223" i="12"/>
  <c r="M223" i="12" s="1"/>
  <c r="I223" i="12"/>
  <c r="I222" i="12" s="1"/>
  <c r="K223" i="12"/>
  <c r="K222" i="12" s="1"/>
  <c r="O223" i="12"/>
  <c r="Q223" i="12"/>
  <c r="Q222" i="12" s="1"/>
  <c r="V223" i="12"/>
  <c r="V222" i="12" s="1"/>
  <c r="G228" i="12"/>
  <c r="I228" i="12"/>
  <c r="K228" i="12"/>
  <c r="M228" i="12"/>
  <c r="O228" i="12"/>
  <c r="Q228" i="12"/>
  <c r="V228" i="12"/>
  <c r="G236" i="12"/>
  <c r="I236" i="12"/>
  <c r="K236" i="12"/>
  <c r="M236" i="12"/>
  <c r="O236" i="12"/>
  <c r="Q236" i="12"/>
  <c r="V236" i="12"/>
  <c r="G239" i="12"/>
  <c r="M239" i="12" s="1"/>
  <c r="I239" i="12"/>
  <c r="K239" i="12"/>
  <c r="O239" i="12"/>
  <c r="O222" i="12" s="1"/>
  <c r="Q239" i="12"/>
  <c r="V239" i="12"/>
  <c r="G243" i="12"/>
  <c r="M243" i="12" s="1"/>
  <c r="I243" i="12"/>
  <c r="K243" i="12"/>
  <c r="O243" i="12"/>
  <c r="Q243" i="12"/>
  <c r="V243" i="12"/>
  <c r="G247" i="12"/>
  <c r="I247" i="12"/>
  <c r="K247" i="12"/>
  <c r="M247" i="12"/>
  <c r="O247" i="12"/>
  <c r="Q247" i="12"/>
  <c r="V247" i="12"/>
  <c r="K250" i="12"/>
  <c r="V250" i="12"/>
  <c r="G251" i="12"/>
  <c r="G250" i="12" s="1"/>
  <c r="I251" i="12"/>
  <c r="I250" i="12" s="1"/>
  <c r="K251" i="12"/>
  <c r="O251" i="12"/>
  <c r="O250" i="12" s="1"/>
  <c r="Q251" i="12"/>
  <c r="Q250" i="12" s="1"/>
  <c r="V251" i="12"/>
  <c r="G257" i="12"/>
  <c r="M257" i="12" s="1"/>
  <c r="I257" i="12"/>
  <c r="K257" i="12"/>
  <c r="O257" i="12"/>
  <c r="Q257" i="12"/>
  <c r="V257" i="12"/>
  <c r="G260" i="12"/>
  <c r="G259" i="12" s="1"/>
  <c r="I260" i="12"/>
  <c r="K260" i="12"/>
  <c r="M260" i="12"/>
  <c r="O260" i="12"/>
  <c r="O259" i="12" s="1"/>
  <c r="Q260" i="12"/>
  <c r="V260" i="12"/>
  <c r="G264" i="12"/>
  <c r="M264" i="12" s="1"/>
  <c r="I264" i="12"/>
  <c r="K264" i="12"/>
  <c r="O264" i="12"/>
  <c r="Q264" i="12"/>
  <c r="V264" i="12"/>
  <c r="G267" i="12"/>
  <c r="M267" i="12" s="1"/>
  <c r="I267" i="12"/>
  <c r="I259" i="12" s="1"/>
  <c r="K267" i="12"/>
  <c r="O267" i="12"/>
  <c r="Q267" i="12"/>
  <c r="Q259" i="12" s="1"/>
  <c r="V267" i="12"/>
  <c r="G270" i="12"/>
  <c r="I270" i="12"/>
  <c r="K270" i="12"/>
  <c r="K259" i="12" s="1"/>
  <c r="M270" i="12"/>
  <c r="O270" i="12"/>
  <c r="Q270" i="12"/>
  <c r="V270" i="12"/>
  <c r="V259" i="12" s="1"/>
  <c r="G274" i="12"/>
  <c r="I274" i="12"/>
  <c r="K274" i="12"/>
  <c r="O274" i="12"/>
  <c r="Q274" i="12"/>
  <c r="V274" i="12"/>
  <c r="G276" i="12"/>
  <c r="M276" i="12" s="1"/>
  <c r="I276" i="12"/>
  <c r="K276" i="12"/>
  <c r="O276" i="12"/>
  <c r="Q276" i="12"/>
  <c r="V276" i="12"/>
  <c r="G278" i="12"/>
  <c r="I278" i="12"/>
  <c r="K278" i="12"/>
  <c r="K273" i="12" s="1"/>
  <c r="M278" i="12"/>
  <c r="O278" i="12"/>
  <c r="Q278" i="12"/>
  <c r="V278" i="12"/>
  <c r="V273" i="12" s="1"/>
  <c r="G280" i="12"/>
  <c r="I280" i="12"/>
  <c r="K280" i="12"/>
  <c r="M280" i="12"/>
  <c r="O280" i="12"/>
  <c r="Q280" i="12"/>
  <c r="V280" i="12"/>
  <c r="G282" i="12"/>
  <c r="M282" i="12" s="1"/>
  <c r="I282" i="12"/>
  <c r="K282" i="12"/>
  <c r="O282" i="12"/>
  <c r="Q282" i="12"/>
  <c r="V282" i="12"/>
  <c r="G284" i="12"/>
  <c r="M284" i="12" s="1"/>
  <c r="I284" i="12"/>
  <c r="K284" i="12"/>
  <c r="O284" i="12"/>
  <c r="Q284" i="12"/>
  <c r="V284" i="12"/>
  <c r="AE288" i="12"/>
  <c r="I20" i="1"/>
  <c r="I19" i="1"/>
  <c r="I18" i="1"/>
  <c r="I16" i="1"/>
  <c r="F43" i="1"/>
  <c r="G23" i="1" s="1"/>
  <c r="G43" i="1"/>
  <c r="G25" i="1" s="1"/>
  <c r="A25" i="1" s="1"/>
  <c r="H41" i="1"/>
  <c r="I41" i="1" s="1"/>
  <c r="H40" i="1"/>
  <c r="I40" i="1" s="1"/>
  <c r="H39" i="1"/>
  <c r="H43" i="1" s="1"/>
  <c r="I17" i="1" l="1"/>
  <c r="I21" i="1" s="1"/>
  <c r="I68" i="1"/>
  <c r="J67" i="1" s="1"/>
  <c r="G26" i="1"/>
  <c r="A26" i="1"/>
  <c r="A23" i="1"/>
  <c r="G28" i="1"/>
  <c r="I273" i="12"/>
  <c r="M259" i="12"/>
  <c r="M222" i="12"/>
  <c r="M210" i="12"/>
  <c r="Q273" i="12"/>
  <c r="M274" i="12"/>
  <c r="M273" i="12" s="1"/>
  <c r="G273" i="12"/>
  <c r="M74" i="12"/>
  <c r="O273" i="12"/>
  <c r="M172" i="12"/>
  <c r="M119" i="12"/>
  <c r="M96" i="12"/>
  <c r="M86" i="12"/>
  <c r="G119" i="12"/>
  <c r="AF288" i="12"/>
  <c r="M251" i="12"/>
  <c r="M250" i="12" s="1"/>
  <c r="M163" i="12"/>
  <c r="M155" i="12" s="1"/>
  <c r="M66" i="12"/>
  <c r="M59" i="12" s="1"/>
  <c r="M13" i="12"/>
  <c r="M8" i="12" s="1"/>
  <c r="G210" i="12"/>
  <c r="G172" i="12"/>
  <c r="G74" i="12"/>
  <c r="G55" i="12"/>
  <c r="M47" i="12"/>
  <c r="M43" i="12" s="1"/>
  <c r="I39" i="1"/>
  <c r="I43" i="1" s="1"/>
  <c r="J28" i="1"/>
  <c r="J26" i="1"/>
  <c r="G38" i="1"/>
  <c r="F38" i="1"/>
  <c r="J23" i="1"/>
  <c r="J24" i="1"/>
  <c r="J25" i="1"/>
  <c r="J27" i="1"/>
  <c r="E24" i="1"/>
  <c r="E26" i="1"/>
  <c r="J54" i="1" l="1"/>
  <c r="J62" i="1"/>
  <c r="J53" i="1"/>
  <c r="J61" i="1"/>
  <c r="J56" i="1"/>
  <c r="J64" i="1"/>
  <c r="J55" i="1"/>
  <c r="J63" i="1"/>
  <c r="J50" i="1"/>
  <c r="J58" i="1"/>
  <c r="J66" i="1"/>
  <c r="J57" i="1"/>
  <c r="J65" i="1"/>
  <c r="J52" i="1"/>
  <c r="J60" i="1"/>
  <c r="J51" i="1"/>
  <c r="J59" i="1"/>
  <c r="G24" i="1"/>
  <c r="A27" i="1" s="1"/>
  <c r="A24" i="1"/>
  <c r="J40" i="1"/>
  <c r="J41" i="1"/>
  <c r="J42" i="1"/>
  <c r="J39" i="1"/>
  <c r="J43" i="1" s="1"/>
  <c r="J68" i="1" l="1"/>
  <c r="G29" i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Marečková Anna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<sst xmlns="http://schemas.openxmlformats.org/spreadsheetml/2006/main" count="1201" uniqueCount="405">
  <si>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</si>
  <si>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</si>
  <si>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</si>
  <si>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</si>
  <si>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</si>
  <si>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</si>
  <si>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</si>
  <si>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</si>
  <si>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</si>
  <si>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</si>
  <si>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</si>
  <si>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</si>
  <si>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</si>
  <si>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</si>
  <si>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</si>
  <si>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</si>
  <si>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</si>
  <si>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</si>
  <si>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</si>
  <si>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</si>
  <si>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</si>
  <si>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</si>
  <si>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</si>
  <si>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</si>
  <si>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</si>
  <si>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</si>
  <si>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</si>
  <si>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</si>
  <si>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</si>
  <si>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</si>
  <si>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</si>
  <si>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</si>
  <si>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</si>
  <si>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</si>
  <si>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</si>
  <si>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</si>
  <si>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</si>
  <si>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</si>
  <si>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</si>
  <si>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</si>
  <si>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</si>
  <si>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</si>
  <si>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</si>
  <si>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505/2020/01</t>
  </si>
  <si>
    <t>Jedovnice stavební opravy</t>
  </si>
  <si>
    <t>Objekt:</t>
  </si>
  <si>
    <t>Rozpočet:</t>
  </si>
  <si>
    <t>Marečková</t>
  </si>
  <si>
    <t>sdfsdf</t>
  </si>
  <si>
    <t>OSM MMB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</si>
  <si>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</si>
  <si>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</si>
  <si>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</si>
  <si>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</si>
  <si>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</si>
  <si>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</si>
  <si>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</si>
  <si>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</si>
  <si>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</si>
  <si>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</si>
  <si>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5</t>
  </si>
  <si>
    <t>Komunikace</t>
  </si>
  <si>
    <t>61</t>
  </si>
  <si>
    <t>Úpravy povrchů vnitřní</t>
  </si>
  <si>
    <t>63</t>
  </si>
  <si>
    <t>Podlahy a podlahové konstrukce</t>
  </si>
  <si>
    <t>93</t>
  </si>
  <si>
    <t>Dokončovací práce inženýrských staveb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</si>
  <si>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</si>
  <si>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</si>
  <si>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</si>
  <si>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</si>
  <si>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</si>
  <si>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</si>
  <si>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763</t>
  </si>
  <si>
    <t>Dřevostavby</t>
  </si>
  <si>
    <t>766</t>
  </si>
  <si>
    <t>Konstrukce truhlářské</t>
  </si>
  <si>
    <t>775</t>
  </si>
  <si>
    <t>Podlahy vlysové a parketové</t>
  </si>
  <si>
    <t>776</t>
  </si>
  <si>
    <t>Podlahy povlakové</t>
  </si>
  <si>
    <t>777</t>
  </si>
  <si>
    <t>Podlahy ze syntetických hmot</t>
  </si>
  <si>
    <t>783</t>
  </si>
  <si>
    <t>Nátěry</t>
  </si>
  <si>
    <t>784</t>
  </si>
  <si>
    <t>Malby</t>
  </si>
  <si>
    <t>787</t>
  </si>
  <si>
    <t>Zasklívání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</si>
  <si>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</si>
  <si>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</si>
  <si>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</si>
  <si>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</si>
  <si>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</si>
  <si>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</si>
  <si>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</si>
  <si>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</si>
  <si>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</si>
  <si>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</si>
  <si>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</si>
  <si>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</si>
  <si>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</si>
  <si>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</si>
  <si>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</si>
  <si>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</si>
  <si>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</si>
  <si>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</si>
  <si>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</si>
  <si>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</si>
  <si>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</si>
  <si>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</si>
  <si>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</si>
  <si>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</si>
  <si>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</si>
  <si>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</si>
  <si>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</si>
  <si>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</si>
  <si>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</si>
  <si>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</si>
  <si>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</si>
  <si>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</si>
  <si>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</si>
  <si>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180401212R00</t>
  </si>
  <si>
    <t>Založení trávníku luční trávník, výsevem, na svahu přes 1:5 do 1:2</t>
  </si>
  <si>
    <t>m2</t>
  </si>
  <si>
    <t>823-1</t>
  </si>
  <si>
    <t>RTS 20/ I</t>
  </si>
  <si>
    <t>Práce</t>
  </si>
  <si>
    <t>POL1_</t>
  </si>
  <si>
    <t>na půdě předem připravené s pokosením, naložením, odvozem odpadu do 20 km a se složením,</t>
  </si>
  <si>
    <t>SPI</t>
  </si>
  <si>
    <t>u jímky : 5*5</t>
  </si>
  <si>
    <t>VV</t>
  </si>
  <si>
    <t>SPU</t>
  </si>
  <si>
    <t>181201102R00</t>
  </si>
  <si>
    <t>Úprava pláně v násypech v hornině 1 až 4, se zhutněním</t>
  </si>
  <si>
    <t>800-1</t>
  </si>
  <si>
    <t>vyrovnání výškových rozdílů, plochy vodorovné a plochy do sklonu 1 : 5,</t>
  </si>
  <si>
    <t>komunikace : 50*2,5</t>
  </si>
  <si>
    <t>181201111R00</t>
  </si>
  <si>
    <t>Úprava pláně v násypech bez rozlišení horniny, se zhutněním - ručně</t>
  </si>
  <si>
    <t>181301101R00</t>
  </si>
  <si>
    <t>Rozprostření a urovnání ornice v rovině v souvislé ploše do 500 m2, tloušťka vrstvy do 100 mm</t>
  </si>
  <si>
    <t>s případným nutným přemístěním hromad nebo dočasných skládek na místo potřeby ze vzdálenosti do 30 m, v rovině nebo ve svahu do 1 : 5,</t>
  </si>
  <si>
    <t>175200010RAF</t>
  </si>
  <si>
    <t>Obsyp objektů prohozenou zeminou, dovoz ze vzdálenosti 15 000 m</t>
  </si>
  <si>
    <t>m3</t>
  </si>
  <si>
    <t>AP-HSV</t>
  </si>
  <si>
    <t>Agregovaná položka</t>
  </si>
  <si>
    <t>POL2_</t>
  </si>
  <si>
    <t>vč. vodorovné přepravy k místu zásypu, uložení ve vrstvách a zhutnění.</t>
  </si>
  <si>
    <t>obsyp u jímky : 3*2,5*1,1</t>
  </si>
  <si>
    <t>00572400R</t>
  </si>
  <si>
    <t>směs travní parková, pro běžnou zátěž</t>
  </si>
  <si>
    <t>kg</t>
  </si>
  <si>
    <t>SPCM</t>
  </si>
  <si>
    <t>Specifikace</t>
  </si>
  <si>
    <t>POL3_</t>
  </si>
  <si>
    <t>319202331R00</t>
  </si>
  <si>
    <t>Vyrovnání nerovného povrchu přizděním_x000D_
 o tloušťce přes 80 do 150 mm</t>
  </si>
  <si>
    <t>801-4</t>
  </si>
  <si>
    <t>vnitřního i vnějšího zdiva, bez odsekání vadných cihel, bez pomocného lešení,</t>
  </si>
  <si>
    <t>319211311RT1</t>
  </si>
  <si>
    <t>Utěsnění zdiva - vytmelení zdiva těsnicí maltou, spotř.do 10 kg/m2, včetně dodávky</t>
  </si>
  <si>
    <t xml:space="preserve">ostění : </t>
  </si>
  <si>
    <t>(2*2*3+0,6+0,8*2)*0,3</t>
  </si>
  <si>
    <t>564661111R00</t>
  </si>
  <si>
    <t>Podklad z kameniva hrubého drceného vel. 63-125 mm tloušťka po zhutnění 200 mm</t>
  </si>
  <si>
    <t>822-1</t>
  </si>
  <si>
    <t>RTS 19/ II</t>
  </si>
  <si>
    <t>s rozprostřením a zhutněním</t>
  </si>
  <si>
    <t>zpevnění cesta : 50*2,5</t>
  </si>
  <si>
    <t>612401391RT2</t>
  </si>
  <si>
    <t>Omítky malých ploch vnitřních stěn přes 0,25 do 1 m2, vápennou štukovou omítkou</t>
  </si>
  <si>
    <t>kus</t>
  </si>
  <si>
    <t>jakoukoliv maltou, z pomocného pracovního lešení o výšce podlahy do 1900 mm a pro zatížení do 1,5 kPa,</t>
  </si>
  <si>
    <t>612409991RT2</t>
  </si>
  <si>
    <t>Začištění omítek kolem oken, dveří a obkladů apod. s použitím suché maltové směsi</t>
  </si>
  <si>
    <t>m</t>
  </si>
  <si>
    <t>632411105RT1</t>
  </si>
  <si>
    <t>Potěr ze suchých směsí samonivelační polymercementová stěrka, pevnost v tlaku 20 MPa, tloušťka 5 mm, bez penetrace</t>
  </si>
  <si>
    <t>801-1</t>
  </si>
  <si>
    <t>s rozprostřením a uhlazením</t>
  </si>
  <si>
    <t>pod plovoucí podlahu : 7,2*3,6</t>
  </si>
  <si>
    <t>936004212R00</t>
  </si>
  <si>
    <t>Udržování dětských pískovišť výměna písku</t>
  </si>
  <si>
    <t>1,5*1,5*0,3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</si>
  <si>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</si>
  <si>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</si>
  <si>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přízemí : 7,2*3,6+2,85*3,6</t>
  </si>
  <si>
    <t>patro : 3,6*3,05+2,85*3,6+1,2*3,35</t>
  </si>
  <si>
    <t>953942421R00</t>
  </si>
  <si>
    <t>Drobné kovové předměty se zalitím maltou cementovou osazování drobných kovových předmětů, náklady na dodání kovových předmětů se oceńují ve specifikaci_x000D_
 ocelového čtvercového rámu velikosti do 1000 x 1000 mm pod pružinový ocelový základ domovních praček, odstředivek, domovních motorových zařízení, apod</t>
  </si>
  <si>
    <t>953941210R00</t>
  </si>
  <si>
    <t>Osazení drobných kovových výrobků kovových poklopů s rámem_x000D_
 o ploše do 1 m2</t>
  </si>
  <si>
    <t>bez jejich dodání, ale s vysekáním kapes pro upevňovací prvky a s jejich zazděním, zabetonováním nebo zalitím,</t>
  </si>
  <si>
    <t>953981201R00</t>
  </si>
  <si>
    <t>Chemické kotvy do betonu, do cihelného zdiva do betonu, hloubky 80 mm, M 8, malta pro chemické kotvy dvousložková do plných materiálů</t>
  </si>
  <si>
    <t>uchycení rámu poklopu : 3*4</t>
  </si>
  <si>
    <t>55243</t>
  </si>
  <si>
    <t>Poklop jímky rozměru cca 76x78 ocelový ze zěbrovaného plechu s úchyty včetně ocel. rámu</t>
  </si>
  <si>
    <t>Vlastní</t>
  </si>
  <si>
    <t>Indiv</t>
  </si>
  <si>
    <t>965048515R00</t>
  </si>
  <si>
    <t>Broušení betonového povrchu do tloušťky 5 mm</t>
  </si>
  <si>
    <t>801-3</t>
  </si>
  <si>
    <t>vyrovnání podkladu pro plovoucí podlahu : 3,6*7,2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</si>
  <si>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</si>
  <si>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</si>
  <si>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</si>
  <si>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968062455R00</t>
  </si>
  <si>
    <t>Vybourání dřevěných rámů dveřních zárubní, plochy do 2 m2</t>
  </si>
  <si>
    <t>včetně pomocného lešení o výšce podlahy do 1900 mm a pro zatížení do 1,5 kPa  (150 kg/m2),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</si>
  <si>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</si>
  <si>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</si>
  <si>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998011001R00</t>
  </si>
  <si>
    <t>Přesun hmot pro budovy s nosnou konstrukcí zděnou výšky do 6 m</t>
  </si>
  <si>
    <t>t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</si>
  <si>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</si>
  <si>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</si>
  <si>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</si>
  <si>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998011018R00</t>
  </si>
  <si>
    <t>Přesun hmot pro budovy s nosnou konstrukcí zděnou příplatek za zvětšený přesun přes vymezenou největší dopravní vzdálenost_x000D_
 do 5000 m</t>
  </si>
  <si>
    <t>998011019R00</t>
  </si>
  <si>
    <t>Přesun hmot pro budovy s nosnou konstrukcí zděnou příplatek za zvětšený přesun přes vymezenou největší dopravní vzdálenost_x000D_
 za každých dalších  i započatých 5000 m</t>
  </si>
  <si>
    <t>763752112R00</t>
  </si>
  <si>
    <t>Montáž podlah rámů obvodových i vnitřních, polštářů_x000D_
 průřezové plochy přes 50 do 150 cm2</t>
  </si>
  <si>
    <t>800-763</t>
  </si>
  <si>
    <t>úprava pískoviště : 4*1,5</t>
  </si>
  <si>
    <t>763791102R00</t>
  </si>
  <si>
    <t>Montáž ostatních dílců krajnic římsových, štítových, kryycích, podhledových, lemování parapetů z prken šířky do 200 mm a tloušťky do 32 mm_x000D_
 hrubých</t>
  </si>
  <si>
    <t>pískoviště : 1,5*4</t>
  </si>
  <si>
    <t>763793121R00</t>
  </si>
  <si>
    <t>Montáž ostatních dílců svorníků, šroubů délky do 100 mm</t>
  </si>
  <si>
    <t>60512111R</t>
  </si>
  <si>
    <t>hranol jehličnaté(SM; BO); l = 2 000 až 3 500 mm; jakost I</t>
  </si>
  <si>
    <t>4*1,5*0,15*0,15*2</t>
  </si>
  <si>
    <t>ztratné 10% : 0,27*0,1</t>
  </si>
  <si>
    <t>60512684R</t>
  </si>
  <si>
    <t>fošna SM, BO; tl = 30 až 60 mm; l = do 3 000 mm; jakost I</t>
  </si>
  <si>
    <t>vrchní část pískoviště : 0,15*0,05*1,5*4</t>
  </si>
  <si>
    <t>10% ztratné : 0,045*0,1</t>
  </si>
  <si>
    <t>998763294R00</t>
  </si>
  <si>
    <t>Přesun hmot dřevostaveb příplatek k ceně za zvětšený přesun přes vymezenou největší dopravní vzdálenost_x000D_
 do 1000 m</t>
  </si>
  <si>
    <t>50 m vodorovně</t>
  </si>
  <si>
    <t>998763299R00</t>
  </si>
  <si>
    <t>Přesun hmot dřevostaveb příplatek k ceně za zvětšený přesun přes vymezenou největší dopravní vzdálenost_x000D_
 za každých dalších i započatých 1000 m přes 1000 m</t>
  </si>
  <si>
    <t>766661112R00</t>
  </si>
  <si>
    <t>Montáž dveřních křídel kompletizovaných otevíravých ,  , do ocelové nebo fošnové zárubně, jednokřídlových, šířky do 800 mm</t>
  </si>
  <si>
    <t>800-766</t>
  </si>
  <si>
    <t>766662811R00</t>
  </si>
  <si>
    <t>Demontáž dveřních křídel prahů dveří_x000D_
 jednokřídlových</t>
  </si>
  <si>
    <t>766670021R00</t>
  </si>
  <si>
    <t xml:space="preserve">Montáž kliky a štítku </t>
  </si>
  <si>
    <t>766695213R00</t>
  </si>
  <si>
    <t>Ostatní montáž prahů dveří_x000D_
 jednokřídlých, šířky přes 100 mm</t>
  </si>
  <si>
    <t>549146423R</t>
  </si>
  <si>
    <t>kování bezpečnostní klika - klika; povrch Ti; bezpečnostní třída 3</t>
  </si>
  <si>
    <t>54926001R</t>
  </si>
  <si>
    <t>zámek zadlabací, bezpečnostní; vložkový; s převodem, s pojistkou; dvouzápadový; levopravý; hl = 80 mm; h = 170 mm; rozteč 90 mm</t>
  </si>
  <si>
    <t>611732002R</t>
  </si>
  <si>
    <t>dveře vchodové š = 700 mm; h = 1 970,0 mm; palubkové; otevíravé; počet křídel 1; palubky šikmé; prosklení 1/10</t>
  </si>
  <si>
    <t>61173200R</t>
  </si>
  <si>
    <t>dveře vchodové š = 800 mm; h = 1 970,0 mm; palubkové; otevíravé; počet křídel 1; palubky šikmé; prosklení 1/10</t>
  </si>
  <si>
    <t>61181251.AR</t>
  </si>
  <si>
    <t>zárubeň dřevěná obkladová; otočná; pro dveře jednokřídlové; š průchodu 700 mm; h průchodu 1 970 mm; tloušťka stěny 60 až 170 mm; dýha; dub, buk, jasan, mahagon</t>
  </si>
  <si>
    <t>61181252.AR</t>
  </si>
  <si>
    <t>zárubeň dřevěná obkladová; otočná; pro dveře jednokřídlové; š průchodu 800 mm; h průchodu 1 970 mm; tloušťka stěny 60 až 170 mm; dýha; dub, buk, jasan, mahagon</t>
  </si>
  <si>
    <t>61187121R</t>
  </si>
  <si>
    <t>práh dub; š = 150 mm; l = 600,0 mm; tl = 20,0 mm</t>
  </si>
  <si>
    <t>61187141R</t>
  </si>
  <si>
    <t>práh dub; š = 150 mm; l = 700,0 mm; tl = 20,0 mm</t>
  </si>
  <si>
    <t>61187161R</t>
  </si>
  <si>
    <t>práh dub; š = 150 mm; l = 800,0 mm; tl = 20,0 mm</t>
  </si>
  <si>
    <t>998766201R00</t>
  </si>
  <si>
    <t>Přesun hmot pro konstrukce truhlářské v objektech výšky do 6 m</t>
  </si>
  <si>
    <t>998766294R00</t>
  </si>
  <si>
    <t>Přesun hmot pro konstrukce truhlářské příplatek k ceně za zvětšený přesun přes vymezenou největší dopravní vzdálenost_x000D_
 do 1000 m</t>
  </si>
  <si>
    <t>998766299R00</t>
  </si>
  <si>
    <t>Přesun hmot pro konstrukce truhlářské příplatek k ceně za zvětšený přesun přes vymezenou největší dopravní vzdálenost_x000D_
 za každých dalších i započatých 1000 m přes 1000 m</t>
  </si>
  <si>
    <t>775561805R00</t>
  </si>
  <si>
    <t>Demontáž podlah lamelových (plovoucích) se zámkovým spojem</t>
  </si>
  <si>
    <t>800-775</t>
  </si>
  <si>
    <t>laminátových, dýhovaných, dřevěných, korkových, vinylových, PVC, linoleových.</t>
  </si>
  <si>
    <t>společenská místnost : 3,6*7,2</t>
  </si>
  <si>
    <t>775540040RAC</t>
  </si>
  <si>
    <t>Podlahy lamelové  vinylové zátěžová kategorie 33/42</t>
  </si>
  <si>
    <t>AP-PSV</t>
  </si>
  <si>
    <t>včetně podkladu z pěnové fólie tl. 3 mm a soklíku.</t>
  </si>
  <si>
    <t>998775201R00</t>
  </si>
  <si>
    <t>Přesun hmot pro podlahy vlysové a parketové v objektech výšky do 6 m</t>
  </si>
  <si>
    <t>998775294R00</t>
  </si>
  <si>
    <t>Přesun hmot pro podlahy vlysové a parketové příplatek k ceně za zvětšený přesun přes vymezenou největší dopravní vzdálenost_x000D_
 do 1000 m</t>
  </si>
  <si>
    <t>998775299R00</t>
  </si>
  <si>
    <t>Přesun hmot pro podlahy vlysové a parketové příplatek k ceně za zvětšený přesun přes vymezenou největší dopravní vzdálenost_x000D_
 za každých dalších i započatých 1000 m přes 1000 m</t>
  </si>
  <si>
    <t>776101101R00</t>
  </si>
  <si>
    <t>Přípravné práce vysávání povlakových podlah průmyslovým vysavačem</t>
  </si>
  <si>
    <t>položky neobsahují žádný materiál</t>
  </si>
  <si>
    <t>776572110RT1</t>
  </si>
  <si>
    <t>Položení povlakových podlah textilních montáž - podlahová krytina textilní ve specifikaci_x000D_
 volně položených, z pásů textilních</t>
  </si>
  <si>
    <t>všívaných a vpichovaných</t>
  </si>
  <si>
    <t>přízemí : 3,6*2,85</t>
  </si>
  <si>
    <t>patro : 3,6*2,85</t>
  </si>
  <si>
    <t>776583110RT1</t>
  </si>
  <si>
    <t>Volné položení jakékoliv podložky pod podlahy pouze položení - podložka ve specifikaci</t>
  </si>
  <si>
    <t>776551830RT2</t>
  </si>
  <si>
    <t>Sejmutí povlakových podlah volně položených , z ploch přes 10 do 20 m2</t>
  </si>
  <si>
    <t>2,85*3,6*2</t>
  </si>
  <si>
    <t>776981113RT1</t>
  </si>
  <si>
    <t>Přechodové, krycí a ukončující podlahové profily přechodová lišta, různá výška podlahoviny, eloxovaný hliník, samolepicí profil, výška profilu 8 mm, šířka profilu 35 mm</t>
  </si>
  <si>
    <t>přechod dlažby a plovoucí podlahy : 1,5+1,5</t>
  </si>
  <si>
    <t>28375322R</t>
  </si>
  <si>
    <t>podložka pod podlahu plovoucí; izolační; pěnový polyetylén; tl. 5,0 mm; součinitel tepelné vodivosti 0,046 W/mK; obj. hmotnost 25,00 kg/m3</t>
  </si>
  <si>
    <t>pod koberec : 20,52</t>
  </si>
  <si>
    <t>pod plovoucí podlahu : 25,92</t>
  </si>
  <si>
    <t>ztratné 8% : 46,44*0,08</t>
  </si>
  <si>
    <t>5537027521R</t>
  </si>
  <si>
    <t>lišta přechodová; pro podlahy o nestejné výšce; materiál eloxovaný hliník; š = 46,0 mm; l = 2 700 mm; narážecí; stříbro</t>
  </si>
  <si>
    <t>69741116R</t>
  </si>
  <si>
    <t>koberec smyčkový; v rolích; PA; š = 4 000,0 mm; tl. 5,00 mm; v vlákna = 3,7 mm; třída zatížení 23, 32</t>
  </si>
  <si>
    <t>1.patro : 3,6*2,85</t>
  </si>
  <si>
    <t>prořez 10% : 20,52*0,1</t>
  </si>
  <si>
    <t>998776201R00</t>
  </si>
  <si>
    <t>Přesun hmot pro podlahy povlakové v objektech výšky do 6 m</t>
  </si>
  <si>
    <t>vodorovně do 50 m</t>
  </si>
  <si>
    <t>998776294R00</t>
  </si>
  <si>
    <t>Přesun hmot pro podlahy povlakové příplatek k ceně za zvětšený přesun přes vymezenou největší dopravní vzdálenost_x000D_
 do 1000 m</t>
  </si>
  <si>
    <t>998776299R00</t>
  </si>
  <si>
    <t>Přesun hmot pro podlahy povlakové příplatek k ceně za zvětšený přesun přes vymezenou největší dopravní vzdálenost_x000D_
 za každých dalších i započatých 1000 m přes 1000 m</t>
  </si>
  <si>
    <t>777553010R00</t>
  </si>
  <si>
    <t>Podlahy ze stěrky silikátové s disperzí Doplňující práce pro podlahy ze stěrek silikátových penetrace savého podkladu podlah disperzí</t>
  </si>
  <si>
    <t>800-773</t>
  </si>
  <si>
    <t>998777201R00</t>
  </si>
  <si>
    <t>Přesun hmot pro podlahy syntetické v objektech výšky do 6 m</t>
  </si>
  <si>
    <t>998777294R00</t>
  </si>
  <si>
    <t>Přesun hmot pro podlahy syntetické příplatek k ceně za zvětšený přesun přes vymezenou největší dopravní vzdálenost_x000D_
 do 1000 m</t>
  </si>
  <si>
    <t>998777299R00</t>
  </si>
  <si>
    <t>Přesun hmot pro podlahy syntetické příplatek k ceně za zvětšený přesun přes vymezenou největší dopravní vzdálenost_x000D_
 za každých dalších i započatých 1000 m přes 1000 m</t>
  </si>
  <si>
    <t>783225100R00</t>
  </si>
  <si>
    <t xml:space="preserve">Nátěry kov.stavebních doplňk.konstrukcí syntetické dvojnásobné + 1x email,  </t>
  </si>
  <si>
    <t>800-783</t>
  </si>
  <si>
    <t>zárubeň ocelová : (2+0,8*2)*0,8</t>
  </si>
  <si>
    <t>poklop jímky : 0,8*0,8*2</t>
  </si>
  <si>
    <t>rám jímky : 0,8*4*0,4</t>
  </si>
  <si>
    <t>783602821R00</t>
  </si>
  <si>
    <t>Odstranění starých nátěrů z truhlářských výrobků opálením s obroušením, oken, portálů a výkladců</t>
  </si>
  <si>
    <t>OKENICE : 1,5*0,6*7*2*2+1,5*0,7*6*2*2</t>
  </si>
  <si>
    <t>RÁMY OKEN : 1,5*1,15*6</t>
  </si>
  <si>
    <t>1,3*1,15*6</t>
  </si>
  <si>
    <t>KŘÍDLA OKEN : 1,5*1,15*6</t>
  </si>
  <si>
    <t>1,3*1,5*6</t>
  </si>
  <si>
    <t>DVEŘE DO KOUPELNY : 0,6*2*2</t>
  </si>
  <si>
    <t>783602824R00</t>
  </si>
  <si>
    <t>Odstranění starých nátěrů z truhlářských výrobků opálením s obroušením, dveří tří a více výplňových</t>
  </si>
  <si>
    <t>dveře k sociálnímu zařízení : 0,8*2*2</t>
  </si>
  <si>
    <t>783614930R00</t>
  </si>
  <si>
    <t>Údržba nátěrů truhlářských výrobků, olejové dvojnásobné s 1x emailováním a 2x tmelením</t>
  </si>
  <si>
    <t>dveří vícevýplňových (profilovaných) a žaluziových nebo oken dvoudílných tříkřídlových a vícekřídlových a oken třídílných a vícedílných nebo vestavěného nábytku</t>
  </si>
  <si>
    <t>viz předchozí položky : 91,77+3,2</t>
  </si>
  <si>
    <t>783991910R00</t>
  </si>
  <si>
    <t>Ostatní práce přemístění okenních nebo dveřních křídel pro jejich nátěry_x000D_
 vodorovné, do 50 m</t>
  </si>
  <si>
    <t>okna : (6+7)*2</t>
  </si>
  <si>
    <t>dveře : 1*2</t>
  </si>
  <si>
    <t>783991930R00</t>
  </si>
  <si>
    <t>Ostatní práce přemístění okenních nebo dveřních křídel pro jejich nátěry_x000D_
 svisle, za jedno podlaží</t>
  </si>
  <si>
    <t>okna : 7*2</t>
  </si>
  <si>
    <t>784191101R00</t>
  </si>
  <si>
    <t>Příprava povrchu Penetrace (napouštění) podkladu disperzní, jednonásobná</t>
  </si>
  <si>
    <t>800-784</t>
  </si>
  <si>
    <t>stropy : 3,6*7,2+2,85*3,6*2</t>
  </si>
  <si>
    <t xml:space="preserve">stěny : </t>
  </si>
  <si>
    <t>přízemí : (2,85+3,6)*2*2+(7,2+3,6)*2*2</t>
  </si>
  <si>
    <t>patro : (2,85+3,6)*2*2</t>
  </si>
  <si>
    <t>784195222R00</t>
  </si>
  <si>
    <t>Malby z malířských směsí otěruvzdorných,  , barevné, dvojnásobné</t>
  </si>
  <si>
    <t>787600901R00</t>
  </si>
  <si>
    <t>Zasklení oken a dveří přetmelení s odstraněním starého tmelu a napuštěním drážky</t>
  </si>
  <si>
    <t>800-787</t>
  </si>
  <si>
    <t>(1,5+0,6)*2*7</t>
  </si>
  <si>
    <t>(1,5+0,7)*2*6</t>
  </si>
  <si>
    <t>998787201R00</t>
  </si>
  <si>
    <t>Přesun hmot pro zasklívání v objektech výšky do 6 m</t>
  </si>
  <si>
    <t>998787294R00</t>
  </si>
  <si>
    <t>Přesun hmot pro zasklívání příplatek k ceně za zvětšený přesun přes vymezenou největší dopravní vzdálenost_x000D_
 do 1000 m</t>
  </si>
  <si>
    <t>998787299R00</t>
  </si>
  <si>
    <t>Přesun hmot pro zasklívání příplatek k ceně za zvětšený přesun přes vymezenou největší dopravní vzdálenost_x000D_
 za každých dalších i započatých 1000 m přes 1000 m</t>
  </si>
  <si>
    <t>979011211R00</t>
  </si>
  <si>
    <t>Svislá doprava suti a vybouraných hmot nošením za prvé podlaží nad základním podlažím</t>
  </si>
  <si>
    <t>Přesun suti</t>
  </si>
  <si>
    <t>POL8_</t>
  </si>
  <si>
    <t>979081111RT2</t>
  </si>
  <si>
    <t>Odvoz suti a vybouraných hmot na skládku do 1 km</t>
  </si>
  <si>
    <t>979081121RT2</t>
  </si>
  <si>
    <t>Odvoz suti a vybouraných hmot na skládku příplatek za každý další 1 km</t>
  </si>
  <si>
    <t>979082111R00</t>
  </si>
  <si>
    <t>Vnitrostaveništní doprava suti a vybouraných hmot do 10 m</t>
  </si>
  <si>
    <t>979990001R00</t>
  </si>
  <si>
    <t>Poplatek za skládku stavební suti, skupina 17 09 04 z Katalogu odpadů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</si>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</sst>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Alignment="1">
      <alignment wrapText="1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16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ild.brno.cz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password="918B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1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22</v>
      </c>
      <c r="C2" s="113"/>
      <c r="D2" s="114" t="s">
        <v>43</v>
      </c>
      <c r="E2" s="115" t="s">
        <v>44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45</v>
      </c>
      <c r="C3" s="113"/>
      <c r="D3" s="119" t="s">
        <v>43</v>
      </c>
      <c r="E3" s="120" t="s">
        <v>44</v>
      </c>
      <c r="F3" s="121"/>
      <c r="G3" s="121"/>
      <c r="H3" s="121"/>
      <c r="I3" s="121"/>
      <c r="J3" s="122"/>
    </row>
    <row r="4" spans="1:15" ht="23.25" customHeight="1" x14ac:dyDescent="0.2">
      <c r="A4" s="111">
        <v>3913</v>
      </c>
      <c r="B4" s="123" t="s">
        <v>46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47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6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SUMIF(F50:F67,A16,I50:I67)+SUMIF(F50:F67,"PSU",I50:I67)</f>
        <v>0</v>
      </c>
      <c r="J16" s="85"/>
    </row>
    <row r="17" spans="1:10" ht="23.25" customHeight="1" x14ac:dyDescent="0.2">
      <c r="A17" s="196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SUMIF(F50:F67,A17,I50:I67)</f>
        <v>0</v>
      </c>
      <c r="J17" s="85"/>
    </row>
    <row r="18" spans="1:10" ht="23.25" customHeight="1" x14ac:dyDescent="0.2">
      <c r="A18" s="196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SUMIF(F50:F67,A18,I50:I67)</f>
        <v>0</v>
      </c>
      <c r="J18" s="85"/>
    </row>
    <row r="19" spans="1:10" ht="23.25" customHeight="1" x14ac:dyDescent="0.2">
      <c r="A19" s="196" t="s">
        <v>93</v>
      </c>
      <c r="B19" s="38" t="s">
        <v>27</v>
      </c>
      <c r="C19" s="62"/>
      <c r="D19" s="63"/>
      <c r="E19" s="83"/>
      <c r="F19" s="84"/>
      <c r="G19" s="83"/>
      <c r="H19" s="84"/>
      <c r="I19" s="83">
        <f>SUMIF(F50:F67,A19,I50:I67)</f>
        <v>0</v>
      </c>
      <c r="J19" s="85"/>
    </row>
    <row r="20" spans="1:10" ht="23.25" customHeight="1" x14ac:dyDescent="0.2">
      <c r="A20" s="196" t="s">
        <v>94</v>
      </c>
      <c r="B20" s="38" t="s">
        <v>28</v>
      </c>
      <c r="C20" s="62"/>
      <c r="D20" s="63"/>
      <c r="E20" s="83"/>
      <c r="F20" s="84"/>
      <c r="G20" s="83"/>
      <c r="H20" s="84"/>
      <c r="I20" s="83">
        <f>SUMIF(F50:F67,A20,I50:I67)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23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35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 t="s">
        <v>48</v>
      </c>
      <c r="E34" s="104"/>
      <c r="G34" s="105" t="s">
        <v>49</v>
      </c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'505_2020_01 505_2020_01 Pol'!AE288</f>
        <v>0</v>
      </c>
      <c r="G39" s="150">
        <f>'505_2020_01 505_2020_01 Pol'!AF288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/>
      <c r="C40" s="154" t="s">
        <v>51</v>
      </c>
      <c r="D40" s="154"/>
      <c r="E40" s="154"/>
      <c r="F40" s="155"/>
      <c r="G40" s="156"/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2</v>
      </c>
      <c r="B41" s="153" t="s">
        <v>43</v>
      </c>
      <c r="C41" s="154" t="s">
        <v>44</v>
      </c>
      <c r="D41" s="154"/>
      <c r="E41" s="154"/>
      <c r="F41" s="155">
        <f>'505_2020_01 505_2020_01 Pol'!AE288</f>
        <v>0</v>
      </c>
      <c r="G41" s="156">
        <f>'505_2020_01 505_2020_01 Pol'!AF288</f>
        <v>0</v>
      </c>
      <c r="H41" s="156">
        <f>(F41*SazbaDPH1/100)+(G41*SazbaDPH2/100)</f>
        <v>0</v>
      </c>
      <c r="I41" s="156">
        <f>F41+G41+H41</f>
        <v>0</v>
      </c>
      <c r="J41" s="157" t="str">
        <f>IF(CenaCelkemVypocet=0,"",I41/CenaCelkemVypocet*100)</f>
        <v/>
      </c>
    </row>
    <row r="42" spans="1:10" ht="25.5" hidden="1" customHeight="1" x14ac:dyDescent="0.2">
      <c r="A42" s="137">
        <v>3</v>
      </c>
      <c r="B42" s="158" t="s">
        <v>43</v>
      </c>
      <c r="C42" s="148" t="s">
        <v>44</v>
      </c>
      <c r="D42" s="148"/>
      <c r="E42" s="148"/>
      <c r="F42" s="159">
        <f>'505_2020_01 505_2020_01 Pol'!AE288</f>
        <v>0</v>
      </c>
      <c r="G42" s="151">
        <f>'505_2020_01 505_2020_01 Pol'!AF288</f>
        <v>0</v>
      </c>
      <c r="H42" s="151">
        <f>(F42*SazbaDPH1/100)+(G42*SazbaDPH2/100)</f>
        <v>0</v>
      </c>
      <c r="I42" s="151">
        <f>F42+G42+H42</f>
        <v>0</v>
      </c>
      <c r="J42" s="152" t="str">
        <f>IF(CenaCelkemVypocet=0,"",I42/CenaCelkemVypocet*100)</f>
        <v/>
      </c>
    </row>
    <row r="43" spans="1:10" ht="25.5" hidden="1" customHeight="1" x14ac:dyDescent="0.2">
      <c r="A43" s="137"/>
      <c r="B43" s="160" t="s">
        <v>52</v>
      </c>
      <c r="C43" s="161"/>
      <c r="D43" s="161"/>
      <c r="E43" s="162"/>
      <c r="F43" s="163">
        <f>SUMIF(A39:A42,"=1",F39:F42)</f>
        <v>0</v>
      </c>
      <c r="G43" s="164">
        <f>SUMIF(A39:A42,"=1",G39:G42)</f>
        <v>0</v>
      </c>
      <c r="H43" s="164">
        <f>SUMIF(A39:A42,"=1",H39:H42)</f>
        <v>0</v>
      </c>
      <c r="I43" s="164">
        <f>SUMIF(A39:A42,"=1",I39:I42)</f>
        <v>0</v>
      </c>
      <c r="J43" s="165">
        <f>SUMIF(A39:A42,"=1",J39:J42)</f>
        <v>0</v>
      </c>
    </row>
    <row r="47" spans="1:10" ht="15.75" x14ac:dyDescent="0.25">
      <c r="B47" s="176" t="s">
        <v>54</v>
      </c>
    </row>
    <row r="49" spans="1:10" ht="25.5" customHeight="1" x14ac:dyDescent="0.2">
      <c r="A49" s="178"/>
      <c r="B49" s="181" t="s">
        <v>17</v>
      </c>
      <c r="C49" s="181" t="s">
        <v>5</v>
      </c>
      <c r="D49" s="182"/>
      <c r="E49" s="182"/>
      <c r="F49" s="183" t="s">
        <v>55</v>
      </c>
      <c r="G49" s="183"/>
      <c r="H49" s="183"/>
      <c r="I49" s="183" t="s">
        <v>29</v>
      </c>
      <c r="J49" s="183" t="s">
        <v>0</v>
      </c>
    </row>
    <row r="50" spans="1:10" ht="36.75" customHeight="1" x14ac:dyDescent="0.2">
      <c r="A50" s="179"/>
      <c r="B50" s="184" t="s">
        <v>56</v>
      </c>
      <c r="C50" s="185" t="s">
        <v>57</v>
      </c>
      <c r="D50" s="186"/>
      <c r="E50" s="186"/>
      <c r="F50" s="192" t="s">
        <v>24</v>
      </c>
      <c r="G50" s="193"/>
      <c r="H50" s="193"/>
      <c r="I50" s="193">
        <f>'505_2020_01 505_2020_01 Pol'!G8</f>
        <v>0</v>
      </c>
      <c r="J50" s="190" t="str">
        <f>IF(I68=0,"",I50/I68*100)</f>
        <v/>
      </c>
    </row>
    <row r="51" spans="1:10" ht="36.75" customHeight="1" x14ac:dyDescent="0.2">
      <c r="A51" s="179"/>
      <c r="B51" s="184" t="s">
        <v>58</v>
      </c>
      <c r="C51" s="185" t="s">
        <v>59</v>
      </c>
      <c r="D51" s="186"/>
      <c r="E51" s="186"/>
      <c r="F51" s="192" t="s">
        <v>24</v>
      </c>
      <c r="G51" s="193"/>
      <c r="H51" s="193"/>
      <c r="I51" s="193">
        <f>'505_2020_01 505_2020_01 Pol'!G30</f>
        <v>0</v>
      </c>
      <c r="J51" s="190" t="str">
        <f>IF(I68=0,"",I51/I68*100)</f>
        <v/>
      </c>
    </row>
    <row r="52" spans="1:10" ht="36.75" customHeight="1" x14ac:dyDescent="0.2">
      <c r="A52" s="179"/>
      <c r="B52" s="184" t="s">
        <v>60</v>
      </c>
      <c r="C52" s="185" t="s">
        <v>61</v>
      </c>
      <c r="D52" s="186"/>
      <c r="E52" s="186"/>
      <c r="F52" s="192" t="s">
        <v>24</v>
      </c>
      <c r="G52" s="193"/>
      <c r="H52" s="193"/>
      <c r="I52" s="193">
        <f>'505_2020_01 505_2020_01 Pol'!G38</f>
        <v>0</v>
      </c>
      <c r="J52" s="190" t="str">
        <f>IF(I68=0,"",I52/I68*100)</f>
        <v/>
      </c>
    </row>
    <row r="53" spans="1:10" ht="36.75" customHeight="1" x14ac:dyDescent="0.2">
      <c r="A53" s="179"/>
      <c r="B53" s="184" t="s">
        <v>62</v>
      </c>
      <c r="C53" s="185" t="s">
        <v>63</v>
      </c>
      <c r="D53" s="186"/>
      <c r="E53" s="186"/>
      <c r="F53" s="192" t="s">
        <v>24</v>
      </c>
      <c r="G53" s="193"/>
      <c r="H53" s="193"/>
      <c r="I53" s="193">
        <f>'505_2020_01 505_2020_01 Pol'!G43</f>
        <v>0</v>
      </c>
      <c r="J53" s="190" t="str">
        <f>IF(I68=0,"",I53/I68*100)</f>
        <v/>
      </c>
    </row>
    <row r="54" spans="1:10" ht="36.75" customHeight="1" x14ac:dyDescent="0.2">
      <c r="A54" s="179"/>
      <c r="B54" s="184" t="s">
        <v>64</v>
      </c>
      <c r="C54" s="185" t="s">
        <v>65</v>
      </c>
      <c r="D54" s="186"/>
      <c r="E54" s="186"/>
      <c r="F54" s="192" t="s">
        <v>24</v>
      </c>
      <c r="G54" s="193"/>
      <c r="H54" s="193"/>
      <c r="I54" s="193">
        <f>'505_2020_01 505_2020_01 Pol'!G50</f>
        <v>0</v>
      </c>
      <c r="J54" s="190" t="str">
        <f>IF(I68=0,"",I54/I68*100)</f>
        <v/>
      </c>
    </row>
    <row r="55" spans="1:10" ht="36.75" customHeight="1" x14ac:dyDescent="0.2">
      <c r="A55" s="179"/>
      <c r="B55" s="184" t="s">
        <v>66</v>
      </c>
      <c r="C55" s="185" t="s">
        <v>67</v>
      </c>
      <c r="D55" s="186"/>
      <c r="E55" s="186"/>
      <c r="F55" s="192" t="s">
        <v>24</v>
      </c>
      <c r="G55" s="193"/>
      <c r="H55" s="193"/>
      <c r="I55" s="193">
        <f>'505_2020_01 505_2020_01 Pol'!G55</f>
        <v>0</v>
      </c>
      <c r="J55" s="190" t="str">
        <f>IF(I68=0,"",I55/I68*100)</f>
        <v/>
      </c>
    </row>
    <row r="56" spans="1:10" ht="36.75" customHeight="1" x14ac:dyDescent="0.2">
      <c r="A56" s="179"/>
      <c r="B56" s="184" t="s">
        <v>68</v>
      </c>
      <c r="C56" s="185" t="s">
        <v>69</v>
      </c>
      <c r="D56" s="186"/>
      <c r="E56" s="186"/>
      <c r="F56" s="192" t="s">
        <v>24</v>
      </c>
      <c r="G56" s="193"/>
      <c r="H56" s="193"/>
      <c r="I56" s="193">
        <f>'505_2020_01 505_2020_01 Pol'!G59</f>
        <v>0</v>
      </c>
      <c r="J56" s="190" t="str">
        <f>IF(I68=0,"",I56/I68*100)</f>
        <v/>
      </c>
    </row>
    <row r="57" spans="1:10" ht="36.75" customHeight="1" x14ac:dyDescent="0.2">
      <c r="A57" s="179"/>
      <c r="B57" s="184" t="s">
        <v>70</v>
      </c>
      <c r="C57" s="185" t="s">
        <v>71</v>
      </c>
      <c r="D57" s="186"/>
      <c r="E57" s="186"/>
      <c r="F57" s="192" t="s">
        <v>24</v>
      </c>
      <c r="G57" s="193"/>
      <c r="H57" s="193"/>
      <c r="I57" s="193">
        <f>'505_2020_01 505_2020_01 Pol'!G74</f>
        <v>0</v>
      </c>
      <c r="J57" s="190" t="str">
        <f>IF(I68=0,"",I57/I68*100)</f>
        <v/>
      </c>
    </row>
    <row r="58" spans="1:10" ht="36.75" customHeight="1" x14ac:dyDescent="0.2">
      <c r="A58" s="179"/>
      <c r="B58" s="184" t="s">
        <v>72</v>
      </c>
      <c r="C58" s="185" t="s">
        <v>73</v>
      </c>
      <c r="D58" s="186"/>
      <c r="E58" s="186"/>
      <c r="F58" s="192" t="s">
        <v>24</v>
      </c>
      <c r="G58" s="193"/>
      <c r="H58" s="193"/>
      <c r="I58" s="193">
        <f>'505_2020_01 505_2020_01 Pol'!G86</f>
        <v>0</v>
      </c>
      <c r="J58" s="190" t="str">
        <f>IF(I68=0,"",I58/I68*100)</f>
        <v/>
      </c>
    </row>
    <row r="59" spans="1:10" ht="36.75" customHeight="1" x14ac:dyDescent="0.2">
      <c r="A59" s="179"/>
      <c r="B59" s="184" t="s">
        <v>74</v>
      </c>
      <c r="C59" s="185" t="s">
        <v>75</v>
      </c>
      <c r="D59" s="186"/>
      <c r="E59" s="186"/>
      <c r="F59" s="192" t="s">
        <v>25</v>
      </c>
      <c r="G59" s="193"/>
      <c r="H59" s="193"/>
      <c r="I59" s="193">
        <f>'505_2020_01 505_2020_01 Pol'!G96</f>
        <v>0</v>
      </c>
      <c r="J59" s="190" t="str">
        <f>IF(I68=0,"",I59/I68*100)</f>
        <v/>
      </c>
    </row>
    <row r="60" spans="1:10" ht="36.75" customHeight="1" x14ac:dyDescent="0.2">
      <c r="A60" s="179"/>
      <c r="B60" s="184" t="s">
        <v>76</v>
      </c>
      <c r="C60" s="185" t="s">
        <v>77</v>
      </c>
      <c r="D60" s="186"/>
      <c r="E60" s="186"/>
      <c r="F60" s="192" t="s">
        <v>25</v>
      </c>
      <c r="G60" s="193"/>
      <c r="H60" s="193"/>
      <c r="I60" s="193">
        <f>'505_2020_01 505_2020_01 Pol'!G119</f>
        <v>0</v>
      </c>
      <c r="J60" s="190" t="str">
        <f>IF(I68=0,"",I60/I68*100)</f>
        <v/>
      </c>
    </row>
    <row r="61" spans="1:10" ht="36.75" customHeight="1" x14ac:dyDescent="0.2">
      <c r="A61" s="179"/>
      <c r="B61" s="184" t="s">
        <v>78</v>
      </c>
      <c r="C61" s="185" t="s">
        <v>79</v>
      </c>
      <c r="D61" s="186"/>
      <c r="E61" s="186"/>
      <c r="F61" s="192" t="s">
        <v>25</v>
      </c>
      <c r="G61" s="193"/>
      <c r="H61" s="193"/>
      <c r="I61" s="193">
        <f>'505_2020_01 505_2020_01 Pol'!G155</f>
        <v>0</v>
      </c>
      <c r="J61" s="190" t="str">
        <f>IF(I68=0,"",I61/I68*100)</f>
        <v/>
      </c>
    </row>
    <row r="62" spans="1:10" ht="36.75" customHeight="1" x14ac:dyDescent="0.2">
      <c r="A62" s="179"/>
      <c r="B62" s="184" t="s">
        <v>80</v>
      </c>
      <c r="C62" s="185" t="s">
        <v>81</v>
      </c>
      <c r="D62" s="186"/>
      <c r="E62" s="186"/>
      <c r="F62" s="192" t="s">
        <v>25</v>
      </c>
      <c r="G62" s="193"/>
      <c r="H62" s="193"/>
      <c r="I62" s="193">
        <f>'505_2020_01 505_2020_01 Pol'!G172</f>
        <v>0</v>
      </c>
      <c r="J62" s="190" t="str">
        <f>IF(I68=0,"",I62/I68*100)</f>
        <v/>
      </c>
    </row>
    <row r="63" spans="1:10" ht="36.75" customHeight="1" x14ac:dyDescent="0.2">
      <c r="A63" s="179"/>
      <c r="B63" s="184" t="s">
        <v>82</v>
      </c>
      <c r="C63" s="185" t="s">
        <v>83</v>
      </c>
      <c r="D63" s="186"/>
      <c r="E63" s="186"/>
      <c r="F63" s="192" t="s">
        <v>25</v>
      </c>
      <c r="G63" s="193"/>
      <c r="H63" s="193"/>
      <c r="I63" s="193">
        <f>'505_2020_01 505_2020_01 Pol'!G210</f>
        <v>0</v>
      </c>
      <c r="J63" s="190" t="str">
        <f>IF(I68=0,"",I63/I68*100)</f>
        <v/>
      </c>
    </row>
    <row r="64" spans="1:10" ht="36.75" customHeight="1" x14ac:dyDescent="0.2">
      <c r="A64" s="179"/>
      <c r="B64" s="184" t="s">
        <v>84</v>
      </c>
      <c r="C64" s="185" t="s">
        <v>85</v>
      </c>
      <c r="D64" s="186"/>
      <c r="E64" s="186"/>
      <c r="F64" s="192" t="s">
        <v>25</v>
      </c>
      <c r="G64" s="193"/>
      <c r="H64" s="193"/>
      <c r="I64" s="193">
        <f>'505_2020_01 505_2020_01 Pol'!G222</f>
        <v>0</v>
      </c>
      <c r="J64" s="190" t="str">
        <f>IF(I68=0,"",I64/I68*100)</f>
        <v/>
      </c>
    </row>
    <row r="65" spans="1:10" ht="36.75" customHeight="1" x14ac:dyDescent="0.2">
      <c r="A65" s="179"/>
      <c r="B65" s="184" t="s">
        <v>86</v>
      </c>
      <c r="C65" s="185" t="s">
        <v>87</v>
      </c>
      <c r="D65" s="186"/>
      <c r="E65" s="186"/>
      <c r="F65" s="192" t="s">
        <v>25</v>
      </c>
      <c r="G65" s="193"/>
      <c r="H65" s="193"/>
      <c r="I65" s="193">
        <f>'505_2020_01 505_2020_01 Pol'!G250</f>
        <v>0</v>
      </c>
      <c r="J65" s="190" t="str">
        <f>IF(I68=0,"",I65/I68*100)</f>
        <v/>
      </c>
    </row>
    <row r="66" spans="1:10" ht="36.75" customHeight="1" x14ac:dyDescent="0.2">
      <c r="A66" s="179"/>
      <c r="B66" s="184" t="s">
        <v>88</v>
      </c>
      <c r="C66" s="185" t="s">
        <v>89</v>
      </c>
      <c r="D66" s="186"/>
      <c r="E66" s="186"/>
      <c r="F66" s="192" t="s">
        <v>25</v>
      </c>
      <c r="G66" s="193"/>
      <c r="H66" s="193"/>
      <c r="I66" s="193">
        <f>'505_2020_01 505_2020_01 Pol'!G259</f>
        <v>0</v>
      </c>
      <c r="J66" s="190" t="str">
        <f>IF(I68=0,"",I66/I68*100)</f>
        <v/>
      </c>
    </row>
    <row r="67" spans="1:10" ht="36.75" customHeight="1" x14ac:dyDescent="0.2">
      <c r="A67" s="179"/>
      <c r="B67" s="184" t="s">
        <v>90</v>
      </c>
      <c r="C67" s="185" t="s">
        <v>91</v>
      </c>
      <c r="D67" s="186"/>
      <c r="E67" s="186"/>
      <c r="F67" s="192" t="s">
        <v>92</v>
      </c>
      <c r="G67" s="193"/>
      <c r="H67" s="193"/>
      <c r="I67" s="193">
        <f>'505_2020_01 505_2020_01 Pol'!G273</f>
        <v>0</v>
      </c>
      <c r="J67" s="190" t="str">
        <f>IF(I68=0,"",I67/I68*100)</f>
        <v/>
      </c>
    </row>
    <row r="68" spans="1:10" ht="25.5" customHeight="1" x14ac:dyDescent="0.2">
      <c r="A68" s="180"/>
      <c r="B68" s="187" t="s">
        <v>1</v>
      </c>
      <c r="C68" s="188"/>
      <c r="D68" s="189"/>
      <c r="E68" s="189"/>
      <c r="F68" s="194"/>
      <c r="G68" s="195"/>
      <c r="H68" s="195"/>
      <c r="I68" s="195">
        <f>SUM(I50:I67)</f>
        <v>0</v>
      </c>
      <c r="J68" s="191">
        <f>SUM(J50:J67)</f>
        <v>0</v>
      </c>
    </row>
    <row r="69" spans="1:10" x14ac:dyDescent="0.2">
      <c r="F69" s="135"/>
      <c r="G69" s="135"/>
      <c r="H69" s="135"/>
      <c r="I69" s="135"/>
      <c r="J69" s="136"/>
    </row>
    <row r="70" spans="1:10" x14ac:dyDescent="0.2">
      <c r="F70" s="135"/>
      <c r="G70" s="135"/>
      <c r="H70" s="135"/>
      <c r="I70" s="135"/>
      <c r="J70" s="136"/>
    </row>
    <row r="71" spans="1:10" x14ac:dyDescent="0.2">
      <c r="F71" s="135"/>
      <c r="G71" s="135"/>
      <c r="H71" s="135"/>
      <c r="I71" s="135"/>
      <c r="J71" s="136"/>
    </row>
  </sheetData>
  <sheetProtection password="918B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C65:E65"/>
    <mergeCell ref="C66:E66"/>
    <mergeCell ref="C67:E67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password="918B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95</v>
      </c>
      <c r="B1" s="197"/>
      <c r="C1" s="197"/>
      <c r="D1" s="197"/>
      <c r="E1" s="197"/>
      <c r="F1" s="197"/>
      <c r="G1" s="197"/>
      <c r="AG1" t="s">
        <v>96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97</v>
      </c>
    </row>
    <row r="3" spans="1:60" ht="24.95" customHeight="1" x14ac:dyDescent="0.2">
      <c r="A3" s="198" t="s">
        <v>8</v>
      </c>
      <c r="B3" s="49" t="s">
        <v>43</v>
      </c>
      <c r="C3" s="201" t="s">
        <v>44</v>
      </c>
      <c r="D3" s="199"/>
      <c r="E3" s="199"/>
      <c r="F3" s="199"/>
      <c r="G3" s="200"/>
      <c r="AC3" s="177" t="s">
        <v>97</v>
      </c>
      <c r="AG3" t="s">
        <v>98</v>
      </c>
    </row>
    <row r="4" spans="1:60" ht="24.95" customHeight="1" x14ac:dyDescent="0.2">
      <c r="A4" s="202" t="s">
        <v>9</v>
      </c>
      <c r="B4" s="203" t="s">
        <v>43</v>
      </c>
      <c r="C4" s="204" t="s">
        <v>44</v>
      </c>
      <c r="D4" s="205"/>
      <c r="E4" s="205"/>
      <c r="F4" s="205"/>
      <c r="G4" s="206"/>
      <c r="AG4" t="s">
        <v>99</v>
      </c>
    </row>
    <row r="5" spans="1:60" x14ac:dyDescent="0.2">
      <c r="D5" s="10"/>
    </row>
    <row r="6" spans="1:60" ht="38.25" x14ac:dyDescent="0.2">
      <c r="A6" s="208" t="s">
        <v>100</v>
      </c>
      <c r="B6" s="210" t="s">
        <v>101</v>
      </c>
      <c r="C6" s="210" t="s">
        <v>102</v>
      </c>
      <c r="D6" s="209" t="s">
        <v>103</v>
      </c>
      <c r="E6" s="208" t="s">
        <v>104</v>
      </c>
      <c r="F6" s="207" t="s">
        <v>105</v>
      </c>
      <c r="G6" s="208" t="s">
        <v>29</v>
      </c>
      <c r="H6" s="211" t="s">
        <v>30</v>
      </c>
      <c r="I6" s="211" t="s">
        <v>106</v>
      </c>
      <c r="J6" s="211" t="s">
        <v>31</v>
      </c>
      <c r="K6" s="211" t="s">
        <v>107</v>
      </c>
      <c r="L6" s="211" t="s">
        <v>108</v>
      </c>
      <c r="M6" s="211" t="s">
        <v>109</v>
      </c>
      <c r="N6" s="211" t="s">
        <v>110</v>
      </c>
      <c r="O6" s="211" t="s">
        <v>111</v>
      </c>
      <c r="P6" s="211" t="s">
        <v>112</v>
      </c>
      <c r="Q6" s="211" t="s">
        <v>113</v>
      </c>
      <c r="R6" s="211" t="s">
        <v>114</v>
      </c>
      <c r="S6" s="211" t="s">
        <v>115</v>
      </c>
      <c r="T6" s="211" t="s">
        <v>116</v>
      </c>
      <c r="U6" s="211" t="s">
        <v>117</v>
      </c>
      <c r="V6" s="211" t="s">
        <v>118</v>
      </c>
      <c r="W6" s="211" t="s">
        <v>119</v>
      </c>
      <c r="X6" s="211" t="s">
        <v>120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7" t="s">
        <v>121</v>
      </c>
      <c r="B8" s="228" t="s">
        <v>56</v>
      </c>
      <c r="C8" s="247" t="s">
        <v>57</v>
      </c>
      <c r="D8" s="229"/>
      <c r="E8" s="230"/>
      <c r="F8" s="231"/>
      <c r="G8" s="231">
        <f>SUMIF(AG9:AG29,"&lt;&gt;NOR",G9:G29)</f>
        <v>0</v>
      </c>
      <c r="H8" s="231"/>
      <c r="I8" s="231">
        <f>SUM(I9:I29)</f>
        <v>0</v>
      </c>
      <c r="J8" s="231"/>
      <c r="K8" s="231">
        <f>SUM(K9:K29)</f>
        <v>0</v>
      </c>
      <c r="L8" s="231"/>
      <c r="M8" s="231">
        <f>SUM(M9:M29)</f>
        <v>0</v>
      </c>
      <c r="N8" s="231"/>
      <c r="O8" s="231">
        <f>SUM(O9:O29)</f>
        <v>0.01</v>
      </c>
      <c r="P8" s="231"/>
      <c r="Q8" s="231">
        <f>SUM(Q9:Q29)</f>
        <v>0</v>
      </c>
      <c r="R8" s="231"/>
      <c r="S8" s="231"/>
      <c r="T8" s="232"/>
      <c r="U8" s="226"/>
      <c r="V8" s="226">
        <f>SUM(V9:V29)</f>
        <v>9.5</v>
      </c>
      <c r="W8" s="226"/>
      <c r="X8" s="226"/>
      <c r="AG8" t="s">
        <v>122</v>
      </c>
    </row>
    <row r="9" spans="1:60" outlineLevel="1" x14ac:dyDescent="0.2">
      <c r="A9" s="233">
        <v>1</v>
      </c>
      <c r="B9" s="234" t="s">
        <v>123</v>
      </c>
      <c r="C9" s="248" t="s">
        <v>124</v>
      </c>
      <c r="D9" s="235" t="s">
        <v>125</v>
      </c>
      <c r="E9" s="236">
        <v>25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38" t="s">
        <v>126</v>
      </c>
      <c r="S9" s="238" t="s">
        <v>127</v>
      </c>
      <c r="T9" s="239" t="s">
        <v>127</v>
      </c>
      <c r="U9" s="222">
        <v>0.05</v>
      </c>
      <c r="V9" s="222">
        <f>ROUND(E9*U9,2)</f>
        <v>1.25</v>
      </c>
      <c r="W9" s="222"/>
      <c r="X9" s="222" t="s">
        <v>128</v>
      </c>
      <c r="Y9" s="212"/>
      <c r="Z9" s="212"/>
      <c r="AA9" s="212"/>
      <c r="AB9" s="212"/>
      <c r="AC9" s="212"/>
      <c r="AD9" s="212"/>
      <c r="AE9" s="212"/>
      <c r="AF9" s="212"/>
      <c r="AG9" s="212" t="s">
        <v>129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19"/>
      <c r="B10" s="220"/>
      <c r="C10" s="249" t="s">
        <v>130</v>
      </c>
      <c r="D10" s="240"/>
      <c r="E10" s="240"/>
      <c r="F10" s="240"/>
      <c r="G10" s="240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12"/>
      <c r="Z10" s="212"/>
      <c r="AA10" s="212"/>
      <c r="AB10" s="212"/>
      <c r="AC10" s="212"/>
      <c r="AD10" s="212"/>
      <c r="AE10" s="212"/>
      <c r="AF10" s="212"/>
      <c r="AG10" s="212" t="s">
        <v>131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50" t="s">
        <v>132</v>
      </c>
      <c r="D11" s="224"/>
      <c r="E11" s="225">
        <v>25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12"/>
      <c r="Z11" s="212"/>
      <c r="AA11" s="212"/>
      <c r="AB11" s="212"/>
      <c r="AC11" s="212"/>
      <c r="AD11" s="212"/>
      <c r="AE11" s="212"/>
      <c r="AF11" s="212"/>
      <c r="AG11" s="212" t="s">
        <v>133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51"/>
      <c r="D12" s="242"/>
      <c r="E12" s="242"/>
      <c r="F12" s="242"/>
      <c r="G12" s="24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12"/>
      <c r="Z12" s="212"/>
      <c r="AA12" s="212"/>
      <c r="AB12" s="212"/>
      <c r="AC12" s="212"/>
      <c r="AD12" s="212"/>
      <c r="AE12" s="212"/>
      <c r="AF12" s="212"/>
      <c r="AG12" s="212" t="s">
        <v>134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33">
        <v>2</v>
      </c>
      <c r="B13" s="234" t="s">
        <v>135</v>
      </c>
      <c r="C13" s="248" t="s">
        <v>136</v>
      </c>
      <c r="D13" s="235" t="s">
        <v>125</v>
      </c>
      <c r="E13" s="236">
        <v>125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21</v>
      </c>
      <c r="M13" s="238">
        <f>G13*(1+L13/100)</f>
        <v>0</v>
      </c>
      <c r="N13" s="238">
        <v>0</v>
      </c>
      <c r="O13" s="238">
        <f>ROUND(E13*N13,2)</f>
        <v>0</v>
      </c>
      <c r="P13" s="238">
        <v>0</v>
      </c>
      <c r="Q13" s="238">
        <f>ROUND(E13*P13,2)</f>
        <v>0</v>
      </c>
      <c r="R13" s="238" t="s">
        <v>137</v>
      </c>
      <c r="S13" s="238" t="s">
        <v>127</v>
      </c>
      <c r="T13" s="239" t="s">
        <v>127</v>
      </c>
      <c r="U13" s="222">
        <v>0.02</v>
      </c>
      <c r="V13" s="222">
        <f>ROUND(E13*U13,2)</f>
        <v>2.5</v>
      </c>
      <c r="W13" s="222"/>
      <c r="X13" s="222" t="s">
        <v>128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129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49" t="s">
        <v>138</v>
      </c>
      <c r="D14" s="240"/>
      <c r="E14" s="240"/>
      <c r="F14" s="240"/>
      <c r="G14" s="240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12"/>
      <c r="Z14" s="212"/>
      <c r="AA14" s="212"/>
      <c r="AB14" s="212"/>
      <c r="AC14" s="212"/>
      <c r="AD14" s="212"/>
      <c r="AE14" s="212"/>
      <c r="AF14" s="212"/>
      <c r="AG14" s="212" t="s">
        <v>131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50" t="s">
        <v>139</v>
      </c>
      <c r="D15" s="224"/>
      <c r="E15" s="225">
        <v>125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12"/>
      <c r="Z15" s="212"/>
      <c r="AA15" s="212"/>
      <c r="AB15" s="212"/>
      <c r="AC15" s="212"/>
      <c r="AD15" s="212"/>
      <c r="AE15" s="212"/>
      <c r="AF15" s="212"/>
      <c r="AG15" s="212" t="s">
        <v>133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51"/>
      <c r="D16" s="242"/>
      <c r="E16" s="242"/>
      <c r="F16" s="242"/>
      <c r="G16" s="24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12"/>
      <c r="Z16" s="212"/>
      <c r="AA16" s="212"/>
      <c r="AB16" s="212"/>
      <c r="AC16" s="212"/>
      <c r="AD16" s="212"/>
      <c r="AE16" s="212"/>
      <c r="AF16" s="212"/>
      <c r="AG16" s="212" t="s">
        <v>134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33">
        <v>3</v>
      </c>
      <c r="B17" s="234" t="s">
        <v>140</v>
      </c>
      <c r="C17" s="248" t="s">
        <v>141</v>
      </c>
      <c r="D17" s="235" t="s">
        <v>125</v>
      </c>
      <c r="E17" s="236">
        <v>25</v>
      </c>
      <c r="F17" s="237"/>
      <c r="G17" s="238">
        <f>ROUND(E17*F17,2)</f>
        <v>0</v>
      </c>
      <c r="H17" s="237"/>
      <c r="I17" s="238">
        <f>ROUND(E17*H17,2)</f>
        <v>0</v>
      </c>
      <c r="J17" s="237"/>
      <c r="K17" s="238">
        <f>ROUND(E17*J17,2)</f>
        <v>0</v>
      </c>
      <c r="L17" s="238">
        <v>21</v>
      </c>
      <c r="M17" s="238">
        <f>G17*(1+L17/100)</f>
        <v>0</v>
      </c>
      <c r="N17" s="238">
        <v>0</v>
      </c>
      <c r="O17" s="238">
        <f>ROUND(E17*N17,2)</f>
        <v>0</v>
      </c>
      <c r="P17" s="238">
        <v>0</v>
      </c>
      <c r="Q17" s="238">
        <f>ROUND(E17*P17,2)</f>
        <v>0</v>
      </c>
      <c r="R17" s="238" t="s">
        <v>137</v>
      </c>
      <c r="S17" s="238" t="s">
        <v>127</v>
      </c>
      <c r="T17" s="239" t="s">
        <v>127</v>
      </c>
      <c r="U17" s="222">
        <v>0.1</v>
      </c>
      <c r="V17" s="222">
        <f>ROUND(E17*U17,2)</f>
        <v>2.5</v>
      </c>
      <c r="W17" s="222"/>
      <c r="X17" s="222" t="s">
        <v>128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129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19"/>
      <c r="B18" s="220"/>
      <c r="C18" s="249" t="s">
        <v>138</v>
      </c>
      <c r="D18" s="240"/>
      <c r="E18" s="240"/>
      <c r="F18" s="240"/>
      <c r="G18" s="240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12"/>
      <c r="Z18" s="212"/>
      <c r="AA18" s="212"/>
      <c r="AB18" s="212"/>
      <c r="AC18" s="212"/>
      <c r="AD18" s="212"/>
      <c r="AE18" s="212"/>
      <c r="AF18" s="212"/>
      <c r="AG18" s="212" t="s">
        <v>131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51"/>
      <c r="D19" s="242"/>
      <c r="E19" s="242"/>
      <c r="F19" s="242"/>
      <c r="G19" s="24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12"/>
      <c r="Z19" s="212"/>
      <c r="AA19" s="212"/>
      <c r="AB19" s="212"/>
      <c r="AC19" s="212"/>
      <c r="AD19" s="212"/>
      <c r="AE19" s="212"/>
      <c r="AF19" s="212"/>
      <c r="AG19" s="212" t="s">
        <v>134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 x14ac:dyDescent="0.2">
      <c r="A20" s="233">
        <v>4</v>
      </c>
      <c r="B20" s="234" t="s">
        <v>142</v>
      </c>
      <c r="C20" s="248" t="s">
        <v>143</v>
      </c>
      <c r="D20" s="235" t="s">
        <v>125</v>
      </c>
      <c r="E20" s="236">
        <v>25</v>
      </c>
      <c r="F20" s="237"/>
      <c r="G20" s="238">
        <f>ROUND(E20*F20,2)</f>
        <v>0</v>
      </c>
      <c r="H20" s="237"/>
      <c r="I20" s="238">
        <f>ROUND(E20*H20,2)</f>
        <v>0</v>
      </c>
      <c r="J20" s="237"/>
      <c r="K20" s="238">
        <f>ROUND(E20*J20,2)</f>
        <v>0</v>
      </c>
      <c r="L20" s="238">
        <v>21</v>
      </c>
      <c r="M20" s="238">
        <f>G20*(1+L20/100)</f>
        <v>0</v>
      </c>
      <c r="N20" s="238">
        <v>0</v>
      </c>
      <c r="O20" s="238">
        <f>ROUND(E20*N20,2)</f>
        <v>0</v>
      </c>
      <c r="P20" s="238">
        <v>0</v>
      </c>
      <c r="Q20" s="238">
        <f>ROUND(E20*P20,2)</f>
        <v>0</v>
      </c>
      <c r="R20" s="238" t="s">
        <v>137</v>
      </c>
      <c r="S20" s="238" t="s">
        <v>127</v>
      </c>
      <c r="T20" s="239" t="s">
        <v>127</v>
      </c>
      <c r="U20" s="222">
        <v>0.13</v>
      </c>
      <c r="V20" s="222">
        <f>ROUND(E20*U20,2)</f>
        <v>3.25</v>
      </c>
      <c r="W20" s="222"/>
      <c r="X20" s="222" t="s">
        <v>128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129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2.5" outlineLevel="1" x14ac:dyDescent="0.2">
      <c r="A21" s="219"/>
      <c r="B21" s="220"/>
      <c r="C21" s="249" t="s">
        <v>144</v>
      </c>
      <c r="D21" s="240"/>
      <c r="E21" s="240"/>
      <c r="F21" s="240"/>
      <c r="G21" s="240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12"/>
      <c r="Z21" s="212"/>
      <c r="AA21" s="212"/>
      <c r="AB21" s="212"/>
      <c r="AC21" s="212"/>
      <c r="AD21" s="212"/>
      <c r="AE21" s="212"/>
      <c r="AF21" s="212"/>
      <c r="AG21" s="212" t="s">
        <v>131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43" t="str">
        <f>C21</f>
        <v>s případným nutným přemístěním hromad nebo dočasných skládek na místo potřeby ze vzdálenosti do 30 m, v rovině nebo ve svahu do 1 : 5,</v>
      </c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50" t="s">
        <v>132</v>
      </c>
      <c r="D22" s="224"/>
      <c r="E22" s="225">
        <v>25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12"/>
      <c r="Z22" s="212"/>
      <c r="AA22" s="212"/>
      <c r="AB22" s="212"/>
      <c r="AC22" s="212"/>
      <c r="AD22" s="212"/>
      <c r="AE22" s="212"/>
      <c r="AF22" s="212"/>
      <c r="AG22" s="212" t="s">
        <v>133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51"/>
      <c r="D23" s="242"/>
      <c r="E23" s="242"/>
      <c r="F23" s="242"/>
      <c r="G23" s="24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12"/>
      <c r="Z23" s="212"/>
      <c r="AA23" s="212"/>
      <c r="AB23" s="212"/>
      <c r="AC23" s="212"/>
      <c r="AD23" s="212"/>
      <c r="AE23" s="212"/>
      <c r="AF23" s="212"/>
      <c r="AG23" s="212" t="s">
        <v>134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33">
        <v>5</v>
      </c>
      <c r="B24" s="234" t="s">
        <v>145</v>
      </c>
      <c r="C24" s="248" t="s">
        <v>146</v>
      </c>
      <c r="D24" s="235" t="s">
        <v>147</v>
      </c>
      <c r="E24" s="236">
        <v>8.25</v>
      </c>
      <c r="F24" s="237"/>
      <c r="G24" s="238">
        <f>ROUND(E24*F24,2)</f>
        <v>0</v>
      </c>
      <c r="H24" s="237"/>
      <c r="I24" s="238">
        <f>ROUND(E24*H24,2)</f>
        <v>0</v>
      </c>
      <c r="J24" s="237"/>
      <c r="K24" s="238">
        <f>ROUND(E24*J24,2)</f>
        <v>0</v>
      </c>
      <c r="L24" s="238">
        <v>21</v>
      </c>
      <c r="M24" s="238">
        <f>G24*(1+L24/100)</f>
        <v>0</v>
      </c>
      <c r="N24" s="238">
        <v>0</v>
      </c>
      <c r="O24" s="238">
        <f>ROUND(E24*N24,2)</f>
        <v>0</v>
      </c>
      <c r="P24" s="238">
        <v>0</v>
      </c>
      <c r="Q24" s="238">
        <f>ROUND(E24*P24,2)</f>
        <v>0</v>
      </c>
      <c r="R24" s="238" t="s">
        <v>148</v>
      </c>
      <c r="S24" s="238" t="s">
        <v>127</v>
      </c>
      <c r="T24" s="239" t="s">
        <v>127</v>
      </c>
      <c r="U24" s="222">
        <v>0</v>
      </c>
      <c r="V24" s="222">
        <f>ROUND(E24*U24,2)</f>
        <v>0</v>
      </c>
      <c r="W24" s="222"/>
      <c r="X24" s="222" t="s">
        <v>149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150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49" t="s">
        <v>151</v>
      </c>
      <c r="D25" s="240"/>
      <c r="E25" s="240"/>
      <c r="F25" s="240"/>
      <c r="G25" s="240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2"/>
      <c r="Z25" s="212"/>
      <c r="AA25" s="212"/>
      <c r="AB25" s="212"/>
      <c r="AC25" s="212"/>
      <c r="AD25" s="212"/>
      <c r="AE25" s="212"/>
      <c r="AF25" s="212"/>
      <c r="AG25" s="212" t="s">
        <v>131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50" t="s">
        <v>152</v>
      </c>
      <c r="D26" s="224"/>
      <c r="E26" s="225">
        <v>8.25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12"/>
      <c r="Z26" s="212"/>
      <c r="AA26" s="212"/>
      <c r="AB26" s="212"/>
      <c r="AC26" s="212"/>
      <c r="AD26" s="212"/>
      <c r="AE26" s="212"/>
      <c r="AF26" s="212"/>
      <c r="AG26" s="212" t="s">
        <v>133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51"/>
      <c r="D27" s="242"/>
      <c r="E27" s="242"/>
      <c r="F27" s="242"/>
      <c r="G27" s="24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2"/>
      <c r="Z27" s="212"/>
      <c r="AA27" s="212"/>
      <c r="AB27" s="212"/>
      <c r="AC27" s="212"/>
      <c r="AD27" s="212"/>
      <c r="AE27" s="212"/>
      <c r="AF27" s="212"/>
      <c r="AG27" s="212" t="s">
        <v>134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33">
        <v>6</v>
      </c>
      <c r="B28" s="234" t="s">
        <v>153</v>
      </c>
      <c r="C28" s="248" t="s">
        <v>154</v>
      </c>
      <c r="D28" s="235" t="s">
        <v>155</v>
      </c>
      <c r="E28" s="236">
        <v>5</v>
      </c>
      <c r="F28" s="237"/>
      <c r="G28" s="238">
        <f>ROUND(E28*F28,2)</f>
        <v>0</v>
      </c>
      <c r="H28" s="237"/>
      <c r="I28" s="238">
        <f>ROUND(E28*H28,2)</f>
        <v>0</v>
      </c>
      <c r="J28" s="237"/>
      <c r="K28" s="238">
        <f>ROUND(E28*J28,2)</f>
        <v>0</v>
      </c>
      <c r="L28" s="238">
        <v>21</v>
      </c>
      <c r="M28" s="238">
        <f>G28*(1+L28/100)</f>
        <v>0</v>
      </c>
      <c r="N28" s="238">
        <v>1E-3</v>
      </c>
      <c r="O28" s="238">
        <f>ROUND(E28*N28,2)</f>
        <v>0.01</v>
      </c>
      <c r="P28" s="238">
        <v>0</v>
      </c>
      <c r="Q28" s="238">
        <f>ROUND(E28*P28,2)</f>
        <v>0</v>
      </c>
      <c r="R28" s="238" t="s">
        <v>156</v>
      </c>
      <c r="S28" s="238" t="s">
        <v>127</v>
      </c>
      <c r="T28" s="239" t="s">
        <v>127</v>
      </c>
      <c r="U28" s="222">
        <v>0</v>
      </c>
      <c r="V28" s="222">
        <f>ROUND(E28*U28,2)</f>
        <v>0</v>
      </c>
      <c r="W28" s="222"/>
      <c r="X28" s="222" t="s">
        <v>157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158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52"/>
      <c r="D29" s="244"/>
      <c r="E29" s="244"/>
      <c r="F29" s="244"/>
      <c r="G29" s="244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12"/>
      <c r="Z29" s="212"/>
      <c r="AA29" s="212"/>
      <c r="AB29" s="212"/>
      <c r="AC29" s="212"/>
      <c r="AD29" s="212"/>
      <c r="AE29" s="212"/>
      <c r="AF29" s="212"/>
      <c r="AG29" s="212" t="s">
        <v>134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x14ac:dyDescent="0.2">
      <c r="A30" s="227" t="s">
        <v>121</v>
      </c>
      <c r="B30" s="228" t="s">
        <v>58</v>
      </c>
      <c r="C30" s="247" t="s">
        <v>59</v>
      </c>
      <c r="D30" s="229"/>
      <c r="E30" s="230"/>
      <c r="F30" s="231"/>
      <c r="G30" s="231">
        <f>SUMIF(AG31:AG37,"&lt;&gt;NOR",G31:G37)</f>
        <v>0</v>
      </c>
      <c r="H30" s="231"/>
      <c r="I30" s="231">
        <f>SUM(I31:I37)</f>
        <v>0</v>
      </c>
      <c r="J30" s="231"/>
      <c r="K30" s="231">
        <f>SUM(K31:K37)</f>
        <v>0</v>
      </c>
      <c r="L30" s="231"/>
      <c r="M30" s="231">
        <f>SUM(M31:M37)</f>
        <v>0</v>
      </c>
      <c r="N30" s="231"/>
      <c r="O30" s="231">
        <f>SUM(O31:O37)</f>
        <v>0.54</v>
      </c>
      <c r="P30" s="231"/>
      <c r="Q30" s="231">
        <f>SUM(Q31:Q37)</f>
        <v>0</v>
      </c>
      <c r="R30" s="231"/>
      <c r="S30" s="231"/>
      <c r="T30" s="232"/>
      <c r="U30" s="226"/>
      <c r="V30" s="226">
        <f>SUM(V31:V37)</f>
        <v>5.36</v>
      </c>
      <c r="W30" s="226"/>
      <c r="X30" s="226"/>
      <c r="AG30" t="s">
        <v>122</v>
      </c>
    </row>
    <row r="31" spans="1:60" ht="22.5" outlineLevel="1" x14ac:dyDescent="0.2">
      <c r="A31" s="233">
        <v>7</v>
      </c>
      <c r="B31" s="234" t="s">
        <v>159</v>
      </c>
      <c r="C31" s="248" t="s">
        <v>160</v>
      </c>
      <c r="D31" s="235" t="s">
        <v>125</v>
      </c>
      <c r="E31" s="236">
        <v>4.26</v>
      </c>
      <c r="F31" s="237"/>
      <c r="G31" s="238">
        <f>ROUND(E31*F31,2)</f>
        <v>0</v>
      </c>
      <c r="H31" s="237"/>
      <c r="I31" s="238">
        <f>ROUND(E31*H31,2)</f>
        <v>0</v>
      </c>
      <c r="J31" s="237"/>
      <c r="K31" s="238">
        <f>ROUND(E31*J31,2)</f>
        <v>0</v>
      </c>
      <c r="L31" s="238">
        <v>21</v>
      </c>
      <c r="M31" s="238">
        <f>G31*(1+L31/100)</f>
        <v>0</v>
      </c>
      <c r="N31" s="238">
        <v>0.11756999999999999</v>
      </c>
      <c r="O31" s="238">
        <f>ROUND(E31*N31,2)</f>
        <v>0.5</v>
      </c>
      <c r="P31" s="238">
        <v>0</v>
      </c>
      <c r="Q31" s="238">
        <f>ROUND(E31*P31,2)</f>
        <v>0</v>
      </c>
      <c r="R31" s="238" t="s">
        <v>161</v>
      </c>
      <c r="S31" s="238" t="s">
        <v>127</v>
      </c>
      <c r="T31" s="239" t="s">
        <v>127</v>
      </c>
      <c r="U31" s="222">
        <v>0.94</v>
      </c>
      <c r="V31" s="222">
        <f>ROUND(E31*U31,2)</f>
        <v>4</v>
      </c>
      <c r="W31" s="222"/>
      <c r="X31" s="222" t="s">
        <v>128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129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49" t="s">
        <v>162</v>
      </c>
      <c r="D32" s="240"/>
      <c r="E32" s="240"/>
      <c r="F32" s="240"/>
      <c r="G32" s="240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12"/>
      <c r="Z32" s="212"/>
      <c r="AA32" s="212"/>
      <c r="AB32" s="212"/>
      <c r="AC32" s="212"/>
      <c r="AD32" s="212"/>
      <c r="AE32" s="212"/>
      <c r="AF32" s="212"/>
      <c r="AG32" s="212" t="s">
        <v>131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51"/>
      <c r="D33" s="242"/>
      <c r="E33" s="242"/>
      <c r="F33" s="242"/>
      <c r="G33" s="24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12"/>
      <c r="Z33" s="212"/>
      <c r="AA33" s="212"/>
      <c r="AB33" s="212"/>
      <c r="AC33" s="212"/>
      <c r="AD33" s="212"/>
      <c r="AE33" s="212"/>
      <c r="AF33" s="212"/>
      <c r="AG33" s="212" t="s">
        <v>134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33">
        <v>8</v>
      </c>
      <c r="B34" s="234" t="s">
        <v>163</v>
      </c>
      <c r="C34" s="248" t="s">
        <v>164</v>
      </c>
      <c r="D34" s="235" t="s">
        <v>125</v>
      </c>
      <c r="E34" s="236">
        <v>4.26</v>
      </c>
      <c r="F34" s="237"/>
      <c r="G34" s="238">
        <f>ROUND(E34*F34,2)</f>
        <v>0</v>
      </c>
      <c r="H34" s="237"/>
      <c r="I34" s="238">
        <f>ROUND(E34*H34,2)</f>
        <v>0</v>
      </c>
      <c r="J34" s="237"/>
      <c r="K34" s="238">
        <f>ROUND(E34*J34,2)</f>
        <v>0</v>
      </c>
      <c r="L34" s="238">
        <v>21</v>
      </c>
      <c r="M34" s="238">
        <f>G34*(1+L34/100)</f>
        <v>0</v>
      </c>
      <c r="N34" s="238">
        <v>1.0500000000000001E-2</v>
      </c>
      <c r="O34" s="238">
        <f>ROUND(E34*N34,2)</f>
        <v>0.04</v>
      </c>
      <c r="P34" s="238">
        <v>0</v>
      </c>
      <c r="Q34" s="238">
        <f>ROUND(E34*P34,2)</f>
        <v>0</v>
      </c>
      <c r="R34" s="238" t="s">
        <v>161</v>
      </c>
      <c r="S34" s="238" t="s">
        <v>127</v>
      </c>
      <c r="T34" s="239" t="s">
        <v>127</v>
      </c>
      <c r="U34" s="222">
        <v>0.32</v>
      </c>
      <c r="V34" s="222">
        <f>ROUND(E34*U34,2)</f>
        <v>1.36</v>
      </c>
      <c r="W34" s="222"/>
      <c r="X34" s="222" t="s">
        <v>128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129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50" t="s">
        <v>165</v>
      </c>
      <c r="D35" s="224"/>
      <c r="E35" s="225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12"/>
      <c r="Z35" s="212"/>
      <c r="AA35" s="212"/>
      <c r="AB35" s="212"/>
      <c r="AC35" s="212"/>
      <c r="AD35" s="212"/>
      <c r="AE35" s="212"/>
      <c r="AF35" s="212"/>
      <c r="AG35" s="212" t="s">
        <v>133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50" t="s">
        <v>166</v>
      </c>
      <c r="D36" s="224"/>
      <c r="E36" s="225">
        <v>4.26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12"/>
      <c r="Z36" s="212"/>
      <c r="AA36" s="212"/>
      <c r="AB36" s="212"/>
      <c r="AC36" s="212"/>
      <c r="AD36" s="212"/>
      <c r="AE36" s="212"/>
      <c r="AF36" s="212"/>
      <c r="AG36" s="212" t="s">
        <v>133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51"/>
      <c r="D37" s="242"/>
      <c r="E37" s="242"/>
      <c r="F37" s="242"/>
      <c r="G37" s="24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12"/>
      <c r="Z37" s="212"/>
      <c r="AA37" s="212"/>
      <c r="AB37" s="212"/>
      <c r="AC37" s="212"/>
      <c r="AD37" s="212"/>
      <c r="AE37" s="212"/>
      <c r="AF37" s="212"/>
      <c r="AG37" s="212" t="s">
        <v>134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x14ac:dyDescent="0.2">
      <c r="A38" s="227" t="s">
        <v>121</v>
      </c>
      <c r="B38" s="228" t="s">
        <v>60</v>
      </c>
      <c r="C38" s="247" t="s">
        <v>61</v>
      </c>
      <c r="D38" s="229"/>
      <c r="E38" s="230"/>
      <c r="F38" s="231"/>
      <c r="G38" s="231">
        <f>SUMIF(AG39:AG42,"&lt;&gt;NOR",G39:G42)</f>
        <v>0</v>
      </c>
      <c r="H38" s="231"/>
      <c r="I38" s="231">
        <f>SUM(I39:I42)</f>
        <v>0</v>
      </c>
      <c r="J38" s="231"/>
      <c r="K38" s="231">
        <f>SUM(K39:K42)</f>
        <v>0</v>
      </c>
      <c r="L38" s="231"/>
      <c r="M38" s="231">
        <f>SUM(M39:M42)</f>
        <v>0</v>
      </c>
      <c r="N38" s="231"/>
      <c r="O38" s="231">
        <f>SUM(O39:O42)</f>
        <v>53.75</v>
      </c>
      <c r="P38" s="231"/>
      <c r="Q38" s="231">
        <f>SUM(Q39:Q42)</f>
        <v>0</v>
      </c>
      <c r="R38" s="231"/>
      <c r="S38" s="231"/>
      <c r="T38" s="232"/>
      <c r="U38" s="226"/>
      <c r="V38" s="226">
        <f>SUM(V39:V42)</f>
        <v>2.38</v>
      </c>
      <c r="W38" s="226"/>
      <c r="X38" s="226"/>
      <c r="AG38" t="s">
        <v>122</v>
      </c>
    </row>
    <row r="39" spans="1:60" outlineLevel="1" x14ac:dyDescent="0.2">
      <c r="A39" s="233">
        <v>9</v>
      </c>
      <c r="B39" s="234" t="s">
        <v>167</v>
      </c>
      <c r="C39" s="248" t="s">
        <v>168</v>
      </c>
      <c r="D39" s="235" t="s">
        <v>125</v>
      </c>
      <c r="E39" s="236">
        <v>125</v>
      </c>
      <c r="F39" s="237"/>
      <c r="G39" s="238">
        <f>ROUND(E39*F39,2)</f>
        <v>0</v>
      </c>
      <c r="H39" s="237"/>
      <c r="I39" s="238">
        <f>ROUND(E39*H39,2)</f>
        <v>0</v>
      </c>
      <c r="J39" s="237"/>
      <c r="K39" s="238">
        <f>ROUND(E39*J39,2)</f>
        <v>0</v>
      </c>
      <c r="L39" s="238">
        <v>21</v>
      </c>
      <c r="M39" s="238">
        <f>G39*(1+L39/100)</f>
        <v>0</v>
      </c>
      <c r="N39" s="238">
        <v>0.43</v>
      </c>
      <c r="O39" s="238">
        <f>ROUND(E39*N39,2)</f>
        <v>53.75</v>
      </c>
      <c r="P39" s="238">
        <v>0</v>
      </c>
      <c r="Q39" s="238">
        <f>ROUND(E39*P39,2)</f>
        <v>0</v>
      </c>
      <c r="R39" s="238" t="s">
        <v>169</v>
      </c>
      <c r="S39" s="238" t="s">
        <v>127</v>
      </c>
      <c r="T39" s="239" t="s">
        <v>170</v>
      </c>
      <c r="U39" s="222">
        <v>1.9E-2</v>
      </c>
      <c r="V39" s="222">
        <f>ROUND(E39*U39,2)</f>
        <v>2.38</v>
      </c>
      <c r="W39" s="222"/>
      <c r="X39" s="222" t="s">
        <v>128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129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49" t="s">
        <v>171</v>
      </c>
      <c r="D40" s="240"/>
      <c r="E40" s="240"/>
      <c r="F40" s="240"/>
      <c r="G40" s="240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12"/>
      <c r="Z40" s="212"/>
      <c r="AA40" s="212"/>
      <c r="AB40" s="212"/>
      <c r="AC40" s="212"/>
      <c r="AD40" s="212"/>
      <c r="AE40" s="212"/>
      <c r="AF40" s="212"/>
      <c r="AG40" s="212" t="s">
        <v>131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50" t="s">
        <v>172</v>
      </c>
      <c r="D41" s="224"/>
      <c r="E41" s="225">
        <v>125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12"/>
      <c r="Z41" s="212"/>
      <c r="AA41" s="212"/>
      <c r="AB41" s="212"/>
      <c r="AC41" s="212"/>
      <c r="AD41" s="212"/>
      <c r="AE41" s="212"/>
      <c r="AF41" s="212"/>
      <c r="AG41" s="212" t="s">
        <v>133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51"/>
      <c r="D42" s="242"/>
      <c r="E42" s="242"/>
      <c r="F42" s="242"/>
      <c r="G42" s="24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12"/>
      <c r="Z42" s="212"/>
      <c r="AA42" s="212"/>
      <c r="AB42" s="212"/>
      <c r="AC42" s="212"/>
      <c r="AD42" s="212"/>
      <c r="AE42" s="212"/>
      <c r="AF42" s="212"/>
      <c r="AG42" s="212" t="s">
        <v>134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227" t="s">
        <v>121</v>
      </c>
      <c r="B43" s="228" t="s">
        <v>62</v>
      </c>
      <c r="C43" s="247" t="s">
        <v>63</v>
      </c>
      <c r="D43" s="229"/>
      <c r="E43" s="230"/>
      <c r="F43" s="231"/>
      <c r="G43" s="231">
        <f>SUMIF(AG44:AG49,"&lt;&gt;NOR",G44:G49)</f>
        <v>0</v>
      </c>
      <c r="H43" s="231"/>
      <c r="I43" s="231">
        <f>SUM(I44:I49)</f>
        <v>0</v>
      </c>
      <c r="J43" s="231"/>
      <c r="K43" s="231">
        <f>SUM(K44:K49)</f>
        <v>0</v>
      </c>
      <c r="L43" s="231"/>
      <c r="M43" s="231">
        <f>SUM(M44:M49)</f>
        <v>0</v>
      </c>
      <c r="N43" s="231"/>
      <c r="O43" s="231">
        <f>SUM(O44:O49)</f>
        <v>0.37</v>
      </c>
      <c r="P43" s="231"/>
      <c r="Q43" s="231">
        <f>SUM(Q44:Q49)</f>
        <v>0</v>
      </c>
      <c r="R43" s="231"/>
      <c r="S43" s="231"/>
      <c r="T43" s="232"/>
      <c r="U43" s="226"/>
      <c r="V43" s="226">
        <f>SUM(V44:V49)</f>
        <v>9.57</v>
      </c>
      <c r="W43" s="226"/>
      <c r="X43" s="226"/>
      <c r="AG43" t="s">
        <v>122</v>
      </c>
    </row>
    <row r="44" spans="1:60" outlineLevel="1" x14ac:dyDescent="0.2">
      <c r="A44" s="233">
        <v>10</v>
      </c>
      <c r="B44" s="234" t="s">
        <v>173</v>
      </c>
      <c r="C44" s="248" t="s">
        <v>174</v>
      </c>
      <c r="D44" s="235" t="s">
        <v>175</v>
      </c>
      <c r="E44" s="236">
        <v>10</v>
      </c>
      <c r="F44" s="237"/>
      <c r="G44" s="238">
        <f>ROUND(E44*F44,2)</f>
        <v>0</v>
      </c>
      <c r="H44" s="237"/>
      <c r="I44" s="238">
        <f>ROUND(E44*H44,2)</f>
        <v>0</v>
      </c>
      <c r="J44" s="237"/>
      <c r="K44" s="238">
        <f>ROUND(E44*J44,2)</f>
        <v>0</v>
      </c>
      <c r="L44" s="238">
        <v>21</v>
      </c>
      <c r="M44" s="238">
        <f>G44*(1+L44/100)</f>
        <v>0</v>
      </c>
      <c r="N44" s="238">
        <v>3.5619999999999999E-2</v>
      </c>
      <c r="O44" s="238">
        <f>ROUND(E44*N44,2)</f>
        <v>0.36</v>
      </c>
      <c r="P44" s="238">
        <v>0</v>
      </c>
      <c r="Q44" s="238">
        <f>ROUND(E44*P44,2)</f>
        <v>0</v>
      </c>
      <c r="R44" s="238" t="s">
        <v>161</v>
      </c>
      <c r="S44" s="238" t="s">
        <v>127</v>
      </c>
      <c r="T44" s="239" t="s">
        <v>127</v>
      </c>
      <c r="U44" s="222">
        <v>0.88</v>
      </c>
      <c r="V44" s="222">
        <f>ROUND(E44*U44,2)</f>
        <v>8.8000000000000007</v>
      </c>
      <c r="W44" s="222"/>
      <c r="X44" s="222" t="s">
        <v>128</v>
      </c>
      <c r="Y44" s="212"/>
      <c r="Z44" s="212"/>
      <c r="AA44" s="212"/>
      <c r="AB44" s="212"/>
      <c r="AC44" s="212"/>
      <c r="AD44" s="212"/>
      <c r="AE44" s="212"/>
      <c r="AF44" s="212"/>
      <c r="AG44" s="212" t="s">
        <v>129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49" t="s">
        <v>176</v>
      </c>
      <c r="D45" s="240"/>
      <c r="E45" s="240"/>
      <c r="F45" s="240"/>
      <c r="G45" s="240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12"/>
      <c r="Z45" s="212"/>
      <c r="AA45" s="212"/>
      <c r="AB45" s="212"/>
      <c r="AC45" s="212"/>
      <c r="AD45" s="212"/>
      <c r="AE45" s="212"/>
      <c r="AF45" s="212"/>
      <c r="AG45" s="212" t="s">
        <v>131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43" t="str">
        <f>C45</f>
        <v>jakoukoliv maltou, z pomocného pracovního lešení o výšce podlahy do 1900 mm a pro zatížení do 1,5 kPa,</v>
      </c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51"/>
      <c r="D46" s="242"/>
      <c r="E46" s="242"/>
      <c r="F46" s="242"/>
      <c r="G46" s="24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12"/>
      <c r="Z46" s="212"/>
      <c r="AA46" s="212"/>
      <c r="AB46" s="212"/>
      <c r="AC46" s="212"/>
      <c r="AD46" s="212"/>
      <c r="AE46" s="212"/>
      <c r="AF46" s="212"/>
      <c r="AG46" s="212" t="s">
        <v>134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33">
        <v>11</v>
      </c>
      <c r="B47" s="234" t="s">
        <v>177</v>
      </c>
      <c r="C47" s="248" t="s">
        <v>178</v>
      </c>
      <c r="D47" s="235" t="s">
        <v>179</v>
      </c>
      <c r="E47" s="236">
        <v>4.26</v>
      </c>
      <c r="F47" s="237"/>
      <c r="G47" s="238">
        <f>ROUND(E47*F47,2)</f>
        <v>0</v>
      </c>
      <c r="H47" s="237"/>
      <c r="I47" s="238">
        <f>ROUND(E47*H47,2)</f>
        <v>0</v>
      </c>
      <c r="J47" s="237"/>
      <c r="K47" s="238">
        <f>ROUND(E47*J47,2)</f>
        <v>0</v>
      </c>
      <c r="L47" s="238">
        <v>21</v>
      </c>
      <c r="M47" s="238">
        <f>G47*(1+L47/100)</f>
        <v>0</v>
      </c>
      <c r="N47" s="238">
        <v>2.3800000000000002E-3</v>
      </c>
      <c r="O47" s="238">
        <f>ROUND(E47*N47,2)</f>
        <v>0.01</v>
      </c>
      <c r="P47" s="238">
        <v>0</v>
      </c>
      <c r="Q47" s="238">
        <f>ROUND(E47*P47,2)</f>
        <v>0</v>
      </c>
      <c r="R47" s="238" t="s">
        <v>161</v>
      </c>
      <c r="S47" s="238" t="s">
        <v>127</v>
      </c>
      <c r="T47" s="239" t="s">
        <v>127</v>
      </c>
      <c r="U47" s="222">
        <v>0.18</v>
      </c>
      <c r="V47" s="222">
        <f>ROUND(E47*U47,2)</f>
        <v>0.77</v>
      </c>
      <c r="W47" s="222"/>
      <c r="X47" s="222" t="s">
        <v>128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129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50" t="s">
        <v>166</v>
      </c>
      <c r="D48" s="224"/>
      <c r="E48" s="225">
        <v>4.26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12"/>
      <c r="Z48" s="212"/>
      <c r="AA48" s="212"/>
      <c r="AB48" s="212"/>
      <c r="AC48" s="212"/>
      <c r="AD48" s="212"/>
      <c r="AE48" s="212"/>
      <c r="AF48" s="212"/>
      <c r="AG48" s="212" t="s">
        <v>133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51"/>
      <c r="D49" s="242"/>
      <c r="E49" s="242"/>
      <c r="F49" s="242"/>
      <c r="G49" s="24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12"/>
      <c r="Z49" s="212"/>
      <c r="AA49" s="212"/>
      <c r="AB49" s="212"/>
      <c r="AC49" s="212"/>
      <c r="AD49" s="212"/>
      <c r="AE49" s="212"/>
      <c r="AF49" s="212"/>
      <c r="AG49" s="212" t="s">
        <v>134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x14ac:dyDescent="0.2">
      <c r="A50" s="227" t="s">
        <v>121</v>
      </c>
      <c r="B50" s="228" t="s">
        <v>64</v>
      </c>
      <c r="C50" s="247" t="s">
        <v>65</v>
      </c>
      <c r="D50" s="229"/>
      <c r="E50" s="230"/>
      <c r="F50" s="231"/>
      <c r="G50" s="231">
        <f>SUMIF(AG51:AG54,"&lt;&gt;NOR",G51:G54)</f>
        <v>0</v>
      </c>
      <c r="H50" s="231"/>
      <c r="I50" s="231">
        <f>SUM(I51:I54)</f>
        <v>0</v>
      </c>
      <c r="J50" s="231"/>
      <c r="K50" s="231">
        <f>SUM(K51:K54)</f>
        <v>0</v>
      </c>
      <c r="L50" s="231"/>
      <c r="M50" s="231">
        <f>SUM(M51:M54)</f>
        <v>0</v>
      </c>
      <c r="N50" s="231"/>
      <c r="O50" s="231">
        <f>SUM(O51:O54)</f>
        <v>0.23</v>
      </c>
      <c r="P50" s="231"/>
      <c r="Q50" s="231">
        <f>SUM(Q51:Q54)</f>
        <v>0</v>
      </c>
      <c r="R50" s="231"/>
      <c r="S50" s="231"/>
      <c r="T50" s="232"/>
      <c r="U50" s="226"/>
      <c r="V50" s="226">
        <f>SUM(V51:V54)</f>
        <v>6.69</v>
      </c>
      <c r="W50" s="226"/>
      <c r="X50" s="226"/>
      <c r="AG50" t="s">
        <v>122</v>
      </c>
    </row>
    <row r="51" spans="1:60" ht="22.5" outlineLevel="1" x14ac:dyDescent="0.2">
      <c r="A51" s="233">
        <v>12</v>
      </c>
      <c r="B51" s="234" t="s">
        <v>180</v>
      </c>
      <c r="C51" s="248" t="s">
        <v>181</v>
      </c>
      <c r="D51" s="235" t="s">
        <v>125</v>
      </c>
      <c r="E51" s="236">
        <v>25.92</v>
      </c>
      <c r="F51" s="237"/>
      <c r="G51" s="238">
        <f>ROUND(E51*F51,2)</f>
        <v>0</v>
      </c>
      <c r="H51" s="237"/>
      <c r="I51" s="238">
        <f>ROUND(E51*H51,2)</f>
        <v>0</v>
      </c>
      <c r="J51" s="237"/>
      <c r="K51" s="238">
        <f>ROUND(E51*J51,2)</f>
        <v>0</v>
      </c>
      <c r="L51" s="238">
        <v>21</v>
      </c>
      <c r="M51" s="238">
        <f>G51*(1+L51/100)</f>
        <v>0</v>
      </c>
      <c r="N51" s="238">
        <v>8.9200000000000008E-3</v>
      </c>
      <c r="O51" s="238">
        <f>ROUND(E51*N51,2)</f>
        <v>0.23</v>
      </c>
      <c r="P51" s="238">
        <v>0</v>
      </c>
      <c r="Q51" s="238">
        <f>ROUND(E51*P51,2)</f>
        <v>0</v>
      </c>
      <c r="R51" s="238" t="s">
        <v>182</v>
      </c>
      <c r="S51" s="238" t="s">
        <v>127</v>
      </c>
      <c r="T51" s="239" t="s">
        <v>127</v>
      </c>
      <c r="U51" s="222">
        <v>0.25800000000000001</v>
      </c>
      <c r="V51" s="222">
        <f>ROUND(E51*U51,2)</f>
        <v>6.69</v>
      </c>
      <c r="W51" s="222"/>
      <c r="X51" s="222" t="s">
        <v>128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129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49" t="s">
        <v>183</v>
      </c>
      <c r="D52" s="240"/>
      <c r="E52" s="240"/>
      <c r="F52" s="240"/>
      <c r="G52" s="240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12"/>
      <c r="Z52" s="212"/>
      <c r="AA52" s="212"/>
      <c r="AB52" s="212"/>
      <c r="AC52" s="212"/>
      <c r="AD52" s="212"/>
      <c r="AE52" s="212"/>
      <c r="AF52" s="212"/>
      <c r="AG52" s="212" t="s">
        <v>131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50" t="s">
        <v>184</v>
      </c>
      <c r="D53" s="224"/>
      <c r="E53" s="225">
        <v>25.92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12"/>
      <c r="Z53" s="212"/>
      <c r="AA53" s="212"/>
      <c r="AB53" s="212"/>
      <c r="AC53" s="212"/>
      <c r="AD53" s="212"/>
      <c r="AE53" s="212"/>
      <c r="AF53" s="212"/>
      <c r="AG53" s="212" t="s">
        <v>133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51"/>
      <c r="D54" s="242"/>
      <c r="E54" s="242"/>
      <c r="F54" s="242"/>
      <c r="G54" s="24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12"/>
      <c r="Z54" s="212"/>
      <c r="AA54" s="212"/>
      <c r="AB54" s="212"/>
      <c r="AC54" s="212"/>
      <c r="AD54" s="212"/>
      <c r="AE54" s="212"/>
      <c r="AF54" s="212"/>
      <c r="AG54" s="212" t="s">
        <v>134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x14ac:dyDescent="0.2">
      <c r="A55" s="227" t="s">
        <v>121</v>
      </c>
      <c r="B55" s="228" t="s">
        <v>66</v>
      </c>
      <c r="C55" s="247" t="s">
        <v>67</v>
      </c>
      <c r="D55" s="229"/>
      <c r="E55" s="230"/>
      <c r="F55" s="231"/>
      <c r="G55" s="231">
        <f>SUMIF(AG56:AG58,"&lt;&gt;NOR",G56:G58)</f>
        <v>0</v>
      </c>
      <c r="H55" s="231"/>
      <c r="I55" s="231">
        <f>SUM(I56:I58)</f>
        <v>0</v>
      </c>
      <c r="J55" s="231"/>
      <c r="K55" s="231">
        <f>SUM(K56:K58)</f>
        <v>0</v>
      </c>
      <c r="L55" s="231"/>
      <c r="M55" s="231">
        <f>SUM(M56:M58)</f>
        <v>0</v>
      </c>
      <c r="N55" s="231"/>
      <c r="O55" s="231">
        <f>SUM(O56:O58)</f>
        <v>1.1299999999999999</v>
      </c>
      <c r="P55" s="231"/>
      <c r="Q55" s="231">
        <f>SUM(Q56:Q58)</f>
        <v>0</v>
      </c>
      <c r="R55" s="231"/>
      <c r="S55" s="231"/>
      <c r="T55" s="232"/>
      <c r="U55" s="226"/>
      <c r="V55" s="226">
        <f>SUM(V56:V58)</f>
        <v>2.44</v>
      </c>
      <c r="W55" s="226"/>
      <c r="X55" s="226"/>
      <c r="AG55" t="s">
        <v>122</v>
      </c>
    </row>
    <row r="56" spans="1:60" outlineLevel="1" x14ac:dyDescent="0.2">
      <c r="A56" s="233">
        <v>13</v>
      </c>
      <c r="B56" s="234" t="s">
        <v>185</v>
      </c>
      <c r="C56" s="248" t="s">
        <v>186</v>
      </c>
      <c r="D56" s="235" t="s">
        <v>147</v>
      </c>
      <c r="E56" s="236">
        <v>0.67500000000000004</v>
      </c>
      <c r="F56" s="237"/>
      <c r="G56" s="238">
        <f>ROUND(E56*F56,2)</f>
        <v>0</v>
      </c>
      <c r="H56" s="237"/>
      <c r="I56" s="238">
        <f>ROUND(E56*H56,2)</f>
        <v>0</v>
      </c>
      <c r="J56" s="237"/>
      <c r="K56" s="238">
        <f>ROUND(E56*J56,2)</f>
        <v>0</v>
      </c>
      <c r="L56" s="238">
        <v>21</v>
      </c>
      <c r="M56" s="238">
        <f>G56*(1+L56/100)</f>
        <v>0</v>
      </c>
      <c r="N56" s="238">
        <v>1.67</v>
      </c>
      <c r="O56" s="238">
        <f>ROUND(E56*N56,2)</f>
        <v>1.1299999999999999</v>
      </c>
      <c r="P56" s="238">
        <v>0</v>
      </c>
      <c r="Q56" s="238">
        <f>ROUND(E56*P56,2)</f>
        <v>0</v>
      </c>
      <c r="R56" s="238" t="s">
        <v>126</v>
      </c>
      <c r="S56" s="238" t="s">
        <v>127</v>
      </c>
      <c r="T56" s="239" t="s">
        <v>127</v>
      </c>
      <c r="U56" s="222">
        <v>3.6150000000000002</v>
      </c>
      <c r="V56" s="222">
        <f>ROUND(E56*U56,2)</f>
        <v>2.44</v>
      </c>
      <c r="W56" s="222"/>
      <c r="X56" s="222" t="s">
        <v>128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129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50" t="s">
        <v>187</v>
      </c>
      <c r="D57" s="224"/>
      <c r="E57" s="225">
        <v>0.67500000000000004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12"/>
      <c r="Z57" s="212"/>
      <c r="AA57" s="212"/>
      <c r="AB57" s="212"/>
      <c r="AC57" s="212"/>
      <c r="AD57" s="212"/>
      <c r="AE57" s="212"/>
      <c r="AF57" s="212"/>
      <c r="AG57" s="212" t="s">
        <v>133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 x14ac:dyDescent="0.2">
      <c r="A58" s="219"/>
      <c r="B58" s="220"/>
      <c r="C58" s="251"/>
      <c r="D58" s="242"/>
      <c r="E58" s="242"/>
      <c r="F58" s="242"/>
      <c r="G58" s="24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12"/>
      <c r="Z58" s="212"/>
      <c r="AA58" s="212"/>
      <c r="AB58" s="212"/>
      <c r="AC58" s="212"/>
      <c r="AD58" s="212"/>
      <c r="AE58" s="212"/>
      <c r="AF58" s="212"/>
      <c r="AG58" s="212" t="s">
        <v>134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x14ac:dyDescent="0.2">
      <c r="A59" s="227" t="s">
        <v>121</v>
      </c>
      <c r="B59" s="228" t="s">
        <v>68</v>
      </c>
      <c r="C59" s="247" t="s">
        <v>69</v>
      </c>
      <c r="D59" s="229"/>
      <c r="E59" s="230"/>
      <c r="F59" s="231"/>
      <c r="G59" s="231">
        <f>SUMIF(AG60:AG73,"&lt;&gt;NOR",G60:G73)</f>
        <v>0</v>
      </c>
      <c r="H59" s="231"/>
      <c r="I59" s="231">
        <f>SUM(I60:I73)</f>
        <v>0</v>
      </c>
      <c r="J59" s="231"/>
      <c r="K59" s="231">
        <f>SUM(K60:K73)</f>
        <v>0</v>
      </c>
      <c r="L59" s="231"/>
      <c r="M59" s="231">
        <f>SUM(M60:M73)</f>
        <v>0</v>
      </c>
      <c r="N59" s="231"/>
      <c r="O59" s="231">
        <f>SUM(O60:O73)</f>
        <v>0.13</v>
      </c>
      <c r="P59" s="231"/>
      <c r="Q59" s="231">
        <f>SUM(Q60:Q73)</f>
        <v>0</v>
      </c>
      <c r="R59" s="231"/>
      <c r="S59" s="231"/>
      <c r="T59" s="232"/>
      <c r="U59" s="226"/>
      <c r="V59" s="226">
        <f>SUM(V60:V73)</f>
        <v>21.590000000000003</v>
      </c>
      <c r="W59" s="226"/>
      <c r="X59" s="226"/>
      <c r="AG59" t="s">
        <v>122</v>
      </c>
    </row>
    <row r="60" spans="1:60" ht="56.25" outlineLevel="1" x14ac:dyDescent="0.2">
      <c r="A60" s="233">
        <v>14</v>
      </c>
      <c r="B60" s="234" t="s">
        <v>188</v>
      </c>
      <c r="C60" s="248" t="s">
        <v>189</v>
      </c>
      <c r="D60" s="235" t="s">
        <v>125</v>
      </c>
      <c r="E60" s="236">
        <v>61.44</v>
      </c>
      <c r="F60" s="237"/>
      <c r="G60" s="238">
        <f>ROUND(E60*F60,2)</f>
        <v>0</v>
      </c>
      <c r="H60" s="237"/>
      <c r="I60" s="238">
        <f>ROUND(E60*H60,2)</f>
        <v>0</v>
      </c>
      <c r="J60" s="237"/>
      <c r="K60" s="238">
        <f>ROUND(E60*J60,2)</f>
        <v>0</v>
      </c>
      <c r="L60" s="238">
        <v>21</v>
      </c>
      <c r="M60" s="238">
        <f>G60*(1+L60/100)</f>
        <v>0</v>
      </c>
      <c r="N60" s="238">
        <v>4.0000000000000003E-5</v>
      </c>
      <c r="O60" s="238">
        <f>ROUND(E60*N60,2)</f>
        <v>0</v>
      </c>
      <c r="P60" s="238">
        <v>0</v>
      </c>
      <c r="Q60" s="238">
        <f>ROUND(E60*P60,2)</f>
        <v>0</v>
      </c>
      <c r="R60" s="238" t="s">
        <v>182</v>
      </c>
      <c r="S60" s="238" t="s">
        <v>127</v>
      </c>
      <c r="T60" s="239" t="s">
        <v>127</v>
      </c>
      <c r="U60" s="222">
        <v>0.308</v>
      </c>
      <c r="V60" s="222">
        <f>ROUND(E60*U60,2)</f>
        <v>18.920000000000002</v>
      </c>
      <c r="W60" s="222"/>
      <c r="X60" s="222" t="s">
        <v>128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129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9"/>
      <c r="B61" s="220"/>
      <c r="C61" s="250" t="s">
        <v>190</v>
      </c>
      <c r="D61" s="224"/>
      <c r="E61" s="225">
        <v>36.18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12"/>
      <c r="Z61" s="212"/>
      <c r="AA61" s="212"/>
      <c r="AB61" s="212"/>
      <c r="AC61" s="212"/>
      <c r="AD61" s="212"/>
      <c r="AE61" s="212"/>
      <c r="AF61" s="212"/>
      <c r="AG61" s="212" t="s">
        <v>133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50" t="s">
        <v>191</v>
      </c>
      <c r="D62" s="224"/>
      <c r="E62" s="225">
        <v>25.26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12"/>
      <c r="Z62" s="212"/>
      <c r="AA62" s="212"/>
      <c r="AB62" s="212"/>
      <c r="AC62" s="212"/>
      <c r="AD62" s="212"/>
      <c r="AE62" s="212"/>
      <c r="AF62" s="212"/>
      <c r="AG62" s="212" t="s">
        <v>133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51"/>
      <c r="D63" s="242"/>
      <c r="E63" s="242"/>
      <c r="F63" s="242"/>
      <c r="G63" s="24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12"/>
      <c r="Z63" s="212"/>
      <c r="AA63" s="212"/>
      <c r="AB63" s="212"/>
      <c r="AC63" s="212"/>
      <c r="AD63" s="212"/>
      <c r="AE63" s="212"/>
      <c r="AF63" s="212"/>
      <c r="AG63" s="212" t="s">
        <v>134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45" outlineLevel="1" x14ac:dyDescent="0.2">
      <c r="A64" s="233">
        <v>15</v>
      </c>
      <c r="B64" s="234" t="s">
        <v>192</v>
      </c>
      <c r="C64" s="248" t="s">
        <v>193</v>
      </c>
      <c r="D64" s="235" t="s">
        <v>175</v>
      </c>
      <c r="E64" s="236">
        <v>1</v>
      </c>
      <c r="F64" s="237"/>
      <c r="G64" s="238">
        <f>ROUND(E64*F64,2)</f>
        <v>0</v>
      </c>
      <c r="H64" s="237"/>
      <c r="I64" s="238">
        <f>ROUND(E64*H64,2)</f>
        <v>0</v>
      </c>
      <c r="J64" s="237"/>
      <c r="K64" s="238">
        <f>ROUND(E64*J64,2)</f>
        <v>0</v>
      </c>
      <c r="L64" s="238">
        <v>21</v>
      </c>
      <c r="M64" s="238">
        <f>G64*(1+L64/100)</f>
        <v>0</v>
      </c>
      <c r="N64" s="238">
        <v>2.8639999999999999E-2</v>
      </c>
      <c r="O64" s="238">
        <f>ROUND(E64*N64,2)</f>
        <v>0.03</v>
      </c>
      <c r="P64" s="238">
        <v>0</v>
      </c>
      <c r="Q64" s="238">
        <f>ROUND(E64*P64,2)</f>
        <v>0</v>
      </c>
      <c r="R64" s="238" t="s">
        <v>182</v>
      </c>
      <c r="S64" s="238" t="s">
        <v>127</v>
      </c>
      <c r="T64" s="239" t="s">
        <v>127</v>
      </c>
      <c r="U64" s="222">
        <v>0.52</v>
      </c>
      <c r="V64" s="222">
        <f>ROUND(E64*U64,2)</f>
        <v>0.52</v>
      </c>
      <c r="W64" s="222"/>
      <c r="X64" s="222" t="s">
        <v>128</v>
      </c>
      <c r="Y64" s="212"/>
      <c r="Z64" s="212"/>
      <c r="AA64" s="212"/>
      <c r="AB64" s="212"/>
      <c r="AC64" s="212"/>
      <c r="AD64" s="212"/>
      <c r="AE64" s="212"/>
      <c r="AF64" s="212"/>
      <c r="AG64" s="212" t="s">
        <v>129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52"/>
      <c r="D65" s="244"/>
      <c r="E65" s="244"/>
      <c r="F65" s="244"/>
      <c r="G65" s="244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12"/>
      <c r="Z65" s="212"/>
      <c r="AA65" s="212"/>
      <c r="AB65" s="212"/>
      <c r="AC65" s="212"/>
      <c r="AD65" s="212"/>
      <c r="AE65" s="212"/>
      <c r="AF65" s="212"/>
      <c r="AG65" s="212" t="s">
        <v>134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ht="22.5" outlineLevel="1" x14ac:dyDescent="0.2">
      <c r="A66" s="233">
        <v>16</v>
      </c>
      <c r="B66" s="234" t="s">
        <v>194</v>
      </c>
      <c r="C66" s="248" t="s">
        <v>195</v>
      </c>
      <c r="D66" s="235" t="s">
        <v>175</v>
      </c>
      <c r="E66" s="236">
        <v>1</v>
      </c>
      <c r="F66" s="237"/>
      <c r="G66" s="238">
        <f>ROUND(E66*F66,2)</f>
        <v>0</v>
      </c>
      <c r="H66" s="237"/>
      <c r="I66" s="238">
        <f>ROUND(E66*H66,2)</f>
        <v>0</v>
      </c>
      <c r="J66" s="237"/>
      <c r="K66" s="238">
        <f>ROUND(E66*J66,2)</f>
        <v>0</v>
      </c>
      <c r="L66" s="238">
        <v>21</v>
      </c>
      <c r="M66" s="238">
        <f>G66*(1+L66/100)</f>
        <v>0</v>
      </c>
      <c r="N66" s="238">
        <v>4.8669999999999998E-2</v>
      </c>
      <c r="O66" s="238">
        <f>ROUND(E66*N66,2)</f>
        <v>0.05</v>
      </c>
      <c r="P66" s="238">
        <v>0</v>
      </c>
      <c r="Q66" s="238">
        <f>ROUND(E66*P66,2)</f>
        <v>0</v>
      </c>
      <c r="R66" s="238" t="s">
        <v>161</v>
      </c>
      <c r="S66" s="238" t="s">
        <v>127</v>
      </c>
      <c r="T66" s="239" t="s">
        <v>127</v>
      </c>
      <c r="U66" s="222">
        <v>1.07</v>
      </c>
      <c r="V66" s="222">
        <f>ROUND(E66*U66,2)</f>
        <v>1.07</v>
      </c>
      <c r="W66" s="222"/>
      <c r="X66" s="222" t="s">
        <v>128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129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49" t="s">
        <v>196</v>
      </c>
      <c r="D67" s="240"/>
      <c r="E67" s="240"/>
      <c r="F67" s="240"/>
      <c r="G67" s="240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12"/>
      <c r="Z67" s="212"/>
      <c r="AA67" s="212"/>
      <c r="AB67" s="212"/>
      <c r="AC67" s="212"/>
      <c r="AD67" s="212"/>
      <c r="AE67" s="212"/>
      <c r="AF67" s="212"/>
      <c r="AG67" s="212" t="s">
        <v>131</v>
      </c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43" t="str">
        <f>C67</f>
        <v>bez jejich dodání, ale s vysekáním kapes pro upevňovací prvky a s jejich zazděním, zabetonováním nebo zalitím,</v>
      </c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51"/>
      <c r="D68" s="242"/>
      <c r="E68" s="242"/>
      <c r="F68" s="242"/>
      <c r="G68" s="24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12"/>
      <c r="Z68" s="212"/>
      <c r="AA68" s="212"/>
      <c r="AB68" s="212"/>
      <c r="AC68" s="212"/>
      <c r="AD68" s="212"/>
      <c r="AE68" s="212"/>
      <c r="AF68" s="212"/>
      <c r="AG68" s="212" t="s">
        <v>134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 x14ac:dyDescent="0.2">
      <c r="A69" s="233">
        <v>17</v>
      </c>
      <c r="B69" s="234" t="s">
        <v>197</v>
      </c>
      <c r="C69" s="248" t="s">
        <v>198</v>
      </c>
      <c r="D69" s="235" t="s">
        <v>175</v>
      </c>
      <c r="E69" s="236">
        <v>12</v>
      </c>
      <c r="F69" s="237"/>
      <c r="G69" s="238">
        <f>ROUND(E69*F69,2)</f>
        <v>0</v>
      </c>
      <c r="H69" s="237"/>
      <c r="I69" s="238">
        <f>ROUND(E69*H69,2)</f>
        <v>0</v>
      </c>
      <c r="J69" s="237"/>
      <c r="K69" s="238">
        <f>ROUND(E69*J69,2)</f>
        <v>0</v>
      </c>
      <c r="L69" s="238">
        <v>21</v>
      </c>
      <c r="M69" s="238">
        <f>G69*(1+L69/100)</f>
        <v>0</v>
      </c>
      <c r="N69" s="238">
        <v>0</v>
      </c>
      <c r="O69" s="238">
        <f>ROUND(E69*N69,2)</f>
        <v>0</v>
      </c>
      <c r="P69" s="238">
        <v>0</v>
      </c>
      <c r="Q69" s="238">
        <f>ROUND(E69*P69,2)</f>
        <v>0</v>
      </c>
      <c r="R69" s="238" t="s">
        <v>161</v>
      </c>
      <c r="S69" s="238" t="s">
        <v>127</v>
      </c>
      <c r="T69" s="239" t="s">
        <v>127</v>
      </c>
      <c r="U69" s="222">
        <v>0.09</v>
      </c>
      <c r="V69" s="222">
        <f>ROUND(E69*U69,2)</f>
        <v>1.08</v>
      </c>
      <c r="W69" s="222"/>
      <c r="X69" s="222" t="s">
        <v>128</v>
      </c>
      <c r="Y69" s="212"/>
      <c r="Z69" s="212"/>
      <c r="AA69" s="212"/>
      <c r="AB69" s="212"/>
      <c r="AC69" s="212"/>
      <c r="AD69" s="212"/>
      <c r="AE69" s="212"/>
      <c r="AF69" s="212"/>
      <c r="AG69" s="212" t="s">
        <v>129</v>
      </c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19"/>
      <c r="B70" s="220"/>
      <c r="C70" s="250" t="s">
        <v>199</v>
      </c>
      <c r="D70" s="224"/>
      <c r="E70" s="225">
        <v>12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12"/>
      <c r="Z70" s="212"/>
      <c r="AA70" s="212"/>
      <c r="AB70" s="212"/>
      <c r="AC70" s="212"/>
      <c r="AD70" s="212"/>
      <c r="AE70" s="212"/>
      <c r="AF70" s="212"/>
      <c r="AG70" s="212" t="s">
        <v>133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51"/>
      <c r="D71" s="242"/>
      <c r="E71" s="242"/>
      <c r="F71" s="242"/>
      <c r="G71" s="24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12"/>
      <c r="Z71" s="212"/>
      <c r="AA71" s="212"/>
      <c r="AB71" s="212"/>
      <c r="AC71" s="212"/>
      <c r="AD71" s="212"/>
      <c r="AE71" s="212"/>
      <c r="AF71" s="212"/>
      <c r="AG71" s="212" t="s">
        <v>134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 x14ac:dyDescent="0.2">
      <c r="A72" s="233">
        <v>18</v>
      </c>
      <c r="B72" s="234" t="s">
        <v>200</v>
      </c>
      <c r="C72" s="248" t="s">
        <v>201</v>
      </c>
      <c r="D72" s="235" t="s">
        <v>175</v>
      </c>
      <c r="E72" s="236">
        <v>1</v>
      </c>
      <c r="F72" s="237"/>
      <c r="G72" s="238">
        <f>ROUND(E72*F72,2)</f>
        <v>0</v>
      </c>
      <c r="H72" s="237"/>
      <c r="I72" s="238">
        <f>ROUND(E72*H72,2)</f>
        <v>0</v>
      </c>
      <c r="J72" s="237"/>
      <c r="K72" s="238">
        <f>ROUND(E72*J72,2)</f>
        <v>0</v>
      </c>
      <c r="L72" s="238">
        <v>21</v>
      </c>
      <c r="M72" s="238">
        <f>G72*(1+L72/100)</f>
        <v>0</v>
      </c>
      <c r="N72" s="238">
        <v>0.05</v>
      </c>
      <c r="O72" s="238">
        <f>ROUND(E72*N72,2)</f>
        <v>0.05</v>
      </c>
      <c r="P72" s="238">
        <v>0</v>
      </c>
      <c r="Q72" s="238">
        <f>ROUND(E72*P72,2)</f>
        <v>0</v>
      </c>
      <c r="R72" s="238"/>
      <c r="S72" s="238" t="s">
        <v>202</v>
      </c>
      <c r="T72" s="239" t="s">
        <v>203</v>
      </c>
      <c r="U72" s="222">
        <v>0</v>
      </c>
      <c r="V72" s="222">
        <f>ROUND(E72*U72,2)</f>
        <v>0</v>
      </c>
      <c r="W72" s="222"/>
      <c r="X72" s="222" t="s">
        <v>157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158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52"/>
      <c r="D73" s="244"/>
      <c r="E73" s="244"/>
      <c r="F73" s="244"/>
      <c r="G73" s="244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12"/>
      <c r="Z73" s="212"/>
      <c r="AA73" s="212"/>
      <c r="AB73" s="212"/>
      <c r="AC73" s="212"/>
      <c r="AD73" s="212"/>
      <c r="AE73" s="212"/>
      <c r="AF73" s="212"/>
      <c r="AG73" s="212" t="s">
        <v>134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x14ac:dyDescent="0.2">
      <c r="A74" s="227" t="s">
        <v>121</v>
      </c>
      <c r="B74" s="228" t="s">
        <v>70</v>
      </c>
      <c r="C74" s="247" t="s">
        <v>71</v>
      </c>
      <c r="D74" s="229"/>
      <c r="E74" s="230"/>
      <c r="F74" s="231"/>
      <c r="G74" s="231">
        <f>SUMIF(AG75:AG85,"&lt;&gt;NOR",G75:G85)</f>
        <v>0</v>
      </c>
      <c r="H74" s="231"/>
      <c r="I74" s="231">
        <f>SUM(I75:I85)</f>
        <v>0</v>
      </c>
      <c r="J74" s="231"/>
      <c r="K74" s="231">
        <f>SUM(K75:K85)</f>
        <v>0</v>
      </c>
      <c r="L74" s="231"/>
      <c r="M74" s="231">
        <f>SUM(M75:M85)</f>
        <v>0</v>
      </c>
      <c r="N74" s="231"/>
      <c r="O74" s="231">
        <f>SUM(O75:O85)</f>
        <v>0</v>
      </c>
      <c r="P74" s="231"/>
      <c r="Q74" s="231">
        <f>SUM(Q75:Q85)</f>
        <v>0.59</v>
      </c>
      <c r="R74" s="231"/>
      <c r="S74" s="231"/>
      <c r="T74" s="232"/>
      <c r="U74" s="226"/>
      <c r="V74" s="226">
        <f>SUM(V75:V85)</f>
        <v>10.75</v>
      </c>
      <c r="W74" s="226"/>
      <c r="X74" s="226"/>
      <c r="AG74" t="s">
        <v>122</v>
      </c>
    </row>
    <row r="75" spans="1:60" outlineLevel="1" x14ac:dyDescent="0.2">
      <c r="A75" s="233">
        <v>19</v>
      </c>
      <c r="B75" s="234" t="s">
        <v>204</v>
      </c>
      <c r="C75" s="248" t="s">
        <v>205</v>
      </c>
      <c r="D75" s="235" t="s">
        <v>125</v>
      </c>
      <c r="E75" s="236">
        <v>25.92</v>
      </c>
      <c r="F75" s="237"/>
      <c r="G75" s="238">
        <f>ROUND(E75*F75,2)</f>
        <v>0</v>
      </c>
      <c r="H75" s="237"/>
      <c r="I75" s="238">
        <f>ROUND(E75*H75,2)</f>
        <v>0</v>
      </c>
      <c r="J75" s="237"/>
      <c r="K75" s="238">
        <f>ROUND(E75*J75,2)</f>
        <v>0</v>
      </c>
      <c r="L75" s="238">
        <v>21</v>
      </c>
      <c r="M75" s="238">
        <f>G75*(1+L75/100)</f>
        <v>0</v>
      </c>
      <c r="N75" s="238">
        <v>0</v>
      </c>
      <c r="O75" s="238">
        <f>ROUND(E75*N75,2)</f>
        <v>0</v>
      </c>
      <c r="P75" s="238">
        <v>1.26E-2</v>
      </c>
      <c r="Q75" s="238">
        <f>ROUND(E75*P75,2)</f>
        <v>0.33</v>
      </c>
      <c r="R75" s="238" t="s">
        <v>206</v>
      </c>
      <c r="S75" s="238" t="s">
        <v>127</v>
      </c>
      <c r="T75" s="239" t="s">
        <v>127</v>
      </c>
      <c r="U75" s="222">
        <v>0.33</v>
      </c>
      <c r="V75" s="222">
        <f>ROUND(E75*U75,2)</f>
        <v>8.5500000000000007</v>
      </c>
      <c r="W75" s="222"/>
      <c r="X75" s="222" t="s">
        <v>128</v>
      </c>
      <c r="Y75" s="212"/>
      <c r="Z75" s="212"/>
      <c r="AA75" s="212"/>
      <c r="AB75" s="212"/>
      <c r="AC75" s="212"/>
      <c r="AD75" s="212"/>
      <c r="AE75" s="212"/>
      <c r="AF75" s="212"/>
      <c r="AG75" s="212" t="s">
        <v>129</v>
      </c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50" t="s">
        <v>207</v>
      </c>
      <c r="D76" s="224"/>
      <c r="E76" s="225">
        <v>25.92</v>
      </c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12"/>
      <c r="Z76" s="212"/>
      <c r="AA76" s="212"/>
      <c r="AB76" s="212"/>
      <c r="AC76" s="212"/>
      <c r="AD76" s="212"/>
      <c r="AE76" s="212"/>
      <c r="AF76" s="212"/>
      <c r="AG76" s="212" t="s">
        <v>133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51"/>
      <c r="D77" s="242"/>
      <c r="E77" s="242"/>
      <c r="F77" s="242"/>
      <c r="G77" s="24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12"/>
      <c r="Z77" s="212"/>
      <c r="AA77" s="212"/>
      <c r="AB77" s="212"/>
      <c r="AC77" s="212"/>
      <c r="AD77" s="212"/>
      <c r="AE77" s="212"/>
      <c r="AF77" s="212"/>
      <c r="AG77" s="212" t="s">
        <v>134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33">
        <v>20</v>
      </c>
      <c r="B78" s="234" t="s">
        <v>208</v>
      </c>
      <c r="C78" s="248" t="s">
        <v>209</v>
      </c>
      <c r="D78" s="235" t="s">
        <v>175</v>
      </c>
      <c r="E78" s="236">
        <v>3</v>
      </c>
      <c r="F78" s="237"/>
      <c r="G78" s="238">
        <f>ROUND(E78*F78,2)</f>
        <v>0</v>
      </c>
      <c r="H78" s="237"/>
      <c r="I78" s="238">
        <f>ROUND(E78*H78,2)</f>
        <v>0</v>
      </c>
      <c r="J78" s="237"/>
      <c r="K78" s="238">
        <f>ROUND(E78*J78,2)</f>
        <v>0</v>
      </c>
      <c r="L78" s="238">
        <v>21</v>
      </c>
      <c r="M78" s="238">
        <f>G78*(1+L78/100)</f>
        <v>0</v>
      </c>
      <c r="N78" s="238">
        <v>0</v>
      </c>
      <c r="O78" s="238">
        <f>ROUND(E78*N78,2)</f>
        <v>0</v>
      </c>
      <c r="P78" s="238">
        <v>0</v>
      </c>
      <c r="Q78" s="238">
        <f>ROUND(E78*P78,2)</f>
        <v>0</v>
      </c>
      <c r="R78" s="238" t="s">
        <v>206</v>
      </c>
      <c r="S78" s="238" t="s">
        <v>127</v>
      </c>
      <c r="T78" s="239" t="s">
        <v>127</v>
      </c>
      <c r="U78" s="222">
        <v>0.05</v>
      </c>
      <c r="V78" s="222">
        <f>ROUND(E78*U78,2)</f>
        <v>0.15</v>
      </c>
      <c r="W78" s="222"/>
      <c r="X78" s="222" t="s">
        <v>128</v>
      </c>
      <c r="Y78" s="212"/>
      <c r="Z78" s="212"/>
      <c r="AA78" s="212"/>
      <c r="AB78" s="212"/>
      <c r="AC78" s="212"/>
      <c r="AD78" s="212"/>
      <c r="AE78" s="212"/>
      <c r="AF78" s="212"/>
      <c r="AG78" s="212" t="s">
        <v>129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9"/>
      <c r="B79" s="220"/>
      <c r="C79" s="249" t="s">
        <v>210</v>
      </c>
      <c r="D79" s="240"/>
      <c r="E79" s="240"/>
      <c r="F79" s="240"/>
      <c r="G79" s="240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12"/>
      <c r="Z79" s="212"/>
      <c r="AA79" s="212"/>
      <c r="AB79" s="212"/>
      <c r="AC79" s="212"/>
      <c r="AD79" s="212"/>
      <c r="AE79" s="212"/>
      <c r="AF79" s="212"/>
      <c r="AG79" s="212" t="s">
        <v>131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51"/>
      <c r="D80" s="242"/>
      <c r="E80" s="242"/>
      <c r="F80" s="242"/>
      <c r="G80" s="24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12"/>
      <c r="Z80" s="212"/>
      <c r="AA80" s="212"/>
      <c r="AB80" s="212"/>
      <c r="AC80" s="212"/>
      <c r="AD80" s="212"/>
      <c r="AE80" s="212"/>
      <c r="AF80" s="212"/>
      <c r="AG80" s="212" t="s">
        <v>134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33">
        <v>21</v>
      </c>
      <c r="B81" s="234" t="s">
        <v>211</v>
      </c>
      <c r="C81" s="248" t="s">
        <v>212</v>
      </c>
      <c r="D81" s="235" t="s">
        <v>125</v>
      </c>
      <c r="E81" s="236">
        <v>2</v>
      </c>
      <c r="F81" s="237"/>
      <c r="G81" s="238">
        <f>ROUND(E81*F81,2)</f>
        <v>0</v>
      </c>
      <c r="H81" s="237"/>
      <c r="I81" s="238">
        <f>ROUND(E81*H81,2)</f>
        <v>0</v>
      </c>
      <c r="J81" s="237"/>
      <c r="K81" s="238">
        <f>ROUND(E81*J81,2)</f>
        <v>0</v>
      </c>
      <c r="L81" s="238">
        <v>21</v>
      </c>
      <c r="M81" s="238">
        <f>G81*(1+L81/100)</f>
        <v>0</v>
      </c>
      <c r="N81" s="238">
        <v>1.17E-3</v>
      </c>
      <c r="O81" s="238">
        <f>ROUND(E81*N81,2)</f>
        <v>0</v>
      </c>
      <c r="P81" s="238">
        <v>8.7999999999999995E-2</v>
      </c>
      <c r="Q81" s="238">
        <f>ROUND(E81*P81,2)</f>
        <v>0.18</v>
      </c>
      <c r="R81" s="238" t="s">
        <v>206</v>
      </c>
      <c r="S81" s="238" t="s">
        <v>127</v>
      </c>
      <c r="T81" s="239" t="s">
        <v>127</v>
      </c>
      <c r="U81" s="222">
        <v>0.55600000000000005</v>
      </c>
      <c r="V81" s="222">
        <f>ROUND(E81*U81,2)</f>
        <v>1.1100000000000001</v>
      </c>
      <c r="W81" s="222"/>
      <c r="X81" s="222" t="s">
        <v>128</v>
      </c>
      <c r="Y81" s="212"/>
      <c r="Z81" s="212"/>
      <c r="AA81" s="212"/>
      <c r="AB81" s="212"/>
      <c r="AC81" s="212"/>
      <c r="AD81" s="212"/>
      <c r="AE81" s="212"/>
      <c r="AF81" s="212"/>
      <c r="AG81" s="212" t="s">
        <v>129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9"/>
      <c r="B82" s="220"/>
      <c r="C82" s="249" t="s">
        <v>213</v>
      </c>
      <c r="D82" s="240"/>
      <c r="E82" s="240"/>
      <c r="F82" s="240"/>
      <c r="G82" s="240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12"/>
      <c r="Z82" s="212"/>
      <c r="AA82" s="212"/>
      <c r="AB82" s="212"/>
      <c r="AC82" s="212"/>
      <c r="AD82" s="212"/>
      <c r="AE82" s="212"/>
      <c r="AF82" s="212"/>
      <c r="AG82" s="212" t="s">
        <v>131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51"/>
      <c r="D83" s="242"/>
      <c r="E83" s="242"/>
      <c r="F83" s="242"/>
      <c r="G83" s="24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12"/>
      <c r="Z83" s="212"/>
      <c r="AA83" s="212"/>
      <c r="AB83" s="212"/>
      <c r="AC83" s="212"/>
      <c r="AD83" s="212"/>
      <c r="AE83" s="212"/>
      <c r="AF83" s="212"/>
      <c r="AG83" s="212" t="s">
        <v>134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33.75" outlineLevel="1" x14ac:dyDescent="0.2">
      <c r="A84" s="233">
        <v>22</v>
      </c>
      <c r="B84" s="234" t="s">
        <v>214</v>
      </c>
      <c r="C84" s="248" t="s">
        <v>215</v>
      </c>
      <c r="D84" s="235" t="s">
        <v>125</v>
      </c>
      <c r="E84" s="236">
        <v>1</v>
      </c>
      <c r="F84" s="237"/>
      <c r="G84" s="238">
        <f>ROUND(E84*F84,2)</f>
        <v>0</v>
      </c>
      <c r="H84" s="237"/>
      <c r="I84" s="238">
        <f>ROUND(E84*H84,2)</f>
        <v>0</v>
      </c>
      <c r="J84" s="237"/>
      <c r="K84" s="238">
        <f>ROUND(E84*J84,2)</f>
        <v>0</v>
      </c>
      <c r="L84" s="238">
        <v>21</v>
      </c>
      <c r="M84" s="238">
        <f>G84*(1+L84/100)</f>
        <v>0</v>
      </c>
      <c r="N84" s="238">
        <v>1.17E-3</v>
      </c>
      <c r="O84" s="238">
        <f>ROUND(E84*N84,2)</f>
        <v>0</v>
      </c>
      <c r="P84" s="238">
        <v>7.5999999999999998E-2</v>
      </c>
      <c r="Q84" s="238">
        <f>ROUND(E84*P84,2)</f>
        <v>0.08</v>
      </c>
      <c r="R84" s="238" t="s">
        <v>206</v>
      </c>
      <c r="S84" s="238" t="s">
        <v>127</v>
      </c>
      <c r="T84" s="239" t="s">
        <v>127</v>
      </c>
      <c r="U84" s="222">
        <v>0.93899999999999995</v>
      </c>
      <c r="V84" s="222">
        <f>ROUND(E84*U84,2)</f>
        <v>0.94</v>
      </c>
      <c r="W84" s="222"/>
      <c r="X84" s="222" t="s">
        <v>128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129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52"/>
      <c r="D85" s="244"/>
      <c r="E85" s="244"/>
      <c r="F85" s="244"/>
      <c r="G85" s="244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12"/>
      <c r="Z85" s="212"/>
      <c r="AA85" s="212"/>
      <c r="AB85" s="212"/>
      <c r="AC85" s="212"/>
      <c r="AD85" s="212"/>
      <c r="AE85" s="212"/>
      <c r="AF85" s="212"/>
      <c r="AG85" s="212" t="s">
        <v>134</v>
      </c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x14ac:dyDescent="0.2">
      <c r="A86" s="227" t="s">
        <v>121</v>
      </c>
      <c r="B86" s="228" t="s">
        <v>72</v>
      </c>
      <c r="C86" s="247" t="s">
        <v>73</v>
      </c>
      <c r="D86" s="229"/>
      <c r="E86" s="230"/>
      <c r="F86" s="231"/>
      <c r="G86" s="231">
        <f>SUMIF(AG87:AG95,"&lt;&gt;NOR",G87:G95)</f>
        <v>0</v>
      </c>
      <c r="H86" s="231"/>
      <c r="I86" s="231">
        <f>SUM(I87:I95)</f>
        <v>0</v>
      </c>
      <c r="J86" s="231"/>
      <c r="K86" s="231">
        <f>SUM(K87:K95)</f>
        <v>0</v>
      </c>
      <c r="L86" s="231"/>
      <c r="M86" s="231">
        <f>SUM(M87:M95)</f>
        <v>0</v>
      </c>
      <c r="N86" s="231"/>
      <c r="O86" s="231">
        <f>SUM(O87:O95)</f>
        <v>0</v>
      </c>
      <c r="P86" s="231"/>
      <c r="Q86" s="231">
        <f>SUM(Q87:Q95)</f>
        <v>0</v>
      </c>
      <c r="R86" s="231"/>
      <c r="S86" s="231"/>
      <c r="T86" s="232"/>
      <c r="U86" s="226"/>
      <c r="V86" s="226">
        <f>SUM(V87:V95)</f>
        <v>55.6</v>
      </c>
      <c r="W86" s="226"/>
      <c r="X86" s="226"/>
      <c r="AG86" t="s">
        <v>122</v>
      </c>
    </row>
    <row r="87" spans="1:60" outlineLevel="1" x14ac:dyDescent="0.2">
      <c r="A87" s="233">
        <v>23</v>
      </c>
      <c r="B87" s="234" t="s">
        <v>216</v>
      </c>
      <c r="C87" s="248" t="s">
        <v>217</v>
      </c>
      <c r="D87" s="235" t="s">
        <v>218</v>
      </c>
      <c r="E87" s="236">
        <v>56.158650000000002</v>
      </c>
      <c r="F87" s="237"/>
      <c r="G87" s="238">
        <f>ROUND(E87*F87,2)</f>
        <v>0</v>
      </c>
      <c r="H87" s="237"/>
      <c r="I87" s="238">
        <f>ROUND(E87*H87,2)</f>
        <v>0</v>
      </c>
      <c r="J87" s="237"/>
      <c r="K87" s="238">
        <f>ROUND(E87*J87,2)</f>
        <v>0</v>
      </c>
      <c r="L87" s="238">
        <v>21</v>
      </c>
      <c r="M87" s="238">
        <f>G87*(1+L87/100)</f>
        <v>0</v>
      </c>
      <c r="N87" s="238">
        <v>0</v>
      </c>
      <c r="O87" s="238">
        <f>ROUND(E87*N87,2)</f>
        <v>0</v>
      </c>
      <c r="P87" s="238">
        <v>0</v>
      </c>
      <c r="Q87" s="238">
        <f>ROUND(E87*P87,2)</f>
        <v>0</v>
      </c>
      <c r="R87" s="238" t="s">
        <v>182</v>
      </c>
      <c r="S87" s="238" t="s">
        <v>127</v>
      </c>
      <c r="T87" s="239" t="s">
        <v>127</v>
      </c>
      <c r="U87" s="222">
        <v>0.85199999999999998</v>
      </c>
      <c r="V87" s="222">
        <f>ROUND(E87*U87,2)</f>
        <v>47.85</v>
      </c>
      <c r="W87" s="222"/>
      <c r="X87" s="222" t="s">
        <v>219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220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22.5" outlineLevel="1" x14ac:dyDescent="0.2">
      <c r="A88" s="219"/>
      <c r="B88" s="220"/>
      <c r="C88" s="249" t="s">
        <v>221</v>
      </c>
      <c r="D88" s="240"/>
      <c r="E88" s="240"/>
      <c r="F88" s="240"/>
      <c r="G88" s="240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12"/>
      <c r="Z88" s="212"/>
      <c r="AA88" s="212"/>
      <c r="AB88" s="212"/>
      <c r="AC88" s="212"/>
      <c r="AD88" s="212"/>
      <c r="AE88" s="212"/>
      <c r="AF88" s="212"/>
      <c r="AG88" s="212" t="s">
        <v>131</v>
      </c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43" t="str">
        <f>C88</f>
        <v>přesun hmot pro budovy občanské výstavby (JKSO 801), budovy pro bydlení (JKSO 803) budovy pro výrobu a služby (JKSO 812) s nosnou svislou konstrukcí zděnou z cihel nebo tvárnic nebo kovovou</v>
      </c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51"/>
      <c r="D89" s="242"/>
      <c r="E89" s="242"/>
      <c r="F89" s="242"/>
      <c r="G89" s="24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12"/>
      <c r="Z89" s="212"/>
      <c r="AA89" s="212"/>
      <c r="AB89" s="212"/>
      <c r="AC89" s="212"/>
      <c r="AD89" s="212"/>
      <c r="AE89" s="212"/>
      <c r="AF89" s="212"/>
      <c r="AG89" s="212" t="s">
        <v>134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ht="33.75" outlineLevel="1" x14ac:dyDescent="0.2">
      <c r="A90" s="233">
        <v>24</v>
      </c>
      <c r="B90" s="234" t="s">
        <v>222</v>
      </c>
      <c r="C90" s="248" t="s">
        <v>223</v>
      </c>
      <c r="D90" s="235" t="s">
        <v>218</v>
      </c>
      <c r="E90" s="236">
        <v>56.158650000000002</v>
      </c>
      <c r="F90" s="237"/>
      <c r="G90" s="238">
        <f>ROUND(E90*F90,2)</f>
        <v>0</v>
      </c>
      <c r="H90" s="237"/>
      <c r="I90" s="238">
        <f>ROUND(E90*H90,2)</f>
        <v>0</v>
      </c>
      <c r="J90" s="237"/>
      <c r="K90" s="238">
        <f>ROUND(E90*J90,2)</f>
        <v>0</v>
      </c>
      <c r="L90" s="238">
        <v>21</v>
      </c>
      <c r="M90" s="238">
        <f>G90*(1+L90/100)</f>
        <v>0</v>
      </c>
      <c r="N90" s="238">
        <v>0</v>
      </c>
      <c r="O90" s="238">
        <f>ROUND(E90*N90,2)</f>
        <v>0</v>
      </c>
      <c r="P90" s="238">
        <v>0</v>
      </c>
      <c r="Q90" s="238">
        <f>ROUND(E90*P90,2)</f>
        <v>0</v>
      </c>
      <c r="R90" s="238" t="s">
        <v>182</v>
      </c>
      <c r="S90" s="238" t="s">
        <v>127</v>
      </c>
      <c r="T90" s="239" t="s">
        <v>127</v>
      </c>
      <c r="U90" s="222">
        <v>0.13800000000000001</v>
      </c>
      <c r="V90" s="222">
        <f>ROUND(E90*U90,2)</f>
        <v>7.75</v>
      </c>
      <c r="W90" s="222"/>
      <c r="X90" s="222" t="s">
        <v>219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220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 x14ac:dyDescent="0.2">
      <c r="A91" s="219"/>
      <c r="B91" s="220"/>
      <c r="C91" s="249" t="s">
        <v>221</v>
      </c>
      <c r="D91" s="240"/>
      <c r="E91" s="240"/>
      <c r="F91" s="240"/>
      <c r="G91" s="240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12"/>
      <c r="Z91" s="212"/>
      <c r="AA91" s="212"/>
      <c r="AB91" s="212"/>
      <c r="AC91" s="212"/>
      <c r="AD91" s="212"/>
      <c r="AE91" s="212"/>
      <c r="AF91" s="212"/>
      <c r="AG91" s="212" t="s">
        <v>131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43" t="str">
        <f>C91</f>
        <v>přesun hmot pro budovy občanské výstavby (JKSO 801), budovy pro bydlení (JKSO 803) budovy pro výrobu a služby (JKSO 812) s nosnou svislou konstrukcí zděnou z cihel nebo tvárnic nebo kovovou</v>
      </c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51"/>
      <c r="D92" s="242"/>
      <c r="E92" s="242"/>
      <c r="F92" s="242"/>
      <c r="G92" s="24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2"/>
      <c r="Z92" s="212"/>
      <c r="AA92" s="212"/>
      <c r="AB92" s="212"/>
      <c r="AC92" s="212"/>
      <c r="AD92" s="212"/>
      <c r="AE92" s="212"/>
      <c r="AF92" s="212"/>
      <c r="AG92" s="212" t="s">
        <v>134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ht="33.75" outlineLevel="1" x14ac:dyDescent="0.2">
      <c r="A93" s="233">
        <v>25</v>
      </c>
      <c r="B93" s="234" t="s">
        <v>224</v>
      </c>
      <c r="C93" s="248" t="s">
        <v>225</v>
      </c>
      <c r="D93" s="235" t="s">
        <v>218</v>
      </c>
      <c r="E93" s="236">
        <v>56.158650000000002</v>
      </c>
      <c r="F93" s="237"/>
      <c r="G93" s="238">
        <f>ROUND(E93*F93,2)</f>
        <v>0</v>
      </c>
      <c r="H93" s="237"/>
      <c r="I93" s="238">
        <f>ROUND(E93*H93,2)</f>
        <v>0</v>
      </c>
      <c r="J93" s="237"/>
      <c r="K93" s="238">
        <f>ROUND(E93*J93,2)</f>
        <v>0</v>
      </c>
      <c r="L93" s="238">
        <v>21</v>
      </c>
      <c r="M93" s="238">
        <f>G93*(1+L93/100)</f>
        <v>0</v>
      </c>
      <c r="N93" s="238">
        <v>0</v>
      </c>
      <c r="O93" s="238">
        <f>ROUND(E93*N93,2)</f>
        <v>0</v>
      </c>
      <c r="P93" s="238">
        <v>0</v>
      </c>
      <c r="Q93" s="238">
        <f>ROUND(E93*P93,2)</f>
        <v>0</v>
      </c>
      <c r="R93" s="238" t="s">
        <v>182</v>
      </c>
      <c r="S93" s="238" t="s">
        <v>127</v>
      </c>
      <c r="T93" s="239" t="s">
        <v>127</v>
      </c>
      <c r="U93" s="222">
        <v>0</v>
      </c>
      <c r="V93" s="222">
        <f>ROUND(E93*U93,2)</f>
        <v>0</v>
      </c>
      <c r="W93" s="222"/>
      <c r="X93" s="222" t="s">
        <v>219</v>
      </c>
      <c r="Y93" s="212"/>
      <c r="Z93" s="212"/>
      <c r="AA93" s="212"/>
      <c r="AB93" s="212"/>
      <c r="AC93" s="212"/>
      <c r="AD93" s="212"/>
      <c r="AE93" s="212"/>
      <c r="AF93" s="212"/>
      <c r="AG93" s="212" t="s">
        <v>220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22.5" outlineLevel="1" x14ac:dyDescent="0.2">
      <c r="A94" s="219"/>
      <c r="B94" s="220"/>
      <c r="C94" s="249" t="s">
        <v>221</v>
      </c>
      <c r="D94" s="240"/>
      <c r="E94" s="240"/>
      <c r="F94" s="240"/>
      <c r="G94" s="240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12"/>
      <c r="Z94" s="212"/>
      <c r="AA94" s="212"/>
      <c r="AB94" s="212"/>
      <c r="AC94" s="212"/>
      <c r="AD94" s="212"/>
      <c r="AE94" s="212"/>
      <c r="AF94" s="212"/>
      <c r="AG94" s="212" t="s">
        <v>131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43" t="str">
        <f>C94</f>
        <v>přesun hmot pro budovy občanské výstavby (JKSO 801), budovy pro bydlení (JKSO 803) budovy pro výrobu a služby (JKSO 812) s nosnou svislou konstrukcí zděnou z cihel nebo tvárnic nebo kovovou</v>
      </c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51"/>
      <c r="D95" s="242"/>
      <c r="E95" s="242"/>
      <c r="F95" s="242"/>
      <c r="G95" s="24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12"/>
      <c r="Z95" s="212"/>
      <c r="AA95" s="212"/>
      <c r="AB95" s="212"/>
      <c r="AC95" s="212"/>
      <c r="AD95" s="212"/>
      <c r="AE95" s="212"/>
      <c r="AF95" s="212"/>
      <c r="AG95" s="212" t="s">
        <v>134</v>
      </c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x14ac:dyDescent="0.2">
      <c r="A96" s="227" t="s">
        <v>121</v>
      </c>
      <c r="B96" s="228" t="s">
        <v>74</v>
      </c>
      <c r="C96" s="247" t="s">
        <v>75</v>
      </c>
      <c r="D96" s="229"/>
      <c r="E96" s="230"/>
      <c r="F96" s="231"/>
      <c r="G96" s="231">
        <f>SUMIF(AG97:AG118,"&lt;&gt;NOR",G97:G118)</f>
        <v>0</v>
      </c>
      <c r="H96" s="231"/>
      <c r="I96" s="231">
        <f>SUM(I97:I118)</f>
        <v>0</v>
      </c>
      <c r="J96" s="231"/>
      <c r="K96" s="231">
        <f>SUM(K97:K118)</f>
        <v>0</v>
      </c>
      <c r="L96" s="231"/>
      <c r="M96" s="231">
        <f>SUM(M97:M118)</f>
        <v>0</v>
      </c>
      <c r="N96" s="231"/>
      <c r="O96" s="231">
        <f>SUM(O97:O118)</f>
        <v>0.19</v>
      </c>
      <c r="P96" s="231"/>
      <c r="Q96" s="231">
        <f>SUM(Q97:Q118)</f>
        <v>0</v>
      </c>
      <c r="R96" s="231"/>
      <c r="S96" s="231"/>
      <c r="T96" s="232"/>
      <c r="U96" s="226"/>
      <c r="V96" s="226">
        <f>SUM(V97:V118)</f>
        <v>5.22</v>
      </c>
      <c r="W96" s="226"/>
      <c r="X96" s="226"/>
      <c r="AG96" t="s">
        <v>122</v>
      </c>
    </row>
    <row r="97" spans="1:60" ht="22.5" outlineLevel="1" x14ac:dyDescent="0.2">
      <c r="A97" s="233">
        <v>26</v>
      </c>
      <c r="B97" s="234" t="s">
        <v>226</v>
      </c>
      <c r="C97" s="248" t="s">
        <v>227</v>
      </c>
      <c r="D97" s="235" t="s">
        <v>179</v>
      </c>
      <c r="E97" s="236">
        <v>6</v>
      </c>
      <c r="F97" s="237"/>
      <c r="G97" s="238">
        <f>ROUND(E97*F97,2)</f>
        <v>0</v>
      </c>
      <c r="H97" s="237"/>
      <c r="I97" s="238">
        <f>ROUND(E97*H97,2)</f>
        <v>0</v>
      </c>
      <c r="J97" s="237"/>
      <c r="K97" s="238">
        <f>ROUND(E97*J97,2)</f>
        <v>0</v>
      </c>
      <c r="L97" s="238">
        <v>21</v>
      </c>
      <c r="M97" s="238">
        <f>G97*(1+L97/100)</f>
        <v>0</v>
      </c>
      <c r="N97" s="238">
        <v>0</v>
      </c>
      <c r="O97" s="238">
        <f>ROUND(E97*N97,2)</f>
        <v>0</v>
      </c>
      <c r="P97" s="238">
        <v>0</v>
      </c>
      <c r="Q97" s="238">
        <f>ROUND(E97*P97,2)</f>
        <v>0</v>
      </c>
      <c r="R97" s="238" t="s">
        <v>228</v>
      </c>
      <c r="S97" s="238" t="s">
        <v>127</v>
      </c>
      <c r="T97" s="239" t="s">
        <v>127</v>
      </c>
      <c r="U97" s="222">
        <v>0.28100000000000003</v>
      </c>
      <c r="V97" s="222">
        <f>ROUND(E97*U97,2)</f>
        <v>1.69</v>
      </c>
      <c r="W97" s="222"/>
      <c r="X97" s="222" t="s">
        <v>128</v>
      </c>
      <c r="Y97" s="212"/>
      <c r="Z97" s="212"/>
      <c r="AA97" s="212"/>
      <c r="AB97" s="212"/>
      <c r="AC97" s="212"/>
      <c r="AD97" s="212"/>
      <c r="AE97" s="212"/>
      <c r="AF97" s="212"/>
      <c r="AG97" s="212" t="s">
        <v>129</v>
      </c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9"/>
      <c r="B98" s="220"/>
      <c r="C98" s="250" t="s">
        <v>229</v>
      </c>
      <c r="D98" s="224"/>
      <c r="E98" s="225">
        <v>6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2"/>
      <c r="Z98" s="212"/>
      <c r="AA98" s="212"/>
      <c r="AB98" s="212"/>
      <c r="AC98" s="212"/>
      <c r="AD98" s="212"/>
      <c r="AE98" s="212"/>
      <c r="AF98" s="212"/>
      <c r="AG98" s="212" t="s">
        <v>133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9"/>
      <c r="B99" s="220"/>
      <c r="C99" s="251"/>
      <c r="D99" s="242"/>
      <c r="E99" s="242"/>
      <c r="F99" s="242"/>
      <c r="G99" s="24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12"/>
      <c r="Z99" s="212"/>
      <c r="AA99" s="212"/>
      <c r="AB99" s="212"/>
      <c r="AC99" s="212"/>
      <c r="AD99" s="212"/>
      <c r="AE99" s="212"/>
      <c r="AF99" s="212"/>
      <c r="AG99" s="212" t="s">
        <v>134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ht="33.75" outlineLevel="1" x14ac:dyDescent="0.2">
      <c r="A100" s="233">
        <v>27</v>
      </c>
      <c r="B100" s="234" t="s">
        <v>230</v>
      </c>
      <c r="C100" s="248" t="s">
        <v>231</v>
      </c>
      <c r="D100" s="235" t="s">
        <v>179</v>
      </c>
      <c r="E100" s="236">
        <v>6</v>
      </c>
      <c r="F100" s="237"/>
      <c r="G100" s="238">
        <f>ROUND(E100*F100,2)</f>
        <v>0</v>
      </c>
      <c r="H100" s="237"/>
      <c r="I100" s="238">
        <f>ROUND(E100*H100,2)</f>
        <v>0</v>
      </c>
      <c r="J100" s="237"/>
      <c r="K100" s="238">
        <f>ROUND(E100*J100,2)</f>
        <v>0</v>
      </c>
      <c r="L100" s="238">
        <v>21</v>
      </c>
      <c r="M100" s="238">
        <f>G100*(1+L100/100)</f>
        <v>0</v>
      </c>
      <c r="N100" s="238">
        <v>1.6000000000000001E-4</v>
      </c>
      <c r="O100" s="238">
        <f>ROUND(E100*N100,2)</f>
        <v>0</v>
      </c>
      <c r="P100" s="238">
        <v>0</v>
      </c>
      <c r="Q100" s="238">
        <f>ROUND(E100*P100,2)</f>
        <v>0</v>
      </c>
      <c r="R100" s="238" t="s">
        <v>228</v>
      </c>
      <c r="S100" s="238" t="s">
        <v>127</v>
      </c>
      <c r="T100" s="239" t="s">
        <v>127</v>
      </c>
      <c r="U100" s="222">
        <v>0.13</v>
      </c>
      <c r="V100" s="222">
        <f>ROUND(E100*U100,2)</f>
        <v>0.78</v>
      </c>
      <c r="W100" s="222"/>
      <c r="X100" s="222" t="s">
        <v>128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129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9"/>
      <c r="B101" s="220"/>
      <c r="C101" s="250" t="s">
        <v>232</v>
      </c>
      <c r="D101" s="224"/>
      <c r="E101" s="225">
        <v>6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133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51"/>
      <c r="D102" s="242"/>
      <c r="E102" s="242"/>
      <c r="F102" s="242"/>
      <c r="G102" s="24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134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33">
        <v>28</v>
      </c>
      <c r="B103" s="234" t="s">
        <v>233</v>
      </c>
      <c r="C103" s="248" t="s">
        <v>234</v>
      </c>
      <c r="D103" s="235" t="s">
        <v>175</v>
      </c>
      <c r="E103" s="236">
        <v>50</v>
      </c>
      <c r="F103" s="237"/>
      <c r="G103" s="238">
        <f>ROUND(E103*F103,2)</f>
        <v>0</v>
      </c>
      <c r="H103" s="237"/>
      <c r="I103" s="238">
        <f>ROUND(E103*H103,2)</f>
        <v>0</v>
      </c>
      <c r="J103" s="237"/>
      <c r="K103" s="238">
        <f>ROUND(E103*J103,2)</f>
        <v>0</v>
      </c>
      <c r="L103" s="238">
        <v>21</v>
      </c>
      <c r="M103" s="238">
        <f>G103*(1+L103/100)</f>
        <v>0</v>
      </c>
      <c r="N103" s="238">
        <v>0</v>
      </c>
      <c r="O103" s="238">
        <f>ROUND(E103*N103,2)</f>
        <v>0</v>
      </c>
      <c r="P103" s="238">
        <v>0</v>
      </c>
      <c r="Q103" s="238">
        <f>ROUND(E103*P103,2)</f>
        <v>0</v>
      </c>
      <c r="R103" s="238" t="s">
        <v>228</v>
      </c>
      <c r="S103" s="238" t="s">
        <v>127</v>
      </c>
      <c r="T103" s="239" t="s">
        <v>127</v>
      </c>
      <c r="U103" s="222">
        <v>5.5E-2</v>
      </c>
      <c r="V103" s="222">
        <f>ROUND(E103*U103,2)</f>
        <v>2.75</v>
      </c>
      <c r="W103" s="222"/>
      <c r="X103" s="222" t="s">
        <v>128</v>
      </c>
      <c r="Y103" s="212"/>
      <c r="Z103" s="212"/>
      <c r="AA103" s="212"/>
      <c r="AB103" s="212"/>
      <c r="AC103" s="212"/>
      <c r="AD103" s="212"/>
      <c r="AE103" s="212"/>
      <c r="AF103" s="212"/>
      <c r="AG103" s="212" t="s">
        <v>129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52"/>
      <c r="D104" s="244"/>
      <c r="E104" s="244"/>
      <c r="F104" s="244"/>
      <c r="G104" s="244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134</v>
      </c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33">
        <v>29</v>
      </c>
      <c r="B105" s="234" t="s">
        <v>235</v>
      </c>
      <c r="C105" s="248" t="s">
        <v>236</v>
      </c>
      <c r="D105" s="235" t="s">
        <v>147</v>
      </c>
      <c r="E105" s="236">
        <v>0.29699999999999999</v>
      </c>
      <c r="F105" s="237"/>
      <c r="G105" s="238">
        <f>ROUND(E105*F105,2)</f>
        <v>0</v>
      </c>
      <c r="H105" s="237"/>
      <c r="I105" s="238">
        <f>ROUND(E105*H105,2)</f>
        <v>0</v>
      </c>
      <c r="J105" s="237"/>
      <c r="K105" s="238">
        <f>ROUND(E105*J105,2)</f>
        <v>0</v>
      </c>
      <c r="L105" s="238">
        <v>21</v>
      </c>
      <c r="M105" s="238">
        <f>G105*(1+L105/100)</f>
        <v>0</v>
      </c>
      <c r="N105" s="238">
        <v>0.55000000000000004</v>
      </c>
      <c r="O105" s="238">
        <f>ROUND(E105*N105,2)</f>
        <v>0.16</v>
      </c>
      <c r="P105" s="238">
        <v>0</v>
      </c>
      <c r="Q105" s="238">
        <f>ROUND(E105*P105,2)</f>
        <v>0</v>
      </c>
      <c r="R105" s="238" t="s">
        <v>156</v>
      </c>
      <c r="S105" s="238" t="s">
        <v>127</v>
      </c>
      <c r="T105" s="239" t="s">
        <v>127</v>
      </c>
      <c r="U105" s="222">
        <v>0</v>
      </c>
      <c r="V105" s="222">
        <f>ROUND(E105*U105,2)</f>
        <v>0</v>
      </c>
      <c r="W105" s="222"/>
      <c r="X105" s="222" t="s">
        <v>157</v>
      </c>
      <c r="Y105" s="212"/>
      <c r="Z105" s="212"/>
      <c r="AA105" s="212"/>
      <c r="AB105" s="212"/>
      <c r="AC105" s="212"/>
      <c r="AD105" s="212"/>
      <c r="AE105" s="212"/>
      <c r="AF105" s="212"/>
      <c r="AG105" s="212" t="s">
        <v>158</v>
      </c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50" t="s">
        <v>237</v>
      </c>
      <c r="D106" s="224"/>
      <c r="E106" s="225">
        <v>0.27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133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9"/>
      <c r="B107" s="220"/>
      <c r="C107" s="250" t="s">
        <v>238</v>
      </c>
      <c r="D107" s="224"/>
      <c r="E107" s="225">
        <v>2.7E-2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133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51"/>
      <c r="D108" s="242"/>
      <c r="E108" s="242"/>
      <c r="F108" s="242"/>
      <c r="G108" s="24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134</v>
      </c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33">
        <v>30</v>
      </c>
      <c r="B109" s="234" t="s">
        <v>239</v>
      </c>
      <c r="C109" s="248" t="s">
        <v>240</v>
      </c>
      <c r="D109" s="235" t="s">
        <v>147</v>
      </c>
      <c r="E109" s="236">
        <v>4.9500000000000002E-2</v>
      </c>
      <c r="F109" s="237"/>
      <c r="G109" s="238">
        <f>ROUND(E109*F109,2)</f>
        <v>0</v>
      </c>
      <c r="H109" s="237"/>
      <c r="I109" s="238">
        <f>ROUND(E109*H109,2)</f>
        <v>0</v>
      </c>
      <c r="J109" s="237"/>
      <c r="K109" s="238">
        <f>ROUND(E109*J109,2)</f>
        <v>0</v>
      </c>
      <c r="L109" s="238">
        <v>21</v>
      </c>
      <c r="M109" s="238">
        <f>G109*(1+L109/100)</f>
        <v>0</v>
      </c>
      <c r="N109" s="238">
        <v>0.55000000000000004</v>
      </c>
      <c r="O109" s="238">
        <f>ROUND(E109*N109,2)</f>
        <v>0.03</v>
      </c>
      <c r="P109" s="238">
        <v>0</v>
      </c>
      <c r="Q109" s="238">
        <f>ROUND(E109*P109,2)</f>
        <v>0</v>
      </c>
      <c r="R109" s="238" t="s">
        <v>156</v>
      </c>
      <c r="S109" s="238" t="s">
        <v>127</v>
      </c>
      <c r="T109" s="239" t="s">
        <v>127</v>
      </c>
      <c r="U109" s="222">
        <v>0</v>
      </c>
      <c r="V109" s="222">
        <f>ROUND(E109*U109,2)</f>
        <v>0</v>
      </c>
      <c r="W109" s="222"/>
      <c r="X109" s="222" t="s">
        <v>157</v>
      </c>
      <c r="Y109" s="212"/>
      <c r="Z109" s="212"/>
      <c r="AA109" s="212"/>
      <c r="AB109" s="212"/>
      <c r="AC109" s="212"/>
      <c r="AD109" s="212"/>
      <c r="AE109" s="212"/>
      <c r="AF109" s="212"/>
      <c r="AG109" s="212" t="s">
        <v>158</v>
      </c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50" t="s">
        <v>241</v>
      </c>
      <c r="D110" s="224"/>
      <c r="E110" s="225">
        <v>4.4999999999999998E-2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133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9"/>
      <c r="B111" s="220"/>
      <c r="C111" s="250" t="s">
        <v>242</v>
      </c>
      <c r="D111" s="224"/>
      <c r="E111" s="225">
        <v>4.4999999999999997E-3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133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9"/>
      <c r="B112" s="220"/>
      <c r="C112" s="251"/>
      <c r="D112" s="242"/>
      <c r="E112" s="242"/>
      <c r="F112" s="242"/>
      <c r="G112" s="24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134</v>
      </c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33.75" outlineLevel="1" x14ac:dyDescent="0.2">
      <c r="A113" s="219">
        <v>31</v>
      </c>
      <c r="B113" s="220" t="s">
        <v>243</v>
      </c>
      <c r="C113" s="253" t="s">
        <v>244</v>
      </c>
      <c r="D113" s="221" t="s">
        <v>0</v>
      </c>
      <c r="E113" s="241"/>
      <c r="F113" s="223"/>
      <c r="G113" s="222">
        <f>ROUND(E113*F113,2)</f>
        <v>0</v>
      </c>
      <c r="H113" s="223"/>
      <c r="I113" s="222">
        <f>ROUND(E113*H113,2)</f>
        <v>0</v>
      </c>
      <c r="J113" s="223"/>
      <c r="K113" s="222">
        <f>ROUND(E113*J113,2)</f>
        <v>0</v>
      </c>
      <c r="L113" s="222">
        <v>21</v>
      </c>
      <c r="M113" s="222">
        <f>G113*(1+L113/100)</f>
        <v>0</v>
      </c>
      <c r="N113" s="222">
        <v>0</v>
      </c>
      <c r="O113" s="222">
        <f>ROUND(E113*N113,2)</f>
        <v>0</v>
      </c>
      <c r="P113" s="222">
        <v>0</v>
      </c>
      <c r="Q113" s="222">
        <f>ROUND(E113*P113,2)</f>
        <v>0</v>
      </c>
      <c r="R113" s="222" t="s">
        <v>228</v>
      </c>
      <c r="S113" s="222" t="s">
        <v>127</v>
      </c>
      <c r="T113" s="222" t="s">
        <v>170</v>
      </c>
      <c r="U113" s="222">
        <v>0</v>
      </c>
      <c r="V113" s="222">
        <f>ROUND(E113*U113,2)</f>
        <v>0</v>
      </c>
      <c r="W113" s="222"/>
      <c r="X113" s="222" t="s">
        <v>219</v>
      </c>
      <c r="Y113" s="212"/>
      <c r="Z113" s="212"/>
      <c r="AA113" s="212"/>
      <c r="AB113" s="212"/>
      <c r="AC113" s="212"/>
      <c r="AD113" s="212"/>
      <c r="AE113" s="212"/>
      <c r="AF113" s="212"/>
      <c r="AG113" s="212" t="s">
        <v>220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54" t="s">
        <v>245</v>
      </c>
      <c r="D114" s="245"/>
      <c r="E114" s="245"/>
      <c r="F114" s="245"/>
      <c r="G114" s="245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131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51"/>
      <c r="D115" s="242"/>
      <c r="E115" s="242"/>
      <c r="F115" s="242"/>
      <c r="G115" s="24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134</v>
      </c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33.75" outlineLevel="1" x14ac:dyDescent="0.2">
      <c r="A116" s="219">
        <v>32</v>
      </c>
      <c r="B116" s="220" t="s">
        <v>246</v>
      </c>
      <c r="C116" s="253" t="s">
        <v>247</v>
      </c>
      <c r="D116" s="221" t="s">
        <v>0</v>
      </c>
      <c r="E116" s="241"/>
      <c r="F116" s="223"/>
      <c r="G116" s="222">
        <f>ROUND(E116*F116,2)</f>
        <v>0</v>
      </c>
      <c r="H116" s="223"/>
      <c r="I116" s="222">
        <f>ROUND(E116*H116,2)</f>
        <v>0</v>
      </c>
      <c r="J116" s="223"/>
      <c r="K116" s="222">
        <f>ROUND(E116*J116,2)</f>
        <v>0</v>
      </c>
      <c r="L116" s="222">
        <v>21</v>
      </c>
      <c r="M116" s="222">
        <f>G116*(1+L116/100)</f>
        <v>0</v>
      </c>
      <c r="N116" s="222">
        <v>0</v>
      </c>
      <c r="O116" s="222">
        <f>ROUND(E116*N116,2)</f>
        <v>0</v>
      </c>
      <c r="P116" s="222">
        <v>0</v>
      </c>
      <c r="Q116" s="222">
        <f>ROUND(E116*P116,2)</f>
        <v>0</v>
      </c>
      <c r="R116" s="222" t="s">
        <v>228</v>
      </c>
      <c r="S116" s="222" t="s">
        <v>127</v>
      </c>
      <c r="T116" s="222" t="s">
        <v>170</v>
      </c>
      <c r="U116" s="222">
        <v>0</v>
      </c>
      <c r="V116" s="222">
        <f>ROUND(E116*U116,2)</f>
        <v>0</v>
      </c>
      <c r="W116" s="222"/>
      <c r="X116" s="222" t="s">
        <v>219</v>
      </c>
      <c r="Y116" s="212"/>
      <c r="Z116" s="212"/>
      <c r="AA116" s="212"/>
      <c r="AB116" s="212"/>
      <c r="AC116" s="212"/>
      <c r="AD116" s="212"/>
      <c r="AE116" s="212"/>
      <c r="AF116" s="212"/>
      <c r="AG116" s="212" t="s">
        <v>220</v>
      </c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9"/>
      <c r="B117" s="220"/>
      <c r="C117" s="254" t="s">
        <v>245</v>
      </c>
      <c r="D117" s="245"/>
      <c r="E117" s="245"/>
      <c r="F117" s="245"/>
      <c r="G117" s="245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131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9"/>
      <c r="B118" s="220"/>
      <c r="C118" s="251"/>
      <c r="D118" s="242"/>
      <c r="E118" s="242"/>
      <c r="F118" s="242"/>
      <c r="G118" s="24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134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x14ac:dyDescent="0.2">
      <c r="A119" s="227" t="s">
        <v>121</v>
      </c>
      <c r="B119" s="228" t="s">
        <v>76</v>
      </c>
      <c r="C119" s="247" t="s">
        <v>77</v>
      </c>
      <c r="D119" s="229"/>
      <c r="E119" s="230"/>
      <c r="F119" s="231"/>
      <c r="G119" s="231">
        <f>SUMIF(AG120:AG154,"&lt;&gt;NOR",G120:G154)</f>
        <v>0</v>
      </c>
      <c r="H119" s="231"/>
      <c r="I119" s="231">
        <f>SUM(I120:I154)</f>
        <v>0</v>
      </c>
      <c r="J119" s="231"/>
      <c r="K119" s="231">
        <f>SUM(K120:K154)</f>
        <v>0</v>
      </c>
      <c r="L119" s="231"/>
      <c r="M119" s="231">
        <f>SUM(M120:M154)</f>
        <v>0</v>
      </c>
      <c r="N119" s="231"/>
      <c r="O119" s="231">
        <f>SUM(O120:O154)</f>
        <v>0.15</v>
      </c>
      <c r="P119" s="231"/>
      <c r="Q119" s="231">
        <f>SUM(Q120:Q154)</f>
        <v>0.01</v>
      </c>
      <c r="R119" s="231"/>
      <c r="S119" s="231"/>
      <c r="T119" s="232"/>
      <c r="U119" s="226"/>
      <c r="V119" s="226">
        <f>SUM(V120:V154)</f>
        <v>11.29</v>
      </c>
      <c r="W119" s="226"/>
      <c r="X119" s="226"/>
      <c r="AG119" t="s">
        <v>122</v>
      </c>
    </row>
    <row r="120" spans="1:60" ht="22.5" outlineLevel="1" x14ac:dyDescent="0.2">
      <c r="A120" s="233">
        <v>33</v>
      </c>
      <c r="B120" s="234" t="s">
        <v>248</v>
      </c>
      <c r="C120" s="248" t="s">
        <v>249</v>
      </c>
      <c r="D120" s="235" t="s">
        <v>175</v>
      </c>
      <c r="E120" s="236">
        <v>3</v>
      </c>
      <c r="F120" s="237"/>
      <c r="G120" s="238">
        <f>ROUND(E120*F120,2)</f>
        <v>0</v>
      </c>
      <c r="H120" s="237"/>
      <c r="I120" s="238">
        <f>ROUND(E120*H120,2)</f>
        <v>0</v>
      </c>
      <c r="J120" s="237"/>
      <c r="K120" s="238">
        <f>ROUND(E120*J120,2)</f>
        <v>0</v>
      </c>
      <c r="L120" s="238">
        <v>21</v>
      </c>
      <c r="M120" s="238">
        <f>G120*(1+L120/100)</f>
        <v>0</v>
      </c>
      <c r="N120" s="238">
        <v>0</v>
      </c>
      <c r="O120" s="238">
        <f>ROUND(E120*N120,2)</f>
        <v>0</v>
      </c>
      <c r="P120" s="238">
        <v>0</v>
      </c>
      <c r="Q120" s="238">
        <f>ROUND(E120*P120,2)</f>
        <v>0</v>
      </c>
      <c r="R120" s="238" t="s">
        <v>250</v>
      </c>
      <c r="S120" s="238" t="s">
        <v>127</v>
      </c>
      <c r="T120" s="239" t="s">
        <v>127</v>
      </c>
      <c r="U120" s="222">
        <v>1.45</v>
      </c>
      <c r="V120" s="222">
        <f>ROUND(E120*U120,2)</f>
        <v>4.3499999999999996</v>
      </c>
      <c r="W120" s="222"/>
      <c r="X120" s="222" t="s">
        <v>128</v>
      </c>
      <c r="Y120" s="212"/>
      <c r="Z120" s="212"/>
      <c r="AA120" s="212"/>
      <c r="AB120" s="212"/>
      <c r="AC120" s="212"/>
      <c r="AD120" s="212"/>
      <c r="AE120" s="212"/>
      <c r="AF120" s="212"/>
      <c r="AG120" s="212" t="s">
        <v>129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9"/>
      <c r="B121" s="220"/>
      <c r="C121" s="252"/>
      <c r="D121" s="244"/>
      <c r="E121" s="244"/>
      <c r="F121" s="244"/>
      <c r="G121" s="244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134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ht="22.5" outlineLevel="1" x14ac:dyDescent="0.2">
      <c r="A122" s="233">
        <v>34</v>
      </c>
      <c r="B122" s="234" t="s">
        <v>251</v>
      </c>
      <c r="C122" s="248" t="s">
        <v>252</v>
      </c>
      <c r="D122" s="235" t="s">
        <v>175</v>
      </c>
      <c r="E122" s="236">
        <v>3</v>
      </c>
      <c r="F122" s="237"/>
      <c r="G122" s="238">
        <f>ROUND(E122*F122,2)</f>
        <v>0</v>
      </c>
      <c r="H122" s="237"/>
      <c r="I122" s="238">
        <f>ROUND(E122*H122,2)</f>
        <v>0</v>
      </c>
      <c r="J122" s="237"/>
      <c r="K122" s="238">
        <f>ROUND(E122*J122,2)</f>
        <v>0</v>
      </c>
      <c r="L122" s="238">
        <v>21</v>
      </c>
      <c r="M122" s="238">
        <f>G122*(1+L122/100)</f>
        <v>0</v>
      </c>
      <c r="N122" s="238">
        <v>0</v>
      </c>
      <c r="O122" s="238">
        <f>ROUND(E122*N122,2)</f>
        <v>0</v>
      </c>
      <c r="P122" s="238">
        <v>1.8E-3</v>
      </c>
      <c r="Q122" s="238">
        <f>ROUND(E122*P122,2)</f>
        <v>0.01</v>
      </c>
      <c r="R122" s="238" t="s">
        <v>250</v>
      </c>
      <c r="S122" s="238" t="s">
        <v>127</v>
      </c>
      <c r="T122" s="239" t="s">
        <v>127</v>
      </c>
      <c r="U122" s="222">
        <v>0.11</v>
      </c>
      <c r="V122" s="222">
        <f>ROUND(E122*U122,2)</f>
        <v>0.33</v>
      </c>
      <c r="W122" s="222"/>
      <c r="X122" s="222" t="s">
        <v>128</v>
      </c>
      <c r="Y122" s="212"/>
      <c r="Z122" s="212"/>
      <c r="AA122" s="212"/>
      <c r="AB122" s="212"/>
      <c r="AC122" s="212"/>
      <c r="AD122" s="212"/>
      <c r="AE122" s="212"/>
      <c r="AF122" s="212"/>
      <c r="AG122" s="212" t="s">
        <v>129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52"/>
      <c r="D123" s="244"/>
      <c r="E123" s="244"/>
      <c r="F123" s="244"/>
      <c r="G123" s="244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134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33">
        <v>35</v>
      </c>
      <c r="B124" s="234" t="s">
        <v>253</v>
      </c>
      <c r="C124" s="248" t="s">
        <v>254</v>
      </c>
      <c r="D124" s="235" t="s">
        <v>175</v>
      </c>
      <c r="E124" s="236">
        <v>6</v>
      </c>
      <c r="F124" s="237"/>
      <c r="G124" s="238">
        <f>ROUND(E124*F124,2)</f>
        <v>0</v>
      </c>
      <c r="H124" s="237"/>
      <c r="I124" s="238">
        <f>ROUND(E124*H124,2)</f>
        <v>0</v>
      </c>
      <c r="J124" s="237"/>
      <c r="K124" s="238">
        <f>ROUND(E124*J124,2)</f>
        <v>0</v>
      </c>
      <c r="L124" s="238">
        <v>21</v>
      </c>
      <c r="M124" s="238">
        <f>G124*(1+L124/100)</f>
        <v>0</v>
      </c>
      <c r="N124" s="238">
        <v>0</v>
      </c>
      <c r="O124" s="238">
        <f>ROUND(E124*N124,2)</f>
        <v>0</v>
      </c>
      <c r="P124" s="238">
        <v>0</v>
      </c>
      <c r="Q124" s="238">
        <f>ROUND(E124*P124,2)</f>
        <v>0</v>
      </c>
      <c r="R124" s="238" t="s">
        <v>250</v>
      </c>
      <c r="S124" s="238" t="s">
        <v>127</v>
      </c>
      <c r="T124" s="239" t="s">
        <v>127</v>
      </c>
      <c r="U124" s="222">
        <v>0.77500000000000002</v>
      </c>
      <c r="V124" s="222">
        <f>ROUND(E124*U124,2)</f>
        <v>4.6500000000000004</v>
      </c>
      <c r="W124" s="222"/>
      <c r="X124" s="222" t="s">
        <v>128</v>
      </c>
      <c r="Y124" s="212"/>
      <c r="Z124" s="212"/>
      <c r="AA124" s="212"/>
      <c r="AB124" s="212"/>
      <c r="AC124" s="212"/>
      <c r="AD124" s="212"/>
      <c r="AE124" s="212"/>
      <c r="AF124" s="212"/>
      <c r="AG124" s="212" t="s">
        <v>129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52"/>
      <c r="D125" s="244"/>
      <c r="E125" s="244"/>
      <c r="F125" s="244"/>
      <c r="G125" s="244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134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ht="22.5" outlineLevel="1" x14ac:dyDescent="0.2">
      <c r="A126" s="233">
        <v>36</v>
      </c>
      <c r="B126" s="234" t="s">
        <v>255</v>
      </c>
      <c r="C126" s="248" t="s">
        <v>256</v>
      </c>
      <c r="D126" s="235" t="s">
        <v>175</v>
      </c>
      <c r="E126" s="236">
        <v>7</v>
      </c>
      <c r="F126" s="237"/>
      <c r="G126" s="238">
        <f>ROUND(E126*F126,2)</f>
        <v>0</v>
      </c>
      <c r="H126" s="237"/>
      <c r="I126" s="238">
        <f>ROUND(E126*H126,2)</f>
        <v>0</v>
      </c>
      <c r="J126" s="237"/>
      <c r="K126" s="238">
        <f>ROUND(E126*J126,2)</f>
        <v>0</v>
      </c>
      <c r="L126" s="238">
        <v>21</v>
      </c>
      <c r="M126" s="238">
        <f>G126*(1+L126/100)</f>
        <v>0</v>
      </c>
      <c r="N126" s="238">
        <v>1.0000000000000001E-5</v>
      </c>
      <c r="O126" s="238">
        <f>ROUND(E126*N126,2)</f>
        <v>0</v>
      </c>
      <c r="P126" s="238">
        <v>0</v>
      </c>
      <c r="Q126" s="238">
        <f>ROUND(E126*P126,2)</f>
        <v>0</v>
      </c>
      <c r="R126" s="238" t="s">
        <v>250</v>
      </c>
      <c r="S126" s="238" t="s">
        <v>127</v>
      </c>
      <c r="T126" s="239" t="s">
        <v>127</v>
      </c>
      <c r="U126" s="222">
        <v>0.28000000000000003</v>
      </c>
      <c r="V126" s="222">
        <f>ROUND(E126*U126,2)</f>
        <v>1.96</v>
      </c>
      <c r="W126" s="222"/>
      <c r="X126" s="222" t="s">
        <v>128</v>
      </c>
      <c r="Y126" s="212"/>
      <c r="Z126" s="212"/>
      <c r="AA126" s="212"/>
      <c r="AB126" s="212"/>
      <c r="AC126" s="212"/>
      <c r="AD126" s="212"/>
      <c r="AE126" s="212"/>
      <c r="AF126" s="212"/>
      <c r="AG126" s="212" t="s">
        <v>129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19"/>
      <c r="B127" s="220"/>
      <c r="C127" s="252"/>
      <c r="D127" s="244"/>
      <c r="E127" s="244"/>
      <c r="F127" s="244"/>
      <c r="G127" s="244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134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33">
        <v>37</v>
      </c>
      <c r="B128" s="234" t="s">
        <v>257</v>
      </c>
      <c r="C128" s="248" t="s">
        <v>258</v>
      </c>
      <c r="D128" s="235" t="s">
        <v>175</v>
      </c>
      <c r="E128" s="236">
        <v>3</v>
      </c>
      <c r="F128" s="237"/>
      <c r="G128" s="238">
        <f>ROUND(E128*F128,2)</f>
        <v>0</v>
      </c>
      <c r="H128" s="237"/>
      <c r="I128" s="238">
        <f>ROUND(E128*H128,2)</f>
        <v>0</v>
      </c>
      <c r="J128" s="237"/>
      <c r="K128" s="238">
        <f>ROUND(E128*J128,2)</f>
        <v>0</v>
      </c>
      <c r="L128" s="238">
        <v>21</v>
      </c>
      <c r="M128" s="238">
        <f>G128*(1+L128/100)</f>
        <v>0</v>
      </c>
      <c r="N128" s="238">
        <v>0</v>
      </c>
      <c r="O128" s="238">
        <f>ROUND(E128*N128,2)</f>
        <v>0</v>
      </c>
      <c r="P128" s="238">
        <v>0</v>
      </c>
      <c r="Q128" s="238">
        <f>ROUND(E128*P128,2)</f>
        <v>0</v>
      </c>
      <c r="R128" s="238" t="s">
        <v>156</v>
      </c>
      <c r="S128" s="238" t="s">
        <v>127</v>
      </c>
      <c r="T128" s="239" t="s">
        <v>127</v>
      </c>
      <c r="U128" s="222">
        <v>0</v>
      </c>
      <c r="V128" s="222">
        <f>ROUND(E128*U128,2)</f>
        <v>0</v>
      </c>
      <c r="W128" s="222"/>
      <c r="X128" s="222" t="s">
        <v>157</v>
      </c>
      <c r="Y128" s="212"/>
      <c r="Z128" s="212"/>
      <c r="AA128" s="212"/>
      <c r="AB128" s="212"/>
      <c r="AC128" s="212"/>
      <c r="AD128" s="212"/>
      <c r="AE128" s="212"/>
      <c r="AF128" s="212"/>
      <c r="AG128" s="212" t="s">
        <v>158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52"/>
      <c r="D129" s="244"/>
      <c r="E129" s="244"/>
      <c r="F129" s="244"/>
      <c r="G129" s="244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12"/>
      <c r="Z129" s="212"/>
      <c r="AA129" s="212"/>
      <c r="AB129" s="212"/>
      <c r="AC129" s="212"/>
      <c r="AD129" s="212"/>
      <c r="AE129" s="212"/>
      <c r="AF129" s="212"/>
      <c r="AG129" s="212" t="s">
        <v>134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ht="22.5" outlineLevel="1" x14ac:dyDescent="0.2">
      <c r="A130" s="233">
        <v>38</v>
      </c>
      <c r="B130" s="234" t="s">
        <v>259</v>
      </c>
      <c r="C130" s="248" t="s">
        <v>260</v>
      </c>
      <c r="D130" s="235" t="s">
        <v>175</v>
      </c>
      <c r="E130" s="236">
        <v>3</v>
      </c>
      <c r="F130" s="237"/>
      <c r="G130" s="238">
        <f>ROUND(E130*F130,2)</f>
        <v>0</v>
      </c>
      <c r="H130" s="237"/>
      <c r="I130" s="238">
        <f>ROUND(E130*H130,2)</f>
        <v>0</v>
      </c>
      <c r="J130" s="237"/>
      <c r="K130" s="238">
        <f>ROUND(E130*J130,2)</f>
        <v>0</v>
      </c>
      <c r="L130" s="238">
        <v>21</v>
      </c>
      <c r="M130" s="238">
        <f>G130*(1+L130/100)</f>
        <v>0</v>
      </c>
      <c r="N130" s="238">
        <v>4.4000000000000002E-4</v>
      </c>
      <c r="O130" s="238">
        <f>ROUND(E130*N130,2)</f>
        <v>0</v>
      </c>
      <c r="P130" s="238">
        <v>0</v>
      </c>
      <c r="Q130" s="238">
        <f>ROUND(E130*P130,2)</f>
        <v>0</v>
      </c>
      <c r="R130" s="238" t="s">
        <v>156</v>
      </c>
      <c r="S130" s="238" t="s">
        <v>127</v>
      </c>
      <c r="T130" s="239" t="s">
        <v>127</v>
      </c>
      <c r="U130" s="222">
        <v>0</v>
      </c>
      <c r="V130" s="222">
        <f>ROUND(E130*U130,2)</f>
        <v>0</v>
      </c>
      <c r="W130" s="222"/>
      <c r="X130" s="222" t="s">
        <v>157</v>
      </c>
      <c r="Y130" s="212"/>
      <c r="Z130" s="212"/>
      <c r="AA130" s="212"/>
      <c r="AB130" s="212"/>
      <c r="AC130" s="212"/>
      <c r="AD130" s="212"/>
      <c r="AE130" s="212"/>
      <c r="AF130" s="212"/>
      <c r="AG130" s="212" t="s">
        <v>158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52"/>
      <c r="D131" s="244"/>
      <c r="E131" s="244"/>
      <c r="F131" s="244"/>
      <c r="G131" s="244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12"/>
      <c r="Z131" s="212"/>
      <c r="AA131" s="212"/>
      <c r="AB131" s="212"/>
      <c r="AC131" s="212"/>
      <c r="AD131" s="212"/>
      <c r="AE131" s="212"/>
      <c r="AF131" s="212"/>
      <c r="AG131" s="212" t="s">
        <v>134</v>
      </c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ht="22.5" outlineLevel="1" x14ac:dyDescent="0.2">
      <c r="A132" s="233">
        <v>39</v>
      </c>
      <c r="B132" s="234" t="s">
        <v>261</v>
      </c>
      <c r="C132" s="248" t="s">
        <v>262</v>
      </c>
      <c r="D132" s="235" t="s">
        <v>175</v>
      </c>
      <c r="E132" s="236">
        <v>1</v>
      </c>
      <c r="F132" s="237"/>
      <c r="G132" s="238">
        <f>ROUND(E132*F132,2)</f>
        <v>0</v>
      </c>
      <c r="H132" s="237"/>
      <c r="I132" s="238">
        <f>ROUND(E132*H132,2)</f>
        <v>0</v>
      </c>
      <c r="J132" s="237"/>
      <c r="K132" s="238">
        <f>ROUND(E132*J132,2)</f>
        <v>0</v>
      </c>
      <c r="L132" s="238">
        <v>21</v>
      </c>
      <c r="M132" s="238">
        <f>G132*(1+L132/100)</f>
        <v>0</v>
      </c>
      <c r="N132" s="238">
        <v>2.5999999999999999E-2</v>
      </c>
      <c r="O132" s="238">
        <f>ROUND(E132*N132,2)</f>
        <v>0.03</v>
      </c>
      <c r="P132" s="238">
        <v>0</v>
      </c>
      <c r="Q132" s="238">
        <f>ROUND(E132*P132,2)</f>
        <v>0</v>
      </c>
      <c r="R132" s="238" t="s">
        <v>156</v>
      </c>
      <c r="S132" s="238" t="s">
        <v>127</v>
      </c>
      <c r="T132" s="239" t="s">
        <v>127</v>
      </c>
      <c r="U132" s="222">
        <v>0</v>
      </c>
      <c r="V132" s="222">
        <f>ROUND(E132*U132,2)</f>
        <v>0</v>
      </c>
      <c r="W132" s="222"/>
      <c r="X132" s="222" t="s">
        <v>157</v>
      </c>
      <c r="Y132" s="212"/>
      <c r="Z132" s="212"/>
      <c r="AA132" s="212"/>
      <c r="AB132" s="212"/>
      <c r="AC132" s="212"/>
      <c r="AD132" s="212"/>
      <c r="AE132" s="212"/>
      <c r="AF132" s="212"/>
      <c r="AG132" s="212" t="s">
        <v>158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52"/>
      <c r="D133" s="244"/>
      <c r="E133" s="244"/>
      <c r="F133" s="244"/>
      <c r="G133" s="244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134</v>
      </c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ht="22.5" outlineLevel="1" x14ac:dyDescent="0.2">
      <c r="A134" s="233">
        <v>40</v>
      </c>
      <c r="B134" s="234" t="s">
        <v>263</v>
      </c>
      <c r="C134" s="248" t="s">
        <v>264</v>
      </c>
      <c r="D134" s="235" t="s">
        <v>175</v>
      </c>
      <c r="E134" s="236">
        <v>2</v>
      </c>
      <c r="F134" s="237"/>
      <c r="G134" s="238">
        <f>ROUND(E134*F134,2)</f>
        <v>0</v>
      </c>
      <c r="H134" s="237"/>
      <c r="I134" s="238">
        <f>ROUND(E134*H134,2)</f>
        <v>0</v>
      </c>
      <c r="J134" s="237"/>
      <c r="K134" s="238">
        <f>ROUND(E134*J134,2)</f>
        <v>0</v>
      </c>
      <c r="L134" s="238">
        <v>21</v>
      </c>
      <c r="M134" s="238">
        <f>G134*(1+L134/100)</f>
        <v>0</v>
      </c>
      <c r="N134" s="238">
        <v>2.9000000000000001E-2</v>
      </c>
      <c r="O134" s="238">
        <f>ROUND(E134*N134,2)</f>
        <v>0.06</v>
      </c>
      <c r="P134" s="238">
        <v>0</v>
      </c>
      <c r="Q134" s="238">
        <f>ROUND(E134*P134,2)</f>
        <v>0</v>
      </c>
      <c r="R134" s="238" t="s">
        <v>156</v>
      </c>
      <c r="S134" s="238" t="s">
        <v>127</v>
      </c>
      <c r="T134" s="239" t="s">
        <v>127</v>
      </c>
      <c r="U134" s="222">
        <v>0</v>
      </c>
      <c r="V134" s="222">
        <f>ROUND(E134*U134,2)</f>
        <v>0</v>
      </c>
      <c r="W134" s="222"/>
      <c r="X134" s="222" t="s">
        <v>157</v>
      </c>
      <c r="Y134" s="212"/>
      <c r="Z134" s="212"/>
      <c r="AA134" s="212"/>
      <c r="AB134" s="212"/>
      <c r="AC134" s="212"/>
      <c r="AD134" s="212"/>
      <c r="AE134" s="212"/>
      <c r="AF134" s="212"/>
      <c r="AG134" s="212" t="s">
        <v>158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52"/>
      <c r="D135" s="244"/>
      <c r="E135" s="244"/>
      <c r="F135" s="244"/>
      <c r="G135" s="244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134</v>
      </c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ht="22.5" outlineLevel="1" x14ac:dyDescent="0.2">
      <c r="A136" s="233">
        <v>41</v>
      </c>
      <c r="B136" s="234" t="s">
        <v>265</v>
      </c>
      <c r="C136" s="248" t="s">
        <v>266</v>
      </c>
      <c r="D136" s="235" t="s">
        <v>175</v>
      </c>
      <c r="E136" s="236">
        <v>1</v>
      </c>
      <c r="F136" s="237"/>
      <c r="G136" s="238">
        <f>ROUND(E136*F136,2)</f>
        <v>0</v>
      </c>
      <c r="H136" s="237"/>
      <c r="I136" s="238">
        <f>ROUND(E136*H136,2)</f>
        <v>0</v>
      </c>
      <c r="J136" s="237"/>
      <c r="K136" s="238">
        <f>ROUND(E136*J136,2)</f>
        <v>0</v>
      </c>
      <c r="L136" s="238">
        <v>21</v>
      </c>
      <c r="M136" s="238">
        <f>G136*(1+L136/100)</f>
        <v>0</v>
      </c>
      <c r="N136" s="238">
        <v>0.02</v>
      </c>
      <c r="O136" s="238">
        <f>ROUND(E136*N136,2)</f>
        <v>0.02</v>
      </c>
      <c r="P136" s="238">
        <v>0</v>
      </c>
      <c r="Q136" s="238">
        <f>ROUND(E136*P136,2)</f>
        <v>0</v>
      </c>
      <c r="R136" s="238" t="s">
        <v>156</v>
      </c>
      <c r="S136" s="238" t="s">
        <v>127</v>
      </c>
      <c r="T136" s="239" t="s">
        <v>127</v>
      </c>
      <c r="U136" s="222">
        <v>0</v>
      </c>
      <c r="V136" s="222">
        <f>ROUND(E136*U136,2)</f>
        <v>0</v>
      </c>
      <c r="W136" s="222"/>
      <c r="X136" s="222" t="s">
        <v>157</v>
      </c>
      <c r="Y136" s="212"/>
      <c r="Z136" s="212"/>
      <c r="AA136" s="212"/>
      <c r="AB136" s="212"/>
      <c r="AC136" s="212"/>
      <c r="AD136" s="212"/>
      <c r="AE136" s="212"/>
      <c r="AF136" s="212"/>
      <c r="AG136" s="212" t="s">
        <v>158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19"/>
      <c r="B137" s="220"/>
      <c r="C137" s="252"/>
      <c r="D137" s="244"/>
      <c r="E137" s="244"/>
      <c r="F137" s="244"/>
      <c r="G137" s="244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134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ht="22.5" outlineLevel="1" x14ac:dyDescent="0.2">
      <c r="A138" s="233">
        <v>42</v>
      </c>
      <c r="B138" s="234" t="s">
        <v>267</v>
      </c>
      <c r="C138" s="248" t="s">
        <v>268</v>
      </c>
      <c r="D138" s="235" t="s">
        <v>175</v>
      </c>
      <c r="E138" s="236">
        <v>2</v>
      </c>
      <c r="F138" s="237"/>
      <c r="G138" s="238">
        <f>ROUND(E138*F138,2)</f>
        <v>0</v>
      </c>
      <c r="H138" s="237"/>
      <c r="I138" s="238">
        <f>ROUND(E138*H138,2)</f>
        <v>0</v>
      </c>
      <c r="J138" s="237"/>
      <c r="K138" s="238">
        <f>ROUND(E138*J138,2)</f>
        <v>0</v>
      </c>
      <c r="L138" s="238">
        <v>21</v>
      </c>
      <c r="M138" s="238">
        <f>G138*(1+L138/100)</f>
        <v>0</v>
      </c>
      <c r="N138" s="238">
        <v>0.02</v>
      </c>
      <c r="O138" s="238">
        <f>ROUND(E138*N138,2)</f>
        <v>0.04</v>
      </c>
      <c r="P138" s="238">
        <v>0</v>
      </c>
      <c r="Q138" s="238">
        <f>ROUND(E138*P138,2)</f>
        <v>0</v>
      </c>
      <c r="R138" s="238" t="s">
        <v>156</v>
      </c>
      <c r="S138" s="238" t="s">
        <v>127</v>
      </c>
      <c r="T138" s="239" t="s">
        <v>127</v>
      </c>
      <c r="U138" s="222">
        <v>0</v>
      </c>
      <c r="V138" s="222">
        <f>ROUND(E138*U138,2)</f>
        <v>0</v>
      </c>
      <c r="W138" s="222"/>
      <c r="X138" s="222" t="s">
        <v>157</v>
      </c>
      <c r="Y138" s="212"/>
      <c r="Z138" s="212"/>
      <c r="AA138" s="212"/>
      <c r="AB138" s="212"/>
      <c r="AC138" s="212"/>
      <c r="AD138" s="212"/>
      <c r="AE138" s="212"/>
      <c r="AF138" s="212"/>
      <c r="AG138" s="212" t="s">
        <v>158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52"/>
      <c r="D139" s="244"/>
      <c r="E139" s="244"/>
      <c r="F139" s="244"/>
      <c r="G139" s="244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134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33">
        <v>43</v>
      </c>
      <c r="B140" s="234" t="s">
        <v>269</v>
      </c>
      <c r="C140" s="248" t="s">
        <v>270</v>
      </c>
      <c r="D140" s="235" t="s">
        <v>175</v>
      </c>
      <c r="E140" s="236">
        <v>3</v>
      </c>
      <c r="F140" s="237"/>
      <c r="G140" s="238">
        <f>ROUND(E140*F140,2)</f>
        <v>0</v>
      </c>
      <c r="H140" s="237"/>
      <c r="I140" s="238">
        <f>ROUND(E140*H140,2)</f>
        <v>0</v>
      </c>
      <c r="J140" s="237"/>
      <c r="K140" s="238">
        <f>ROUND(E140*J140,2)</f>
        <v>0</v>
      </c>
      <c r="L140" s="238">
        <v>21</v>
      </c>
      <c r="M140" s="238">
        <f>G140*(1+L140/100)</f>
        <v>0</v>
      </c>
      <c r="N140" s="238">
        <v>1.2099999999999999E-3</v>
      </c>
      <c r="O140" s="238">
        <f>ROUND(E140*N140,2)</f>
        <v>0</v>
      </c>
      <c r="P140" s="238">
        <v>0</v>
      </c>
      <c r="Q140" s="238">
        <f>ROUND(E140*P140,2)</f>
        <v>0</v>
      </c>
      <c r="R140" s="238" t="s">
        <v>156</v>
      </c>
      <c r="S140" s="238" t="s">
        <v>127</v>
      </c>
      <c r="T140" s="239" t="s">
        <v>170</v>
      </c>
      <c r="U140" s="222">
        <v>0</v>
      </c>
      <c r="V140" s="222">
        <f>ROUND(E140*U140,2)</f>
        <v>0</v>
      </c>
      <c r="W140" s="222"/>
      <c r="X140" s="222" t="s">
        <v>157</v>
      </c>
      <c r="Y140" s="212"/>
      <c r="Z140" s="212"/>
      <c r="AA140" s="212"/>
      <c r="AB140" s="212"/>
      <c r="AC140" s="212"/>
      <c r="AD140" s="212"/>
      <c r="AE140" s="212"/>
      <c r="AF140" s="212"/>
      <c r="AG140" s="212" t="s">
        <v>158</v>
      </c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19"/>
      <c r="B141" s="220"/>
      <c r="C141" s="252"/>
      <c r="D141" s="244"/>
      <c r="E141" s="244"/>
      <c r="F141" s="244"/>
      <c r="G141" s="244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12"/>
      <c r="Z141" s="212"/>
      <c r="AA141" s="212"/>
      <c r="AB141" s="212"/>
      <c r="AC141" s="212"/>
      <c r="AD141" s="212"/>
      <c r="AE141" s="212"/>
      <c r="AF141" s="212"/>
      <c r="AG141" s="212" t="s">
        <v>134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33">
        <v>44</v>
      </c>
      <c r="B142" s="234" t="s">
        <v>271</v>
      </c>
      <c r="C142" s="248" t="s">
        <v>272</v>
      </c>
      <c r="D142" s="235" t="s">
        <v>175</v>
      </c>
      <c r="E142" s="236">
        <v>2</v>
      </c>
      <c r="F142" s="237"/>
      <c r="G142" s="238">
        <f>ROUND(E142*F142,2)</f>
        <v>0</v>
      </c>
      <c r="H142" s="237"/>
      <c r="I142" s="238">
        <f>ROUND(E142*H142,2)</f>
        <v>0</v>
      </c>
      <c r="J142" s="237"/>
      <c r="K142" s="238">
        <f>ROUND(E142*J142,2)</f>
        <v>0</v>
      </c>
      <c r="L142" s="238">
        <v>21</v>
      </c>
      <c r="M142" s="238">
        <f>G142*(1+L142/100)</f>
        <v>0</v>
      </c>
      <c r="N142" s="238">
        <v>1.41E-3</v>
      </c>
      <c r="O142" s="238">
        <f>ROUND(E142*N142,2)</f>
        <v>0</v>
      </c>
      <c r="P142" s="238">
        <v>0</v>
      </c>
      <c r="Q142" s="238">
        <f>ROUND(E142*P142,2)</f>
        <v>0</v>
      </c>
      <c r="R142" s="238" t="s">
        <v>156</v>
      </c>
      <c r="S142" s="238" t="s">
        <v>127</v>
      </c>
      <c r="T142" s="239" t="s">
        <v>127</v>
      </c>
      <c r="U142" s="222">
        <v>0</v>
      </c>
      <c r="V142" s="222">
        <f>ROUND(E142*U142,2)</f>
        <v>0</v>
      </c>
      <c r="W142" s="222"/>
      <c r="X142" s="222" t="s">
        <v>157</v>
      </c>
      <c r="Y142" s="212"/>
      <c r="Z142" s="212"/>
      <c r="AA142" s="212"/>
      <c r="AB142" s="212"/>
      <c r="AC142" s="212"/>
      <c r="AD142" s="212"/>
      <c r="AE142" s="212"/>
      <c r="AF142" s="212"/>
      <c r="AG142" s="212" t="s">
        <v>158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19"/>
      <c r="B143" s="220"/>
      <c r="C143" s="252"/>
      <c r="D143" s="244"/>
      <c r="E143" s="244"/>
      <c r="F143" s="244"/>
      <c r="G143" s="244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12"/>
      <c r="Z143" s="212"/>
      <c r="AA143" s="212"/>
      <c r="AB143" s="212"/>
      <c r="AC143" s="212"/>
      <c r="AD143" s="212"/>
      <c r="AE143" s="212"/>
      <c r="AF143" s="212"/>
      <c r="AG143" s="212" t="s">
        <v>134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33">
        <v>45</v>
      </c>
      <c r="B144" s="234" t="s">
        <v>273</v>
      </c>
      <c r="C144" s="248" t="s">
        <v>274</v>
      </c>
      <c r="D144" s="235" t="s">
        <v>175</v>
      </c>
      <c r="E144" s="236">
        <v>2</v>
      </c>
      <c r="F144" s="237"/>
      <c r="G144" s="238">
        <f>ROUND(E144*F144,2)</f>
        <v>0</v>
      </c>
      <c r="H144" s="237"/>
      <c r="I144" s="238">
        <f>ROUND(E144*H144,2)</f>
        <v>0</v>
      </c>
      <c r="J144" s="237"/>
      <c r="K144" s="238">
        <f>ROUND(E144*J144,2)</f>
        <v>0</v>
      </c>
      <c r="L144" s="238">
        <v>21</v>
      </c>
      <c r="M144" s="238">
        <f>G144*(1+L144/100)</f>
        <v>0</v>
      </c>
      <c r="N144" s="238">
        <v>1.6100000000000001E-3</v>
      </c>
      <c r="O144" s="238">
        <f>ROUND(E144*N144,2)</f>
        <v>0</v>
      </c>
      <c r="P144" s="238">
        <v>0</v>
      </c>
      <c r="Q144" s="238">
        <f>ROUND(E144*P144,2)</f>
        <v>0</v>
      </c>
      <c r="R144" s="238" t="s">
        <v>156</v>
      </c>
      <c r="S144" s="238" t="s">
        <v>127</v>
      </c>
      <c r="T144" s="239" t="s">
        <v>127</v>
      </c>
      <c r="U144" s="222">
        <v>0</v>
      </c>
      <c r="V144" s="222">
        <f>ROUND(E144*U144,2)</f>
        <v>0</v>
      </c>
      <c r="W144" s="222"/>
      <c r="X144" s="222" t="s">
        <v>157</v>
      </c>
      <c r="Y144" s="212"/>
      <c r="Z144" s="212"/>
      <c r="AA144" s="212"/>
      <c r="AB144" s="212"/>
      <c r="AC144" s="212"/>
      <c r="AD144" s="212"/>
      <c r="AE144" s="212"/>
      <c r="AF144" s="212"/>
      <c r="AG144" s="212" t="s">
        <v>158</v>
      </c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19"/>
      <c r="B145" s="220"/>
      <c r="C145" s="252"/>
      <c r="D145" s="244"/>
      <c r="E145" s="244"/>
      <c r="F145" s="244"/>
      <c r="G145" s="244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134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9">
        <v>46</v>
      </c>
      <c r="B146" s="220" t="s">
        <v>275</v>
      </c>
      <c r="C146" s="253" t="s">
        <v>276</v>
      </c>
      <c r="D146" s="221" t="s">
        <v>0</v>
      </c>
      <c r="E146" s="241"/>
      <c r="F146" s="223"/>
      <c r="G146" s="222">
        <f>ROUND(E146*F146,2)</f>
        <v>0</v>
      </c>
      <c r="H146" s="223"/>
      <c r="I146" s="222">
        <f>ROUND(E146*H146,2)</f>
        <v>0</v>
      </c>
      <c r="J146" s="223"/>
      <c r="K146" s="222">
        <f>ROUND(E146*J146,2)</f>
        <v>0</v>
      </c>
      <c r="L146" s="222">
        <v>21</v>
      </c>
      <c r="M146" s="222">
        <f>G146*(1+L146/100)</f>
        <v>0</v>
      </c>
      <c r="N146" s="222">
        <v>0</v>
      </c>
      <c r="O146" s="222">
        <f>ROUND(E146*N146,2)</f>
        <v>0</v>
      </c>
      <c r="P146" s="222">
        <v>0</v>
      </c>
      <c r="Q146" s="222">
        <f>ROUND(E146*P146,2)</f>
        <v>0</v>
      </c>
      <c r="R146" s="222" t="s">
        <v>250</v>
      </c>
      <c r="S146" s="222" t="s">
        <v>127</v>
      </c>
      <c r="T146" s="222" t="s">
        <v>170</v>
      </c>
      <c r="U146" s="222">
        <v>0</v>
      </c>
      <c r="V146" s="222">
        <f>ROUND(E146*U146,2)</f>
        <v>0</v>
      </c>
      <c r="W146" s="222"/>
      <c r="X146" s="222" t="s">
        <v>219</v>
      </c>
      <c r="Y146" s="212"/>
      <c r="Z146" s="212"/>
      <c r="AA146" s="212"/>
      <c r="AB146" s="212"/>
      <c r="AC146" s="212"/>
      <c r="AD146" s="212"/>
      <c r="AE146" s="212"/>
      <c r="AF146" s="212"/>
      <c r="AG146" s="212" t="s">
        <v>220</v>
      </c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19"/>
      <c r="B147" s="220"/>
      <c r="C147" s="254" t="s">
        <v>245</v>
      </c>
      <c r="D147" s="245"/>
      <c r="E147" s="245"/>
      <c r="F147" s="245"/>
      <c r="G147" s="245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12"/>
      <c r="Z147" s="212"/>
      <c r="AA147" s="212"/>
      <c r="AB147" s="212"/>
      <c r="AC147" s="212"/>
      <c r="AD147" s="212"/>
      <c r="AE147" s="212"/>
      <c r="AF147" s="212"/>
      <c r="AG147" s="212" t="s">
        <v>131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9"/>
      <c r="B148" s="220"/>
      <c r="C148" s="251"/>
      <c r="D148" s="242"/>
      <c r="E148" s="242"/>
      <c r="F148" s="242"/>
      <c r="G148" s="24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134</v>
      </c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ht="33.75" outlineLevel="1" x14ac:dyDescent="0.2">
      <c r="A149" s="219">
        <v>47</v>
      </c>
      <c r="B149" s="220" t="s">
        <v>277</v>
      </c>
      <c r="C149" s="253" t="s">
        <v>278</v>
      </c>
      <c r="D149" s="221" t="s">
        <v>0</v>
      </c>
      <c r="E149" s="241"/>
      <c r="F149" s="223"/>
      <c r="G149" s="222">
        <f>ROUND(E149*F149,2)</f>
        <v>0</v>
      </c>
      <c r="H149" s="223"/>
      <c r="I149" s="222">
        <f>ROUND(E149*H149,2)</f>
        <v>0</v>
      </c>
      <c r="J149" s="223"/>
      <c r="K149" s="222">
        <f>ROUND(E149*J149,2)</f>
        <v>0</v>
      </c>
      <c r="L149" s="222">
        <v>21</v>
      </c>
      <c r="M149" s="222">
        <f>G149*(1+L149/100)</f>
        <v>0</v>
      </c>
      <c r="N149" s="222">
        <v>0</v>
      </c>
      <c r="O149" s="222">
        <f>ROUND(E149*N149,2)</f>
        <v>0</v>
      </c>
      <c r="P149" s="222">
        <v>0</v>
      </c>
      <c r="Q149" s="222">
        <f>ROUND(E149*P149,2)</f>
        <v>0</v>
      </c>
      <c r="R149" s="222" t="s">
        <v>250</v>
      </c>
      <c r="S149" s="222" t="s">
        <v>127</v>
      </c>
      <c r="T149" s="222" t="s">
        <v>170</v>
      </c>
      <c r="U149" s="222">
        <v>0</v>
      </c>
      <c r="V149" s="222">
        <f>ROUND(E149*U149,2)</f>
        <v>0</v>
      </c>
      <c r="W149" s="222"/>
      <c r="X149" s="222" t="s">
        <v>219</v>
      </c>
      <c r="Y149" s="212"/>
      <c r="Z149" s="212"/>
      <c r="AA149" s="212"/>
      <c r="AB149" s="212"/>
      <c r="AC149" s="212"/>
      <c r="AD149" s="212"/>
      <c r="AE149" s="212"/>
      <c r="AF149" s="212"/>
      <c r="AG149" s="212" t="s">
        <v>220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9"/>
      <c r="B150" s="220"/>
      <c r="C150" s="254" t="s">
        <v>245</v>
      </c>
      <c r="D150" s="245"/>
      <c r="E150" s="245"/>
      <c r="F150" s="245"/>
      <c r="G150" s="245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131</v>
      </c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 x14ac:dyDescent="0.2">
      <c r="A151" s="219"/>
      <c r="B151" s="220"/>
      <c r="C151" s="251"/>
      <c r="D151" s="242"/>
      <c r="E151" s="242"/>
      <c r="F151" s="242"/>
      <c r="G151" s="24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134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ht="33.75" outlineLevel="1" x14ac:dyDescent="0.2">
      <c r="A152" s="219">
        <v>48</v>
      </c>
      <c r="B152" s="220" t="s">
        <v>279</v>
      </c>
      <c r="C152" s="253" t="s">
        <v>280</v>
      </c>
      <c r="D152" s="221" t="s">
        <v>0</v>
      </c>
      <c r="E152" s="241"/>
      <c r="F152" s="223"/>
      <c r="G152" s="222">
        <f>ROUND(E152*F152,2)</f>
        <v>0</v>
      </c>
      <c r="H152" s="223"/>
      <c r="I152" s="222">
        <f>ROUND(E152*H152,2)</f>
        <v>0</v>
      </c>
      <c r="J152" s="223"/>
      <c r="K152" s="222">
        <f>ROUND(E152*J152,2)</f>
        <v>0</v>
      </c>
      <c r="L152" s="222">
        <v>21</v>
      </c>
      <c r="M152" s="222">
        <f>G152*(1+L152/100)</f>
        <v>0</v>
      </c>
      <c r="N152" s="222">
        <v>0</v>
      </c>
      <c r="O152" s="222">
        <f>ROUND(E152*N152,2)</f>
        <v>0</v>
      </c>
      <c r="P152" s="222">
        <v>0</v>
      </c>
      <c r="Q152" s="222">
        <f>ROUND(E152*P152,2)</f>
        <v>0</v>
      </c>
      <c r="R152" s="222" t="s">
        <v>250</v>
      </c>
      <c r="S152" s="222" t="s">
        <v>127</v>
      </c>
      <c r="T152" s="222" t="s">
        <v>170</v>
      </c>
      <c r="U152" s="222">
        <v>0</v>
      </c>
      <c r="V152" s="222">
        <f>ROUND(E152*U152,2)</f>
        <v>0</v>
      </c>
      <c r="W152" s="222"/>
      <c r="X152" s="222" t="s">
        <v>219</v>
      </c>
      <c r="Y152" s="212"/>
      <c r="Z152" s="212"/>
      <c r="AA152" s="212"/>
      <c r="AB152" s="212"/>
      <c r="AC152" s="212"/>
      <c r="AD152" s="212"/>
      <c r="AE152" s="212"/>
      <c r="AF152" s="212"/>
      <c r="AG152" s="212" t="s">
        <v>220</v>
      </c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19"/>
      <c r="B153" s="220"/>
      <c r="C153" s="254" t="s">
        <v>245</v>
      </c>
      <c r="D153" s="245"/>
      <c r="E153" s="245"/>
      <c r="F153" s="245"/>
      <c r="G153" s="245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12"/>
      <c r="Z153" s="212"/>
      <c r="AA153" s="212"/>
      <c r="AB153" s="212"/>
      <c r="AC153" s="212"/>
      <c r="AD153" s="212"/>
      <c r="AE153" s="212"/>
      <c r="AF153" s="212"/>
      <c r="AG153" s="212" t="s">
        <v>131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9"/>
      <c r="B154" s="220"/>
      <c r="C154" s="251"/>
      <c r="D154" s="242"/>
      <c r="E154" s="242"/>
      <c r="F154" s="242"/>
      <c r="G154" s="24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134</v>
      </c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x14ac:dyDescent="0.2">
      <c r="A155" s="227" t="s">
        <v>121</v>
      </c>
      <c r="B155" s="228" t="s">
        <v>78</v>
      </c>
      <c r="C155" s="247" t="s">
        <v>79</v>
      </c>
      <c r="D155" s="229"/>
      <c r="E155" s="230"/>
      <c r="F155" s="231"/>
      <c r="G155" s="231">
        <f>SUMIF(AG156:AG171,"&lt;&gt;NOR",G156:G171)</f>
        <v>0</v>
      </c>
      <c r="H155" s="231"/>
      <c r="I155" s="231">
        <f>SUM(I156:I171)</f>
        <v>0</v>
      </c>
      <c r="J155" s="231"/>
      <c r="K155" s="231">
        <f>SUM(K156:K171)</f>
        <v>0</v>
      </c>
      <c r="L155" s="231"/>
      <c r="M155" s="231">
        <f>SUM(M156:M171)</f>
        <v>0</v>
      </c>
      <c r="N155" s="231"/>
      <c r="O155" s="231">
        <f>SUM(O156:O171)</f>
        <v>0.25</v>
      </c>
      <c r="P155" s="231"/>
      <c r="Q155" s="231">
        <f>SUM(Q156:Q171)</f>
        <v>0.23</v>
      </c>
      <c r="R155" s="231"/>
      <c r="S155" s="231"/>
      <c r="T155" s="232"/>
      <c r="U155" s="226"/>
      <c r="V155" s="226">
        <f>SUM(V156:V171)</f>
        <v>3.89</v>
      </c>
      <c r="W155" s="226"/>
      <c r="X155" s="226"/>
      <c r="AG155" t="s">
        <v>122</v>
      </c>
    </row>
    <row r="156" spans="1:60" outlineLevel="1" x14ac:dyDescent="0.2">
      <c r="A156" s="233">
        <v>49</v>
      </c>
      <c r="B156" s="234" t="s">
        <v>281</v>
      </c>
      <c r="C156" s="248" t="s">
        <v>282</v>
      </c>
      <c r="D156" s="235" t="s">
        <v>125</v>
      </c>
      <c r="E156" s="236">
        <v>25.92</v>
      </c>
      <c r="F156" s="237"/>
      <c r="G156" s="238">
        <f>ROUND(E156*F156,2)</f>
        <v>0</v>
      </c>
      <c r="H156" s="237"/>
      <c r="I156" s="238">
        <f>ROUND(E156*H156,2)</f>
        <v>0</v>
      </c>
      <c r="J156" s="237"/>
      <c r="K156" s="238">
        <f>ROUND(E156*J156,2)</f>
        <v>0</v>
      </c>
      <c r="L156" s="238">
        <v>21</v>
      </c>
      <c r="M156" s="238">
        <f>G156*(1+L156/100)</f>
        <v>0</v>
      </c>
      <c r="N156" s="238">
        <v>0</v>
      </c>
      <c r="O156" s="238">
        <f>ROUND(E156*N156,2)</f>
        <v>0</v>
      </c>
      <c r="P156" s="238">
        <v>8.9099999999999995E-3</v>
      </c>
      <c r="Q156" s="238">
        <f>ROUND(E156*P156,2)</f>
        <v>0.23</v>
      </c>
      <c r="R156" s="238" t="s">
        <v>283</v>
      </c>
      <c r="S156" s="238" t="s">
        <v>127</v>
      </c>
      <c r="T156" s="239" t="s">
        <v>127</v>
      </c>
      <c r="U156" s="222">
        <v>0.15</v>
      </c>
      <c r="V156" s="222">
        <f>ROUND(E156*U156,2)</f>
        <v>3.89</v>
      </c>
      <c r="W156" s="222"/>
      <c r="X156" s="222" t="s">
        <v>128</v>
      </c>
      <c r="Y156" s="212"/>
      <c r="Z156" s="212"/>
      <c r="AA156" s="212"/>
      <c r="AB156" s="212"/>
      <c r="AC156" s="212"/>
      <c r="AD156" s="212"/>
      <c r="AE156" s="212"/>
      <c r="AF156" s="212"/>
      <c r="AG156" s="212" t="s">
        <v>129</v>
      </c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19"/>
      <c r="B157" s="220"/>
      <c r="C157" s="249" t="s">
        <v>284</v>
      </c>
      <c r="D157" s="240"/>
      <c r="E157" s="240"/>
      <c r="F157" s="240"/>
      <c r="G157" s="240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12"/>
      <c r="Z157" s="212"/>
      <c r="AA157" s="212"/>
      <c r="AB157" s="212"/>
      <c r="AC157" s="212"/>
      <c r="AD157" s="212"/>
      <c r="AE157" s="212"/>
      <c r="AF157" s="212"/>
      <c r="AG157" s="212" t="s">
        <v>131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9"/>
      <c r="B158" s="220"/>
      <c r="C158" s="250" t="s">
        <v>285</v>
      </c>
      <c r="D158" s="224"/>
      <c r="E158" s="225">
        <v>25.92</v>
      </c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12"/>
      <c r="Z158" s="212"/>
      <c r="AA158" s="212"/>
      <c r="AB158" s="212"/>
      <c r="AC158" s="212"/>
      <c r="AD158" s="212"/>
      <c r="AE158" s="212"/>
      <c r="AF158" s="212"/>
      <c r="AG158" s="212" t="s">
        <v>133</v>
      </c>
      <c r="AH158" s="212">
        <v>0</v>
      </c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19"/>
      <c r="B159" s="220"/>
      <c r="C159" s="251"/>
      <c r="D159" s="242"/>
      <c r="E159" s="242"/>
      <c r="F159" s="242"/>
      <c r="G159" s="24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12"/>
      <c r="Z159" s="212"/>
      <c r="AA159" s="212"/>
      <c r="AB159" s="212"/>
      <c r="AC159" s="212"/>
      <c r="AD159" s="212"/>
      <c r="AE159" s="212"/>
      <c r="AF159" s="212"/>
      <c r="AG159" s="212" t="s">
        <v>134</v>
      </c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33">
        <v>50</v>
      </c>
      <c r="B160" s="234" t="s">
        <v>286</v>
      </c>
      <c r="C160" s="248" t="s">
        <v>287</v>
      </c>
      <c r="D160" s="235" t="s">
        <v>125</v>
      </c>
      <c r="E160" s="236">
        <v>25.92</v>
      </c>
      <c r="F160" s="237"/>
      <c r="G160" s="238">
        <f>ROUND(E160*F160,2)</f>
        <v>0</v>
      </c>
      <c r="H160" s="237"/>
      <c r="I160" s="238">
        <f>ROUND(E160*H160,2)</f>
        <v>0</v>
      </c>
      <c r="J160" s="237"/>
      <c r="K160" s="238">
        <f>ROUND(E160*J160,2)</f>
        <v>0</v>
      </c>
      <c r="L160" s="238">
        <v>21</v>
      </c>
      <c r="M160" s="238">
        <f>G160*(1+L160/100)</f>
        <v>0</v>
      </c>
      <c r="N160" s="238">
        <v>9.6500000000000006E-3</v>
      </c>
      <c r="O160" s="238">
        <f>ROUND(E160*N160,2)</f>
        <v>0.25</v>
      </c>
      <c r="P160" s="238">
        <v>0</v>
      </c>
      <c r="Q160" s="238">
        <f>ROUND(E160*P160,2)</f>
        <v>0</v>
      </c>
      <c r="R160" s="238" t="s">
        <v>288</v>
      </c>
      <c r="S160" s="238" t="s">
        <v>127</v>
      </c>
      <c r="T160" s="239" t="s">
        <v>127</v>
      </c>
      <c r="U160" s="222">
        <v>0</v>
      </c>
      <c r="V160" s="222">
        <f>ROUND(E160*U160,2)</f>
        <v>0</v>
      </c>
      <c r="W160" s="222"/>
      <c r="X160" s="222" t="s">
        <v>149</v>
      </c>
      <c r="Y160" s="212"/>
      <c r="Z160" s="212"/>
      <c r="AA160" s="212"/>
      <c r="AB160" s="212"/>
      <c r="AC160" s="212"/>
      <c r="AD160" s="212"/>
      <c r="AE160" s="212"/>
      <c r="AF160" s="212"/>
      <c r="AG160" s="212" t="s">
        <v>150</v>
      </c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9"/>
      <c r="B161" s="220"/>
      <c r="C161" s="249" t="s">
        <v>289</v>
      </c>
      <c r="D161" s="240"/>
      <c r="E161" s="240"/>
      <c r="F161" s="240"/>
      <c r="G161" s="240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12"/>
      <c r="Z161" s="212"/>
      <c r="AA161" s="212"/>
      <c r="AB161" s="212"/>
      <c r="AC161" s="212"/>
      <c r="AD161" s="212"/>
      <c r="AE161" s="212"/>
      <c r="AF161" s="212"/>
      <c r="AG161" s="212" t="s">
        <v>131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19"/>
      <c r="B162" s="220"/>
      <c r="C162" s="251"/>
      <c r="D162" s="242"/>
      <c r="E162" s="242"/>
      <c r="F162" s="242"/>
      <c r="G162" s="24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12"/>
      <c r="Z162" s="212"/>
      <c r="AA162" s="212"/>
      <c r="AB162" s="212"/>
      <c r="AC162" s="212"/>
      <c r="AD162" s="212"/>
      <c r="AE162" s="212"/>
      <c r="AF162" s="212"/>
      <c r="AG162" s="212" t="s">
        <v>134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9">
        <v>51</v>
      </c>
      <c r="B163" s="220" t="s">
        <v>290</v>
      </c>
      <c r="C163" s="253" t="s">
        <v>291</v>
      </c>
      <c r="D163" s="221" t="s">
        <v>0</v>
      </c>
      <c r="E163" s="241"/>
      <c r="F163" s="223"/>
      <c r="G163" s="222">
        <f>ROUND(E163*F163,2)</f>
        <v>0</v>
      </c>
      <c r="H163" s="223"/>
      <c r="I163" s="222">
        <f>ROUND(E163*H163,2)</f>
        <v>0</v>
      </c>
      <c r="J163" s="223"/>
      <c r="K163" s="222">
        <f>ROUND(E163*J163,2)</f>
        <v>0</v>
      </c>
      <c r="L163" s="222">
        <v>21</v>
      </c>
      <c r="M163" s="222">
        <f>G163*(1+L163/100)</f>
        <v>0</v>
      </c>
      <c r="N163" s="222">
        <v>0</v>
      </c>
      <c r="O163" s="222">
        <f>ROUND(E163*N163,2)</f>
        <v>0</v>
      </c>
      <c r="P163" s="222">
        <v>0</v>
      </c>
      <c r="Q163" s="222">
        <f>ROUND(E163*P163,2)</f>
        <v>0</v>
      </c>
      <c r="R163" s="222" t="s">
        <v>283</v>
      </c>
      <c r="S163" s="222" t="s">
        <v>127</v>
      </c>
      <c r="T163" s="222" t="s">
        <v>170</v>
      </c>
      <c r="U163" s="222">
        <v>0</v>
      </c>
      <c r="V163" s="222">
        <f>ROUND(E163*U163,2)</f>
        <v>0</v>
      </c>
      <c r="W163" s="222"/>
      <c r="X163" s="222" t="s">
        <v>219</v>
      </c>
      <c r="Y163" s="212"/>
      <c r="Z163" s="212"/>
      <c r="AA163" s="212"/>
      <c r="AB163" s="212"/>
      <c r="AC163" s="212"/>
      <c r="AD163" s="212"/>
      <c r="AE163" s="212"/>
      <c r="AF163" s="212"/>
      <c r="AG163" s="212" t="s">
        <v>220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19"/>
      <c r="B164" s="220"/>
      <c r="C164" s="254" t="s">
        <v>245</v>
      </c>
      <c r="D164" s="245"/>
      <c r="E164" s="245"/>
      <c r="F164" s="245"/>
      <c r="G164" s="245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12"/>
      <c r="Z164" s="212"/>
      <c r="AA164" s="212"/>
      <c r="AB164" s="212"/>
      <c r="AC164" s="212"/>
      <c r="AD164" s="212"/>
      <c r="AE164" s="212"/>
      <c r="AF164" s="212"/>
      <c r="AG164" s="212" t="s">
        <v>131</v>
      </c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19"/>
      <c r="B165" s="220"/>
      <c r="C165" s="251"/>
      <c r="D165" s="242"/>
      <c r="E165" s="242"/>
      <c r="F165" s="242"/>
      <c r="G165" s="24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134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ht="33.75" outlineLevel="1" x14ac:dyDescent="0.2">
      <c r="A166" s="219">
        <v>52</v>
      </c>
      <c r="B166" s="220" t="s">
        <v>292</v>
      </c>
      <c r="C166" s="253" t="s">
        <v>293</v>
      </c>
      <c r="D166" s="221" t="s">
        <v>0</v>
      </c>
      <c r="E166" s="241"/>
      <c r="F166" s="223"/>
      <c r="G166" s="222">
        <f>ROUND(E166*F166,2)</f>
        <v>0</v>
      </c>
      <c r="H166" s="223"/>
      <c r="I166" s="222">
        <f>ROUND(E166*H166,2)</f>
        <v>0</v>
      </c>
      <c r="J166" s="223"/>
      <c r="K166" s="222">
        <f>ROUND(E166*J166,2)</f>
        <v>0</v>
      </c>
      <c r="L166" s="222">
        <v>21</v>
      </c>
      <c r="M166" s="222">
        <f>G166*(1+L166/100)</f>
        <v>0</v>
      </c>
      <c r="N166" s="222">
        <v>0</v>
      </c>
      <c r="O166" s="222">
        <f>ROUND(E166*N166,2)</f>
        <v>0</v>
      </c>
      <c r="P166" s="222">
        <v>0</v>
      </c>
      <c r="Q166" s="222">
        <f>ROUND(E166*P166,2)</f>
        <v>0</v>
      </c>
      <c r="R166" s="222" t="s">
        <v>283</v>
      </c>
      <c r="S166" s="222" t="s">
        <v>127</v>
      </c>
      <c r="T166" s="222" t="s">
        <v>170</v>
      </c>
      <c r="U166" s="222">
        <v>0</v>
      </c>
      <c r="V166" s="222">
        <f>ROUND(E166*U166,2)</f>
        <v>0</v>
      </c>
      <c r="W166" s="222"/>
      <c r="X166" s="222" t="s">
        <v>219</v>
      </c>
      <c r="Y166" s="212"/>
      <c r="Z166" s="212"/>
      <c r="AA166" s="212"/>
      <c r="AB166" s="212"/>
      <c r="AC166" s="212"/>
      <c r="AD166" s="212"/>
      <c r="AE166" s="212"/>
      <c r="AF166" s="212"/>
      <c r="AG166" s="212" t="s">
        <v>220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19"/>
      <c r="B167" s="220"/>
      <c r="C167" s="254" t="s">
        <v>245</v>
      </c>
      <c r="D167" s="245"/>
      <c r="E167" s="245"/>
      <c r="F167" s="245"/>
      <c r="G167" s="245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12"/>
      <c r="Z167" s="212"/>
      <c r="AA167" s="212"/>
      <c r="AB167" s="212"/>
      <c r="AC167" s="212"/>
      <c r="AD167" s="212"/>
      <c r="AE167" s="212"/>
      <c r="AF167" s="212"/>
      <c r="AG167" s="212" t="s">
        <v>131</v>
      </c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 x14ac:dyDescent="0.2">
      <c r="A168" s="219"/>
      <c r="B168" s="220"/>
      <c r="C168" s="251"/>
      <c r="D168" s="242"/>
      <c r="E168" s="242"/>
      <c r="F168" s="242"/>
      <c r="G168" s="24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134</v>
      </c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ht="33.75" outlineLevel="1" x14ac:dyDescent="0.2">
      <c r="A169" s="219">
        <v>53</v>
      </c>
      <c r="B169" s="220" t="s">
        <v>294</v>
      </c>
      <c r="C169" s="253" t="s">
        <v>295</v>
      </c>
      <c r="D169" s="221" t="s">
        <v>0</v>
      </c>
      <c r="E169" s="241"/>
      <c r="F169" s="223"/>
      <c r="G169" s="222">
        <f>ROUND(E169*F169,2)</f>
        <v>0</v>
      </c>
      <c r="H169" s="223"/>
      <c r="I169" s="222">
        <f>ROUND(E169*H169,2)</f>
        <v>0</v>
      </c>
      <c r="J169" s="223"/>
      <c r="K169" s="222">
        <f>ROUND(E169*J169,2)</f>
        <v>0</v>
      </c>
      <c r="L169" s="222">
        <v>21</v>
      </c>
      <c r="M169" s="222">
        <f>G169*(1+L169/100)</f>
        <v>0</v>
      </c>
      <c r="N169" s="222">
        <v>0</v>
      </c>
      <c r="O169" s="222">
        <f>ROUND(E169*N169,2)</f>
        <v>0</v>
      </c>
      <c r="P169" s="222">
        <v>0</v>
      </c>
      <c r="Q169" s="222">
        <f>ROUND(E169*P169,2)</f>
        <v>0</v>
      </c>
      <c r="R169" s="222" t="s">
        <v>283</v>
      </c>
      <c r="S169" s="222" t="s">
        <v>127</v>
      </c>
      <c r="T169" s="222" t="s">
        <v>170</v>
      </c>
      <c r="U169" s="222">
        <v>0</v>
      </c>
      <c r="V169" s="222">
        <f>ROUND(E169*U169,2)</f>
        <v>0</v>
      </c>
      <c r="W169" s="222"/>
      <c r="X169" s="222" t="s">
        <v>219</v>
      </c>
      <c r="Y169" s="212"/>
      <c r="Z169" s="212"/>
      <c r="AA169" s="212"/>
      <c r="AB169" s="212"/>
      <c r="AC169" s="212"/>
      <c r="AD169" s="212"/>
      <c r="AE169" s="212"/>
      <c r="AF169" s="212"/>
      <c r="AG169" s="212" t="s">
        <v>220</v>
      </c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19"/>
      <c r="B170" s="220"/>
      <c r="C170" s="254" t="s">
        <v>245</v>
      </c>
      <c r="D170" s="245"/>
      <c r="E170" s="245"/>
      <c r="F170" s="245"/>
      <c r="G170" s="245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12"/>
      <c r="Z170" s="212"/>
      <c r="AA170" s="212"/>
      <c r="AB170" s="212"/>
      <c r="AC170" s="212"/>
      <c r="AD170" s="212"/>
      <c r="AE170" s="212"/>
      <c r="AF170" s="212"/>
      <c r="AG170" s="212" t="s">
        <v>131</v>
      </c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9"/>
      <c r="B171" s="220"/>
      <c r="C171" s="251"/>
      <c r="D171" s="242"/>
      <c r="E171" s="242"/>
      <c r="F171" s="242"/>
      <c r="G171" s="24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134</v>
      </c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x14ac:dyDescent="0.2">
      <c r="A172" s="227" t="s">
        <v>121</v>
      </c>
      <c r="B172" s="228" t="s">
        <v>80</v>
      </c>
      <c r="C172" s="247" t="s">
        <v>81</v>
      </c>
      <c r="D172" s="229"/>
      <c r="E172" s="230"/>
      <c r="F172" s="231"/>
      <c r="G172" s="231">
        <f>SUMIF(AG173:AG209,"&lt;&gt;NOR",G173:G209)</f>
        <v>0</v>
      </c>
      <c r="H172" s="231"/>
      <c r="I172" s="231">
        <f>SUM(I173:I209)</f>
        <v>0</v>
      </c>
      <c r="J172" s="231"/>
      <c r="K172" s="231">
        <f>SUM(K173:K209)</f>
        <v>0</v>
      </c>
      <c r="L172" s="231"/>
      <c r="M172" s="231">
        <f>SUM(M173:M209)</f>
        <v>0</v>
      </c>
      <c r="N172" s="231"/>
      <c r="O172" s="231">
        <f>SUM(O173:O209)</f>
        <v>0.04</v>
      </c>
      <c r="P172" s="231"/>
      <c r="Q172" s="231">
        <f>SUM(Q173:Q209)</f>
        <v>0.02</v>
      </c>
      <c r="R172" s="231"/>
      <c r="S172" s="231"/>
      <c r="T172" s="232"/>
      <c r="U172" s="226"/>
      <c r="V172" s="226">
        <f>SUM(V173:V209)</f>
        <v>5.0599999999999996</v>
      </c>
      <c r="W172" s="226"/>
      <c r="X172" s="226"/>
      <c r="AG172" t="s">
        <v>122</v>
      </c>
    </row>
    <row r="173" spans="1:60" outlineLevel="1" x14ac:dyDescent="0.2">
      <c r="A173" s="233">
        <v>54</v>
      </c>
      <c r="B173" s="234" t="s">
        <v>296</v>
      </c>
      <c r="C173" s="248" t="s">
        <v>297</v>
      </c>
      <c r="D173" s="235" t="s">
        <v>125</v>
      </c>
      <c r="E173" s="236">
        <v>20.52</v>
      </c>
      <c r="F173" s="237"/>
      <c r="G173" s="238">
        <f>ROUND(E173*F173,2)</f>
        <v>0</v>
      </c>
      <c r="H173" s="237"/>
      <c r="I173" s="238">
        <f>ROUND(E173*H173,2)</f>
        <v>0</v>
      </c>
      <c r="J173" s="237"/>
      <c r="K173" s="238">
        <f>ROUND(E173*J173,2)</f>
        <v>0</v>
      </c>
      <c r="L173" s="238">
        <v>21</v>
      </c>
      <c r="M173" s="238">
        <f>G173*(1+L173/100)</f>
        <v>0</v>
      </c>
      <c r="N173" s="238">
        <v>0</v>
      </c>
      <c r="O173" s="238">
        <f>ROUND(E173*N173,2)</f>
        <v>0</v>
      </c>
      <c r="P173" s="238">
        <v>0</v>
      </c>
      <c r="Q173" s="238">
        <f>ROUND(E173*P173,2)</f>
        <v>0</v>
      </c>
      <c r="R173" s="238" t="s">
        <v>283</v>
      </c>
      <c r="S173" s="238" t="s">
        <v>127</v>
      </c>
      <c r="T173" s="239" t="s">
        <v>127</v>
      </c>
      <c r="U173" s="222">
        <v>1.6E-2</v>
      </c>
      <c r="V173" s="222">
        <f>ROUND(E173*U173,2)</f>
        <v>0.33</v>
      </c>
      <c r="W173" s="222"/>
      <c r="X173" s="222" t="s">
        <v>128</v>
      </c>
      <c r="Y173" s="212"/>
      <c r="Z173" s="212"/>
      <c r="AA173" s="212"/>
      <c r="AB173" s="212"/>
      <c r="AC173" s="212"/>
      <c r="AD173" s="212"/>
      <c r="AE173" s="212"/>
      <c r="AF173" s="212"/>
      <c r="AG173" s="212" t="s">
        <v>129</v>
      </c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19"/>
      <c r="B174" s="220"/>
      <c r="C174" s="249" t="s">
        <v>298</v>
      </c>
      <c r="D174" s="240"/>
      <c r="E174" s="240"/>
      <c r="F174" s="240"/>
      <c r="G174" s="240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12"/>
      <c r="Z174" s="212"/>
      <c r="AA174" s="212"/>
      <c r="AB174" s="212"/>
      <c r="AC174" s="212"/>
      <c r="AD174" s="212"/>
      <c r="AE174" s="212"/>
      <c r="AF174" s="212"/>
      <c r="AG174" s="212" t="s">
        <v>131</v>
      </c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19"/>
      <c r="B175" s="220"/>
      <c r="C175" s="251"/>
      <c r="D175" s="242"/>
      <c r="E175" s="242"/>
      <c r="F175" s="242"/>
      <c r="G175" s="24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12"/>
      <c r="Z175" s="212"/>
      <c r="AA175" s="212"/>
      <c r="AB175" s="212"/>
      <c r="AC175" s="212"/>
      <c r="AD175" s="212"/>
      <c r="AE175" s="212"/>
      <c r="AF175" s="212"/>
      <c r="AG175" s="212" t="s">
        <v>134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ht="22.5" outlineLevel="1" x14ac:dyDescent="0.2">
      <c r="A176" s="233">
        <v>55</v>
      </c>
      <c r="B176" s="234" t="s">
        <v>299</v>
      </c>
      <c r="C176" s="248" t="s">
        <v>300</v>
      </c>
      <c r="D176" s="235" t="s">
        <v>125</v>
      </c>
      <c r="E176" s="236">
        <v>20.52</v>
      </c>
      <c r="F176" s="237"/>
      <c r="G176" s="238">
        <f>ROUND(E176*F176,2)</f>
        <v>0</v>
      </c>
      <c r="H176" s="237"/>
      <c r="I176" s="238">
        <f>ROUND(E176*H176,2)</f>
        <v>0</v>
      </c>
      <c r="J176" s="237"/>
      <c r="K176" s="238">
        <f>ROUND(E176*J176,2)</f>
        <v>0</v>
      </c>
      <c r="L176" s="238">
        <v>21</v>
      </c>
      <c r="M176" s="238">
        <f>G176*(1+L176/100)</f>
        <v>0</v>
      </c>
      <c r="N176" s="238">
        <v>2.0000000000000002E-5</v>
      </c>
      <c r="O176" s="238">
        <f>ROUND(E176*N176,2)</f>
        <v>0</v>
      </c>
      <c r="P176" s="238">
        <v>0</v>
      </c>
      <c r="Q176" s="238">
        <f>ROUND(E176*P176,2)</f>
        <v>0</v>
      </c>
      <c r="R176" s="238" t="s">
        <v>283</v>
      </c>
      <c r="S176" s="238" t="s">
        <v>127</v>
      </c>
      <c r="T176" s="239" t="s">
        <v>127</v>
      </c>
      <c r="U176" s="222">
        <v>0.17</v>
      </c>
      <c r="V176" s="222">
        <f>ROUND(E176*U176,2)</f>
        <v>3.49</v>
      </c>
      <c r="W176" s="222"/>
      <c r="X176" s="222" t="s">
        <v>128</v>
      </c>
      <c r="Y176" s="212"/>
      <c r="Z176" s="212"/>
      <c r="AA176" s="212"/>
      <c r="AB176" s="212"/>
      <c r="AC176" s="212"/>
      <c r="AD176" s="212"/>
      <c r="AE176" s="212"/>
      <c r="AF176" s="212"/>
      <c r="AG176" s="212" t="s">
        <v>129</v>
      </c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9"/>
      <c r="B177" s="220"/>
      <c r="C177" s="249" t="s">
        <v>301</v>
      </c>
      <c r="D177" s="240"/>
      <c r="E177" s="240"/>
      <c r="F177" s="240"/>
      <c r="G177" s="240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12"/>
      <c r="Z177" s="212"/>
      <c r="AA177" s="212"/>
      <c r="AB177" s="212"/>
      <c r="AC177" s="212"/>
      <c r="AD177" s="212"/>
      <c r="AE177" s="212"/>
      <c r="AF177" s="212"/>
      <c r="AG177" s="212" t="s">
        <v>131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19"/>
      <c r="B178" s="220"/>
      <c r="C178" s="250" t="s">
        <v>302</v>
      </c>
      <c r="D178" s="224"/>
      <c r="E178" s="225">
        <v>10.26</v>
      </c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12"/>
      <c r="Z178" s="212"/>
      <c r="AA178" s="212"/>
      <c r="AB178" s="212"/>
      <c r="AC178" s="212"/>
      <c r="AD178" s="212"/>
      <c r="AE178" s="212"/>
      <c r="AF178" s="212"/>
      <c r="AG178" s="212" t="s">
        <v>133</v>
      </c>
      <c r="AH178" s="212">
        <v>0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19"/>
      <c r="B179" s="220"/>
      <c r="C179" s="250" t="s">
        <v>303</v>
      </c>
      <c r="D179" s="224"/>
      <c r="E179" s="225">
        <v>10.26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12"/>
      <c r="Z179" s="212"/>
      <c r="AA179" s="212"/>
      <c r="AB179" s="212"/>
      <c r="AC179" s="212"/>
      <c r="AD179" s="212"/>
      <c r="AE179" s="212"/>
      <c r="AF179" s="212"/>
      <c r="AG179" s="212" t="s">
        <v>133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9"/>
      <c r="B180" s="220"/>
      <c r="C180" s="251"/>
      <c r="D180" s="242"/>
      <c r="E180" s="242"/>
      <c r="F180" s="242"/>
      <c r="G180" s="24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12"/>
      <c r="Z180" s="212"/>
      <c r="AA180" s="212"/>
      <c r="AB180" s="212"/>
      <c r="AC180" s="212"/>
      <c r="AD180" s="212"/>
      <c r="AE180" s="212"/>
      <c r="AF180" s="212"/>
      <c r="AG180" s="212" t="s">
        <v>134</v>
      </c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33">
        <v>56</v>
      </c>
      <c r="B181" s="234" t="s">
        <v>304</v>
      </c>
      <c r="C181" s="248" t="s">
        <v>305</v>
      </c>
      <c r="D181" s="235" t="s">
        <v>125</v>
      </c>
      <c r="E181" s="236">
        <v>25.92</v>
      </c>
      <c r="F181" s="237"/>
      <c r="G181" s="238">
        <f>ROUND(E181*F181,2)</f>
        <v>0</v>
      </c>
      <c r="H181" s="237"/>
      <c r="I181" s="238">
        <f>ROUND(E181*H181,2)</f>
        <v>0</v>
      </c>
      <c r="J181" s="237"/>
      <c r="K181" s="238">
        <f>ROUND(E181*J181,2)</f>
        <v>0</v>
      </c>
      <c r="L181" s="238">
        <v>21</v>
      </c>
      <c r="M181" s="238">
        <f>G181*(1+L181/100)</f>
        <v>0</v>
      </c>
      <c r="N181" s="238">
        <v>0</v>
      </c>
      <c r="O181" s="238">
        <f>ROUND(E181*N181,2)</f>
        <v>0</v>
      </c>
      <c r="P181" s="238">
        <v>0</v>
      </c>
      <c r="Q181" s="238">
        <f>ROUND(E181*P181,2)</f>
        <v>0</v>
      </c>
      <c r="R181" s="238" t="s">
        <v>283</v>
      </c>
      <c r="S181" s="238" t="s">
        <v>127</v>
      </c>
      <c r="T181" s="239" t="s">
        <v>127</v>
      </c>
      <c r="U181" s="222">
        <v>0.02</v>
      </c>
      <c r="V181" s="222">
        <f>ROUND(E181*U181,2)</f>
        <v>0.52</v>
      </c>
      <c r="W181" s="222"/>
      <c r="X181" s="222" t="s">
        <v>128</v>
      </c>
      <c r="Y181" s="212"/>
      <c r="Z181" s="212"/>
      <c r="AA181" s="212"/>
      <c r="AB181" s="212"/>
      <c r="AC181" s="212"/>
      <c r="AD181" s="212"/>
      <c r="AE181" s="212"/>
      <c r="AF181" s="212"/>
      <c r="AG181" s="212" t="s">
        <v>129</v>
      </c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19"/>
      <c r="B182" s="220"/>
      <c r="C182" s="252"/>
      <c r="D182" s="244"/>
      <c r="E182" s="244"/>
      <c r="F182" s="244"/>
      <c r="G182" s="244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12"/>
      <c r="Z182" s="212"/>
      <c r="AA182" s="212"/>
      <c r="AB182" s="212"/>
      <c r="AC182" s="212"/>
      <c r="AD182" s="212"/>
      <c r="AE182" s="212"/>
      <c r="AF182" s="212"/>
      <c r="AG182" s="212" t="s">
        <v>134</v>
      </c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33">
        <v>57</v>
      </c>
      <c r="B183" s="234" t="s">
        <v>306</v>
      </c>
      <c r="C183" s="248" t="s">
        <v>307</v>
      </c>
      <c r="D183" s="235" t="s">
        <v>125</v>
      </c>
      <c r="E183" s="236">
        <v>20.52</v>
      </c>
      <c r="F183" s="237"/>
      <c r="G183" s="238">
        <f>ROUND(E183*F183,2)</f>
        <v>0</v>
      </c>
      <c r="H183" s="237"/>
      <c r="I183" s="238">
        <f>ROUND(E183*H183,2)</f>
        <v>0</v>
      </c>
      <c r="J183" s="237"/>
      <c r="K183" s="238">
        <f>ROUND(E183*J183,2)</f>
        <v>0</v>
      </c>
      <c r="L183" s="238">
        <v>21</v>
      </c>
      <c r="M183" s="238">
        <f>G183*(1+L183/100)</f>
        <v>0</v>
      </c>
      <c r="N183" s="238">
        <v>0</v>
      </c>
      <c r="O183" s="238">
        <f>ROUND(E183*N183,2)</f>
        <v>0</v>
      </c>
      <c r="P183" s="238">
        <v>1E-3</v>
      </c>
      <c r="Q183" s="238">
        <f>ROUND(E183*P183,2)</f>
        <v>0.02</v>
      </c>
      <c r="R183" s="238" t="s">
        <v>283</v>
      </c>
      <c r="S183" s="238" t="s">
        <v>127</v>
      </c>
      <c r="T183" s="239" t="s">
        <v>170</v>
      </c>
      <c r="U183" s="222">
        <v>1.3100000000000001E-2</v>
      </c>
      <c r="V183" s="222">
        <f>ROUND(E183*U183,2)</f>
        <v>0.27</v>
      </c>
      <c r="W183" s="222"/>
      <c r="X183" s="222" t="s">
        <v>128</v>
      </c>
      <c r="Y183" s="212"/>
      <c r="Z183" s="212"/>
      <c r="AA183" s="212"/>
      <c r="AB183" s="212"/>
      <c r="AC183" s="212"/>
      <c r="AD183" s="212"/>
      <c r="AE183" s="212"/>
      <c r="AF183" s="212"/>
      <c r="AG183" s="212" t="s">
        <v>129</v>
      </c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19"/>
      <c r="B184" s="220"/>
      <c r="C184" s="250" t="s">
        <v>308</v>
      </c>
      <c r="D184" s="224"/>
      <c r="E184" s="225">
        <v>20.52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12"/>
      <c r="Z184" s="212"/>
      <c r="AA184" s="212"/>
      <c r="AB184" s="212"/>
      <c r="AC184" s="212"/>
      <c r="AD184" s="212"/>
      <c r="AE184" s="212"/>
      <c r="AF184" s="212"/>
      <c r="AG184" s="212" t="s">
        <v>133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9"/>
      <c r="B185" s="220"/>
      <c r="C185" s="251"/>
      <c r="D185" s="242"/>
      <c r="E185" s="242"/>
      <c r="F185" s="242"/>
      <c r="G185" s="24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12"/>
      <c r="Z185" s="212"/>
      <c r="AA185" s="212"/>
      <c r="AB185" s="212"/>
      <c r="AC185" s="212"/>
      <c r="AD185" s="212"/>
      <c r="AE185" s="212"/>
      <c r="AF185" s="212"/>
      <c r="AG185" s="212" t="s">
        <v>134</v>
      </c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ht="22.5" outlineLevel="1" x14ac:dyDescent="0.2">
      <c r="A186" s="233">
        <v>58</v>
      </c>
      <c r="B186" s="234" t="s">
        <v>309</v>
      </c>
      <c r="C186" s="248" t="s">
        <v>310</v>
      </c>
      <c r="D186" s="235" t="s">
        <v>179</v>
      </c>
      <c r="E186" s="236">
        <v>3</v>
      </c>
      <c r="F186" s="237"/>
      <c r="G186" s="238">
        <f>ROUND(E186*F186,2)</f>
        <v>0</v>
      </c>
      <c r="H186" s="237"/>
      <c r="I186" s="238">
        <f>ROUND(E186*H186,2)</f>
        <v>0</v>
      </c>
      <c r="J186" s="237"/>
      <c r="K186" s="238">
        <f>ROUND(E186*J186,2)</f>
        <v>0</v>
      </c>
      <c r="L186" s="238">
        <v>21</v>
      </c>
      <c r="M186" s="238">
        <f>G186*(1+L186/100)</f>
        <v>0</v>
      </c>
      <c r="N186" s="238">
        <v>2.5999999999999998E-4</v>
      </c>
      <c r="O186" s="238">
        <f>ROUND(E186*N186,2)</f>
        <v>0</v>
      </c>
      <c r="P186" s="238">
        <v>0</v>
      </c>
      <c r="Q186" s="238">
        <f>ROUND(E186*P186,2)</f>
        <v>0</v>
      </c>
      <c r="R186" s="238" t="s">
        <v>283</v>
      </c>
      <c r="S186" s="238" t="s">
        <v>127</v>
      </c>
      <c r="T186" s="239" t="s">
        <v>127</v>
      </c>
      <c r="U186" s="222">
        <v>0.15</v>
      </c>
      <c r="V186" s="222">
        <f>ROUND(E186*U186,2)</f>
        <v>0.45</v>
      </c>
      <c r="W186" s="222"/>
      <c r="X186" s="222" t="s">
        <v>128</v>
      </c>
      <c r="Y186" s="212"/>
      <c r="Z186" s="212"/>
      <c r="AA186" s="212"/>
      <c r="AB186" s="212"/>
      <c r="AC186" s="212"/>
      <c r="AD186" s="212"/>
      <c r="AE186" s="212"/>
      <c r="AF186" s="212"/>
      <c r="AG186" s="212" t="s">
        <v>129</v>
      </c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19"/>
      <c r="B187" s="220"/>
      <c r="C187" s="250" t="s">
        <v>311</v>
      </c>
      <c r="D187" s="224"/>
      <c r="E187" s="225">
        <v>3</v>
      </c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12"/>
      <c r="Z187" s="212"/>
      <c r="AA187" s="212"/>
      <c r="AB187" s="212"/>
      <c r="AC187" s="212"/>
      <c r="AD187" s="212"/>
      <c r="AE187" s="212"/>
      <c r="AF187" s="212"/>
      <c r="AG187" s="212" t="s">
        <v>133</v>
      </c>
      <c r="AH187" s="212">
        <v>0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9"/>
      <c r="B188" s="220"/>
      <c r="C188" s="251"/>
      <c r="D188" s="242"/>
      <c r="E188" s="242"/>
      <c r="F188" s="242"/>
      <c r="G188" s="24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12"/>
      <c r="Z188" s="212"/>
      <c r="AA188" s="212"/>
      <c r="AB188" s="212"/>
      <c r="AC188" s="212"/>
      <c r="AD188" s="212"/>
      <c r="AE188" s="212"/>
      <c r="AF188" s="212"/>
      <c r="AG188" s="212" t="s">
        <v>134</v>
      </c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ht="22.5" outlineLevel="1" x14ac:dyDescent="0.2">
      <c r="A189" s="233">
        <v>59</v>
      </c>
      <c r="B189" s="234" t="s">
        <v>312</v>
      </c>
      <c r="C189" s="248" t="s">
        <v>313</v>
      </c>
      <c r="D189" s="235" t="s">
        <v>125</v>
      </c>
      <c r="E189" s="236">
        <v>50.155200000000001</v>
      </c>
      <c r="F189" s="237"/>
      <c r="G189" s="238">
        <f>ROUND(E189*F189,2)</f>
        <v>0</v>
      </c>
      <c r="H189" s="237"/>
      <c r="I189" s="238">
        <f>ROUND(E189*H189,2)</f>
        <v>0</v>
      </c>
      <c r="J189" s="237"/>
      <c r="K189" s="238">
        <f>ROUND(E189*J189,2)</f>
        <v>0</v>
      </c>
      <c r="L189" s="238">
        <v>21</v>
      </c>
      <c r="M189" s="238">
        <f>G189*(1+L189/100)</f>
        <v>0</v>
      </c>
      <c r="N189" s="238">
        <v>1.2999999999999999E-4</v>
      </c>
      <c r="O189" s="238">
        <f>ROUND(E189*N189,2)</f>
        <v>0.01</v>
      </c>
      <c r="P189" s="238">
        <v>0</v>
      </c>
      <c r="Q189" s="238">
        <f>ROUND(E189*P189,2)</f>
        <v>0</v>
      </c>
      <c r="R189" s="238" t="s">
        <v>156</v>
      </c>
      <c r="S189" s="238" t="s">
        <v>127</v>
      </c>
      <c r="T189" s="239" t="s">
        <v>127</v>
      </c>
      <c r="U189" s="222">
        <v>0</v>
      </c>
      <c r="V189" s="222">
        <f>ROUND(E189*U189,2)</f>
        <v>0</v>
      </c>
      <c r="W189" s="222"/>
      <c r="X189" s="222" t="s">
        <v>157</v>
      </c>
      <c r="Y189" s="212"/>
      <c r="Z189" s="212"/>
      <c r="AA189" s="212"/>
      <c r="AB189" s="212"/>
      <c r="AC189" s="212"/>
      <c r="AD189" s="212"/>
      <c r="AE189" s="212"/>
      <c r="AF189" s="212"/>
      <c r="AG189" s="212" t="s">
        <v>158</v>
      </c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19"/>
      <c r="B190" s="220"/>
      <c r="C190" s="250" t="s">
        <v>314</v>
      </c>
      <c r="D190" s="224"/>
      <c r="E190" s="225">
        <v>20.52</v>
      </c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12"/>
      <c r="Z190" s="212"/>
      <c r="AA190" s="212"/>
      <c r="AB190" s="212"/>
      <c r="AC190" s="212"/>
      <c r="AD190" s="212"/>
      <c r="AE190" s="212"/>
      <c r="AF190" s="212"/>
      <c r="AG190" s="212" t="s">
        <v>133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19"/>
      <c r="B191" s="220"/>
      <c r="C191" s="250" t="s">
        <v>315</v>
      </c>
      <c r="D191" s="224"/>
      <c r="E191" s="225">
        <v>25.92</v>
      </c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12"/>
      <c r="Z191" s="212"/>
      <c r="AA191" s="212"/>
      <c r="AB191" s="212"/>
      <c r="AC191" s="212"/>
      <c r="AD191" s="212"/>
      <c r="AE191" s="212"/>
      <c r="AF191" s="212"/>
      <c r="AG191" s="212" t="s">
        <v>133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 x14ac:dyDescent="0.2">
      <c r="A192" s="219"/>
      <c r="B192" s="220"/>
      <c r="C192" s="250" t="s">
        <v>316</v>
      </c>
      <c r="D192" s="224"/>
      <c r="E192" s="225">
        <v>3.7151999999999998</v>
      </c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12"/>
      <c r="Z192" s="212"/>
      <c r="AA192" s="212"/>
      <c r="AB192" s="212"/>
      <c r="AC192" s="212"/>
      <c r="AD192" s="212"/>
      <c r="AE192" s="212"/>
      <c r="AF192" s="212"/>
      <c r="AG192" s="212" t="s">
        <v>133</v>
      </c>
      <c r="AH192" s="212">
        <v>0</v>
      </c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19"/>
      <c r="B193" s="220"/>
      <c r="C193" s="251"/>
      <c r="D193" s="242"/>
      <c r="E193" s="242"/>
      <c r="F193" s="242"/>
      <c r="G193" s="24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12"/>
      <c r="Z193" s="212"/>
      <c r="AA193" s="212"/>
      <c r="AB193" s="212"/>
      <c r="AC193" s="212"/>
      <c r="AD193" s="212"/>
      <c r="AE193" s="212"/>
      <c r="AF193" s="212"/>
      <c r="AG193" s="212" t="s">
        <v>134</v>
      </c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ht="22.5" outlineLevel="1" x14ac:dyDescent="0.2">
      <c r="A194" s="233">
        <v>60</v>
      </c>
      <c r="B194" s="234" t="s">
        <v>317</v>
      </c>
      <c r="C194" s="248" t="s">
        <v>318</v>
      </c>
      <c r="D194" s="235" t="s">
        <v>175</v>
      </c>
      <c r="E194" s="236">
        <v>3</v>
      </c>
      <c r="F194" s="237"/>
      <c r="G194" s="238">
        <f>ROUND(E194*F194,2)</f>
        <v>0</v>
      </c>
      <c r="H194" s="237"/>
      <c r="I194" s="238">
        <f>ROUND(E194*H194,2)</f>
        <v>0</v>
      </c>
      <c r="J194" s="237"/>
      <c r="K194" s="238">
        <f>ROUND(E194*J194,2)</f>
        <v>0</v>
      </c>
      <c r="L194" s="238">
        <v>21</v>
      </c>
      <c r="M194" s="238">
        <f>G194*(1+L194/100)</f>
        <v>0</v>
      </c>
      <c r="N194" s="238">
        <v>1.1100000000000001E-3</v>
      </c>
      <c r="O194" s="238">
        <f>ROUND(E194*N194,2)</f>
        <v>0</v>
      </c>
      <c r="P194" s="238">
        <v>0</v>
      </c>
      <c r="Q194" s="238">
        <f>ROUND(E194*P194,2)</f>
        <v>0</v>
      </c>
      <c r="R194" s="238" t="s">
        <v>156</v>
      </c>
      <c r="S194" s="238" t="s">
        <v>127</v>
      </c>
      <c r="T194" s="239" t="s">
        <v>127</v>
      </c>
      <c r="U194" s="222">
        <v>0</v>
      </c>
      <c r="V194" s="222">
        <f>ROUND(E194*U194,2)</f>
        <v>0</v>
      </c>
      <c r="W194" s="222"/>
      <c r="X194" s="222" t="s">
        <v>157</v>
      </c>
      <c r="Y194" s="212"/>
      <c r="Z194" s="212"/>
      <c r="AA194" s="212"/>
      <c r="AB194" s="212"/>
      <c r="AC194" s="212"/>
      <c r="AD194" s="212"/>
      <c r="AE194" s="212"/>
      <c r="AF194" s="212"/>
      <c r="AG194" s="212" t="s">
        <v>158</v>
      </c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19"/>
      <c r="B195" s="220"/>
      <c r="C195" s="252"/>
      <c r="D195" s="244"/>
      <c r="E195" s="244"/>
      <c r="F195" s="244"/>
      <c r="G195" s="244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12"/>
      <c r="Z195" s="212"/>
      <c r="AA195" s="212"/>
      <c r="AB195" s="212"/>
      <c r="AC195" s="212"/>
      <c r="AD195" s="212"/>
      <c r="AE195" s="212"/>
      <c r="AF195" s="212"/>
      <c r="AG195" s="212" t="s">
        <v>134</v>
      </c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ht="22.5" outlineLevel="1" x14ac:dyDescent="0.2">
      <c r="A196" s="233">
        <v>61</v>
      </c>
      <c r="B196" s="234" t="s">
        <v>319</v>
      </c>
      <c r="C196" s="248" t="s">
        <v>320</v>
      </c>
      <c r="D196" s="235" t="s">
        <v>125</v>
      </c>
      <c r="E196" s="236">
        <v>22.571999999999999</v>
      </c>
      <c r="F196" s="237"/>
      <c r="G196" s="238">
        <f>ROUND(E196*F196,2)</f>
        <v>0</v>
      </c>
      <c r="H196" s="237"/>
      <c r="I196" s="238">
        <f>ROUND(E196*H196,2)</f>
        <v>0</v>
      </c>
      <c r="J196" s="237"/>
      <c r="K196" s="238">
        <f>ROUND(E196*J196,2)</f>
        <v>0</v>
      </c>
      <c r="L196" s="238">
        <v>21</v>
      </c>
      <c r="M196" s="238">
        <f>G196*(1+L196/100)</f>
        <v>0</v>
      </c>
      <c r="N196" s="238">
        <v>1.4599999999999999E-3</v>
      </c>
      <c r="O196" s="238">
        <f>ROUND(E196*N196,2)</f>
        <v>0.03</v>
      </c>
      <c r="P196" s="238">
        <v>0</v>
      </c>
      <c r="Q196" s="238">
        <f>ROUND(E196*P196,2)</f>
        <v>0</v>
      </c>
      <c r="R196" s="238" t="s">
        <v>156</v>
      </c>
      <c r="S196" s="238" t="s">
        <v>127</v>
      </c>
      <c r="T196" s="239" t="s">
        <v>127</v>
      </c>
      <c r="U196" s="222">
        <v>0</v>
      </c>
      <c r="V196" s="222">
        <f>ROUND(E196*U196,2)</f>
        <v>0</v>
      </c>
      <c r="W196" s="222"/>
      <c r="X196" s="222" t="s">
        <v>157</v>
      </c>
      <c r="Y196" s="212"/>
      <c r="Z196" s="212"/>
      <c r="AA196" s="212"/>
      <c r="AB196" s="212"/>
      <c r="AC196" s="212"/>
      <c r="AD196" s="212"/>
      <c r="AE196" s="212"/>
      <c r="AF196" s="212"/>
      <c r="AG196" s="212" t="s">
        <v>158</v>
      </c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9"/>
      <c r="B197" s="220"/>
      <c r="C197" s="250" t="s">
        <v>302</v>
      </c>
      <c r="D197" s="224"/>
      <c r="E197" s="225">
        <v>10.26</v>
      </c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12"/>
      <c r="Z197" s="212"/>
      <c r="AA197" s="212"/>
      <c r="AB197" s="212"/>
      <c r="AC197" s="212"/>
      <c r="AD197" s="212"/>
      <c r="AE197" s="212"/>
      <c r="AF197" s="212"/>
      <c r="AG197" s="212" t="s">
        <v>133</v>
      </c>
      <c r="AH197" s="212">
        <v>0</v>
      </c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 x14ac:dyDescent="0.2">
      <c r="A198" s="219"/>
      <c r="B198" s="220"/>
      <c r="C198" s="250" t="s">
        <v>321</v>
      </c>
      <c r="D198" s="224"/>
      <c r="E198" s="225">
        <v>10.26</v>
      </c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12"/>
      <c r="Z198" s="212"/>
      <c r="AA198" s="212"/>
      <c r="AB198" s="212"/>
      <c r="AC198" s="212"/>
      <c r="AD198" s="212"/>
      <c r="AE198" s="212"/>
      <c r="AF198" s="212"/>
      <c r="AG198" s="212" t="s">
        <v>133</v>
      </c>
      <c r="AH198" s="212">
        <v>0</v>
      </c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 x14ac:dyDescent="0.2">
      <c r="A199" s="219"/>
      <c r="B199" s="220"/>
      <c r="C199" s="250" t="s">
        <v>322</v>
      </c>
      <c r="D199" s="224"/>
      <c r="E199" s="225">
        <v>2.052</v>
      </c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12"/>
      <c r="Z199" s="212"/>
      <c r="AA199" s="212"/>
      <c r="AB199" s="212"/>
      <c r="AC199" s="212"/>
      <c r="AD199" s="212"/>
      <c r="AE199" s="212"/>
      <c r="AF199" s="212"/>
      <c r="AG199" s="212" t="s">
        <v>133</v>
      </c>
      <c r="AH199" s="212">
        <v>0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19"/>
      <c r="B200" s="220"/>
      <c r="C200" s="251"/>
      <c r="D200" s="242"/>
      <c r="E200" s="242"/>
      <c r="F200" s="242"/>
      <c r="G200" s="24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12"/>
      <c r="Z200" s="212"/>
      <c r="AA200" s="212"/>
      <c r="AB200" s="212"/>
      <c r="AC200" s="212"/>
      <c r="AD200" s="212"/>
      <c r="AE200" s="212"/>
      <c r="AF200" s="212"/>
      <c r="AG200" s="212" t="s">
        <v>134</v>
      </c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19">
        <v>62</v>
      </c>
      <c r="B201" s="220" t="s">
        <v>323</v>
      </c>
      <c r="C201" s="253" t="s">
        <v>324</v>
      </c>
      <c r="D201" s="221" t="s">
        <v>0</v>
      </c>
      <c r="E201" s="241"/>
      <c r="F201" s="223"/>
      <c r="G201" s="222">
        <f>ROUND(E201*F201,2)</f>
        <v>0</v>
      </c>
      <c r="H201" s="223"/>
      <c r="I201" s="222">
        <f>ROUND(E201*H201,2)</f>
        <v>0</v>
      </c>
      <c r="J201" s="223"/>
      <c r="K201" s="222">
        <f>ROUND(E201*J201,2)</f>
        <v>0</v>
      </c>
      <c r="L201" s="222">
        <v>21</v>
      </c>
      <c r="M201" s="222">
        <f>G201*(1+L201/100)</f>
        <v>0</v>
      </c>
      <c r="N201" s="222">
        <v>0</v>
      </c>
      <c r="O201" s="222">
        <f>ROUND(E201*N201,2)</f>
        <v>0</v>
      </c>
      <c r="P201" s="222">
        <v>0</v>
      </c>
      <c r="Q201" s="222">
        <f>ROUND(E201*P201,2)</f>
        <v>0</v>
      </c>
      <c r="R201" s="222" t="s">
        <v>283</v>
      </c>
      <c r="S201" s="222" t="s">
        <v>127</v>
      </c>
      <c r="T201" s="222" t="s">
        <v>170</v>
      </c>
      <c r="U201" s="222">
        <v>0</v>
      </c>
      <c r="V201" s="222">
        <f>ROUND(E201*U201,2)</f>
        <v>0</v>
      </c>
      <c r="W201" s="222"/>
      <c r="X201" s="222" t="s">
        <v>219</v>
      </c>
      <c r="Y201" s="212"/>
      <c r="Z201" s="212"/>
      <c r="AA201" s="212"/>
      <c r="AB201" s="212"/>
      <c r="AC201" s="212"/>
      <c r="AD201" s="212"/>
      <c r="AE201" s="212"/>
      <c r="AF201" s="212"/>
      <c r="AG201" s="212" t="s">
        <v>220</v>
      </c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19"/>
      <c r="B202" s="220"/>
      <c r="C202" s="254" t="s">
        <v>325</v>
      </c>
      <c r="D202" s="245"/>
      <c r="E202" s="245"/>
      <c r="F202" s="245"/>
      <c r="G202" s="245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12"/>
      <c r="Z202" s="212"/>
      <c r="AA202" s="212"/>
      <c r="AB202" s="212"/>
      <c r="AC202" s="212"/>
      <c r="AD202" s="212"/>
      <c r="AE202" s="212"/>
      <c r="AF202" s="212"/>
      <c r="AG202" s="212" t="s">
        <v>131</v>
      </c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 x14ac:dyDescent="0.2">
      <c r="A203" s="219"/>
      <c r="B203" s="220"/>
      <c r="C203" s="251"/>
      <c r="D203" s="242"/>
      <c r="E203" s="242"/>
      <c r="F203" s="242"/>
      <c r="G203" s="24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12"/>
      <c r="Z203" s="212"/>
      <c r="AA203" s="212"/>
      <c r="AB203" s="212"/>
      <c r="AC203" s="212"/>
      <c r="AD203" s="212"/>
      <c r="AE203" s="212"/>
      <c r="AF203" s="212"/>
      <c r="AG203" s="212" t="s">
        <v>134</v>
      </c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ht="33.75" outlineLevel="1" x14ac:dyDescent="0.2">
      <c r="A204" s="219">
        <v>63</v>
      </c>
      <c r="B204" s="220" t="s">
        <v>326</v>
      </c>
      <c r="C204" s="253" t="s">
        <v>327</v>
      </c>
      <c r="D204" s="221" t="s">
        <v>0</v>
      </c>
      <c r="E204" s="241"/>
      <c r="F204" s="223"/>
      <c r="G204" s="222">
        <f>ROUND(E204*F204,2)</f>
        <v>0</v>
      </c>
      <c r="H204" s="223"/>
      <c r="I204" s="222">
        <f>ROUND(E204*H204,2)</f>
        <v>0</v>
      </c>
      <c r="J204" s="223"/>
      <c r="K204" s="222">
        <f>ROUND(E204*J204,2)</f>
        <v>0</v>
      </c>
      <c r="L204" s="222">
        <v>21</v>
      </c>
      <c r="M204" s="222">
        <f>G204*(1+L204/100)</f>
        <v>0</v>
      </c>
      <c r="N204" s="222">
        <v>0</v>
      </c>
      <c r="O204" s="222">
        <f>ROUND(E204*N204,2)</f>
        <v>0</v>
      </c>
      <c r="P204" s="222">
        <v>0</v>
      </c>
      <c r="Q204" s="222">
        <f>ROUND(E204*P204,2)</f>
        <v>0</v>
      </c>
      <c r="R204" s="222" t="s">
        <v>283</v>
      </c>
      <c r="S204" s="222" t="s">
        <v>127</v>
      </c>
      <c r="T204" s="222" t="s">
        <v>170</v>
      </c>
      <c r="U204" s="222">
        <v>0</v>
      </c>
      <c r="V204" s="222">
        <f>ROUND(E204*U204,2)</f>
        <v>0</v>
      </c>
      <c r="W204" s="222"/>
      <c r="X204" s="222" t="s">
        <v>219</v>
      </c>
      <c r="Y204" s="212"/>
      <c r="Z204" s="212"/>
      <c r="AA204" s="212"/>
      <c r="AB204" s="212"/>
      <c r="AC204" s="212"/>
      <c r="AD204" s="212"/>
      <c r="AE204" s="212"/>
      <c r="AF204" s="212"/>
      <c r="AG204" s="212" t="s">
        <v>220</v>
      </c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 x14ac:dyDescent="0.2">
      <c r="A205" s="219"/>
      <c r="B205" s="220"/>
      <c r="C205" s="254" t="s">
        <v>325</v>
      </c>
      <c r="D205" s="245"/>
      <c r="E205" s="245"/>
      <c r="F205" s="245"/>
      <c r="G205" s="245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12"/>
      <c r="Z205" s="212"/>
      <c r="AA205" s="212"/>
      <c r="AB205" s="212"/>
      <c r="AC205" s="212"/>
      <c r="AD205" s="212"/>
      <c r="AE205" s="212"/>
      <c r="AF205" s="212"/>
      <c r="AG205" s="212" t="s">
        <v>131</v>
      </c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 x14ac:dyDescent="0.2">
      <c r="A206" s="219"/>
      <c r="B206" s="220"/>
      <c r="C206" s="251"/>
      <c r="D206" s="242"/>
      <c r="E206" s="242"/>
      <c r="F206" s="242"/>
      <c r="G206" s="24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12"/>
      <c r="Z206" s="212"/>
      <c r="AA206" s="212"/>
      <c r="AB206" s="212"/>
      <c r="AC206" s="212"/>
      <c r="AD206" s="212"/>
      <c r="AE206" s="212"/>
      <c r="AF206" s="212"/>
      <c r="AG206" s="212" t="s">
        <v>134</v>
      </c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ht="33.75" outlineLevel="1" x14ac:dyDescent="0.2">
      <c r="A207" s="219">
        <v>64</v>
      </c>
      <c r="B207" s="220" t="s">
        <v>328</v>
      </c>
      <c r="C207" s="253" t="s">
        <v>329</v>
      </c>
      <c r="D207" s="221" t="s">
        <v>0</v>
      </c>
      <c r="E207" s="241"/>
      <c r="F207" s="223"/>
      <c r="G207" s="222">
        <f>ROUND(E207*F207,2)</f>
        <v>0</v>
      </c>
      <c r="H207" s="223"/>
      <c r="I207" s="222">
        <f>ROUND(E207*H207,2)</f>
        <v>0</v>
      </c>
      <c r="J207" s="223"/>
      <c r="K207" s="222">
        <f>ROUND(E207*J207,2)</f>
        <v>0</v>
      </c>
      <c r="L207" s="222">
        <v>21</v>
      </c>
      <c r="M207" s="222">
        <f>G207*(1+L207/100)</f>
        <v>0</v>
      </c>
      <c r="N207" s="222">
        <v>0</v>
      </c>
      <c r="O207" s="222">
        <f>ROUND(E207*N207,2)</f>
        <v>0</v>
      </c>
      <c r="P207" s="222">
        <v>0</v>
      </c>
      <c r="Q207" s="222">
        <f>ROUND(E207*P207,2)</f>
        <v>0</v>
      </c>
      <c r="R207" s="222" t="s">
        <v>283</v>
      </c>
      <c r="S207" s="222" t="s">
        <v>127</v>
      </c>
      <c r="T207" s="222" t="s">
        <v>170</v>
      </c>
      <c r="U207" s="222">
        <v>0</v>
      </c>
      <c r="V207" s="222">
        <f>ROUND(E207*U207,2)</f>
        <v>0</v>
      </c>
      <c r="W207" s="222"/>
      <c r="X207" s="222" t="s">
        <v>219</v>
      </c>
      <c r="Y207" s="212"/>
      <c r="Z207" s="212"/>
      <c r="AA207" s="212"/>
      <c r="AB207" s="212"/>
      <c r="AC207" s="212"/>
      <c r="AD207" s="212"/>
      <c r="AE207" s="212"/>
      <c r="AF207" s="212"/>
      <c r="AG207" s="212" t="s">
        <v>220</v>
      </c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1" x14ac:dyDescent="0.2">
      <c r="A208" s="219"/>
      <c r="B208" s="220"/>
      <c r="C208" s="254" t="s">
        <v>325</v>
      </c>
      <c r="D208" s="245"/>
      <c r="E208" s="245"/>
      <c r="F208" s="245"/>
      <c r="G208" s="245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12"/>
      <c r="Z208" s="212"/>
      <c r="AA208" s="212"/>
      <c r="AB208" s="212"/>
      <c r="AC208" s="212"/>
      <c r="AD208" s="212"/>
      <c r="AE208" s="212"/>
      <c r="AF208" s="212"/>
      <c r="AG208" s="212" t="s">
        <v>131</v>
      </c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1" x14ac:dyDescent="0.2">
      <c r="A209" s="219"/>
      <c r="B209" s="220"/>
      <c r="C209" s="251"/>
      <c r="D209" s="242"/>
      <c r="E209" s="242"/>
      <c r="F209" s="242"/>
      <c r="G209" s="24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12"/>
      <c r="Z209" s="212"/>
      <c r="AA209" s="212"/>
      <c r="AB209" s="212"/>
      <c r="AC209" s="212"/>
      <c r="AD209" s="212"/>
      <c r="AE209" s="212"/>
      <c r="AF209" s="212"/>
      <c r="AG209" s="212" t="s">
        <v>134</v>
      </c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x14ac:dyDescent="0.2">
      <c r="A210" s="227" t="s">
        <v>121</v>
      </c>
      <c r="B210" s="228" t="s">
        <v>82</v>
      </c>
      <c r="C210" s="247" t="s">
        <v>83</v>
      </c>
      <c r="D210" s="229"/>
      <c r="E210" s="230"/>
      <c r="F210" s="231"/>
      <c r="G210" s="231">
        <f>SUMIF(AG211:AG221,"&lt;&gt;NOR",G211:G221)</f>
        <v>0</v>
      </c>
      <c r="H210" s="231"/>
      <c r="I210" s="231">
        <f>SUM(I211:I221)</f>
        <v>0</v>
      </c>
      <c r="J210" s="231"/>
      <c r="K210" s="231">
        <f>SUM(K211:K221)</f>
        <v>0</v>
      </c>
      <c r="L210" s="231"/>
      <c r="M210" s="231">
        <f>SUM(M211:M221)</f>
        <v>0</v>
      </c>
      <c r="N210" s="231"/>
      <c r="O210" s="231">
        <f>SUM(O211:O221)</f>
        <v>0</v>
      </c>
      <c r="P210" s="231"/>
      <c r="Q210" s="231">
        <f>SUM(Q211:Q221)</f>
        <v>0</v>
      </c>
      <c r="R210" s="231"/>
      <c r="S210" s="231"/>
      <c r="T210" s="232"/>
      <c r="U210" s="226"/>
      <c r="V210" s="226">
        <f>SUM(V211:V221)</f>
        <v>1.68</v>
      </c>
      <c r="W210" s="226"/>
      <c r="X210" s="226"/>
      <c r="AG210" t="s">
        <v>122</v>
      </c>
    </row>
    <row r="211" spans="1:60" ht="22.5" outlineLevel="1" x14ac:dyDescent="0.2">
      <c r="A211" s="233">
        <v>65</v>
      </c>
      <c r="B211" s="234" t="s">
        <v>330</v>
      </c>
      <c r="C211" s="248" t="s">
        <v>331</v>
      </c>
      <c r="D211" s="235" t="s">
        <v>125</v>
      </c>
      <c r="E211" s="236">
        <v>25.92</v>
      </c>
      <c r="F211" s="237"/>
      <c r="G211" s="238">
        <f>ROUND(E211*F211,2)</f>
        <v>0</v>
      </c>
      <c r="H211" s="237"/>
      <c r="I211" s="238">
        <f>ROUND(E211*H211,2)</f>
        <v>0</v>
      </c>
      <c r="J211" s="237"/>
      <c r="K211" s="238">
        <f>ROUND(E211*J211,2)</f>
        <v>0</v>
      </c>
      <c r="L211" s="238">
        <v>21</v>
      </c>
      <c r="M211" s="238">
        <f>G211*(1+L211/100)</f>
        <v>0</v>
      </c>
      <c r="N211" s="238">
        <v>5.0000000000000002E-5</v>
      </c>
      <c r="O211" s="238">
        <f>ROUND(E211*N211,2)</f>
        <v>0</v>
      </c>
      <c r="P211" s="238">
        <v>0</v>
      </c>
      <c r="Q211" s="238">
        <f>ROUND(E211*P211,2)</f>
        <v>0</v>
      </c>
      <c r="R211" s="238" t="s">
        <v>332</v>
      </c>
      <c r="S211" s="238" t="s">
        <v>127</v>
      </c>
      <c r="T211" s="239" t="s">
        <v>127</v>
      </c>
      <c r="U211" s="222">
        <v>6.5000000000000002E-2</v>
      </c>
      <c r="V211" s="222">
        <f>ROUND(E211*U211,2)</f>
        <v>1.68</v>
      </c>
      <c r="W211" s="222"/>
      <c r="X211" s="222" t="s">
        <v>128</v>
      </c>
      <c r="Y211" s="212"/>
      <c r="Z211" s="212"/>
      <c r="AA211" s="212"/>
      <c r="AB211" s="212"/>
      <c r="AC211" s="212"/>
      <c r="AD211" s="212"/>
      <c r="AE211" s="212"/>
      <c r="AF211" s="212"/>
      <c r="AG211" s="212" t="s">
        <v>129</v>
      </c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 x14ac:dyDescent="0.2">
      <c r="A212" s="219"/>
      <c r="B212" s="220"/>
      <c r="C212" s="252"/>
      <c r="D212" s="244"/>
      <c r="E212" s="244"/>
      <c r="F212" s="244"/>
      <c r="G212" s="244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12"/>
      <c r="Z212" s="212"/>
      <c r="AA212" s="212"/>
      <c r="AB212" s="212"/>
      <c r="AC212" s="212"/>
      <c r="AD212" s="212"/>
      <c r="AE212" s="212"/>
      <c r="AF212" s="212"/>
      <c r="AG212" s="212" t="s">
        <v>134</v>
      </c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1" x14ac:dyDescent="0.2">
      <c r="A213" s="219">
        <v>66</v>
      </c>
      <c r="B213" s="220" t="s">
        <v>333</v>
      </c>
      <c r="C213" s="253" t="s">
        <v>334</v>
      </c>
      <c r="D213" s="221" t="s">
        <v>0</v>
      </c>
      <c r="E213" s="241"/>
      <c r="F213" s="223"/>
      <c r="G213" s="222">
        <f>ROUND(E213*F213,2)</f>
        <v>0</v>
      </c>
      <c r="H213" s="223"/>
      <c r="I213" s="222">
        <f>ROUND(E213*H213,2)</f>
        <v>0</v>
      </c>
      <c r="J213" s="223"/>
      <c r="K213" s="222">
        <f>ROUND(E213*J213,2)</f>
        <v>0</v>
      </c>
      <c r="L213" s="222">
        <v>21</v>
      </c>
      <c r="M213" s="222">
        <f>G213*(1+L213/100)</f>
        <v>0</v>
      </c>
      <c r="N213" s="222">
        <v>0</v>
      </c>
      <c r="O213" s="222">
        <f>ROUND(E213*N213,2)</f>
        <v>0</v>
      </c>
      <c r="P213" s="222">
        <v>0</v>
      </c>
      <c r="Q213" s="222">
        <f>ROUND(E213*P213,2)</f>
        <v>0</v>
      </c>
      <c r="R213" s="222" t="s">
        <v>332</v>
      </c>
      <c r="S213" s="222" t="s">
        <v>127</v>
      </c>
      <c r="T213" s="222" t="s">
        <v>170</v>
      </c>
      <c r="U213" s="222">
        <v>0</v>
      </c>
      <c r="V213" s="222">
        <f>ROUND(E213*U213,2)</f>
        <v>0</v>
      </c>
      <c r="W213" s="222"/>
      <c r="X213" s="222" t="s">
        <v>219</v>
      </c>
      <c r="Y213" s="212"/>
      <c r="Z213" s="212"/>
      <c r="AA213" s="212"/>
      <c r="AB213" s="212"/>
      <c r="AC213" s="212"/>
      <c r="AD213" s="212"/>
      <c r="AE213" s="212"/>
      <c r="AF213" s="212"/>
      <c r="AG213" s="212" t="s">
        <v>220</v>
      </c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19"/>
      <c r="B214" s="220"/>
      <c r="C214" s="254" t="s">
        <v>245</v>
      </c>
      <c r="D214" s="245"/>
      <c r="E214" s="245"/>
      <c r="F214" s="245"/>
      <c r="G214" s="245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12"/>
      <c r="Z214" s="212"/>
      <c r="AA214" s="212"/>
      <c r="AB214" s="212"/>
      <c r="AC214" s="212"/>
      <c r="AD214" s="212"/>
      <c r="AE214" s="212"/>
      <c r="AF214" s="212"/>
      <c r="AG214" s="212" t="s">
        <v>131</v>
      </c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 x14ac:dyDescent="0.2">
      <c r="A215" s="219"/>
      <c r="B215" s="220"/>
      <c r="C215" s="251"/>
      <c r="D215" s="242"/>
      <c r="E215" s="242"/>
      <c r="F215" s="242"/>
      <c r="G215" s="24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12"/>
      <c r="Z215" s="212"/>
      <c r="AA215" s="212"/>
      <c r="AB215" s="212"/>
      <c r="AC215" s="212"/>
      <c r="AD215" s="212"/>
      <c r="AE215" s="212"/>
      <c r="AF215" s="212"/>
      <c r="AG215" s="212" t="s">
        <v>134</v>
      </c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ht="33.75" outlineLevel="1" x14ac:dyDescent="0.2">
      <c r="A216" s="219">
        <v>67</v>
      </c>
      <c r="B216" s="220" t="s">
        <v>335</v>
      </c>
      <c r="C216" s="253" t="s">
        <v>336</v>
      </c>
      <c r="D216" s="221" t="s">
        <v>0</v>
      </c>
      <c r="E216" s="241"/>
      <c r="F216" s="223"/>
      <c r="G216" s="222">
        <f>ROUND(E216*F216,2)</f>
        <v>0</v>
      </c>
      <c r="H216" s="223"/>
      <c r="I216" s="222">
        <f>ROUND(E216*H216,2)</f>
        <v>0</v>
      </c>
      <c r="J216" s="223"/>
      <c r="K216" s="222">
        <f>ROUND(E216*J216,2)</f>
        <v>0</v>
      </c>
      <c r="L216" s="222">
        <v>21</v>
      </c>
      <c r="M216" s="222">
        <f>G216*(1+L216/100)</f>
        <v>0</v>
      </c>
      <c r="N216" s="222">
        <v>0</v>
      </c>
      <c r="O216" s="222">
        <f>ROUND(E216*N216,2)</f>
        <v>0</v>
      </c>
      <c r="P216" s="222">
        <v>0</v>
      </c>
      <c r="Q216" s="222">
        <f>ROUND(E216*P216,2)</f>
        <v>0</v>
      </c>
      <c r="R216" s="222" t="s">
        <v>332</v>
      </c>
      <c r="S216" s="222" t="s">
        <v>127</v>
      </c>
      <c r="T216" s="222" t="s">
        <v>170</v>
      </c>
      <c r="U216" s="222">
        <v>0</v>
      </c>
      <c r="V216" s="222">
        <f>ROUND(E216*U216,2)</f>
        <v>0</v>
      </c>
      <c r="W216" s="222"/>
      <c r="X216" s="222" t="s">
        <v>219</v>
      </c>
      <c r="Y216" s="212"/>
      <c r="Z216" s="212"/>
      <c r="AA216" s="212"/>
      <c r="AB216" s="212"/>
      <c r="AC216" s="212"/>
      <c r="AD216" s="212"/>
      <c r="AE216" s="212"/>
      <c r="AF216" s="212"/>
      <c r="AG216" s="212" t="s">
        <v>220</v>
      </c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 x14ac:dyDescent="0.2">
      <c r="A217" s="219"/>
      <c r="B217" s="220"/>
      <c r="C217" s="254" t="s">
        <v>245</v>
      </c>
      <c r="D217" s="245"/>
      <c r="E217" s="245"/>
      <c r="F217" s="245"/>
      <c r="G217" s="245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12"/>
      <c r="Z217" s="212"/>
      <c r="AA217" s="212"/>
      <c r="AB217" s="212"/>
      <c r="AC217" s="212"/>
      <c r="AD217" s="212"/>
      <c r="AE217" s="212"/>
      <c r="AF217" s="212"/>
      <c r="AG217" s="212" t="s">
        <v>131</v>
      </c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1" x14ac:dyDescent="0.2">
      <c r="A218" s="219"/>
      <c r="B218" s="220"/>
      <c r="C218" s="251"/>
      <c r="D218" s="242"/>
      <c r="E218" s="242"/>
      <c r="F218" s="242"/>
      <c r="G218" s="24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12"/>
      <c r="Z218" s="212"/>
      <c r="AA218" s="212"/>
      <c r="AB218" s="212"/>
      <c r="AC218" s="212"/>
      <c r="AD218" s="212"/>
      <c r="AE218" s="212"/>
      <c r="AF218" s="212"/>
      <c r="AG218" s="212" t="s">
        <v>134</v>
      </c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ht="33.75" outlineLevel="1" x14ac:dyDescent="0.2">
      <c r="A219" s="219">
        <v>68</v>
      </c>
      <c r="B219" s="220" t="s">
        <v>337</v>
      </c>
      <c r="C219" s="253" t="s">
        <v>338</v>
      </c>
      <c r="D219" s="221" t="s">
        <v>0</v>
      </c>
      <c r="E219" s="241"/>
      <c r="F219" s="223"/>
      <c r="G219" s="222">
        <f>ROUND(E219*F219,2)</f>
        <v>0</v>
      </c>
      <c r="H219" s="223"/>
      <c r="I219" s="222">
        <f>ROUND(E219*H219,2)</f>
        <v>0</v>
      </c>
      <c r="J219" s="223"/>
      <c r="K219" s="222">
        <f>ROUND(E219*J219,2)</f>
        <v>0</v>
      </c>
      <c r="L219" s="222">
        <v>21</v>
      </c>
      <c r="M219" s="222">
        <f>G219*(1+L219/100)</f>
        <v>0</v>
      </c>
      <c r="N219" s="222">
        <v>0</v>
      </c>
      <c r="O219" s="222">
        <f>ROUND(E219*N219,2)</f>
        <v>0</v>
      </c>
      <c r="P219" s="222">
        <v>0</v>
      </c>
      <c r="Q219" s="222">
        <f>ROUND(E219*P219,2)</f>
        <v>0</v>
      </c>
      <c r="R219" s="222" t="s">
        <v>332</v>
      </c>
      <c r="S219" s="222" t="s">
        <v>127</v>
      </c>
      <c r="T219" s="222" t="s">
        <v>170</v>
      </c>
      <c r="U219" s="222">
        <v>0</v>
      </c>
      <c r="V219" s="222">
        <f>ROUND(E219*U219,2)</f>
        <v>0</v>
      </c>
      <c r="W219" s="222"/>
      <c r="X219" s="222" t="s">
        <v>219</v>
      </c>
      <c r="Y219" s="212"/>
      <c r="Z219" s="212"/>
      <c r="AA219" s="212"/>
      <c r="AB219" s="212"/>
      <c r="AC219" s="212"/>
      <c r="AD219" s="212"/>
      <c r="AE219" s="212"/>
      <c r="AF219" s="212"/>
      <c r="AG219" s="212" t="s">
        <v>220</v>
      </c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1" x14ac:dyDescent="0.2">
      <c r="A220" s="219"/>
      <c r="B220" s="220"/>
      <c r="C220" s="254" t="s">
        <v>245</v>
      </c>
      <c r="D220" s="245"/>
      <c r="E220" s="245"/>
      <c r="F220" s="245"/>
      <c r="G220" s="245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12"/>
      <c r="Z220" s="212"/>
      <c r="AA220" s="212"/>
      <c r="AB220" s="212"/>
      <c r="AC220" s="212"/>
      <c r="AD220" s="212"/>
      <c r="AE220" s="212"/>
      <c r="AF220" s="212"/>
      <c r="AG220" s="212" t="s">
        <v>131</v>
      </c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19"/>
      <c r="B221" s="220"/>
      <c r="C221" s="251"/>
      <c r="D221" s="242"/>
      <c r="E221" s="242"/>
      <c r="F221" s="242"/>
      <c r="G221" s="24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12"/>
      <c r="Z221" s="212"/>
      <c r="AA221" s="212"/>
      <c r="AB221" s="212"/>
      <c r="AC221" s="212"/>
      <c r="AD221" s="212"/>
      <c r="AE221" s="212"/>
      <c r="AF221" s="212"/>
      <c r="AG221" s="212" t="s">
        <v>134</v>
      </c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x14ac:dyDescent="0.2">
      <c r="A222" s="227" t="s">
        <v>121</v>
      </c>
      <c r="B222" s="228" t="s">
        <v>84</v>
      </c>
      <c r="C222" s="247" t="s">
        <v>85</v>
      </c>
      <c r="D222" s="229"/>
      <c r="E222" s="230"/>
      <c r="F222" s="231"/>
      <c r="G222" s="231">
        <f>SUMIF(AG223:AG249,"&lt;&gt;NOR",G223:G249)</f>
        <v>0</v>
      </c>
      <c r="H222" s="231"/>
      <c r="I222" s="231">
        <f>SUM(I223:I249)</f>
        <v>0</v>
      </c>
      <c r="J222" s="231"/>
      <c r="K222" s="231">
        <f>SUM(K223:K249)</f>
        <v>0</v>
      </c>
      <c r="L222" s="231"/>
      <c r="M222" s="231">
        <f>SUM(M223:M249)</f>
        <v>0</v>
      </c>
      <c r="N222" s="231"/>
      <c r="O222" s="231">
        <f>SUM(O223:O249)</f>
        <v>0.08</v>
      </c>
      <c r="P222" s="231"/>
      <c r="Q222" s="231">
        <f>SUM(Q223:Q249)</f>
        <v>0</v>
      </c>
      <c r="R222" s="231"/>
      <c r="S222" s="231"/>
      <c r="T222" s="232"/>
      <c r="U222" s="226"/>
      <c r="V222" s="226">
        <f>SUM(V223:V249)</f>
        <v>113.69000000000001</v>
      </c>
      <c r="W222" s="226"/>
      <c r="X222" s="226"/>
      <c r="AG222" t="s">
        <v>122</v>
      </c>
    </row>
    <row r="223" spans="1:60" outlineLevel="1" x14ac:dyDescent="0.2">
      <c r="A223" s="233">
        <v>69</v>
      </c>
      <c r="B223" s="234" t="s">
        <v>339</v>
      </c>
      <c r="C223" s="248" t="s">
        <v>340</v>
      </c>
      <c r="D223" s="235" t="s">
        <v>125</v>
      </c>
      <c r="E223" s="236">
        <v>5.44</v>
      </c>
      <c r="F223" s="237"/>
      <c r="G223" s="238">
        <f>ROUND(E223*F223,2)</f>
        <v>0</v>
      </c>
      <c r="H223" s="237"/>
      <c r="I223" s="238">
        <f>ROUND(E223*H223,2)</f>
        <v>0</v>
      </c>
      <c r="J223" s="237"/>
      <c r="K223" s="238">
        <f>ROUND(E223*J223,2)</f>
        <v>0</v>
      </c>
      <c r="L223" s="238">
        <v>21</v>
      </c>
      <c r="M223" s="238">
        <f>G223*(1+L223/100)</f>
        <v>0</v>
      </c>
      <c r="N223" s="238">
        <v>3.1E-4</v>
      </c>
      <c r="O223" s="238">
        <f>ROUND(E223*N223,2)</f>
        <v>0</v>
      </c>
      <c r="P223" s="238">
        <v>0</v>
      </c>
      <c r="Q223" s="238">
        <f>ROUND(E223*P223,2)</f>
        <v>0</v>
      </c>
      <c r="R223" s="238" t="s">
        <v>341</v>
      </c>
      <c r="S223" s="238" t="s">
        <v>127</v>
      </c>
      <c r="T223" s="239" t="s">
        <v>127</v>
      </c>
      <c r="U223" s="222">
        <v>0.4</v>
      </c>
      <c r="V223" s="222">
        <f>ROUND(E223*U223,2)</f>
        <v>2.1800000000000002</v>
      </c>
      <c r="W223" s="222"/>
      <c r="X223" s="222" t="s">
        <v>128</v>
      </c>
      <c r="Y223" s="212"/>
      <c r="Z223" s="212"/>
      <c r="AA223" s="212"/>
      <c r="AB223" s="212"/>
      <c r="AC223" s="212"/>
      <c r="AD223" s="212"/>
      <c r="AE223" s="212"/>
      <c r="AF223" s="212"/>
      <c r="AG223" s="212" t="s">
        <v>129</v>
      </c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 x14ac:dyDescent="0.2">
      <c r="A224" s="219"/>
      <c r="B224" s="220"/>
      <c r="C224" s="250" t="s">
        <v>342</v>
      </c>
      <c r="D224" s="224"/>
      <c r="E224" s="225">
        <v>2.88</v>
      </c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12"/>
      <c r="Z224" s="212"/>
      <c r="AA224" s="212"/>
      <c r="AB224" s="212"/>
      <c r="AC224" s="212"/>
      <c r="AD224" s="212"/>
      <c r="AE224" s="212"/>
      <c r="AF224" s="212"/>
      <c r="AG224" s="212" t="s">
        <v>133</v>
      </c>
      <c r="AH224" s="212">
        <v>0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 x14ac:dyDescent="0.2">
      <c r="A225" s="219"/>
      <c r="B225" s="220"/>
      <c r="C225" s="250" t="s">
        <v>343</v>
      </c>
      <c r="D225" s="224"/>
      <c r="E225" s="225">
        <v>1.28</v>
      </c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12"/>
      <c r="Z225" s="212"/>
      <c r="AA225" s="212"/>
      <c r="AB225" s="212"/>
      <c r="AC225" s="212"/>
      <c r="AD225" s="212"/>
      <c r="AE225" s="212"/>
      <c r="AF225" s="212"/>
      <c r="AG225" s="212" t="s">
        <v>133</v>
      </c>
      <c r="AH225" s="212">
        <v>0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1" x14ac:dyDescent="0.2">
      <c r="A226" s="219"/>
      <c r="B226" s="220"/>
      <c r="C226" s="250" t="s">
        <v>344</v>
      </c>
      <c r="D226" s="224"/>
      <c r="E226" s="225">
        <v>1.28</v>
      </c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12"/>
      <c r="Z226" s="212"/>
      <c r="AA226" s="212"/>
      <c r="AB226" s="212"/>
      <c r="AC226" s="212"/>
      <c r="AD226" s="212"/>
      <c r="AE226" s="212"/>
      <c r="AF226" s="212"/>
      <c r="AG226" s="212" t="s">
        <v>133</v>
      </c>
      <c r="AH226" s="212">
        <v>0</v>
      </c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1" x14ac:dyDescent="0.2">
      <c r="A227" s="219"/>
      <c r="B227" s="220"/>
      <c r="C227" s="251"/>
      <c r="D227" s="242"/>
      <c r="E227" s="242"/>
      <c r="F227" s="242"/>
      <c r="G227" s="24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12"/>
      <c r="Z227" s="212"/>
      <c r="AA227" s="212"/>
      <c r="AB227" s="212"/>
      <c r="AC227" s="212"/>
      <c r="AD227" s="212"/>
      <c r="AE227" s="212"/>
      <c r="AF227" s="212"/>
      <c r="AG227" s="212" t="s">
        <v>134</v>
      </c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ht="22.5" outlineLevel="1" x14ac:dyDescent="0.2">
      <c r="A228" s="233">
        <v>70</v>
      </c>
      <c r="B228" s="234" t="s">
        <v>345</v>
      </c>
      <c r="C228" s="248" t="s">
        <v>346</v>
      </c>
      <c r="D228" s="235" t="s">
        <v>125</v>
      </c>
      <c r="E228" s="236">
        <v>94.17</v>
      </c>
      <c r="F228" s="237"/>
      <c r="G228" s="238">
        <f>ROUND(E228*F228,2)</f>
        <v>0</v>
      </c>
      <c r="H228" s="237"/>
      <c r="I228" s="238">
        <f>ROUND(E228*H228,2)</f>
        <v>0</v>
      </c>
      <c r="J228" s="237"/>
      <c r="K228" s="238">
        <f>ROUND(E228*J228,2)</f>
        <v>0</v>
      </c>
      <c r="L228" s="238">
        <v>21</v>
      </c>
      <c r="M228" s="238">
        <f>G228*(1+L228/100)</f>
        <v>0</v>
      </c>
      <c r="N228" s="238">
        <v>3.1E-4</v>
      </c>
      <c r="O228" s="238">
        <f>ROUND(E228*N228,2)</f>
        <v>0.03</v>
      </c>
      <c r="P228" s="238">
        <v>0</v>
      </c>
      <c r="Q228" s="238">
        <f>ROUND(E228*P228,2)</f>
        <v>0</v>
      </c>
      <c r="R228" s="238" t="s">
        <v>341</v>
      </c>
      <c r="S228" s="238" t="s">
        <v>127</v>
      </c>
      <c r="T228" s="239" t="s">
        <v>127</v>
      </c>
      <c r="U228" s="222">
        <v>0.32</v>
      </c>
      <c r="V228" s="222">
        <f>ROUND(E228*U228,2)</f>
        <v>30.13</v>
      </c>
      <c r="W228" s="222"/>
      <c r="X228" s="222" t="s">
        <v>128</v>
      </c>
      <c r="Y228" s="212"/>
      <c r="Z228" s="212"/>
      <c r="AA228" s="212"/>
      <c r="AB228" s="212"/>
      <c r="AC228" s="212"/>
      <c r="AD228" s="212"/>
      <c r="AE228" s="212"/>
      <c r="AF228" s="212"/>
      <c r="AG228" s="212" t="s">
        <v>129</v>
      </c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 x14ac:dyDescent="0.2">
      <c r="A229" s="219"/>
      <c r="B229" s="220"/>
      <c r="C229" s="250" t="s">
        <v>347</v>
      </c>
      <c r="D229" s="224"/>
      <c r="E229" s="225">
        <v>50.4</v>
      </c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12"/>
      <c r="Z229" s="212"/>
      <c r="AA229" s="212"/>
      <c r="AB229" s="212"/>
      <c r="AC229" s="212"/>
      <c r="AD229" s="212"/>
      <c r="AE229" s="212"/>
      <c r="AF229" s="212"/>
      <c r="AG229" s="212" t="s">
        <v>133</v>
      </c>
      <c r="AH229" s="212">
        <v>0</v>
      </c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 x14ac:dyDescent="0.2">
      <c r="A230" s="219"/>
      <c r="B230" s="220"/>
      <c r="C230" s="250" t="s">
        <v>348</v>
      </c>
      <c r="D230" s="224"/>
      <c r="E230" s="225">
        <v>10.35</v>
      </c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12"/>
      <c r="Z230" s="212"/>
      <c r="AA230" s="212"/>
      <c r="AB230" s="212"/>
      <c r="AC230" s="212"/>
      <c r="AD230" s="212"/>
      <c r="AE230" s="212"/>
      <c r="AF230" s="212"/>
      <c r="AG230" s="212" t="s">
        <v>133</v>
      </c>
      <c r="AH230" s="212">
        <v>0</v>
      </c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 x14ac:dyDescent="0.2">
      <c r="A231" s="219"/>
      <c r="B231" s="220"/>
      <c r="C231" s="250" t="s">
        <v>349</v>
      </c>
      <c r="D231" s="224"/>
      <c r="E231" s="225">
        <v>8.9700000000000006</v>
      </c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12"/>
      <c r="Z231" s="212"/>
      <c r="AA231" s="212"/>
      <c r="AB231" s="212"/>
      <c r="AC231" s="212"/>
      <c r="AD231" s="212"/>
      <c r="AE231" s="212"/>
      <c r="AF231" s="212"/>
      <c r="AG231" s="212" t="s">
        <v>133</v>
      </c>
      <c r="AH231" s="212">
        <v>0</v>
      </c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 x14ac:dyDescent="0.2">
      <c r="A232" s="219"/>
      <c r="B232" s="220"/>
      <c r="C232" s="250" t="s">
        <v>350</v>
      </c>
      <c r="D232" s="224"/>
      <c r="E232" s="225">
        <v>10.35</v>
      </c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12"/>
      <c r="Z232" s="212"/>
      <c r="AA232" s="212"/>
      <c r="AB232" s="212"/>
      <c r="AC232" s="212"/>
      <c r="AD232" s="212"/>
      <c r="AE232" s="212"/>
      <c r="AF232" s="212"/>
      <c r="AG232" s="212" t="s">
        <v>133</v>
      </c>
      <c r="AH232" s="212">
        <v>0</v>
      </c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 x14ac:dyDescent="0.2">
      <c r="A233" s="219"/>
      <c r="B233" s="220"/>
      <c r="C233" s="250" t="s">
        <v>351</v>
      </c>
      <c r="D233" s="224"/>
      <c r="E233" s="225">
        <v>11.7</v>
      </c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12"/>
      <c r="Z233" s="212"/>
      <c r="AA233" s="212"/>
      <c r="AB233" s="212"/>
      <c r="AC233" s="212"/>
      <c r="AD233" s="212"/>
      <c r="AE233" s="212"/>
      <c r="AF233" s="212"/>
      <c r="AG233" s="212" t="s">
        <v>133</v>
      </c>
      <c r="AH233" s="212">
        <v>0</v>
      </c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 x14ac:dyDescent="0.2">
      <c r="A234" s="219"/>
      <c r="B234" s="220"/>
      <c r="C234" s="250" t="s">
        <v>352</v>
      </c>
      <c r="D234" s="224"/>
      <c r="E234" s="225">
        <v>2.4</v>
      </c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12"/>
      <c r="Z234" s="212"/>
      <c r="AA234" s="212"/>
      <c r="AB234" s="212"/>
      <c r="AC234" s="212"/>
      <c r="AD234" s="212"/>
      <c r="AE234" s="212"/>
      <c r="AF234" s="212"/>
      <c r="AG234" s="212" t="s">
        <v>133</v>
      </c>
      <c r="AH234" s="212">
        <v>0</v>
      </c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 x14ac:dyDescent="0.2">
      <c r="A235" s="219"/>
      <c r="B235" s="220"/>
      <c r="C235" s="251"/>
      <c r="D235" s="242"/>
      <c r="E235" s="242"/>
      <c r="F235" s="242"/>
      <c r="G235" s="24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12"/>
      <c r="Z235" s="212"/>
      <c r="AA235" s="212"/>
      <c r="AB235" s="212"/>
      <c r="AC235" s="212"/>
      <c r="AD235" s="212"/>
      <c r="AE235" s="212"/>
      <c r="AF235" s="212"/>
      <c r="AG235" s="212" t="s">
        <v>134</v>
      </c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ht="22.5" outlineLevel="1" x14ac:dyDescent="0.2">
      <c r="A236" s="233">
        <v>71</v>
      </c>
      <c r="B236" s="234" t="s">
        <v>353</v>
      </c>
      <c r="C236" s="248" t="s">
        <v>354</v>
      </c>
      <c r="D236" s="235" t="s">
        <v>125</v>
      </c>
      <c r="E236" s="236">
        <v>3.2</v>
      </c>
      <c r="F236" s="237"/>
      <c r="G236" s="238">
        <f>ROUND(E236*F236,2)</f>
        <v>0</v>
      </c>
      <c r="H236" s="237"/>
      <c r="I236" s="238">
        <f>ROUND(E236*H236,2)</f>
        <v>0</v>
      </c>
      <c r="J236" s="237"/>
      <c r="K236" s="238">
        <f>ROUND(E236*J236,2)</f>
        <v>0</v>
      </c>
      <c r="L236" s="238">
        <v>21</v>
      </c>
      <c r="M236" s="238">
        <f>G236*(1+L236/100)</f>
        <v>0</v>
      </c>
      <c r="N236" s="238">
        <v>3.1E-4</v>
      </c>
      <c r="O236" s="238">
        <f>ROUND(E236*N236,2)</f>
        <v>0</v>
      </c>
      <c r="P236" s="238">
        <v>0</v>
      </c>
      <c r="Q236" s="238">
        <f>ROUND(E236*P236,2)</f>
        <v>0</v>
      </c>
      <c r="R236" s="238" t="s">
        <v>341</v>
      </c>
      <c r="S236" s="238" t="s">
        <v>127</v>
      </c>
      <c r="T236" s="239" t="s">
        <v>127</v>
      </c>
      <c r="U236" s="222">
        <v>0.49</v>
      </c>
      <c r="V236" s="222">
        <f>ROUND(E236*U236,2)</f>
        <v>1.57</v>
      </c>
      <c r="W236" s="222"/>
      <c r="X236" s="222" t="s">
        <v>128</v>
      </c>
      <c r="Y236" s="212"/>
      <c r="Z236" s="212"/>
      <c r="AA236" s="212"/>
      <c r="AB236" s="212"/>
      <c r="AC236" s="212"/>
      <c r="AD236" s="212"/>
      <c r="AE236" s="212"/>
      <c r="AF236" s="212"/>
      <c r="AG236" s="212" t="s">
        <v>129</v>
      </c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 x14ac:dyDescent="0.2">
      <c r="A237" s="219"/>
      <c r="B237" s="220"/>
      <c r="C237" s="250" t="s">
        <v>355</v>
      </c>
      <c r="D237" s="224"/>
      <c r="E237" s="225">
        <v>3.2</v>
      </c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12"/>
      <c r="Z237" s="212"/>
      <c r="AA237" s="212"/>
      <c r="AB237" s="212"/>
      <c r="AC237" s="212"/>
      <c r="AD237" s="212"/>
      <c r="AE237" s="212"/>
      <c r="AF237" s="212"/>
      <c r="AG237" s="212" t="s">
        <v>133</v>
      </c>
      <c r="AH237" s="212">
        <v>0</v>
      </c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 x14ac:dyDescent="0.2">
      <c r="A238" s="219"/>
      <c r="B238" s="220"/>
      <c r="C238" s="251"/>
      <c r="D238" s="242"/>
      <c r="E238" s="242"/>
      <c r="F238" s="242"/>
      <c r="G238" s="24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12"/>
      <c r="Z238" s="212"/>
      <c r="AA238" s="212"/>
      <c r="AB238" s="212"/>
      <c r="AC238" s="212"/>
      <c r="AD238" s="212"/>
      <c r="AE238" s="212"/>
      <c r="AF238" s="212"/>
      <c r="AG238" s="212" t="s">
        <v>134</v>
      </c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ht="22.5" outlineLevel="1" x14ac:dyDescent="0.2">
      <c r="A239" s="233">
        <v>72</v>
      </c>
      <c r="B239" s="234" t="s">
        <v>356</v>
      </c>
      <c r="C239" s="248" t="s">
        <v>357</v>
      </c>
      <c r="D239" s="235" t="s">
        <v>125</v>
      </c>
      <c r="E239" s="236">
        <v>94.97</v>
      </c>
      <c r="F239" s="237"/>
      <c r="G239" s="238">
        <f>ROUND(E239*F239,2)</f>
        <v>0</v>
      </c>
      <c r="H239" s="237"/>
      <c r="I239" s="238">
        <f>ROUND(E239*H239,2)</f>
        <v>0</v>
      </c>
      <c r="J239" s="237"/>
      <c r="K239" s="238">
        <f>ROUND(E239*J239,2)</f>
        <v>0</v>
      </c>
      <c r="L239" s="238">
        <v>21</v>
      </c>
      <c r="M239" s="238">
        <f>G239*(1+L239/100)</f>
        <v>0</v>
      </c>
      <c r="N239" s="238">
        <v>5.5000000000000003E-4</v>
      </c>
      <c r="O239" s="238">
        <f>ROUND(E239*N239,2)</f>
        <v>0.05</v>
      </c>
      <c r="P239" s="238">
        <v>0</v>
      </c>
      <c r="Q239" s="238">
        <f>ROUND(E239*P239,2)</f>
        <v>0</v>
      </c>
      <c r="R239" s="238" t="s">
        <v>341</v>
      </c>
      <c r="S239" s="238" t="s">
        <v>127</v>
      </c>
      <c r="T239" s="239" t="s">
        <v>127</v>
      </c>
      <c r="U239" s="222">
        <v>0.83</v>
      </c>
      <c r="V239" s="222">
        <f>ROUND(E239*U239,2)</f>
        <v>78.83</v>
      </c>
      <c r="W239" s="222"/>
      <c r="X239" s="222" t="s">
        <v>128</v>
      </c>
      <c r="Y239" s="212"/>
      <c r="Z239" s="212"/>
      <c r="AA239" s="212"/>
      <c r="AB239" s="212"/>
      <c r="AC239" s="212"/>
      <c r="AD239" s="212"/>
      <c r="AE239" s="212"/>
      <c r="AF239" s="212"/>
      <c r="AG239" s="212" t="s">
        <v>129</v>
      </c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ht="22.5" outlineLevel="1" x14ac:dyDescent="0.2">
      <c r="A240" s="219"/>
      <c r="B240" s="220"/>
      <c r="C240" s="249" t="s">
        <v>358</v>
      </c>
      <c r="D240" s="240"/>
      <c r="E240" s="240"/>
      <c r="F240" s="240"/>
      <c r="G240" s="240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12"/>
      <c r="Z240" s="212"/>
      <c r="AA240" s="212"/>
      <c r="AB240" s="212"/>
      <c r="AC240" s="212"/>
      <c r="AD240" s="212"/>
      <c r="AE240" s="212"/>
      <c r="AF240" s="212"/>
      <c r="AG240" s="212" t="s">
        <v>131</v>
      </c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43" t="str">
        <f>C240</f>
        <v>dveří vícevýplňových (profilovaných) a žaluziových nebo oken dvoudílných tříkřídlových a vícekřídlových a oken třídílných a vícedílných nebo vestavěného nábytku</v>
      </c>
      <c r="BB240" s="212"/>
      <c r="BC240" s="212"/>
      <c r="BD240" s="212"/>
      <c r="BE240" s="212"/>
      <c r="BF240" s="212"/>
      <c r="BG240" s="212"/>
      <c r="BH240" s="212"/>
    </row>
    <row r="241" spans="1:60" outlineLevel="1" x14ac:dyDescent="0.2">
      <c r="A241" s="219"/>
      <c r="B241" s="220"/>
      <c r="C241" s="250" t="s">
        <v>359</v>
      </c>
      <c r="D241" s="224"/>
      <c r="E241" s="225">
        <v>94.97</v>
      </c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12"/>
      <c r="Z241" s="212"/>
      <c r="AA241" s="212"/>
      <c r="AB241" s="212"/>
      <c r="AC241" s="212"/>
      <c r="AD241" s="212"/>
      <c r="AE241" s="212"/>
      <c r="AF241" s="212"/>
      <c r="AG241" s="212" t="s">
        <v>133</v>
      </c>
      <c r="AH241" s="212">
        <v>0</v>
      </c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 x14ac:dyDescent="0.2">
      <c r="A242" s="219"/>
      <c r="B242" s="220"/>
      <c r="C242" s="251"/>
      <c r="D242" s="242"/>
      <c r="E242" s="242"/>
      <c r="F242" s="242"/>
      <c r="G242" s="24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12"/>
      <c r="Z242" s="212"/>
      <c r="AA242" s="212"/>
      <c r="AB242" s="212"/>
      <c r="AC242" s="212"/>
      <c r="AD242" s="212"/>
      <c r="AE242" s="212"/>
      <c r="AF242" s="212"/>
      <c r="AG242" s="212" t="s">
        <v>134</v>
      </c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ht="22.5" outlineLevel="1" x14ac:dyDescent="0.2">
      <c r="A243" s="233">
        <v>73</v>
      </c>
      <c r="B243" s="234" t="s">
        <v>360</v>
      </c>
      <c r="C243" s="248" t="s">
        <v>361</v>
      </c>
      <c r="D243" s="235" t="s">
        <v>175</v>
      </c>
      <c r="E243" s="236">
        <v>28</v>
      </c>
      <c r="F243" s="237"/>
      <c r="G243" s="238">
        <f>ROUND(E243*F243,2)</f>
        <v>0</v>
      </c>
      <c r="H243" s="237"/>
      <c r="I243" s="238">
        <f>ROUND(E243*H243,2)</f>
        <v>0</v>
      </c>
      <c r="J243" s="237"/>
      <c r="K243" s="238">
        <f>ROUND(E243*J243,2)</f>
        <v>0</v>
      </c>
      <c r="L243" s="238">
        <v>21</v>
      </c>
      <c r="M243" s="238">
        <f>G243*(1+L243/100)</f>
        <v>0</v>
      </c>
      <c r="N243" s="238">
        <v>0</v>
      </c>
      <c r="O243" s="238">
        <f>ROUND(E243*N243,2)</f>
        <v>0</v>
      </c>
      <c r="P243" s="238">
        <v>0</v>
      </c>
      <c r="Q243" s="238">
        <f>ROUND(E243*P243,2)</f>
        <v>0</v>
      </c>
      <c r="R243" s="238" t="s">
        <v>341</v>
      </c>
      <c r="S243" s="238" t="s">
        <v>127</v>
      </c>
      <c r="T243" s="239" t="s">
        <v>127</v>
      </c>
      <c r="U243" s="222">
        <v>0.03</v>
      </c>
      <c r="V243" s="222">
        <f>ROUND(E243*U243,2)</f>
        <v>0.84</v>
      </c>
      <c r="W243" s="222"/>
      <c r="X243" s="222" t="s">
        <v>128</v>
      </c>
      <c r="Y243" s="212"/>
      <c r="Z243" s="212"/>
      <c r="AA243" s="212"/>
      <c r="AB243" s="212"/>
      <c r="AC243" s="212"/>
      <c r="AD243" s="212"/>
      <c r="AE243" s="212"/>
      <c r="AF243" s="212"/>
      <c r="AG243" s="212" t="s">
        <v>129</v>
      </c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outlineLevel="1" x14ac:dyDescent="0.2">
      <c r="A244" s="219"/>
      <c r="B244" s="220"/>
      <c r="C244" s="250" t="s">
        <v>362</v>
      </c>
      <c r="D244" s="224"/>
      <c r="E244" s="225">
        <v>26</v>
      </c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12"/>
      <c r="Z244" s="212"/>
      <c r="AA244" s="212"/>
      <c r="AB244" s="212"/>
      <c r="AC244" s="212"/>
      <c r="AD244" s="212"/>
      <c r="AE244" s="212"/>
      <c r="AF244" s="212"/>
      <c r="AG244" s="212" t="s">
        <v>133</v>
      </c>
      <c r="AH244" s="212">
        <v>0</v>
      </c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 x14ac:dyDescent="0.2">
      <c r="A245" s="219"/>
      <c r="B245" s="220"/>
      <c r="C245" s="250" t="s">
        <v>363</v>
      </c>
      <c r="D245" s="224"/>
      <c r="E245" s="225">
        <v>2</v>
      </c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12"/>
      <c r="Z245" s="212"/>
      <c r="AA245" s="212"/>
      <c r="AB245" s="212"/>
      <c r="AC245" s="212"/>
      <c r="AD245" s="212"/>
      <c r="AE245" s="212"/>
      <c r="AF245" s="212"/>
      <c r="AG245" s="212" t="s">
        <v>133</v>
      </c>
      <c r="AH245" s="212">
        <v>0</v>
      </c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 x14ac:dyDescent="0.2">
      <c r="A246" s="219"/>
      <c r="B246" s="220"/>
      <c r="C246" s="251"/>
      <c r="D246" s="242"/>
      <c r="E246" s="242"/>
      <c r="F246" s="242"/>
      <c r="G246" s="24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12"/>
      <c r="Z246" s="212"/>
      <c r="AA246" s="212"/>
      <c r="AB246" s="212"/>
      <c r="AC246" s="212"/>
      <c r="AD246" s="212"/>
      <c r="AE246" s="212"/>
      <c r="AF246" s="212"/>
      <c r="AG246" s="212" t="s">
        <v>134</v>
      </c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ht="22.5" outlineLevel="1" x14ac:dyDescent="0.2">
      <c r="A247" s="233">
        <v>74</v>
      </c>
      <c r="B247" s="234" t="s">
        <v>364</v>
      </c>
      <c r="C247" s="248" t="s">
        <v>365</v>
      </c>
      <c r="D247" s="235" t="s">
        <v>175</v>
      </c>
      <c r="E247" s="236">
        <v>14</v>
      </c>
      <c r="F247" s="237"/>
      <c r="G247" s="238">
        <f>ROUND(E247*F247,2)</f>
        <v>0</v>
      </c>
      <c r="H247" s="237"/>
      <c r="I247" s="238">
        <f>ROUND(E247*H247,2)</f>
        <v>0</v>
      </c>
      <c r="J247" s="237"/>
      <c r="K247" s="238">
        <f>ROUND(E247*J247,2)</f>
        <v>0</v>
      </c>
      <c r="L247" s="238">
        <v>21</v>
      </c>
      <c r="M247" s="238">
        <f>G247*(1+L247/100)</f>
        <v>0</v>
      </c>
      <c r="N247" s="238">
        <v>0</v>
      </c>
      <c r="O247" s="238">
        <f>ROUND(E247*N247,2)</f>
        <v>0</v>
      </c>
      <c r="P247" s="238">
        <v>0</v>
      </c>
      <c r="Q247" s="238">
        <f>ROUND(E247*P247,2)</f>
        <v>0</v>
      </c>
      <c r="R247" s="238" t="s">
        <v>341</v>
      </c>
      <c r="S247" s="238" t="s">
        <v>127</v>
      </c>
      <c r="T247" s="239" t="s">
        <v>127</v>
      </c>
      <c r="U247" s="222">
        <v>0.01</v>
      </c>
      <c r="V247" s="222">
        <f>ROUND(E247*U247,2)</f>
        <v>0.14000000000000001</v>
      </c>
      <c r="W247" s="222"/>
      <c r="X247" s="222" t="s">
        <v>128</v>
      </c>
      <c r="Y247" s="212"/>
      <c r="Z247" s="212"/>
      <c r="AA247" s="212"/>
      <c r="AB247" s="212"/>
      <c r="AC247" s="212"/>
      <c r="AD247" s="212"/>
      <c r="AE247" s="212"/>
      <c r="AF247" s="212"/>
      <c r="AG247" s="212" t="s">
        <v>129</v>
      </c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 x14ac:dyDescent="0.2">
      <c r="A248" s="219"/>
      <c r="B248" s="220"/>
      <c r="C248" s="250" t="s">
        <v>366</v>
      </c>
      <c r="D248" s="224"/>
      <c r="E248" s="225">
        <v>14</v>
      </c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12"/>
      <c r="Z248" s="212"/>
      <c r="AA248" s="212"/>
      <c r="AB248" s="212"/>
      <c r="AC248" s="212"/>
      <c r="AD248" s="212"/>
      <c r="AE248" s="212"/>
      <c r="AF248" s="212"/>
      <c r="AG248" s="212" t="s">
        <v>133</v>
      </c>
      <c r="AH248" s="212">
        <v>0</v>
      </c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 x14ac:dyDescent="0.2">
      <c r="A249" s="219"/>
      <c r="B249" s="220"/>
      <c r="C249" s="251"/>
      <c r="D249" s="242"/>
      <c r="E249" s="242"/>
      <c r="F249" s="242"/>
      <c r="G249" s="24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12"/>
      <c r="Z249" s="212"/>
      <c r="AA249" s="212"/>
      <c r="AB249" s="212"/>
      <c r="AC249" s="212"/>
      <c r="AD249" s="212"/>
      <c r="AE249" s="212"/>
      <c r="AF249" s="212"/>
      <c r="AG249" s="212" t="s">
        <v>134</v>
      </c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x14ac:dyDescent="0.2">
      <c r="A250" s="227" t="s">
        <v>121</v>
      </c>
      <c r="B250" s="228" t="s">
        <v>86</v>
      </c>
      <c r="C250" s="247" t="s">
        <v>87</v>
      </c>
      <c r="D250" s="229"/>
      <c r="E250" s="230"/>
      <c r="F250" s="231"/>
      <c r="G250" s="231">
        <f>SUMIF(AG251:AG258,"&lt;&gt;NOR",G251:G258)</f>
        <v>0</v>
      </c>
      <c r="H250" s="231"/>
      <c r="I250" s="231">
        <f>SUM(I251:I258)</f>
        <v>0</v>
      </c>
      <c r="J250" s="231"/>
      <c r="K250" s="231">
        <f>SUM(K251:K258)</f>
        <v>0</v>
      </c>
      <c r="L250" s="231"/>
      <c r="M250" s="231">
        <f>SUM(M251:M258)</f>
        <v>0</v>
      </c>
      <c r="N250" s="231"/>
      <c r="O250" s="231">
        <f>SUM(O251:O258)</f>
        <v>0.03</v>
      </c>
      <c r="P250" s="231"/>
      <c r="Q250" s="231">
        <f>SUM(Q251:Q258)</f>
        <v>0</v>
      </c>
      <c r="R250" s="231"/>
      <c r="S250" s="231"/>
      <c r="T250" s="232"/>
      <c r="U250" s="226"/>
      <c r="V250" s="226">
        <f>SUM(V251:V258)</f>
        <v>19.78</v>
      </c>
      <c r="W250" s="226"/>
      <c r="X250" s="226"/>
      <c r="AG250" t="s">
        <v>122</v>
      </c>
    </row>
    <row r="251" spans="1:60" outlineLevel="1" x14ac:dyDescent="0.2">
      <c r="A251" s="233">
        <v>75</v>
      </c>
      <c r="B251" s="234" t="s">
        <v>367</v>
      </c>
      <c r="C251" s="248" t="s">
        <v>368</v>
      </c>
      <c r="D251" s="235" t="s">
        <v>125</v>
      </c>
      <c r="E251" s="236">
        <v>141.24</v>
      </c>
      <c r="F251" s="237"/>
      <c r="G251" s="238">
        <f>ROUND(E251*F251,2)</f>
        <v>0</v>
      </c>
      <c r="H251" s="237"/>
      <c r="I251" s="238">
        <f>ROUND(E251*H251,2)</f>
        <v>0</v>
      </c>
      <c r="J251" s="237"/>
      <c r="K251" s="238">
        <f>ROUND(E251*J251,2)</f>
        <v>0</v>
      </c>
      <c r="L251" s="238">
        <v>21</v>
      </c>
      <c r="M251" s="238">
        <f>G251*(1+L251/100)</f>
        <v>0</v>
      </c>
      <c r="N251" s="238">
        <v>6.9999999999999994E-5</v>
      </c>
      <c r="O251" s="238">
        <f>ROUND(E251*N251,2)</f>
        <v>0.01</v>
      </c>
      <c r="P251" s="238">
        <v>0</v>
      </c>
      <c r="Q251" s="238">
        <f>ROUND(E251*P251,2)</f>
        <v>0</v>
      </c>
      <c r="R251" s="238" t="s">
        <v>369</v>
      </c>
      <c r="S251" s="238" t="s">
        <v>127</v>
      </c>
      <c r="T251" s="239" t="s">
        <v>170</v>
      </c>
      <c r="U251" s="222">
        <v>0.03</v>
      </c>
      <c r="V251" s="222">
        <f>ROUND(E251*U251,2)</f>
        <v>4.24</v>
      </c>
      <c r="W251" s="222"/>
      <c r="X251" s="222" t="s">
        <v>128</v>
      </c>
      <c r="Y251" s="212"/>
      <c r="Z251" s="212"/>
      <c r="AA251" s="212"/>
      <c r="AB251" s="212"/>
      <c r="AC251" s="212"/>
      <c r="AD251" s="212"/>
      <c r="AE251" s="212"/>
      <c r="AF251" s="212"/>
      <c r="AG251" s="212" t="s">
        <v>129</v>
      </c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1" x14ac:dyDescent="0.2">
      <c r="A252" s="219"/>
      <c r="B252" s="220"/>
      <c r="C252" s="250" t="s">
        <v>370</v>
      </c>
      <c r="D252" s="224"/>
      <c r="E252" s="225">
        <v>46.44</v>
      </c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12"/>
      <c r="Z252" s="212"/>
      <c r="AA252" s="212"/>
      <c r="AB252" s="212"/>
      <c r="AC252" s="212"/>
      <c r="AD252" s="212"/>
      <c r="AE252" s="212"/>
      <c r="AF252" s="212"/>
      <c r="AG252" s="212" t="s">
        <v>133</v>
      </c>
      <c r="AH252" s="212">
        <v>0</v>
      </c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 x14ac:dyDescent="0.2">
      <c r="A253" s="219"/>
      <c r="B253" s="220"/>
      <c r="C253" s="250" t="s">
        <v>371</v>
      </c>
      <c r="D253" s="224"/>
      <c r="E253" s="225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12"/>
      <c r="Z253" s="212"/>
      <c r="AA253" s="212"/>
      <c r="AB253" s="212"/>
      <c r="AC253" s="212"/>
      <c r="AD253" s="212"/>
      <c r="AE253" s="212"/>
      <c r="AF253" s="212"/>
      <c r="AG253" s="212" t="s">
        <v>133</v>
      </c>
      <c r="AH253" s="212">
        <v>0</v>
      </c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outlineLevel="1" x14ac:dyDescent="0.2">
      <c r="A254" s="219"/>
      <c r="B254" s="220"/>
      <c r="C254" s="250" t="s">
        <v>372</v>
      </c>
      <c r="D254" s="224"/>
      <c r="E254" s="225">
        <v>69</v>
      </c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12"/>
      <c r="Z254" s="212"/>
      <c r="AA254" s="212"/>
      <c r="AB254" s="212"/>
      <c r="AC254" s="212"/>
      <c r="AD254" s="212"/>
      <c r="AE254" s="212"/>
      <c r="AF254" s="212"/>
      <c r="AG254" s="212" t="s">
        <v>133</v>
      </c>
      <c r="AH254" s="212">
        <v>0</v>
      </c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1" x14ac:dyDescent="0.2">
      <c r="A255" s="219"/>
      <c r="B255" s="220"/>
      <c r="C255" s="250" t="s">
        <v>373</v>
      </c>
      <c r="D255" s="224"/>
      <c r="E255" s="225">
        <v>25.8</v>
      </c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12"/>
      <c r="Z255" s="212"/>
      <c r="AA255" s="212"/>
      <c r="AB255" s="212"/>
      <c r="AC255" s="212"/>
      <c r="AD255" s="212"/>
      <c r="AE255" s="212"/>
      <c r="AF255" s="212"/>
      <c r="AG255" s="212" t="s">
        <v>133</v>
      </c>
      <c r="AH255" s="212">
        <v>0</v>
      </c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1" x14ac:dyDescent="0.2">
      <c r="A256" s="219"/>
      <c r="B256" s="220"/>
      <c r="C256" s="251"/>
      <c r="D256" s="242"/>
      <c r="E256" s="242"/>
      <c r="F256" s="242"/>
      <c r="G256" s="24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12"/>
      <c r="Z256" s="212"/>
      <c r="AA256" s="212"/>
      <c r="AB256" s="212"/>
      <c r="AC256" s="212"/>
      <c r="AD256" s="212"/>
      <c r="AE256" s="212"/>
      <c r="AF256" s="212"/>
      <c r="AG256" s="212" t="s">
        <v>134</v>
      </c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1" x14ac:dyDescent="0.2">
      <c r="A257" s="233">
        <v>76</v>
      </c>
      <c r="B257" s="234" t="s">
        <v>374</v>
      </c>
      <c r="C257" s="248" t="s">
        <v>375</v>
      </c>
      <c r="D257" s="235" t="s">
        <v>125</v>
      </c>
      <c r="E257" s="236">
        <v>141.24</v>
      </c>
      <c r="F257" s="237"/>
      <c r="G257" s="238">
        <f>ROUND(E257*F257,2)</f>
        <v>0</v>
      </c>
      <c r="H257" s="237"/>
      <c r="I257" s="238">
        <f>ROUND(E257*H257,2)</f>
        <v>0</v>
      </c>
      <c r="J257" s="237"/>
      <c r="K257" s="238">
        <f>ROUND(E257*J257,2)</f>
        <v>0</v>
      </c>
      <c r="L257" s="238">
        <v>21</v>
      </c>
      <c r="M257" s="238">
        <f>G257*(1+L257/100)</f>
        <v>0</v>
      </c>
      <c r="N257" s="238">
        <v>1.6000000000000001E-4</v>
      </c>
      <c r="O257" s="238">
        <f>ROUND(E257*N257,2)</f>
        <v>0.02</v>
      </c>
      <c r="P257" s="238">
        <v>0</v>
      </c>
      <c r="Q257" s="238">
        <f>ROUND(E257*P257,2)</f>
        <v>0</v>
      </c>
      <c r="R257" s="238" t="s">
        <v>369</v>
      </c>
      <c r="S257" s="238" t="s">
        <v>127</v>
      </c>
      <c r="T257" s="239" t="s">
        <v>170</v>
      </c>
      <c r="U257" s="222">
        <v>0.11</v>
      </c>
      <c r="V257" s="222">
        <f>ROUND(E257*U257,2)</f>
        <v>15.54</v>
      </c>
      <c r="W257" s="222"/>
      <c r="X257" s="222" t="s">
        <v>128</v>
      </c>
      <c r="Y257" s="212"/>
      <c r="Z257" s="212"/>
      <c r="AA257" s="212"/>
      <c r="AB257" s="212"/>
      <c r="AC257" s="212"/>
      <c r="AD257" s="212"/>
      <c r="AE257" s="212"/>
      <c r="AF257" s="212"/>
      <c r="AG257" s="212" t="s">
        <v>129</v>
      </c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1" x14ac:dyDescent="0.2">
      <c r="A258" s="219"/>
      <c r="B258" s="220"/>
      <c r="C258" s="252"/>
      <c r="D258" s="244"/>
      <c r="E258" s="244"/>
      <c r="F258" s="244"/>
      <c r="G258" s="244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12"/>
      <c r="Z258" s="212"/>
      <c r="AA258" s="212"/>
      <c r="AB258" s="212"/>
      <c r="AC258" s="212"/>
      <c r="AD258" s="212"/>
      <c r="AE258" s="212"/>
      <c r="AF258" s="212"/>
      <c r="AG258" s="212" t="s">
        <v>134</v>
      </c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x14ac:dyDescent="0.2">
      <c r="A259" s="227" t="s">
        <v>121</v>
      </c>
      <c r="B259" s="228" t="s">
        <v>88</v>
      </c>
      <c r="C259" s="247" t="s">
        <v>89</v>
      </c>
      <c r="D259" s="229"/>
      <c r="E259" s="230"/>
      <c r="F259" s="231"/>
      <c r="G259" s="231">
        <f>SUMIF(AG260:AG272,"&lt;&gt;NOR",G260:G272)</f>
        <v>0</v>
      </c>
      <c r="H259" s="231"/>
      <c r="I259" s="231">
        <f>SUM(I260:I272)</f>
        <v>0</v>
      </c>
      <c r="J259" s="231"/>
      <c r="K259" s="231">
        <f>SUM(K260:K272)</f>
        <v>0</v>
      </c>
      <c r="L259" s="231"/>
      <c r="M259" s="231">
        <f>SUM(M260:M272)</f>
        <v>0</v>
      </c>
      <c r="N259" s="231"/>
      <c r="O259" s="231">
        <f>SUM(O260:O272)</f>
        <v>0.05</v>
      </c>
      <c r="P259" s="231"/>
      <c r="Q259" s="231">
        <f>SUM(Q260:Q272)</f>
        <v>0</v>
      </c>
      <c r="R259" s="231"/>
      <c r="S259" s="231"/>
      <c r="T259" s="232"/>
      <c r="U259" s="226"/>
      <c r="V259" s="226">
        <f>SUM(V260:V272)</f>
        <v>3.91</v>
      </c>
      <c r="W259" s="226"/>
      <c r="X259" s="226"/>
      <c r="AG259" t="s">
        <v>122</v>
      </c>
    </row>
    <row r="260" spans="1:60" outlineLevel="1" x14ac:dyDescent="0.2">
      <c r="A260" s="233">
        <v>77</v>
      </c>
      <c r="B260" s="234" t="s">
        <v>376</v>
      </c>
      <c r="C260" s="248" t="s">
        <v>377</v>
      </c>
      <c r="D260" s="235" t="s">
        <v>179</v>
      </c>
      <c r="E260" s="236">
        <v>55.8</v>
      </c>
      <c r="F260" s="237"/>
      <c r="G260" s="238">
        <f>ROUND(E260*F260,2)</f>
        <v>0</v>
      </c>
      <c r="H260" s="237"/>
      <c r="I260" s="238">
        <f>ROUND(E260*H260,2)</f>
        <v>0</v>
      </c>
      <c r="J260" s="237"/>
      <c r="K260" s="238">
        <f>ROUND(E260*J260,2)</f>
        <v>0</v>
      </c>
      <c r="L260" s="238">
        <v>21</v>
      </c>
      <c r="M260" s="238">
        <f>G260*(1+L260/100)</f>
        <v>0</v>
      </c>
      <c r="N260" s="238">
        <v>9.6000000000000002E-4</v>
      </c>
      <c r="O260" s="238">
        <f>ROUND(E260*N260,2)</f>
        <v>0.05</v>
      </c>
      <c r="P260" s="238">
        <v>0</v>
      </c>
      <c r="Q260" s="238">
        <f>ROUND(E260*P260,2)</f>
        <v>0</v>
      </c>
      <c r="R260" s="238" t="s">
        <v>378</v>
      </c>
      <c r="S260" s="238" t="s">
        <v>127</v>
      </c>
      <c r="T260" s="239" t="s">
        <v>127</v>
      </c>
      <c r="U260" s="222">
        <v>7.0000000000000007E-2</v>
      </c>
      <c r="V260" s="222">
        <f>ROUND(E260*U260,2)</f>
        <v>3.91</v>
      </c>
      <c r="W260" s="222"/>
      <c r="X260" s="222" t="s">
        <v>128</v>
      </c>
      <c r="Y260" s="212"/>
      <c r="Z260" s="212"/>
      <c r="AA260" s="212"/>
      <c r="AB260" s="212"/>
      <c r="AC260" s="212"/>
      <c r="AD260" s="212"/>
      <c r="AE260" s="212"/>
      <c r="AF260" s="212"/>
      <c r="AG260" s="212" t="s">
        <v>129</v>
      </c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1" x14ac:dyDescent="0.2">
      <c r="A261" s="219"/>
      <c r="B261" s="220"/>
      <c r="C261" s="250" t="s">
        <v>379</v>
      </c>
      <c r="D261" s="224"/>
      <c r="E261" s="225">
        <v>29.4</v>
      </c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12"/>
      <c r="Z261" s="212"/>
      <c r="AA261" s="212"/>
      <c r="AB261" s="212"/>
      <c r="AC261" s="212"/>
      <c r="AD261" s="212"/>
      <c r="AE261" s="212"/>
      <c r="AF261" s="212"/>
      <c r="AG261" s="212" t="s">
        <v>133</v>
      </c>
      <c r="AH261" s="212">
        <v>0</v>
      </c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1" x14ac:dyDescent="0.2">
      <c r="A262" s="219"/>
      <c r="B262" s="220"/>
      <c r="C262" s="250" t="s">
        <v>380</v>
      </c>
      <c r="D262" s="224"/>
      <c r="E262" s="225">
        <v>26.4</v>
      </c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12"/>
      <c r="Z262" s="212"/>
      <c r="AA262" s="212"/>
      <c r="AB262" s="212"/>
      <c r="AC262" s="212"/>
      <c r="AD262" s="212"/>
      <c r="AE262" s="212"/>
      <c r="AF262" s="212"/>
      <c r="AG262" s="212" t="s">
        <v>133</v>
      </c>
      <c r="AH262" s="212">
        <v>0</v>
      </c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1" x14ac:dyDescent="0.2">
      <c r="A263" s="219"/>
      <c r="B263" s="220"/>
      <c r="C263" s="251"/>
      <c r="D263" s="242"/>
      <c r="E263" s="242"/>
      <c r="F263" s="242"/>
      <c r="G263" s="24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12"/>
      <c r="Z263" s="212"/>
      <c r="AA263" s="212"/>
      <c r="AB263" s="212"/>
      <c r="AC263" s="212"/>
      <c r="AD263" s="212"/>
      <c r="AE263" s="212"/>
      <c r="AF263" s="212"/>
      <c r="AG263" s="212" t="s">
        <v>134</v>
      </c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1" x14ac:dyDescent="0.2">
      <c r="A264" s="219">
        <v>78</v>
      </c>
      <c r="B264" s="220" t="s">
        <v>381</v>
      </c>
      <c r="C264" s="253" t="s">
        <v>382</v>
      </c>
      <c r="D264" s="221" t="s">
        <v>0</v>
      </c>
      <c r="E264" s="241"/>
      <c r="F264" s="223"/>
      <c r="G264" s="222">
        <f>ROUND(E264*F264,2)</f>
        <v>0</v>
      </c>
      <c r="H264" s="223"/>
      <c r="I264" s="222">
        <f>ROUND(E264*H264,2)</f>
        <v>0</v>
      </c>
      <c r="J264" s="223"/>
      <c r="K264" s="222">
        <f>ROUND(E264*J264,2)</f>
        <v>0</v>
      </c>
      <c r="L264" s="222">
        <v>21</v>
      </c>
      <c r="M264" s="222">
        <f>G264*(1+L264/100)</f>
        <v>0</v>
      </c>
      <c r="N264" s="222">
        <v>0</v>
      </c>
      <c r="O264" s="222">
        <f>ROUND(E264*N264,2)</f>
        <v>0</v>
      </c>
      <c r="P264" s="222">
        <v>0</v>
      </c>
      <c r="Q264" s="222">
        <f>ROUND(E264*P264,2)</f>
        <v>0</v>
      </c>
      <c r="R264" s="222" t="s">
        <v>378</v>
      </c>
      <c r="S264" s="222" t="s">
        <v>127</v>
      </c>
      <c r="T264" s="222" t="s">
        <v>170</v>
      </c>
      <c r="U264" s="222">
        <v>0</v>
      </c>
      <c r="V264" s="222">
        <f>ROUND(E264*U264,2)</f>
        <v>0</v>
      </c>
      <c r="W264" s="222"/>
      <c r="X264" s="222" t="s">
        <v>219</v>
      </c>
      <c r="Y264" s="212"/>
      <c r="Z264" s="212"/>
      <c r="AA264" s="212"/>
      <c r="AB264" s="212"/>
      <c r="AC264" s="212"/>
      <c r="AD264" s="212"/>
      <c r="AE264" s="212"/>
      <c r="AF264" s="212"/>
      <c r="AG264" s="212" t="s">
        <v>220</v>
      </c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outlineLevel="1" x14ac:dyDescent="0.2">
      <c r="A265" s="219"/>
      <c r="B265" s="220"/>
      <c r="C265" s="254" t="s">
        <v>245</v>
      </c>
      <c r="D265" s="245"/>
      <c r="E265" s="245"/>
      <c r="F265" s="245"/>
      <c r="G265" s="245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12"/>
      <c r="Z265" s="212"/>
      <c r="AA265" s="212"/>
      <c r="AB265" s="212"/>
      <c r="AC265" s="212"/>
      <c r="AD265" s="212"/>
      <c r="AE265" s="212"/>
      <c r="AF265" s="212"/>
      <c r="AG265" s="212" t="s">
        <v>131</v>
      </c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outlineLevel="1" x14ac:dyDescent="0.2">
      <c r="A266" s="219"/>
      <c r="B266" s="220"/>
      <c r="C266" s="251"/>
      <c r="D266" s="242"/>
      <c r="E266" s="242"/>
      <c r="F266" s="242"/>
      <c r="G266" s="24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12"/>
      <c r="Z266" s="212"/>
      <c r="AA266" s="212"/>
      <c r="AB266" s="212"/>
      <c r="AC266" s="212"/>
      <c r="AD266" s="212"/>
      <c r="AE266" s="212"/>
      <c r="AF266" s="212"/>
      <c r="AG266" s="212" t="s">
        <v>134</v>
      </c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ht="33.75" outlineLevel="1" x14ac:dyDescent="0.2">
      <c r="A267" s="219">
        <v>79</v>
      </c>
      <c r="B267" s="220" t="s">
        <v>383</v>
      </c>
      <c r="C267" s="253" t="s">
        <v>384</v>
      </c>
      <c r="D267" s="221" t="s">
        <v>0</v>
      </c>
      <c r="E267" s="241"/>
      <c r="F267" s="223"/>
      <c r="G267" s="222">
        <f>ROUND(E267*F267,2)</f>
        <v>0</v>
      </c>
      <c r="H267" s="223"/>
      <c r="I267" s="222">
        <f>ROUND(E267*H267,2)</f>
        <v>0</v>
      </c>
      <c r="J267" s="223"/>
      <c r="K267" s="222">
        <f>ROUND(E267*J267,2)</f>
        <v>0</v>
      </c>
      <c r="L267" s="222">
        <v>21</v>
      </c>
      <c r="M267" s="222">
        <f>G267*(1+L267/100)</f>
        <v>0</v>
      </c>
      <c r="N267" s="222">
        <v>0</v>
      </c>
      <c r="O267" s="222">
        <f>ROUND(E267*N267,2)</f>
        <v>0</v>
      </c>
      <c r="P267" s="222">
        <v>0</v>
      </c>
      <c r="Q267" s="222">
        <f>ROUND(E267*P267,2)</f>
        <v>0</v>
      </c>
      <c r="R267" s="222" t="s">
        <v>378</v>
      </c>
      <c r="S267" s="222" t="s">
        <v>127</v>
      </c>
      <c r="T267" s="222" t="s">
        <v>170</v>
      </c>
      <c r="U267" s="222">
        <v>0</v>
      </c>
      <c r="V267" s="222">
        <f>ROUND(E267*U267,2)</f>
        <v>0</v>
      </c>
      <c r="W267" s="222"/>
      <c r="X267" s="222" t="s">
        <v>219</v>
      </c>
      <c r="Y267" s="212"/>
      <c r="Z267" s="212"/>
      <c r="AA267" s="212"/>
      <c r="AB267" s="212"/>
      <c r="AC267" s="212"/>
      <c r="AD267" s="212"/>
      <c r="AE267" s="212"/>
      <c r="AF267" s="212"/>
      <c r="AG267" s="212" t="s">
        <v>220</v>
      </c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outlineLevel="1" x14ac:dyDescent="0.2">
      <c r="A268" s="219"/>
      <c r="B268" s="220"/>
      <c r="C268" s="254" t="s">
        <v>245</v>
      </c>
      <c r="D268" s="245"/>
      <c r="E268" s="245"/>
      <c r="F268" s="245"/>
      <c r="G268" s="245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12"/>
      <c r="Z268" s="212"/>
      <c r="AA268" s="212"/>
      <c r="AB268" s="212"/>
      <c r="AC268" s="212"/>
      <c r="AD268" s="212"/>
      <c r="AE268" s="212"/>
      <c r="AF268" s="212"/>
      <c r="AG268" s="212" t="s">
        <v>131</v>
      </c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outlineLevel="1" x14ac:dyDescent="0.2">
      <c r="A269" s="219"/>
      <c r="B269" s="220"/>
      <c r="C269" s="251"/>
      <c r="D269" s="242"/>
      <c r="E269" s="242"/>
      <c r="F269" s="242"/>
      <c r="G269" s="24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12"/>
      <c r="Z269" s="212"/>
      <c r="AA269" s="212"/>
      <c r="AB269" s="212"/>
      <c r="AC269" s="212"/>
      <c r="AD269" s="212"/>
      <c r="AE269" s="212"/>
      <c r="AF269" s="212"/>
      <c r="AG269" s="212" t="s">
        <v>134</v>
      </c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ht="33.75" outlineLevel="1" x14ac:dyDescent="0.2">
      <c r="A270" s="219">
        <v>80</v>
      </c>
      <c r="B270" s="220" t="s">
        <v>385</v>
      </c>
      <c r="C270" s="253" t="s">
        <v>386</v>
      </c>
      <c r="D270" s="221" t="s">
        <v>0</v>
      </c>
      <c r="E270" s="241"/>
      <c r="F270" s="223"/>
      <c r="G270" s="222">
        <f>ROUND(E270*F270,2)</f>
        <v>0</v>
      </c>
      <c r="H270" s="223"/>
      <c r="I270" s="222">
        <f>ROUND(E270*H270,2)</f>
        <v>0</v>
      </c>
      <c r="J270" s="223"/>
      <c r="K270" s="222">
        <f>ROUND(E270*J270,2)</f>
        <v>0</v>
      </c>
      <c r="L270" s="222">
        <v>21</v>
      </c>
      <c r="M270" s="222">
        <f>G270*(1+L270/100)</f>
        <v>0</v>
      </c>
      <c r="N270" s="222">
        <v>0</v>
      </c>
      <c r="O270" s="222">
        <f>ROUND(E270*N270,2)</f>
        <v>0</v>
      </c>
      <c r="P270" s="222">
        <v>0</v>
      </c>
      <c r="Q270" s="222">
        <f>ROUND(E270*P270,2)</f>
        <v>0</v>
      </c>
      <c r="R270" s="222" t="s">
        <v>378</v>
      </c>
      <c r="S270" s="222" t="s">
        <v>127</v>
      </c>
      <c r="T270" s="222" t="s">
        <v>170</v>
      </c>
      <c r="U270" s="222">
        <v>0</v>
      </c>
      <c r="V270" s="222">
        <f>ROUND(E270*U270,2)</f>
        <v>0</v>
      </c>
      <c r="W270" s="222"/>
      <c r="X270" s="222" t="s">
        <v>219</v>
      </c>
      <c r="Y270" s="212"/>
      <c r="Z270" s="212"/>
      <c r="AA270" s="212"/>
      <c r="AB270" s="212"/>
      <c r="AC270" s="212"/>
      <c r="AD270" s="212"/>
      <c r="AE270" s="212"/>
      <c r="AF270" s="212"/>
      <c r="AG270" s="212" t="s">
        <v>220</v>
      </c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1" x14ac:dyDescent="0.2">
      <c r="A271" s="219"/>
      <c r="B271" s="220"/>
      <c r="C271" s="254" t="s">
        <v>245</v>
      </c>
      <c r="D271" s="245"/>
      <c r="E271" s="245"/>
      <c r="F271" s="245"/>
      <c r="G271" s="245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12"/>
      <c r="Z271" s="212"/>
      <c r="AA271" s="212"/>
      <c r="AB271" s="212"/>
      <c r="AC271" s="212"/>
      <c r="AD271" s="212"/>
      <c r="AE271" s="212"/>
      <c r="AF271" s="212"/>
      <c r="AG271" s="212" t="s">
        <v>131</v>
      </c>
      <c r="AH271" s="212"/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outlineLevel="1" x14ac:dyDescent="0.2">
      <c r="A272" s="219"/>
      <c r="B272" s="220"/>
      <c r="C272" s="251"/>
      <c r="D272" s="242"/>
      <c r="E272" s="242"/>
      <c r="F272" s="242"/>
      <c r="G272" s="24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12"/>
      <c r="Z272" s="212"/>
      <c r="AA272" s="212"/>
      <c r="AB272" s="212"/>
      <c r="AC272" s="212"/>
      <c r="AD272" s="212"/>
      <c r="AE272" s="212"/>
      <c r="AF272" s="212"/>
      <c r="AG272" s="212" t="s">
        <v>134</v>
      </c>
      <c r="AH272" s="212"/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x14ac:dyDescent="0.2">
      <c r="A273" s="227" t="s">
        <v>121</v>
      </c>
      <c r="B273" s="228" t="s">
        <v>90</v>
      </c>
      <c r="C273" s="247" t="s">
        <v>91</v>
      </c>
      <c r="D273" s="229"/>
      <c r="E273" s="230"/>
      <c r="F273" s="231"/>
      <c r="G273" s="231">
        <f>SUMIF(AG274:AG286,"&lt;&gt;NOR",G274:G286)</f>
        <v>0</v>
      </c>
      <c r="H273" s="231"/>
      <c r="I273" s="231">
        <f>SUM(I274:I286)</f>
        <v>0</v>
      </c>
      <c r="J273" s="231"/>
      <c r="K273" s="231">
        <f>SUM(K274:K286)</f>
        <v>0</v>
      </c>
      <c r="L273" s="231"/>
      <c r="M273" s="231">
        <f>SUM(M274:M286)</f>
        <v>0</v>
      </c>
      <c r="N273" s="231"/>
      <c r="O273" s="231">
        <f>SUM(O274:O286)</f>
        <v>0</v>
      </c>
      <c r="P273" s="231"/>
      <c r="Q273" s="231">
        <f>SUM(Q274:Q286)</f>
        <v>0</v>
      </c>
      <c r="R273" s="231"/>
      <c r="S273" s="231"/>
      <c r="T273" s="232"/>
      <c r="U273" s="226"/>
      <c r="V273" s="226">
        <f>SUM(V274:V286)</f>
        <v>3.51</v>
      </c>
      <c r="W273" s="226"/>
      <c r="X273" s="226"/>
      <c r="AG273" t="s">
        <v>122</v>
      </c>
    </row>
    <row r="274" spans="1:60" ht="22.5" outlineLevel="1" x14ac:dyDescent="0.2">
      <c r="A274" s="233">
        <v>81</v>
      </c>
      <c r="B274" s="234" t="s">
        <v>387</v>
      </c>
      <c r="C274" s="248" t="s">
        <v>388</v>
      </c>
      <c r="D274" s="235" t="s">
        <v>218</v>
      </c>
      <c r="E274" s="236">
        <v>0.83545999999999998</v>
      </c>
      <c r="F274" s="237"/>
      <c r="G274" s="238">
        <f>ROUND(E274*F274,2)</f>
        <v>0</v>
      </c>
      <c r="H274" s="237"/>
      <c r="I274" s="238">
        <f>ROUND(E274*H274,2)</f>
        <v>0</v>
      </c>
      <c r="J274" s="237"/>
      <c r="K274" s="238">
        <f>ROUND(E274*J274,2)</f>
        <v>0</v>
      </c>
      <c r="L274" s="238">
        <v>21</v>
      </c>
      <c r="M274" s="238">
        <f>G274*(1+L274/100)</f>
        <v>0</v>
      </c>
      <c r="N274" s="238">
        <v>0</v>
      </c>
      <c r="O274" s="238">
        <f>ROUND(E274*N274,2)</f>
        <v>0</v>
      </c>
      <c r="P274" s="238">
        <v>0</v>
      </c>
      <c r="Q274" s="238">
        <f>ROUND(E274*P274,2)</f>
        <v>0</v>
      </c>
      <c r="R274" s="238" t="s">
        <v>206</v>
      </c>
      <c r="S274" s="238" t="s">
        <v>127</v>
      </c>
      <c r="T274" s="239" t="s">
        <v>127</v>
      </c>
      <c r="U274" s="222">
        <v>2.0089999999999999</v>
      </c>
      <c r="V274" s="222">
        <f>ROUND(E274*U274,2)</f>
        <v>1.68</v>
      </c>
      <c r="W274" s="222"/>
      <c r="X274" s="222" t="s">
        <v>389</v>
      </c>
      <c r="Y274" s="212"/>
      <c r="Z274" s="212"/>
      <c r="AA274" s="212"/>
      <c r="AB274" s="212"/>
      <c r="AC274" s="212"/>
      <c r="AD274" s="212"/>
      <c r="AE274" s="212"/>
      <c r="AF274" s="212"/>
      <c r="AG274" s="212" t="s">
        <v>390</v>
      </c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outlineLevel="1" x14ac:dyDescent="0.2">
      <c r="A275" s="219"/>
      <c r="B275" s="220"/>
      <c r="C275" s="252"/>
      <c r="D275" s="244"/>
      <c r="E275" s="244"/>
      <c r="F275" s="244"/>
      <c r="G275" s="244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12"/>
      <c r="Z275" s="212"/>
      <c r="AA275" s="212"/>
      <c r="AB275" s="212"/>
      <c r="AC275" s="212"/>
      <c r="AD275" s="212"/>
      <c r="AE275" s="212"/>
      <c r="AF275" s="212"/>
      <c r="AG275" s="212" t="s">
        <v>134</v>
      </c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1" x14ac:dyDescent="0.2">
      <c r="A276" s="233">
        <v>82</v>
      </c>
      <c r="B276" s="234" t="s">
        <v>391</v>
      </c>
      <c r="C276" s="248" t="s">
        <v>392</v>
      </c>
      <c r="D276" s="235" t="s">
        <v>218</v>
      </c>
      <c r="E276" s="236">
        <v>0.83545999999999998</v>
      </c>
      <c r="F276" s="237"/>
      <c r="G276" s="238">
        <f>ROUND(E276*F276,2)</f>
        <v>0</v>
      </c>
      <c r="H276" s="237"/>
      <c r="I276" s="238">
        <f>ROUND(E276*H276,2)</f>
        <v>0</v>
      </c>
      <c r="J276" s="237"/>
      <c r="K276" s="238">
        <f>ROUND(E276*J276,2)</f>
        <v>0</v>
      </c>
      <c r="L276" s="238">
        <v>21</v>
      </c>
      <c r="M276" s="238">
        <f>G276*(1+L276/100)</f>
        <v>0</v>
      </c>
      <c r="N276" s="238">
        <v>0</v>
      </c>
      <c r="O276" s="238">
        <f>ROUND(E276*N276,2)</f>
        <v>0</v>
      </c>
      <c r="P276" s="238">
        <v>0</v>
      </c>
      <c r="Q276" s="238">
        <f>ROUND(E276*P276,2)</f>
        <v>0</v>
      </c>
      <c r="R276" s="238" t="s">
        <v>206</v>
      </c>
      <c r="S276" s="238" t="s">
        <v>127</v>
      </c>
      <c r="T276" s="239" t="s">
        <v>127</v>
      </c>
      <c r="U276" s="222">
        <v>0.49</v>
      </c>
      <c r="V276" s="222">
        <f>ROUND(E276*U276,2)</f>
        <v>0.41</v>
      </c>
      <c r="W276" s="222"/>
      <c r="X276" s="222" t="s">
        <v>389</v>
      </c>
      <c r="Y276" s="212"/>
      <c r="Z276" s="212"/>
      <c r="AA276" s="212"/>
      <c r="AB276" s="212"/>
      <c r="AC276" s="212"/>
      <c r="AD276" s="212"/>
      <c r="AE276" s="212"/>
      <c r="AF276" s="212"/>
      <c r="AG276" s="212" t="s">
        <v>390</v>
      </c>
      <c r="AH276" s="212"/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outlineLevel="1" x14ac:dyDescent="0.2">
      <c r="A277" s="219"/>
      <c r="B277" s="220"/>
      <c r="C277" s="252"/>
      <c r="D277" s="244"/>
      <c r="E277" s="244"/>
      <c r="F277" s="244"/>
      <c r="G277" s="244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12"/>
      <c r="Z277" s="212"/>
      <c r="AA277" s="212"/>
      <c r="AB277" s="212"/>
      <c r="AC277" s="212"/>
      <c r="AD277" s="212"/>
      <c r="AE277" s="212"/>
      <c r="AF277" s="212"/>
      <c r="AG277" s="212" t="s">
        <v>134</v>
      </c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1" x14ac:dyDescent="0.2">
      <c r="A278" s="233">
        <v>83</v>
      </c>
      <c r="B278" s="234" t="s">
        <v>393</v>
      </c>
      <c r="C278" s="248" t="s">
        <v>394</v>
      </c>
      <c r="D278" s="235" t="s">
        <v>218</v>
      </c>
      <c r="E278" s="236">
        <v>8.35459</v>
      </c>
      <c r="F278" s="237"/>
      <c r="G278" s="238">
        <f>ROUND(E278*F278,2)</f>
        <v>0</v>
      </c>
      <c r="H278" s="237"/>
      <c r="I278" s="238">
        <f>ROUND(E278*H278,2)</f>
        <v>0</v>
      </c>
      <c r="J278" s="237"/>
      <c r="K278" s="238">
        <f>ROUND(E278*J278,2)</f>
        <v>0</v>
      </c>
      <c r="L278" s="238">
        <v>21</v>
      </c>
      <c r="M278" s="238">
        <f>G278*(1+L278/100)</f>
        <v>0</v>
      </c>
      <c r="N278" s="238">
        <v>0</v>
      </c>
      <c r="O278" s="238">
        <f>ROUND(E278*N278,2)</f>
        <v>0</v>
      </c>
      <c r="P278" s="238">
        <v>0</v>
      </c>
      <c r="Q278" s="238">
        <f>ROUND(E278*P278,2)</f>
        <v>0</v>
      </c>
      <c r="R278" s="238" t="s">
        <v>206</v>
      </c>
      <c r="S278" s="238" t="s">
        <v>127</v>
      </c>
      <c r="T278" s="239" t="s">
        <v>127</v>
      </c>
      <c r="U278" s="222">
        <v>0</v>
      </c>
      <c r="V278" s="222">
        <f>ROUND(E278*U278,2)</f>
        <v>0</v>
      </c>
      <c r="W278" s="222"/>
      <c r="X278" s="222" t="s">
        <v>389</v>
      </c>
      <c r="Y278" s="212"/>
      <c r="Z278" s="212"/>
      <c r="AA278" s="212"/>
      <c r="AB278" s="212"/>
      <c r="AC278" s="212"/>
      <c r="AD278" s="212"/>
      <c r="AE278" s="212"/>
      <c r="AF278" s="212"/>
      <c r="AG278" s="212" t="s">
        <v>390</v>
      </c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outlineLevel="1" x14ac:dyDescent="0.2">
      <c r="A279" s="219"/>
      <c r="B279" s="220"/>
      <c r="C279" s="252"/>
      <c r="D279" s="244"/>
      <c r="E279" s="244"/>
      <c r="F279" s="244"/>
      <c r="G279" s="244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12"/>
      <c r="Z279" s="212"/>
      <c r="AA279" s="212"/>
      <c r="AB279" s="212"/>
      <c r="AC279" s="212"/>
      <c r="AD279" s="212"/>
      <c r="AE279" s="212"/>
      <c r="AF279" s="212"/>
      <c r="AG279" s="212" t="s">
        <v>134</v>
      </c>
      <c r="AH279" s="212"/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</row>
    <row r="280" spans="1:60" outlineLevel="1" x14ac:dyDescent="0.2">
      <c r="A280" s="233">
        <v>84</v>
      </c>
      <c r="B280" s="234" t="s">
        <v>395</v>
      </c>
      <c r="C280" s="248" t="s">
        <v>396</v>
      </c>
      <c r="D280" s="235" t="s">
        <v>218</v>
      </c>
      <c r="E280" s="236">
        <v>0.83545999999999998</v>
      </c>
      <c r="F280" s="237"/>
      <c r="G280" s="238">
        <f>ROUND(E280*F280,2)</f>
        <v>0</v>
      </c>
      <c r="H280" s="237"/>
      <c r="I280" s="238">
        <f>ROUND(E280*H280,2)</f>
        <v>0</v>
      </c>
      <c r="J280" s="237"/>
      <c r="K280" s="238">
        <f>ROUND(E280*J280,2)</f>
        <v>0</v>
      </c>
      <c r="L280" s="238">
        <v>21</v>
      </c>
      <c r="M280" s="238">
        <f>G280*(1+L280/100)</f>
        <v>0</v>
      </c>
      <c r="N280" s="238">
        <v>0</v>
      </c>
      <c r="O280" s="238">
        <f>ROUND(E280*N280,2)</f>
        <v>0</v>
      </c>
      <c r="P280" s="238">
        <v>0</v>
      </c>
      <c r="Q280" s="238">
        <f>ROUND(E280*P280,2)</f>
        <v>0</v>
      </c>
      <c r="R280" s="238" t="s">
        <v>206</v>
      </c>
      <c r="S280" s="238" t="s">
        <v>127</v>
      </c>
      <c r="T280" s="239" t="s">
        <v>127</v>
      </c>
      <c r="U280" s="222">
        <v>0.94199999999999995</v>
      </c>
      <c r="V280" s="222">
        <f>ROUND(E280*U280,2)</f>
        <v>0.79</v>
      </c>
      <c r="W280" s="222"/>
      <c r="X280" s="222" t="s">
        <v>389</v>
      </c>
      <c r="Y280" s="212"/>
      <c r="Z280" s="212"/>
      <c r="AA280" s="212"/>
      <c r="AB280" s="212"/>
      <c r="AC280" s="212"/>
      <c r="AD280" s="212"/>
      <c r="AE280" s="212"/>
      <c r="AF280" s="212"/>
      <c r="AG280" s="212" t="s">
        <v>390</v>
      </c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outlineLevel="1" x14ac:dyDescent="0.2">
      <c r="A281" s="219"/>
      <c r="B281" s="220"/>
      <c r="C281" s="252"/>
      <c r="D281" s="244"/>
      <c r="E281" s="244"/>
      <c r="F281" s="244"/>
      <c r="G281" s="244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12"/>
      <c r="Z281" s="212"/>
      <c r="AA281" s="212"/>
      <c r="AB281" s="212"/>
      <c r="AC281" s="212"/>
      <c r="AD281" s="212"/>
      <c r="AE281" s="212"/>
      <c r="AF281" s="212"/>
      <c r="AG281" s="212" t="s">
        <v>134</v>
      </c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outlineLevel="1" x14ac:dyDescent="0.2">
      <c r="A282" s="233">
        <v>85</v>
      </c>
      <c r="B282" s="234" t="s">
        <v>397</v>
      </c>
      <c r="C282" s="248" t="s">
        <v>398</v>
      </c>
      <c r="D282" s="235" t="s">
        <v>218</v>
      </c>
      <c r="E282" s="236">
        <v>0.83545999999999998</v>
      </c>
      <c r="F282" s="237"/>
      <c r="G282" s="238">
        <f>ROUND(E282*F282,2)</f>
        <v>0</v>
      </c>
      <c r="H282" s="237"/>
      <c r="I282" s="238">
        <f>ROUND(E282*H282,2)</f>
        <v>0</v>
      </c>
      <c r="J282" s="237"/>
      <c r="K282" s="238">
        <f>ROUND(E282*J282,2)</f>
        <v>0</v>
      </c>
      <c r="L282" s="238">
        <v>21</v>
      </c>
      <c r="M282" s="238">
        <f>G282*(1+L282/100)</f>
        <v>0</v>
      </c>
      <c r="N282" s="238">
        <v>0</v>
      </c>
      <c r="O282" s="238">
        <f>ROUND(E282*N282,2)</f>
        <v>0</v>
      </c>
      <c r="P282" s="238">
        <v>0</v>
      </c>
      <c r="Q282" s="238">
        <f>ROUND(E282*P282,2)</f>
        <v>0</v>
      </c>
      <c r="R282" s="238" t="s">
        <v>206</v>
      </c>
      <c r="S282" s="238" t="s">
        <v>127</v>
      </c>
      <c r="T282" s="239" t="s">
        <v>127</v>
      </c>
      <c r="U282" s="222">
        <v>0</v>
      </c>
      <c r="V282" s="222">
        <f>ROUND(E282*U282,2)</f>
        <v>0</v>
      </c>
      <c r="W282" s="222"/>
      <c r="X282" s="222" t="s">
        <v>389</v>
      </c>
      <c r="Y282" s="212"/>
      <c r="Z282" s="212"/>
      <c r="AA282" s="212"/>
      <c r="AB282" s="212"/>
      <c r="AC282" s="212"/>
      <c r="AD282" s="212"/>
      <c r="AE282" s="212"/>
      <c r="AF282" s="212"/>
      <c r="AG282" s="212" t="s">
        <v>390</v>
      </c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outlineLevel="1" x14ac:dyDescent="0.2">
      <c r="A283" s="219"/>
      <c r="B283" s="220"/>
      <c r="C283" s="252"/>
      <c r="D283" s="244"/>
      <c r="E283" s="244"/>
      <c r="F283" s="244"/>
      <c r="G283" s="244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12"/>
      <c r="Z283" s="212"/>
      <c r="AA283" s="212"/>
      <c r="AB283" s="212"/>
      <c r="AC283" s="212"/>
      <c r="AD283" s="212"/>
      <c r="AE283" s="212"/>
      <c r="AF283" s="212"/>
      <c r="AG283" s="212" t="s">
        <v>134</v>
      </c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ht="22.5" outlineLevel="1" x14ac:dyDescent="0.2">
      <c r="A284" s="233">
        <v>86</v>
      </c>
      <c r="B284" s="234" t="s">
        <v>399</v>
      </c>
      <c r="C284" s="248" t="s">
        <v>400</v>
      </c>
      <c r="D284" s="235" t="s">
        <v>218</v>
      </c>
      <c r="E284" s="236">
        <v>0.83545999999999998</v>
      </c>
      <c r="F284" s="237"/>
      <c r="G284" s="238">
        <f>ROUND(E284*F284,2)</f>
        <v>0</v>
      </c>
      <c r="H284" s="237"/>
      <c r="I284" s="238">
        <f>ROUND(E284*H284,2)</f>
        <v>0</v>
      </c>
      <c r="J284" s="237"/>
      <c r="K284" s="238">
        <f>ROUND(E284*J284,2)</f>
        <v>0</v>
      </c>
      <c r="L284" s="238">
        <v>21</v>
      </c>
      <c r="M284" s="238">
        <f>G284*(1+L284/100)</f>
        <v>0</v>
      </c>
      <c r="N284" s="238">
        <v>0</v>
      </c>
      <c r="O284" s="238">
        <f>ROUND(E284*N284,2)</f>
        <v>0</v>
      </c>
      <c r="P284" s="238">
        <v>0</v>
      </c>
      <c r="Q284" s="238">
        <f>ROUND(E284*P284,2)</f>
        <v>0</v>
      </c>
      <c r="R284" s="238" t="s">
        <v>401</v>
      </c>
      <c r="S284" s="238" t="s">
        <v>127</v>
      </c>
      <c r="T284" s="239" t="s">
        <v>127</v>
      </c>
      <c r="U284" s="222">
        <v>0.752</v>
      </c>
      <c r="V284" s="222">
        <f>ROUND(E284*U284,2)</f>
        <v>0.63</v>
      </c>
      <c r="W284" s="222"/>
      <c r="X284" s="222" t="s">
        <v>389</v>
      </c>
      <c r="Y284" s="212"/>
      <c r="Z284" s="212"/>
      <c r="AA284" s="212"/>
      <c r="AB284" s="212"/>
      <c r="AC284" s="212"/>
      <c r="AD284" s="212"/>
      <c r="AE284" s="212"/>
      <c r="AF284" s="212"/>
      <c r="AG284" s="212" t="s">
        <v>390</v>
      </c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1" x14ac:dyDescent="0.2">
      <c r="A285" s="219"/>
      <c r="B285" s="220"/>
      <c r="C285" s="249" t="s">
        <v>402</v>
      </c>
      <c r="D285" s="240"/>
      <c r="E285" s="240"/>
      <c r="F285" s="240"/>
      <c r="G285" s="240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12"/>
      <c r="Z285" s="212"/>
      <c r="AA285" s="212"/>
      <c r="AB285" s="212"/>
      <c r="AC285" s="212"/>
      <c r="AD285" s="212"/>
      <c r="AE285" s="212"/>
      <c r="AF285" s="212"/>
      <c r="AG285" s="212" t="s">
        <v>131</v>
      </c>
      <c r="AH285" s="212"/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43" t="str">
        <f>C285</f>
        <v>nebo vybouraných hmot nošením nebo přehazováním k místu nakládky přístupnému normálním dopravním prostředkům do 10 m,</v>
      </c>
      <c r="BB285" s="212"/>
      <c r="BC285" s="212"/>
      <c r="BD285" s="212"/>
      <c r="BE285" s="212"/>
      <c r="BF285" s="212"/>
      <c r="BG285" s="212"/>
      <c r="BH285" s="212"/>
    </row>
    <row r="286" spans="1:60" outlineLevel="1" x14ac:dyDescent="0.2">
      <c r="A286" s="219"/>
      <c r="B286" s="220"/>
      <c r="C286" s="251"/>
      <c r="D286" s="242"/>
      <c r="E286" s="242"/>
      <c r="F286" s="242"/>
      <c r="G286" s="24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12"/>
      <c r="Z286" s="212"/>
      <c r="AA286" s="212"/>
      <c r="AB286" s="212"/>
      <c r="AC286" s="212"/>
      <c r="AD286" s="212"/>
      <c r="AE286" s="212"/>
      <c r="AF286" s="212"/>
      <c r="AG286" s="212" t="s">
        <v>134</v>
      </c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x14ac:dyDescent="0.2">
      <c r="A287" s="3"/>
      <c r="B287" s="4"/>
      <c r="C287" s="255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AE287">
        <v>15</v>
      </c>
      <c r="AF287">
        <v>21</v>
      </c>
      <c r="AG287" t="s">
        <v>108</v>
      </c>
    </row>
    <row r="288" spans="1:60" x14ac:dyDescent="0.2">
      <c r="A288" s="215"/>
      <c r="B288" s="216" t="s">
        <v>29</v>
      </c>
      <c r="C288" s="256"/>
      <c r="D288" s="217"/>
      <c r="E288" s="218"/>
      <c r="F288" s="218"/>
      <c r="G288" s="246">
        <f>G8+G30+G38+G43+G50+G55+G59+G74+G86+G96+G119+G155+G172+G210+G222+G250+G259+G273</f>
        <v>0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AE288">
        <f>SUMIF(L7:L286,AE287,G7:G286)</f>
        <v>0</v>
      </c>
      <c r="AF288">
        <f>SUMIF(L7:L286,AF287,G7:G286)</f>
        <v>0</v>
      </c>
      <c r="AG288" t="s">
        <v>403</v>
      </c>
    </row>
    <row r="289" spans="3:33" x14ac:dyDescent="0.2">
      <c r="C289" s="257"/>
      <c r="D289" s="10"/>
      <c r="AG289" t="s">
        <v>404</v>
      </c>
    </row>
    <row r="290" spans="3:33" x14ac:dyDescent="0.2">
      <c r="D290" s="10"/>
    </row>
    <row r="291" spans="3:33" x14ac:dyDescent="0.2">
      <c r="D291" s="10"/>
    </row>
    <row r="292" spans="3:33" x14ac:dyDescent="0.2">
      <c r="D292" s="10"/>
    </row>
    <row r="293" spans="3:33" x14ac:dyDescent="0.2">
      <c r="D293" s="10"/>
    </row>
    <row r="294" spans="3:33" x14ac:dyDescent="0.2">
      <c r="D294" s="10"/>
    </row>
    <row r="295" spans="3:33" x14ac:dyDescent="0.2">
      <c r="D295" s="10"/>
    </row>
    <row r="296" spans="3:33" x14ac:dyDescent="0.2">
      <c r="D296" s="10"/>
    </row>
    <row r="297" spans="3:33" x14ac:dyDescent="0.2">
      <c r="D297" s="10"/>
    </row>
    <row r="298" spans="3:33" x14ac:dyDescent="0.2">
      <c r="D298" s="10"/>
    </row>
    <row r="299" spans="3:33" x14ac:dyDescent="0.2">
      <c r="D299" s="10"/>
    </row>
    <row r="300" spans="3:33" x14ac:dyDescent="0.2">
      <c r="D300" s="10"/>
    </row>
    <row r="301" spans="3:33" x14ac:dyDescent="0.2">
      <c r="D301" s="10"/>
    </row>
    <row r="302" spans="3:33" x14ac:dyDescent="0.2">
      <c r="D302" s="10"/>
    </row>
    <row r="303" spans="3:33" x14ac:dyDescent="0.2">
      <c r="D303" s="10"/>
    </row>
    <row r="304" spans="3:33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918B" sheet="1"/>
  <mergeCells count="128">
    <mergeCell ref="C285:G285"/>
    <mergeCell ref="C286:G286"/>
    <mergeCell ref="C272:G272"/>
    <mergeCell ref="C275:G275"/>
    <mergeCell ref="C277:G277"/>
    <mergeCell ref="C279:G279"/>
    <mergeCell ref="C281:G281"/>
    <mergeCell ref="C283:G283"/>
    <mergeCell ref="C263:G263"/>
    <mergeCell ref="C265:G265"/>
    <mergeCell ref="C266:G266"/>
    <mergeCell ref="C268:G268"/>
    <mergeCell ref="C269:G269"/>
    <mergeCell ref="C271:G271"/>
    <mergeCell ref="C240:G240"/>
    <mergeCell ref="C242:G242"/>
    <mergeCell ref="C246:G246"/>
    <mergeCell ref="C249:G249"/>
    <mergeCell ref="C256:G256"/>
    <mergeCell ref="C258:G258"/>
    <mergeCell ref="C218:G218"/>
    <mergeCell ref="C220:G220"/>
    <mergeCell ref="C221:G221"/>
    <mergeCell ref="C227:G227"/>
    <mergeCell ref="C235:G235"/>
    <mergeCell ref="C238:G238"/>
    <mergeCell ref="C208:G208"/>
    <mergeCell ref="C209:G209"/>
    <mergeCell ref="C212:G212"/>
    <mergeCell ref="C214:G214"/>
    <mergeCell ref="C215:G215"/>
    <mergeCell ref="C217:G217"/>
    <mergeCell ref="C195:G195"/>
    <mergeCell ref="C200:G200"/>
    <mergeCell ref="C202:G202"/>
    <mergeCell ref="C203:G203"/>
    <mergeCell ref="C205:G205"/>
    <mergeCell ref="C206:G206"/>
    <mergeCell ref="C177:G177"/>
    <mergeCell ref="C180:G180"/>
    <mergeCell ref="C182:G182"/>
    <mergeCell ref="C185:G185"/>
    <mergeCell ref="C188:G188"/>
    <mergeCell ref="C193:G193"/>
    <mergeCell ref="C167:G167"/>
    <mergeCell ref="C168:G168"/>
    <mergeCell ref="C170:G170"/>
    <mergeCell ref="C171:G171"/>
    <mergeCell ref="C174:G174"/>
    <mergeCell ref="C175:G175"/>
    <mergeCell ref="C157:G157"/>
    <mergeCell ref="C159:G159"/>
    <mergeCell ref="C161:G161"/>
    <mergeCell ref="C162:G162"/>
    <mergeCell ref="C164:G164"/>
    <mergeCell ref="C165:G165"/>
    <mergeCell ref="C147:G147"/>
    <mergeCell ref="C148:G148"/>
    <mergeCell ref="C150:G150"/>
    <mergeCell ref="C151:G151"/>
    <mergeCell ref="C153:G153"/>
    <mergeCell ref="C154:G154"/>
    <mergeCell ref="C135:G135"/>
    <mergeCell ref="C137:G137"/>
    <mergeCell ref="C139:G139"/>
    <mergeCell ref="C141:G141"/>
    <mergeCell ref="C143:G143"/>
    <mergeCell ref="C145:G145"/>
    <mergeCell ref="C123:G123"/>
    <mergeCell ref="C125:G125"/>
    <mergeCell ref="C127:G127"/>
    <mergeCell ref="C129:G129"/>
    <mergeCell ref="C131:G131"/>
    <mergeCell ref="C133:G133"/>
    <mergeCell ref="C112:G112"/>
    <mergeCell ref="C114:G114"/>
    <mergeCell ref="C115:G115"/>
    <mergeCell ref="C117:G117"/>
    <mergeCell ref="C118:G118"/>
    <mergeCell ref="C121:G121"/>
    <mergeCell ref="C94:G94"/>
    <mergeCell ref="C95:G95"/>
    <mergeCell ref="C99:G99"/>
    <mergeCell ref="C102:G102"/>
    <mergeCell ref="C104:G104"/>
    <mergeCell ref="C108:G108"/>
    <mergeCell ref="C83:G83"/>
    <mergeCell ref="C85:G85"/>
    <mergeCell ref="C88:G88"/>
    <mergeCell ref="C89:G89"/>
    <mergeCell ref="C91:G91"/>
    <mergeCell ref="C92:G92"/>
    <mergeCell ref="C71:G71"/>
    <mergeCell ref="C73:G73"/>
    <mergeCell ref="C77:G77"/>
    <mergeCell ref="C79:G79"/>
    <mergeCell ref="C80:G80"/>
    <mergeCell ref="C82:G82"/>
    <mergeCell ref="C54:G54"/>
    <mergeCell ref="C58:G58"/>
    <mergeCell ref="C63:G63"/>
    <mergeCell ref="C65:G65"/>
    <mergeCell ref="C67:G67"/>
    <mergeCell ref="C68:G68"/>
    <mergeCell ref="C40:G40"/>
    <mergeCell ref="C42:G42"/>
    <mergeCell ref="C45:G45"/>
    <mergeCell ref="C46:G46"/>
    <mergeCell ref="C49:G49"/>
    <mergeCell ref="C52:G52"/>
    <mergeCell ref="C25:G25"/>
    <mergeCell ref="C27:G27"/>
    <mergeCell ref="C29:G29"/>
    <mergeCell ref="C32:G32"/>
    <mergeCell ref="C33:G33"/>
    <mergeCell ref="C37:G37"/>
    <mergeCell ref="C14:G14"/>
    <mergeCell ref="C16:G16"/>
    <mergeCell ref="C18:G18"/>
    <mergeCell ref="C19:G19"/>
    <mergeCell ref="C21:G21"/>
    <mergeCell ref="C23:G23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505_2020_01 505_2020_01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'505_2020_01 505_2020_01 Pol'!Názvy_tisku</vt:lpstr>
      <vt:lpstr>oadresa</vt:lpstr>
      <vt:lpstr>Stavba!Objednatel</vt:lpstr>
      <vt:lpstr>Stavba!Objekt</vt:lpstr>
      <vt:lpstr>'505_2020_01 505_2020_01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Marečková Anna</dc:creator>
  <cp:lastModifiedBy>Marečková Anna</cp:lastModifiedBy>
  <cp:lastPrinted>2019-03-19T12:27:02Z</cp:lastPrinted>
  <dcterms:created xsi:type="dcterms:W3CDTF">2009-04-08T07:15:50Z</dcterms:created>
  <dcterms:modified xsi:type="dcterms:W3CDTF">2020-02-18T08:19:27Z</dcterms:modified>
</cp:coreProperties>
</file>