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Výběrová řízení nová\Jedovnice\Rok 2020\"/>
    </mc:Choice>
  </mc:AlternateContent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505_2020_01 505_2020_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'505_2020_01 505_2020_01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'505_2020_01 505_2020_01 Pol'!$A$1:$X$295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16" i="1" s="1"/>
  <c r="I50" i="1"/>
  <c r="G42" i="1"/>
  <c r="F42" i="1"/>
  <c r="G41" i="1"/>
  <c r="F41" i="1"/>
  <c r="G39" i="1"/>
  <c r="F39" i="1"/>
  <c r="G294" i="12"/>
  <c r="BA291" i="12"/>
  <c r="BA246" i="12"/>
  <c r="BA97" i="12"/>
  <c r="BA94" i="12"/>
  <c r="BA91" i="12"/>
  <c r="BA73" i="12"/>
  <c r="BA48" i="12"/>
  <c r="BA21" i="12"/>
  <c r="G9" i="12"/>
  <c r="G8" i="12" s="1"/>
  <c r="I9" i="12"/>
  <c r="I8" i="12" s="1"/>
  <c r="K9" i="12"/>
  <c r="O9" i="12"/>
  <c r="O8" i="12" s="1"/>
  <c r="Q9" i="12"/>
  <c r="Q8" i="12" s="1"/>
  <c r="V9" i="12"/>
  <c r="G13" i="12"/>
  <c r="M13" i="12" s="1"/>
  <c r="I13" i="12"/>
  <c r="K13" i="12"/>
  <c r="O13" i="12"/>
  <c r="Q13" i="12"/>
  <c r="V13" i="12"/>
  <c r="G17" i="12"/>
  <c r="M17" i="12" s="1"/>
  <c r="I17" i="12"/>
  <c r="K17" i="12"/>
  <c r="K8" i="12" s="1"/>
  <c r="O17" i="12"/>
  <c r="Q17" i="12"/>
  <c r="V17" i="12"/>
  <c r="V8" i="12" s="1"/>
  <c r="G20" i="12"/>
  <c r="I20" i="12"/>
  <c r="K20" i="12"/>
  <c r="M20" i="12"/>
  <c r="O20" i="12"/>
  <c r="Q20" i="12"/>
  <c r="V20" i="12"/>
  <c r="G24" i="12"/>
  <c r="M24" i="12" s="1"/>
  <c r="I24" i="12"/>
  <c r="K24" i="12"/>
  <c r="O24" i="12"/>
  <c r="Q24" i="12"/>
  <c r="V24" i="12"/>
  <c r="G28" i="12"/>
  <c r="M28" i="12" s="1"/>
  <c r="I28" i="12"/>
  <c r="K28" i="12"/>
  <c r="O28" i="12"/>
  <c r="Q28" i="12"/>
  <c r="V28" i="12"/>
  <c r="I30" i="12"/>
  <c r="K30" i="12"/>
  <c r="Q30" i="12"/>
  <c r="V30" i="12"/>
  <c r="G31" i="12"/>
  <c r="I31" i="12"/>
  <c r="K31" i="12"/>
  <c r="M31" i="12"/>
  <c r="O31" i="12"/>
  <c r="Q31" i="12"/>
  <c r="V31" i="12"/>
  <c r="G34" i="12"/>
  <c r="M34" i="12" s="1"/>
  <c r="I34" i="12"/>
  <c r="K34" i="12"/>
  <c r="O34" i="12"/>
  <c r="O30" i="12" s="1"/>
  <c r="Q34" i="12"/>
  <c r="V34" i="12"/>
  <c r="G38" i="12"/>
  <c r="I38" i="12"/>
  <c r="O38" i="12"/>
  <c r="Q38" i="12"/>
  <c r="G39" i="12"/>
  <c r="M39" i="12" s="1"/>
  <c r="M38" i="12" s="1"/>
  <c r="I39" i="12"/>
  <c r="K39" i="12"/>
  <c r="K38" i="12" s="1"/>
  <c r="O39" i="12"/>
  <c r="Q39" i="12"/>
  <c r="V39" i="12"/>
  <c r="V38" i="12" s="1"/>
  <c r="G43" i="12"/>
  <c r="I43" i="12"/>
  <c r="K43" i="12"/>
  <c r="M43" i="12"/>
  <c r="O43" i="12"/>
  <c r="Q43" i="12"/>
  <c r="V43" i="12"/>
  <c r="G46" i="12"/>
  <c r="O46" i="12"/>
  <c r="G47" i="12"/>
  <c r="M47" i="12" s="1"/>
  <c r="I47" i="12"/>
  <c r="I46" i="12" s="1"/>
  <c r="K47" i="12"/>
  <c r="O47" i="12"/>
  <c r="Q47" i="12"/>
  <c r="Q46" i="12" s="1"/>
  <c r="V47" i="12"/>
  <c r="G50" i="12"/>
  <c r="M50" i="12" s="1"/>
  <c r="I50" i="12"/>
  <c r="K50" i="12"/>
  <c r="K46" i="12" s="1"/>
  <c r="O50" i="12"/>
  <c r="Q50" i="12"/>
  <c r="V50" i="12"/>
  <c r="V46" i="12" s="1"/>
  <c r="I53" i="12"/>
  <c r="K53" i="12"/>
  <c r="Q53" i="12"/>
  <c r="V53" i="12"/>
  <c r="G54" i="12"/>
  <c r="G53" i="12" s="1"/>
  <c r="I54" i="12"/>
  <c r="K54" i="12"/>
  <c r="O54" i="12"/>
  <c r="O53" i="12" s="1"/>
  <c r="Q54" i="12"/>
  <c r="V54" i="12"/>
  <c r="G58" i="12"/>
  <c r="I58" i="12"/>
  <c r="O58" i="12"/>
  <c r="Q58" i="12"/>
  <c r="G59" i="12"/>
  <c r="M59" i="12" s="1"/>
  <c r="M58" i="12" s="1"/>
  <c r="I59" i="12"/>
  <c r="K59" i="12"/>
  <c r="K58" i="12" s="1"/>
  <c r="O59" i="12"/>
  <c r="Q59" i="12"/>
  <c r="V59" i="12"/>
  <c r="V58" i="12" s="1"/>
  <c r="G62" i="12"/>
  <c r="I62" i="12"/>
  <c r="K62" i="12"/>
  <c r="M62" i="12"/>
  <c r="O62" i="12"/>
  <c r="Q62" i="12"/>
  <c r="V62" i="12"/>
  <c r="G66" i="12"/>
  <c r="M66" i="12" s="1"/>
  <c r="I66" i="12"/>
  <c r="I65" i="12" s="1"/>
  <c r="K66" i="12"/>
  <c r="O66" i="12"/>
  <c r="Q66" i="12"/>
  <c r="Q65" i="12" s="1"/>
  <c r="V66" i="12"/>
  <c r="G70" i="12"/>
  <c r="M70" i="12" s="1"/>
  <c r="I70" i="12"/>
  <c r="K70" i="12"/>
  <c r="K65" i="12" s="1"/>
  <c r="O70" i="12"/>
  <c r="Q70" i="12"/>
  <c r="V70" i="12"/>
  <c r="V65" i="12" s="1"/>
  <c r="G72" i="12"/>
  <c r="I72" i="12"/>
  <c r="K72" i="12"/>
  <c r="M72" i="12"/>
  <c r="O72" i="12"/>
  <c r="Q72" i="12"/>
  <c r="V72" i="12"/>
  <c r="G75" i="12"/>
  <c r="G65" i="12" s="1"/>
  <c r="I75" i="12"/>
  <c r="K75" i="12"/>
  <c r="O75" i="12"/>
  <c r="O65" i="12" s="1"/>
  <c r="Q75" i="12"/>
  <c r="V75" i="12"/>
  <c r="G78" i="12"/>
  <c r="M78" i="12" s="1"/>
  <c r="I78" i="12"/>
  <c r="K78" i="12"/>
  <c r="O78" i="12"/>
  <c r="Q78" i="12"/>
  <c r="V78" i="12"/>
  <c r="K80" i="12"/>
  <c r="V80" i="12"/>
  <c r="G81" i="12"/>
  <c r="I81" i="12"/>
  <c r="K81" i="12"/>
  <c r="M81" i="12"/>
  <c r="O81" i="12"/>
  <c r="Q81" i="12"/>
  <c r="V81" i="12"/>
  <c r="G84" i="12"/>
  <c r="G80" i="12" s="1"/>
  <c r="I84" i="12"/>
  <c r="K84" i="12"/>
  <c r="O84" i="12"/>
  <c r="O80" i="12" s="1"/>
  <c r="Q84" i="12"/>
  <c r="V84" i="12"/>
  <c r="G87" i="12"/>
  <c r="M87" i="12" s="1"/>
  <c r="I87" i="12"/>
  <c r="I80" i="12" s="1"/>
  <c r="K87" i="12"/>
  <c r="O87" i="12"/>
  <c r="Q87" i="12"/>
  <c r="Q80" i="12" s="1"/>
  <c r="V87" i="12"/>
  <c r="K89" i="12"/>
  <c r="V89" i="12"/>
  <c r="G90" i="12"/>
  <c r="I90" i="12"/>
  <c r="K90" i="12"/>
  <c r="M90" i="12"/>
  <c r="O90" i="12"/>
  <c r="Q90" i="12"/>
  <c r="V90" i="12"/>
  <c r="G93" i="12"/>
  <c r="M93" i="12" s="1"/>
  <c r="I93" i="12"/>
  <c r="K93" i="12"/>
  <c r="O93" i="12"/>
  <c r="O89" i="12" s="1"/>
  <c r="Q93" i="12"/>
  <c r="V93" i="12"/>
  <c r="G96" i="12"/>
  <c r="M96" i="12" s="1"/>
  <c r="I96" i="12"/>
  <c r="I89" i="12" s="1"/>
  <c r="K96" i="12"/>
  <c r="O96" i="12"/>
  <c r="Q96" i="12"/>
  <c r="Q89" i="12" s="1"/>
  <c r="V96" i="12"/>
  <c r="G99" i="12"/>
  <c r="I99" i="12"/>
  <c r="K99" i="12"/>
  <c r="O99" i="12"/>
  <c r="Q99" i="12"/>
  <c r="V99" i="12"/>
  <c r="G100" i="12"/>
  <c r="I100" i="12"/>
  <c r="K100" i="12"/>
  <c r="M100" i="12"/>
  <c r="M99" i="12" s="1"/>
  <c r="O100" i="12"/>
  <c r="Q100" i="12"/>
  <c r="V100" i="12"/>
  <c r="G103" i="12"/>
  <c r="G104" i="12"/>
  <c r="M104" i="12" s="1"/>
  <c r="M103" i="12" s="1"/>
  <c r="I104" i="12"/>
  <c r="I103" i="12" s="1"/>
  <c r="K104" i="12"/>
  <c r="O104" i="12"/>
  <c r="Q104" i="12"/>
  <c r="Q103" i="12" s="1"/>
  <c r="V104" i="12"/>
  <c r="G107" i="12"/>
  <c r="M107" i="12" s="1"/>
  <c r="I107" i="12"/>
  <c r="K107" i="12"/>
  <c r="K103" i="12" s="1"/>
  <c r="O107" i="12"/>
  <c r="Q107" i="12"/>
  <c r="V107" i="12"/>
  <c r="V103" i="12" s="1"/>
  <c r="G110" i="12"/>
  <c r="I110" i="12"/>
  <c r="K110" i="12"/>
  <c r="M110" i="12"/>
  <c r="O110" i="12"/>
  <c r="Q110" i="12"/>
  <c r="V110" i="12"/>
  <c r="G112" i="12"/>
  <c r="M112" i="12" s="1"/>
  <c r="I112" i="12"/>
  <c r="K112" i="12"/>
  <c r="O112" i="12"/>
  <c r="O103" i="12" s="1"/>
  <c r="Q112" i="12"/>
  <c r="V112" i="12"/>
  <c r="G116" i="12"/>
  <c r="M116" i="12" s="1"/>
  <c r="I116" i="12"/>
  <c r="K116" i="12"/>
  <c r="O116" i="12"/>
  <c r="Q116" i="12"/>
  <c r="V116" i="12"/>
  <c r="G120" i="12"/>
  <c r="M120" i="12" s="1"/>
  <c r="I120" i="12"/>
  <c r="K120" i="12"/>
  <c r="O120" i="12"/>
  <c r="Q120" i="12"/>
  <c r="V120" i="12"/>
  <c r="G123" i="12"/>
  <c r="I123" i="12"/>
  <c r="K123" i="12"/>
  <c r="M123" i="12"/>
  <c r="O123" i="12"/>
  <c r="Q123" i="12"/>
  <c r="V123" i="12"/>
  <c r="G127" i="12"/>
  <c r="M127" i="12" s="1"/>
  <c r="I127" i="12"/>
  <c r="I126" i="12" s="1"/>
  <c r="K127" i="12"/>
  <c r="O127" i="12"/>
  <c r="Q127" i="12"/>
  <c r="Q126" i="12" s="1"/>
  <c r="V127" i="12"/>
  <c r="G129" i="12"/>
  <c r="M129" i="12" s="1"/>
  <c r="I129" i="12"/>
  <c r="K129" i="12"/>
  <c r="K126" i="12" s="1"/>
  <c r="O129" i="12"/>
  <c r="Q129" i="12"/>
  <c r="V129" i="12"/>
  <c r="V126" i="12" s="1"/>
  <c r="G131" i="12"/>
  <c r="I131" i="12"/>
  <c r="K131" i="12"/>
  <c r="M131" i="12"/>
  <c r="O131" i="12"/>
  <c r="Q131" i="12"/>
  <c r="V131" i="12"/>
  <c r="G133" i="12"/>
  <c r="M133" i="12" s="1"/>
  <c r="I133" i="12"/>
  <c r="K133" i="12"/>
  <c r="O133" i="12"/>
  <c r="O126" i="12" s="1"/>
  <c r="Q133" i="12"/>
  <c r="V133" i="12"/>
  <c r="G135" i="12"/>
  <c r="M135" i="12" s="1"/>
  <c r="I135" i="12"/>
  <c r="K135" i="12"/>
  <c r="O135" i="12"/>
  <c r="Q135" i="12"/>
  <c r="V135" i="12"/>
  <c r="G137" i="12"/>
  <c r="M137" i="12" s="1"/>
  <c r="I137" i="12"/>
  <c r="K137" i="12"/>
  <c r="O137" i="12"/>
  <c r="Q137" i="12"/>
  <c r="V137" i="12"/>
  <c r="G139" i="12"/>
  <c r="I139" i="12"/>
  <c r="K139" i="12"/>
  <c r="M139" i="12"/>
  <c r="O139" i="12"/>
  <c r="Q139" i="12"/>
  <c r="V139" i="12"/>
  <c r="G141" i="12"/>
  <c r="M141" i="12" s="1"/>
  <c r="I141" i="12"/>
  <c r="K141" i="12"/>
  <c r="O141" i="12"/>
  <c r="Q141" i="12"/>
  <c r="V141" i="12"/>
  <c r="G143" i="12"/>
  <c r="M143" i="12" s="1"/>
  <c r="I143" i="12"/>
  <c r="K143" i="12"/>
  <c r="O143" i="12"/>
  <c r="Q143" i="12"/>
  <c r="V143" i="12"/>
  <c r="G145" i="12"/>
  <c r="M145" i="12" s="1"/>
  <c r="I145" i="12"/>
  <c r="K145" i="12"/>
  <c r="O145" i="12"/>
  <c r="Q145" i="12"/>
  <c r="V145" i="12"/>
  <c r="G147" i="12"/>
  <c r="I147" i="12"/>
  <c r="K147" i="12"/>
  <c r="M147" i="12"/>
  <c r="O147" i="12"/>
  <c r="Q147" i="12"/>
  <c r="V147" i="12"/>
  <c r="G149" i="12"/>
  <c r="M149" i="12" s="1"/>
  <c r="I149" i="12"/>
  <c r="K149" i="12"/>
  <c r="O149" i="12"/>
  <c r="Q149" i="12"/>
  <c r="V149" i="12"/>
  <c r="G152" i="12"/>
  <c r="M152" i="12" s="1"/>
  <c r="I152" i="12"/>
  <c r="K152" i="12"/>
  <c r="O152" i="12"/>
  <c r="Q152" i="12"/>
  <c r="V152" i="12"/>
  <c r="G155" i="12"/>
  <c r="M155" i="12" s="1"/>
  <c r="I155" i="12"/>
  <c r="K155" i="12"/>
  <c r="O155" i="12"/>
  <c r="Q155" i="12"/>
  <c r="V155" i="12"/>
  <c r="I158" i="12"/>
  <c r="K158" i="12"/>
  <c r="Q158" i="12"/>
  <c r="V158" i="12"/>
  <c r="G159" i="12"/>
  <c r="G158" i="12" s="1"/>
  <c r="I159" i="12"/>
  <c r="K159" i="12"/>
  <c r="O159" i="12"/>
  <c r="O158" i="12" s="1"/>
  <c r="Q159" i="12"/>
  <c r="V159" i="12"/>
  <c r="G162" i="12"/>
  <c r="M162" i="12" s="1"/>
  <c r="I162" i="12"/>
  <c r="K162" i="12"/>
  <c r="K161" i="12" s="1"/>
  <c r="O162" i="12"/>
  <c r="Q162" i="12"/>
  <c r="V162" i="12"/>
  <c r="V161" i="12" s="1"/>
  <c r="G167" i="12"/>
  <c r="I167" i="12"/>
  <c r="K167" i="12"/>
  <c r="M167" i="12"/>
  <c r="O167" i="12"/>
  <c r="Q167" i="12"/>
  <c r="V167" i="12"/>
  <c r="G171" i="12"/>
  <c r="G161" i="12" s="1"/>
  <c r="I171" i="12"/>
  <c r="K171" i="12"/>
  <c r="O171" i="12"/>
  <c r="O161" i="12" s="1"/>
  <c r="Q171" i="12"/>
  <c r="V171" i="12"/>
  <c r="G176" i="12"/>
  <c r="M176" i="12" s="1"/>
  <c r="I176" i="12"/>
  <c r="I161" i="12" s="1"/>
  <c r="K176" i="12"/>
  <c r="O176" i="12"/>
  <c r="Q176" i="12"/>
  <c r="Q161" i="12" s="1"/>
  <c r="V176" i="12"/>
  <c r="G180" i="12"/>
  <c r="M180" i="12" s="1"/>
  <c r="I180" i="12"/>
  <c r="K180" i="12"/>
  <c r="O180" i="12"/>
  <c r="Q180" i="12"/>
  <c r="V180" i="12"/>
  <c r="G183" i="12"/>
  <c r="I183" i="12"/>
  <c r="K183" i="12"/>
  <c r="M183" i="12"/>
  <c r="O183" i="12"/>
  <c r="Q183" i="12"/>
  <c r="V183" i="12"/>
  <c r="G186" i="12"/>
  <c r="M186" i="12" s="1"/>
  <c r="I186" i="12"/>
  <c r="K186" i="12"/>
  <c r="O186" i="12"/>
  <c r="Q186" i="12"/>
  <c r="V186" i="12"/>
  <c r="G190" i="12"/>
  <c r="M190" i="12" s="1"/>
  <c r="I190" i="12"/>
  <c r="K190" i="12"/>
  <c r="K189" i="12" s="1"/>
  <c r="O190" i="12"/>
  <c r="Q190" i="12"/>
  <c r="V190" i="12"/>
  <c r="V189" i="12" s="1"/>
  <c r="G194" i="12"/>
  <c r="I194" i="12"/>
  <c r="K194" i="12"/>
  <c r="M194" i="12"/>
  <c r="O194" i="12"/>
  <c r="Q194" i="12"/>
  <c r="V194" i="12"/>
  <c r="G197" i="12"/>
  <c r="M197" i="12" s="1"/>
  <c r="I197" i="12"/>
  <c r="K197" i="12"/>
  <c r="O197" i="12"/>
  <c r="O189" i="12" s="1"/>
  <c r="Q197" i="12"/>
  <c r="V197" i="12"/>
  <c r="G200" i="12"/>
  <c r="M200" i="12" s="1"/>
  <c r="I200" i="12"/>
  <c r="I189" i="12" s="1"/>
  <c r="K200" i="12"/>
  <c r="O200" i="12"/>
  <c r="Q200" i="12"/>
  <c r="Q189" i="12" s="1"/>
  <c r="V200" i="12"/>
  <c r="G205" i="12"/>
  <c r="M205" i="12" s="1"/>
  <c r="I205" i="12"/>
  <c r="K205" i="12"/>
  <c r="O205" i="12"/>
  <c r="Q205" i="12"/>
  <c r="V205" i="12"/>
  <c r="G207" i="12"/>
  <c r="I207" i="12"/>
  <c r="K207" i="12"/>
  <c r="M207" i="12"/>
  <c r="O207" i="12"/>
  <c r="Q207" i="12"/>
  <c r="V207" i="12"/>
  <c r="G210" i="12"/>
  <c r="M210" i="12" s="1"/>
  <c r="I210" i="12"/>
  <c r="K210" i="12"/>
  <c r="O210" i="12"/>
  <c r="Q210" i="12"/>
  <c r="V210" i="12"/>
  <c r="G213" i="12"/>
  <c r="M213" i="12" s="1"/>
  <c r="I213" i="12"/>
  <c r="K213" i="12"/>
  <c r="O213" i="12"/>
  <c r="Q213" i="12"/>
  <c r="V213" i="12"/>
  <c r="G217" i="12"/>
  <c r="I217" i="12"/>
  <c r="K217" i="12"/>
  <c r="M217" i="12"/>
  <c r="O217" i="12"/>
  <c r="Q217" i="12"/>
  <c r="V217" i="12"/>
  <c r="G219" i="12"/>
  <c r="G216" i="12" s="1"/>
  <c r="I219" i="12"/>
  <c r="K219" i="12"/>
  <c r="O219" i="12"/>
  <c r="O216" i="12" s="1"/>
  <c r="Q219" i="12"/>
  <c r="V219" i="12"/>
  <c r="G222" i="12"/>
  <c r="M222" i="12" s="1"/>
  <c r="I222" i="12"/>
  <c r="I216" i="12" s="1"/>
  <c r="K222" i="12"/>
  <c r="O222" i="12"/>
  <c r="Q222" i="12"/>
  <c r="Q216" i="12" s="1"/>
  <c r="V222" i="12"/>
  <c r="G225" i="12"/>
  <c r="M225" i="12" s="1"/>
  <c r="I225" i="12"/>
  <c r="K225" i="12"/>
  <c r="K216" i="12" s="1"/>
  <c r="O225" i="12"/>
  <c r="Q225" i="12"/>
  <c r="V225" i="12"/>
  <c r="V216" i="12" s="1"/>
  <c r="G229" i="12"/>
  <c r="G228" i="12" s="1"/>
  <c r="I229" i="12"/>
  <c r="K229" i="12"/>
  <c r="O229" i="12"/>
  <c r="Q229" i="12"/>
  <c r="V229" i="12"/>
  <c r="G234" i="12"/>
  <c r="M234" i="12" s="1"/>
  <c r="I234" i="12"/>
  <c r="K234" i="12"/>
  <c r="O234" i="12"/>
  <c r="Q234" i="12"/>
  <c r="V234" i="12"/>
  <c r="G242" i="12"/>
  <c r="M242" i="12" s="1"/>
  <c r="I242" i="12"/>
  <c r="K242" i="12"/>
  <c r="K228" i="12" s="1"/>
  <c r="O242" i="12"/>
  <c r="Q242" i="12"/>
  <c r="V242" i="12"/>
  <c r="V228" i="12" s="1"/>
  <c r="G245" i="12"/>
  <c r="I245" i="12"/>
  <c r="K245" i="12"/>
  <c r="M245" i="12"/>
  <c r="O245" i="12"/>
  <c r="Q245" i="12"/>
  <c r="V245" i="12"/>
  <c r="G250" i="12"/>
  <c r="M250" i="12" s="1"/>
  <c r="I250" i="12"/>
  <c r="K250" i="12"/>
  <c r="O250" i="12"/>
  <c r="Q250" i="12"/>
  <c r="V250" i="12"/>
  <c r="G254" i="12"/>
  <c r="M254" i="12" s="1"/>
  <c r="I254" i="12"/>
  <c r="K254" i="12"/>
  <c r="O254" i="12"/>
  <c r="Q254" i="12"/>
  <c r="V254" i="12"/>
  <c r="I257" i="12"/>
  <c r="K257" i="12"/>
  <c r="Q257" i="12"/>
  <c r="V257" i="12"/>
  <c r="G258" i="12"/>
  <c r="I258" i="12"/>
  <c r="K258" i="12"/>
  <c r="M258" i="12"/>
  <c r="O258" i="12"/>
  <c r="Q258" i="12"/>
  <c r="V258" i="12"/>
  <c r="G263" i="12"/>
  <c r="I263" i="12"/>
  <c r="K263" i="12"/>
  <c r="O263" i="12"/>
  <c r="O257" i="12" s="1"/>
  <c r="Q263" i="12"/>
  <c r="V263" i="12"/>
  <c r="G266" i="12"/>
  <c r="M266" i="12" s="1"/>
  <c r="I266" i="12"/>
  <c r="K266" i="12"/>
  <c r="K265" i="12" s="1"/>
  <c r="O266" i="12"/>
  <c r="Q266" i="12"/>
  <c r="V266" i="12"/>
  <c r="V265" i="12" s="1"/>
  <c r="G270" i="12"/>
  <c r="I270" i="12"/>
  <c r="K270" i="12"/>
  <c r="M270" i="12"/>
  <c r="O270" i="12"/>
  <c r="Q270" i="12"/>
  <c r="V270" i="12"/>
  <c r="G273" i="12"/>
  <c r="I273" i="12"/>
  <c r="K273" i="12"/>
  <c r="O273" i="12"/>
  <c r="O265" i="12" s="1"/>
  <c r="Q273" i="12"/>
  <c r="V273" i="12"/>
  <c r="G276" i="12"/>
  <c r="M276" i="12" s="1"/>
  <c r="I276" i="12"/>
  <c r="I265" i="12" s="1"/>
  <c r="K276" i="12"/>
  <c r="O276" i="12"/>
  <c r="Q276" i="12"/>
  <c r="Q265" i="12" s="1"/>
  <c r="V276" i="12"/>
  <c r="G280" i="12"/>
  <c r="I280" i="12"/>
  <c r="K280" i="12"/>
  <c r="M280" i="12"/>
  <c r="O280" i="12"/>
  <c r="Q280" i="12"/>
  <c r="V280" i="12"/>
  <c r="G282" i="12"/>
  <c r="I282" i="12"/>
  <c r="K282" i="12"/>
  <c r="O282" i="12"/>
  <c r="Q282" i="12"/>
  <c r="V282" i="12"/>
  <c r="G284" i="12"/>
  <c r="M284" i="12" s="1"/>
  <c r="I284" i="12"/>
  <c r="I279" i="12" s="1"/>
  <c r="K284" i="12"/>
  <c r="O284" i="12"/>
  <c r="Q284" i="12"/>
  <c r="Q279" i="12" s="1"/>
  <c r="V284" i="12"/>
  <c r="G286" i="12"/>
  <c r="M286" i="12" s="1"/>
  <c r="I286" i="12"/>
  <c r="K286" i="12"/>
  <c r="K279" i="12" s="1"/>
  <c r="O286" i="12"/>
  <c r="Q286" i="12"/>
  <c r="V286" i="12"/>
  <c r="V279" i="12" s="1"/>
  <c r="G288" i="12"/>
  <c r="I288" i="12"/>
  <c r="K288" i="12"/>
  <c r="M288" i="12"/>
  <c r="O288" i="12"/>
  <c r="Q288" i="12"/>
  <c r="V288" i="12"/>
  <c r="G290" i="12"/>
  <c r="M290" i="12" s="1"/>
  <c r="I290" i="12"/>
  <c r="K290" i="12"/>
  <c r="O290" i="12"/>
  <c r="Q290" i="12"/>
  <c r="V290" i="12"/>
  <c r="AE294" i="12"/>
  <c r="I20" i="1"/>
  <c r="I19" i="1"/>
  <c r="I18" i="1"/>
  <c r="F43" i="1"/>
  <c r="G23" i="1" s="1"/>
  <c r="A23" i="1" s="1"/>
  <c r="A24" i="1" s="1"/>
  <c r="G43" i="1"/>
  <c r="G25" i="1" s="1"/>
  <c r="A25" i="1" s="1"/>
  <c r="H42" i="1"/>
  <c r="I42" i="1" s="1"/>
  <c r="H41" i="1"/>
  <c r="I41" i="1" s="1"/>
  <c r="H40" i="1"/>
  <c r="I40" i="1" s="1"/>
  <c r="H39" i="1"/>
  <c r="H43" i="1" s="1"/>
  <c r="I17" i="1" l="1"/>
  <c r="I21" i="1" s="1"/>
  <c r="I70" i="1"/>
  <c r="J68" i="1" s="1"/>
  <c r="A26" i="1"/>
  <c r="G26" i="1"/>
  <c r="G28" i="1"/>
  <c r="G24" i="1"/>
  <c r="G257" i="12"/>
  <c r="M263" i="12"/>
  <c r="M257" i="12"/>
  <c r="I228" i="12"/>
  <c r="AF294" i="12"/>
  <c r="G279" i="12"/>
  <c r="M282" i="12"/>
  <c r="M279" i="12" s="1"/>
  <c r="Q228" i="12"/>
  <c r="M216" i="12"/>
  <c r="M89" i="12"/>
  <c r="M46" i="12"/>
  <c r="M126" i="12"/>
  <c r="O228" i="12"/>
  <c r="O279" i="12"/>
  <c r="M273" i="12"/>
  <c r="M265" i="12" s="1"/>
  <c r="G265" i="12"/>
  <c r="M189" i="12"/>
  <c r="M161" i="12"/>
  <c r="M30" i="12"/>
  <c r="G126" i="12"/>
  <c r="M219" i="12"/>
  <c r="G189" i="12"/>
  <c r="M171" i="12"/>
  <c r="M159" i="12"/>
  <c r="M158" i="12" s="1"/>
  <c r="M84" i="12"/>
  <c r="M80" i="12" s="1"/>
  <c r="M75" i="12"/>
  <c r="M65" i="12" s="1"/>
  <c r="M54" i="12"/>
  <c r="M53" i="12" s="1"/>
  <c r="M9" i="12"/>
  <c r="M8" i="12" s="1"/>
  <c r="G89" i="12"/>
  <c r="G30" i="12"/>
  <c r="M229" i="12"/>
  <c r="M228" i="12" s="1"/>
  <c r="I39" i="1"/>
  <c r="I43" i="1" s="1"/>
  <c r="J28" i="1"/>
  <c r="J26" i="1"/>
  <c r="G38" i="1"/>
  <c r="F38" i="1"/>
  <c r="J23" i="1"/>
  <c r="J24" i="1"/>
  <c r="J25" i="1"/>
  <c r="J27" i="1"/>
  <c r="E24" i="1"/>
  <c r="E26" i="1"/>
  <c r="J60" i="1" l="1"/>
  <c r="J52" i="1"/>
  <c r="J53" i="1"/>
  <c r="J55" i="1"/>
  <c r="J58" i="1"/>
  <c r="J56" i="1"/>
  <c r="J59" i="1"/>
  <c r="J57" i="1"/>
  <c r="J66" i="1"/>
  <c r="J50" i="1"/>
  <c r="J67" i="1"/>
  <c r="J65" i="1"/>
  <c r="J64" i="1"/>
  <c r="J69" i="1"/>
  <c r="J62" i="1"/>
  <c r="J54" i="1"/>
  <c r="J61" i="1"/>
  <c r="J63" i="1"/>
  <c r="J51" i="1"/>
  <c r="A27" i="1"/>
  <c r="A29" i="1"/>
  <c r="G29" i="1"/>
  <c r="G27" i="1" s="1"/>
  <c r="J42" i="1"/>
  <c r="J39" i="1"/>
  <c r="J43" i="1" s="1"/>
  <c r="J40" i="1"/>
  <c r="J41" i="1"/>
  <c r="J70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Marečková Anna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<sst xmlns="http://schemas.openxmlformats.org/spreadsheetml/2006/main" count="1222" uniqueCount="414">
  <si>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</si>
  <si>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</si>
  <si>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</si>
  <si>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</si>
  <si>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</si>
  <si>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</si>
  <si>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</si>
  <si>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</si>
  <si>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</si>
  <si>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</si>
  <si>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</si>
  <si>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</si>
  <si>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</si>
  <si>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</si>
  <si>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</si>
  <si>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</si>
  <si>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</si>
  <si>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</si>
  <si>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</si>
  <si>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</si>
  <si>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</si>
  <si>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</si>
  <si>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</si>
  <si>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</si>
  <si>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</si>
  <si>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</si>
  <si>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</si>
  <si>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</si>
  <si>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</si>
  <si>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</si>
  <si>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</si>
  <si>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</si>
  <si>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</si>
  <si>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</si>
  <si>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</si>
  <si>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</si>
  <si>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</si>
  <si>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</si>
  <si>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</si>
  <si>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</si>
  <si>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</si>
  <si>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</si>
  <si>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</si>
  <si>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505/2020/01</t>
  </si>
  <si>
    <t>Jedovnice stavební opravy</t>
  </si>
  <si>
    <t>Objekt:</t>
  </si>
  <si>
    <t>Rozpočet:</t>
  </si>
  <si>
    <t>Marečková</t>
  </si>
  <si>
    <t>sdfsdf</t>
  </si>
  <si>
    <t>OSM MMB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</si>
  <si>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</si>
  <si>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</si>
  <si>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</si>
  <si>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</si>
  <si>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</si>
  <si>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</si>
  <si>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</si>
  <si>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</si>
  <si>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</si>
  <si>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</si>
  <si>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5</t>
  </si>
  <si>
    <t>Komunikace</t>
  </si>
  <si>
    <t>61</t>
  </si>
  <si>
    <t>Úpravy povrchů vnitřní</t>
  </si>
  <si>
    <t>63</t>
  </si>
  <si>
    <t>Podlahy a podlahové konstrukce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</si>
  <si>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</si>
  <si>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</si>
  <si>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</si>
  <si>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</si>
  <si>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</si>
  <si>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</si>
  <si>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</si>
  <si>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</si>
  <si>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</si>
  <si>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</si>
  <si>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763</t>
  </si>
  <si>
    <t>Dřevostavby</t>
  </si>
  <si>
    <t>766</t>
  </si>
  <si>
    <t>Konstrukce truhlářské</t>
  </si>
  <si>
    <t>767</t>
  </si>
  <si>
    <t>Konstrukce zámečnické</t>
  </si>
  <si>
    <t>775</t>
  </si>
  <si>
    <t>Podlahy vlysové a parketové</t>
  </si>
  <si>
    <t>776</t>
  </si>
  <si>
    <t>Podlahy povlakové</t>
  </si>
  <si>
    <t>777</t>
  </si>
  <si>
    <t>Podlahy ze syntetických hmot</t>
  </si>
  <si>
    <t>783</t>
  </si>
  <si>
    <t>Nátěry</t>
  </si>
  <si>
    <t>784</t>
  </si>
  <si>
    <t>Malby</t>
  </si>
  <si>
    <t>787</t>
  </si>
  <si>
    <t>Zasklívání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</si>
  <si>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</si>
  <si>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</si>
  <si>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</si>
  <si>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</si>
  <si>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</si>
  <si>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</si>
  <si>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</si>
  <si>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</si>
  <si>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</si>
  <si>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</si>
  <si>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</si>
  <si>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</si>
  <si>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</si>
  <si>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</si>
  <si>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</si>
  <si>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</si>
  <si>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</si>
  <si>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</si>
  <si>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</si>
  <si>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</si>
  <si>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</si>
  <si>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</si>
  <si>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</si>
  <si>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</si>
  <si>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</si>
  <si>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</si>
  <si>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</si>
  <si>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</si>
  <si>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</si>
  <si>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</si>
  <si>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</si>
  <si>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</si>
  <si>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</si>
  <si>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180401212R00</t>
  </si>
  <si>
    <t>Založení trávníku luční trávník, výsevem, na svahu přes 1:5 do 1:2</t>
  </si>
  <si>
    <t>m2</t>
  </si>
  <si>
    <t>823-1</t>
  </si>
  <si>
    <t>RTS 20/ I</t>
  </si>
  <si>
    <t>Práce</t>
  </si>
  <si>
    <t>POL1_</t>
  </si>
  <si>
    <t>na půdě předem připravené s pokosením, naložením, odvozem odpadu do 20 km a se složením,</t>
  </si>
  <si>
    <t>SPI</t>
  </si>
  <si>
    <t>u jímky : 5*5</t>
  </si>
  <si>
    <t>VV</t>
  </si>
  <si>
    <t>SPU</t>
  </si>
  <si>
    <t>181201102R00</t>
  </si>
  <si>
    <t>Úprava pláně v násypech v hornině 1 až 4, se zhutněním</t>
  </si>
  <si>
    <t>800-1</t>
  </si>
  <si>
    <t>vyrovnání výškových rozdílů, plochy vodorovné a plochy do sklonu 1 : 5,</t>
  </si>
  <si>
    <t>komunikace : 50*2,5</t>
  </si>
  <si>
    <t>181201111R00</t>
  </si>
  <si>
    <t>Úprava pláně v násypech bez rozlišení horniny, se zhutněním - ručně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</si>
  <si>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</si>
  <si>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</si>
  <si>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</si>
  <si>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175200010RAF</t>
  </si>
  <si>
    <t>Obsyp objektů prohozenou zeminou, dovoz ze vzdálenosti 15 000 m</t>
  </si>
  <si>
    <t>m3</t>
  </si>
  <si>
    <t>AP-HSV</t>
  </si>
  <si>
    <t>Agregovaná položka</t>
  </si>
  <si>
    <t>POL2_</t>
  </si>
  <si>
    <t>vč. vodorovné přepravy k místu zásypu, uložení ve vrstvách a zhutnění.</t>
  </si>
  <si>
    <t>obsyp u jímky : 3*2,5*1,1</t>
  </si>
  <si>
    <t>00572400R</t>
  </si>
  <si>
    <t>směs travní parková, pro běžnou zátěž</t>
  </si>
  <si>
    <t>kg</t>
  </si>
  <si>
    <t>SPCM</t>
  </si>
  <si>
    <t>Specifikace</t>
  </si>
  <si>
    <t>POL3_</t>
  </si>
  <si>
    <t>319202331R00</t>
  </si>
  <si>
    <t>Vyrovnání nerovného povrchu přizděním_x000D_
 o tloušťce přes 80 do 150 mm</t>
  </si>
  <si>
    <t>801-4</t>
  </si>
  <si>
    <t>vnitřního i vnějšího zdiva, bez odsekání vadných cihel, bez pomocného lešení,</t>
  </si>
  <si>
    <t>319211311RT1</t>
  </si>
  <si>
    <t>Utěsnění zdiva - vytmelení zdiva těsnicí maltou, spotř.do 10 kg/m2, včetně dodávky</t>
  </si>
  <si>
    <t xml:space="preserve">ostění : </t>
  </si>
  <si>
    <t>(2*2*3+0,6+0,8*2)*0,3</t>
  </si>
  <si>
    <t>564651111R00</t>
  </si>
  <si>
    <t>Podklad z kameniva hrubého drceného vel. 63-125 mm tloušťka po zhutnění 150 mm</t>
  </si>
  <si>
    <t>822-1</t>
  </si>
  <si>
    <t>RTS 19/ II</t>
  </si>
  <si>
    <t>s rozprostřením a zhutněním</t>
  </si>
  <si>
    <t>zpevnění cesta : 50*2,5</t>
  </si>
  <si>
    <t>564721111R00</t>
  </si>
  <si>
    <t>Podklad nebo kryt z kameniva hrubého drceného tloušťka po zhutnění 80 mm</t>
  </si>
  <si>
    <t>velikost 32 - 63 mm s rozprostřením a zhutněním</t>
  </si>
  <si>
    <t>612401391RT2</t>
  </si>
  <si>
    <t>Omítky malých ploch vnitřních stěn přes 0,25 do 1 m2, vápennou štukovou omítkou</t>
  </si>
  <si>
    <t>kus</t>
  </si>
  <si>
    <t>jakoukoliv maltou, z pomocného pracovního lešení o výšce podlahy do 1900 mm a pro zatížení do 1,5 kPa,</t>
  </si>
  <si>
    <t>612409991RT2</t>
  </si>
  <si>
    <t>Začištění omítek kolem oken, dveří a obkladů apod. s použitím suché maltové směsi</t>
  </si>
  <si>
    <t>m</t>
  </si>
  <si>
    <t>632411105RT1</t>
  </si>
  <si>
    <t>Potěr ze suchých směsí samonivelační polymercementová stěrka, pevnost v tlaku 20 MPa, tloušťka 5 mm, bez penetrace</t>
  </si>
  <si>
    <t>801-1</t>
  </si>
  <si>
    <t>s rozprostřením a uhlazením</t>
  </si>
  <si>
    <t>pod plovoucí podlahu : 7,2*3,6</t>
  </si>
  <si>
    <t>936004212R00</t>
  </si>
  <si>
    <t>Udržování dětských pískovišť výměna písku</t>
  </si>
  <si>
    <t>1,5*1,5*0,3</t>
  </si>
  <si>
    <t>936004212R01</t>
  </si>
  <si>
    <t>Údržba dětských pískovišť-  zasíťování</t>
  </si>
  <si>
    <t>Vlastní</t>
  </si>
  <si>
    <t>Indiv</t>
  </si>
  <si>
    <t>1,5*1,5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</si>
  <si>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</si>
  <si>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</si>
  <si>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přízemí : 7,2*3,6+2,85*3,6</t>
  </si>
  <si>
    <t>patro : 3,6*3,05+1,2*3,35</t>
  </si>
  <si>
    <t>953942421R00</t>
  </si>
  <si>
    <t>Drobné kovové předměty se zalitím maltou cementovou osazování drobných kovových předmětů, náklady na dodání kovových předmětů se oceńují ve specifikaci_x000D_
 ocelového čtvercového rámu velikosti do 1000 x 1000 mm pod pružinový ocelový základ domovních praček, odstředivek, domovních motorových zařízení, apod</t>
  </si>
  <si>
    <t>953941210R00</t>
  </si>
  <si>
    <t>Osazení drobných kovových výrobků kovových poklopů s rámem_x000D_
 o ploše do 1 m2</t>
  </si>
  <si>
    <t>bez jejich dodání, ale s vysekáním kapes pro upevňovací prvky a s jejich zazděním, zabetonováním nebo zalitím,</t>
  </si>
  <si>
    <t>953981201R00</t>
  </si>
  <si>
    <t>Chemické kotvy do betonu, do cihelného zdiva do betonu, hloubky 80 mm, M 8, malta pro chemické kotvy dvousložková do plných materiálů</t>
  </si>
  <si>
    <t>uchycení rámu poklopu : 3*4</t>
  </si>
  <si>
    <t>55243</t>
  </si>
  <si>
    <t>Poklop jímky rozměru cca 76x78 ocelový ze zěbrovaného plechu s úchyty včetně ocel. rámu, uzamykatelný včetně visacího zámku s klíči</t>
  </si>
  <si>
    <t>965048515R00</t>
  </si>
  <si>
    <t>Broušení betonového povrchu do tloušťky 5 mm</t>
  </si>
  <si>
    <t>801-3</t>
  </si>
  <si>
    <t>vyrovnání podkladu pro plovoucí podlahu : 3,6*7,2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</si>
  <si>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</si>
  <si>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</si>
  <si>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</si>
  <si>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</si>
  <si>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</si>
  <si>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998011001R00</t>
  </si>
  <si>
    <t>Přesun hmot pro budovy s nosnou konstrukcí zděnou výšky do 6 m</t>
  </si>
  <si>
    <t>t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</si>
  <si>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</si>
  <si>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</si>
  <si>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</si>
  <si>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998011018R00</t>
  </si>
  <si>
    <t>Přesun hmot pro budovy s nosnou konstrukcí zděnou příplatek za zvětšený přesun přes vymezenou největší dopravní vzdálenost_x000D_
 do 5000 m</t>
  </si>
  <si>
    <t>998011019R00</t>
  </si>
  <si>
    <t>Přesun hmot pro budovy s nosnou konstrukcí zděnou příplatek za zvětšený přesun přes vymezenou největší dopravní vzdálenost_x000D_
 za každých dalších  i započatých 5000 m</t>
  </si>
  <si>
    <t>711823121RT3</t>
  </si>
  <si>
    <t>Ochrana konstrukcí nopovou fólií svisle, výška nopu 8 mm, včetně dodávky fólie</t>
  </si>
  <si>
    <t>800-711</t>
  </si>
  <si>
    <t>(3+3)*1,5</t>
  </si>
  <si>
    <t>763752112R00</t>
  </si>
  <si>
    <t>Montáž podlah rámů obvodových i vnitřních, polštářů_x000D_
 průřezové plochy přes 50 do 150 cm2</t>
  </si>
  <si>
    <t>800-763</t>
  </si>
  <si>
    <t>úprava pískoviště : 4*1,5</t>
  </si>
  <si>
    <t>763791102R00</t>
  </si>
  <si>
    <t>Montáž ostatních dílců krajnic římsových, štítových, kryycích, podhledových, lemování parapetů z prken šířky do 200 mm a tloušťky do 32 mm_x000D_
 hrubých</t>
  </si>
  <si>
    <t>pískoviště : 1,5*4</t>
  </si>
  <si>
    <t>763793121R00</t>
  </si>
  <si>
    <t>Montáž ostatních dílců svorníků, šroubů délky do 100 mm</t>
  </si>
  <si>
    <t>60512111R</t>
  </si>
  <si>
    <t>hranol jehličnaté(SM; BO); l = 2 000 až 3 500 mm; jakost I</t>
  </si>
  <si>
    <t>4*1,5*0,15*0,15*2</t>
  </si>
  <si>
    <t>ztratné 10% : 0,27*0,1</t>
  </si>
  <si>
    <t>60512684R</t>
  </si>
  <si>
    <t>fošna SM, BO; tl = 30 až 60 mm; l = do 3 000 mm; jakost I</t>
  </si>
  <si>
    <t>vrchní část pískoviště : 0,15*0,05*1,5*4</t>
  </si>
  <si>
    <t>10% ztratné : 0,045*0,1</t>
  </si>
  <si>
    <t>998763294R00</t>
  </si>
  <si>
    <t>Přesun hmot dřevostaveb příplatek k ceně za zvětšený přesun přes vymezenou největší dopravní vzdálenost_x000D_
 do 1000 m</t>
  </si>
  <si>
    <t>50 m vodorovně</t>
  </si>
  <si>
    <t>998763299R00</t>
  </si>
  <si>
    <t>Přesun hmot dřevostaveb příplatek k ceně za zvětšený přesun přes vymezenou největší dopravní vzdálenost_x000D_
 za každých dalších i započatých 1000 m přes 1000 m</t>
  </si>
  <si>
    <t>766661112R00</t>
  </si>
  <si>
    <t>Montáž dveřních křídel kompletizovaných otevíravých ,  , do ocelové nebo fošnové zárubně, jednokřídlových, šířky do 800 mm</t>
  </si>
  <si>
    <t>800-766</t>
  </si>
  <si>
    <t>766662811R00</t>
  </si>
  <si>
    <t>Demontáž dveřních křídel prahů dveří_x000D_
 jednokřídlových</t>
  </si>
  <si>
    <t>766670021R00</t>
  </si>
  <si>
    <t xml:space="preserve">Montáž kliky a štítku </t>
  </si>
  <si>
    <t>766695213R00</t>
  </si>
  <si>
    <t>Ostatní montáž prahů dveří_x000D_
 jednokřídlých, šířky přes 100 mm</t>
  </si>
  <si>
    <t>549146423R</t>
  </si>
  <si>
    <t>kování bezpečnostní klika - klika; povrch Ti; bezpečnostní třída 3</t>
  </si>
  <si>
    <t>54926001R</t>
  </si>
  <si>
    <t>zámek zadlabací, bezpečnostní; vložkový; s převodem, s pojistkou; dvouzápadový; levopravý; hl = 80 mm; h = 170 mm; rozteč 90 mm</t>
  </si>
  <si>
    <t>611732002R</t>
  </si>
  <si>
    <t>dveře vchodové š = 700 mm; h = 1 970,0 mm; palubkové; otevíravé; počet křídel 1; palubky šikmé; prosklení 1/10</t>
  </si>
  <si>
    <t>61173200R</t>
  </si>
  <si>
    <t>dveře vchodové š = 800 mm; h = 1 970,0 mm; palubkové; otevíravé; počet křídel 1; palubky šikmé; prosklení 1/10</t>
  </si>
  <si>
    <t>61187121R</t>
  </si>
  <si>
    <t>práh dub; š = 150 mm; l = 600,0 mm; tl = 20,0 mm</t>
  </si>
  <si>
    <t>61187141R</t>
  </si>
  <si>
    <t>práh dub; š = 150 mm; l = 700,0 mm; tl = 20,0 mm</t>
  </si>
  <si>
    <t>61187161R</t>
  </si>
  <si>
    <t>práh dub; š = 150 mm; l = 800,0 mm; tl = 20,0 mm</t>
  </si>
  <si>
    <t>998766201R00</t>
  </si>
  <si>
    <t>Přesun hmot pro konstrukce truhlářské v objektech výšky do 6 m</t>
  </si>
  <si>
    <t>998766294R00</t>
  </si>
  <si>
    <t>Přesun hmot pro konstrukce truhlářské příplatek k ceně za zvětšený přesun přes vymezenou největší dopravní vzdálenost_x000D_
 do 1000 m</t>
  </si>
  <si>
    <t>998766299R00</t>
  </si>
  <si>
    <t>Přesun hmot pro konstrukce truhlářské příplatek k ceně za zvětšený přesun přes vymezenou největší dopravní vzdálenost_x000D_
 za každých dalších i započatých 1000 m přes 1000 m</t>
  </si>
  <si>
    <t>767647919R00</t>
  </si>
  <si>
    <t>Oprava a údržba dveří výměna závěsu</t>
  </si>
  <si>
    <t>800-767</t>
  </si>
  <si>
    <t>775413010R00</t>
  </si>
  <si>
    <t xml:space="preserve">Podlahové soklíky nebo lišty montáž - bez dodávky lišt přibíjené,  </t>
  </si>
  <si>
    <t>800-775</t>
  </si>
  <si>
    <t>bez základního nátěru</t>
  </si>
  <si>
    <t>společenská místnost : (7,2+3,6)*2</t>
  </si>
  <si>
    <t>pokoj přízemí : (2,85+3,6)*2</t>
  </si>
  <si>
    <t>775561805R00</t>
  </si>
  <si>
    <t>Demontáž podlah lamelových (plovoucích) se zámkovým spojem</t>
  </si>
  <si>
    <t>laminátových, dýhovaných, dřevěných, korkových, vinylových, PVC, linoleových.</t>
  </si>
  <si>
    <t>společenská místnost : 3,6*7,2</t>
  </si>
  <si>
    <t>775540040RAC</t>
  </si>
  <si>
    <t>Podlahy lamelové  vinylové zátěžová kategorie 33/42</t>
  </si>
  <si>
    <t>AP-PSV</t>
  </si>
  <si>
    <t>včetně podkladu z pěnové fólie tl. 3 mm a soklíku.</t>
  </si>
  <si>
    <t>společenská místnost : 25,92</t>
  </si>
  <si>
    <t>přízemí pokoj : 3,6*2,85</t>
  </si>
  <si>
    <t>61413710R</t>
  </si>
  <si>
    <t>lišta podlahová; materiál dub; tl. 7,00 mm; š = 43,0 mm</t>
  </si>
  <si>
    <t>34,50</t>
  </si>
  <si>
    <t>ztratné 8% : 34,50*0,08</t>
  </si>
  <si>
    <t>998775201R00</t>
  </si>
  <si>
    <t>Přesun hmot pro podlahy vlysové a parketové v objektech výšky do 6 m</t>
  </si>
  <si>
    <t>998775294R00</t>
  </si>
  <si>
    <t>Přesun hmot pro podlahy vlysové a parketové příplatek k ceně za zvětšený přesun přes vymezenou největší dopravní vzdálenost_x000D_
 do 1000 m</t>
  </si>
  <si>
    <t>998775299R00</t>
  </si>
  <si>
    <t>Přesun hmot pro podlahy vlysové a parketové příplatek k ceně za zvětšený přesun přes vymezenou největší dopravní vzdálenost_x000D_
 za každých dalších i započatých 1000 m přes 1000 m</t>
  </si>
  <si>
    <t>776583110RT1</t>
  </si>
  <si>
    <t>Volné položení jakékoliv podložky pod podlahy pouze položení - podložka ve specifikaci</t>
  </si>
  <si>
    <t>25,92</t>
  </si>
  <si>
    <t>2,85*3,6</t>
  </si>
  <si>
    <t>776551830RT2</t>
  </si>
  <si>
    <t>Sejmutí povlakových podlah volně položených , z ploch přes 10 do 20 m2</t>
  </si>
  <si>
    <t>776981113RT1</t>
  </si>
  <si>
    <t>Přechodové, krycí a ukončující podlahové profily přechodová lišta, různá výška podlahoviny, eloxovaný hliník, samolepicí profil, výška profilu 8 mm, šířka profilu 35 mm</t>
  </si>
  <si>
    <t>přechod dlažby a plovoucí podlahy : 1,5+1,5</t>
  </si>
  <si>
    <t>28375322R</t>
  </si>
  <si>
    <t>podložka pod podlahu plovoucí; izolační; pěnový polyetylén; tl. 5,0 mm; součinitel tepelné vodivosti 0,046 W/mK; obj. hmotnost 25,00 kg/m3</t>
  </si>
  <si>
    <t>pokoj přízemí : 2,85*3,6</t>
  </si>
  <si>
    <t>ztratné 8% : 36,18*0,08</t>
  </si>
  <si>
    <t>5537028123R</t>
  </si>
  <si>
    <t>lišta náběhová; pro podlahy o nestejné výšce; materiál eloxovaný hliník; š = 35,0 mm; l = 2 700 mm; samolepicí; bronz</t>
  </si>
  <si>
    <t>998776201R00</t>
  </si>
  <si>
    <t>Přesun hmot pro podlahy povlakové v objektech výšky do 6 m</t>
  </si>
  <si>
    <t>vodorovně do 50 m</t>
  </si>
  <si>
    <t>998776294R00</t>
  </si>
  <si>
    <t>Přesun hmot pro podlahy povlakové příplatek k ceně za zvětšený přesun přes vymezenou největší dopravní vzdálenost_x000D_
 do 1000 m</t>
  </si>
  <si>
    <t>998776299R00</t>
  </si>
  <si>
    <t>Přesun hmot pro podlahy povlakové příplatek k ceně za zvětšený přesun přes vymezenou největší dopravní vzdálenost_x000D_
 za každých dalších i započatých 1000 m přes 1000 m</t>
  </si>
  <si>
    <t>777553010R00</t>
  </si>
  <si>
    <t>Podlahy ze stěrky silikátové s disperzí Doplňující práce pro podlahy ze stěrek silikátových penetrace savého podkladu podlah disperzí</t>
  </si>
  <si>
    <t>800-773</t>
  </si>
  <si>
    <t>998777201R00</t>
  </si>
  <si>
    <t>Přesun hmot pro podlahy syntetické v objektech výšky do 6 m</t>
  </si>
  <si>
    <t>998777294R00</t>
  </si>
  <si>
    <t>Přesun hmot pro podlahy syntetické příplatek k ceně za zvětšený přesun přes vymezenou největší dopravní vzdálenost_x000D_
 do 1000 m</t>
  </si>
  <si>
    <t>998777299R00</t>
  </si>
  <si>
    <t>Přesun hmot pro podlahy syntetické příplatek k ceně za zvětšený přesun přes vymezenou největší dopravní vzdálenost_x000D_
 za každých dalších i započatých 1000 m přes 1000 m</t>
  </si>
  <si>
    <t>783225100R00</t>
  </si>
  <si>
    <t xml:space="preserve">Nátěry kov.stavebních doplňk.konstrukcí syntetické dvojnásobné + 1x email,  </t>
  </si>
  <si>
    <t>800-783</t>
  </si>
  <si>
    <t>zárubeň ocelová : (2+0,8*2)*0,8</t>
  </si>
  <si>
    <t>poklop jímky : 0,8*0,8*2</t>
  </si>
  <si>
    <t>rám jímky : 0,8*4*0,4</t>
  </si>
  <si>
    <t>783602821R00</t>
  </si>
  <si>
    <t>Odstranění starých nátěrů z truhlářských výrobků opálením s obroušením, oken, portálů a výkladců</t>
  </si>
  <si>
    <t>OKENICE : 1,5*0,6*7*2*2+1,5*0,7*6*2*2</t>
  </si>
  <si>
    <t>RÁMY OKEN : 1,5*1,15*6</t>
  </si>
  <si>
    <t>1,3*1,15*6</t>
  </si>
  <si>
    <t>KŘÍDLA OKEN : 1,5*1,15*6</t>
  </si>
  <si>
    <t>1,3*1,5*6</t>
  </si>
  <si>
    <t>DVEŘE DO KOUPELNY : 0,6*2*2</t>
  </si>
  <si>
    <t>783602824R00</t>
  </si>
  <si>
    <t>Odstranění starých nátěrů z truhlářských výrobků opálením s obroušením, dveří tří a více výplňových</t>
  </si>
  <si>
    <t>dveře k sociálnímu zařízení : 0,8*2*2</t>
  </si>
  <si>
    <t>783614930R00</t>
  </si>
  <si>
    <t>Údržba nátěrů truhlářských výrobků, olejové dvojnásobné s 1x emailováním a 2x tmelením</t>
  </si>
  <si>
    <t>dveří vícevýplňových (profilovaných) a žaluziových nebo oken dvoudílných tříkřídlových a vícekřídlových a oken třídílných a vícedílných nebo vestavěného nábytku</t>
  </si>
  <si>
    <t>viz předchozí položky : 91,77+3,2</t>
  </si>
  <si>
    <t>lišty rámu dveří : (2*2*2+0,8+0,7)*0,2</t>
  </si>
  <si>
    <t>783991910R00</t>
  </si>
  <si>
    <t>Ostatní práce přemístění okenních nebo dveřních křídel pro jejich nátěry_x000D_
 vodorovné, do 50 m</t>
  </si>
  <si>
    <t>okna : (6+7)*2</t>
  </si>
  <si>
    <t>dveře : 1*2</t>
  </si>
  <si>
    <t>783991930R00</t>
  </si>
  <si>
    <t>Ostatní práce přemístění okenních nebo dveřních křídel pro jejich nátěry_x000D_
 svisle, za jedno podlaží</t>
  </si>
  <si>
    <t>okna : 7*2</t>
  </si>
  <si>
    <t>784191101R00</t>
  </si>
  <si>
    <t>Příprava povrchu Penetrace (napouštění) podkladu disperzní, jednonásobná</t>
  </si>
  <si>
    <t>800-784</t>
  </si>
  <si>
    <t>stropy : 3,6*7,2+2,85*3,6</t>
  </si>
  <si>
    <t xml:space="preserve">stěny : </t>
  </si>
  <si>
    <t>přízemí : (2,85+3,6)*2*2+(7,2+3,6)*2*2</t>
  </si>
  <si>
    <t>784195222R00</t>
  </si>
  <si>
    <t>Malby z malířských směsí otěruvzdorných,  , barevné, dvojnásobné</t>
  </si>
  <si>
    <t>787600901R00</t>
  </si>
  <si>
    <t>Zasklení oken a dveří přetmelení s odstraněním starého tmelu a napuštěním drážky</t>
  </si>
  <si>
    <t>800-787</t>
  </si>
  <si>
    <t>(1,5+0,6)*2*7</t>
  </si>
  <si>
    <t>(1,5+0,7)*2*6</t>
  </si>
  <si>
    <t>998787201R00</t>
  </si>
  <si>
    <t>Přesun hmot pro zasklívání v objektech výšky do 6 m</t>
  </si>
  <si>
    <t>998787294R00</t>
  </si>
  <si>
    <t>Přesun hmot pro zasklívání příplatek k ceně za zvětšený přesun přes vymezenou největší dopravní vzdálenost_x000D_
 do 1000 m</t>
  </si>
  <si>
    <t>998787299R00</t>
  </si>
  <si>
    <t>Přesun hmot pro zasklívání příplatek k ceně za zvětšený přesun přes vymezenou největší dopravní vzdálenost_x000D_
 za každých dalších i započatých 1000 m přes 1000 m</t>
  </si>
  <si>
    <t>979011211R00</t>
  </si>
  <si>
    <t>Svislá doprava suti a vybouraných hmot nošením za prvé podlaží nad základním podlažím</t>
  </si>
  <si>
    <t>Přesun suti</t>
  </si>
  <si>
    <t>POL8_</t>
  </si>
  <si>
    <t>979081111RT2</t>
  </si>
  <si>
    <t>Odvoz suti a vybouraných hmot na skládku do 1 km</t>
  </si>
  <si>
    <t>979081121RT2</t>
  </si>
  <si>
    <t>Odvoz suti a vybouraných hmot na skládku příplatek za každý další 1 km</t>
  </si>
  <si>
    <t>979082111R00</t>
  </si>
  <si>
    <t>Vnitrostaveništní doprava suti a vybouraných hmot do 10 m</t>
  </si>
  <si>
    <t>979990001R00</t>
  </si>
  <si>
    <t>Poplatek za skládku stavební suti, skupina 17 09 04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</si>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</sst>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Alignment="1">
      <alignment wrapText="1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ild.brno.cz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password="918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3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43</v>
      </c>
      <c r="E2" s="115" t="s">
        <v>44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45</v>
      </c>
      <c r="C3" s="113"/>
      <c r="D3" s="119" t="s">
        <v>43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">
      <c r="A4" s="111">
        <v>3913</v>
      </c>
      <c r="B4" s="123" t="s">
        <v>46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47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6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SUMIF(F50:F69,A16,I50:I69)+SUMIF(F50:F69,"PSU",I50:I69)</f>
        <v>0</v>
      </c>
      <c r="J16" s="85"/>
    </row>
    <row r="17" spans="1:10" ht="23.25" customHeight="1" x14ac:dyDescent="0.2">
      <c r="A17" s="196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SUMIF(F50:F69,A17,I50:I69)</f>
        <v>0</v>
      </c>
      <c r="J17" s="85"/>
    </row>
    <row r="18" spans="1:10" ht="23.25" customHeight="1" x14ac:dyDescent="0.2">
      <c r="A18" s="196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SUMIF(F50:F69,A18,I50:I69)</f>
        <v>0</v>
      </c>
      <c r="J18" s="85"/>
    </row>
    <row r="19" spans="1:10" ht="23.25" customHeight="1" x14ac:dyDescent="0.2">
      <c r="A19" s="196" t="s">
        <v>97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SUMIF(F50:F69,A19,I50:I69)</f>
        <v>0</v>
      </c>
      <c r="J19" s="85"/>
    </row>
    <row r="20" spans="1:10" ht="23.25" customHeight="1" x14ac:dyDescent="0.2">
      <c r="A20" s="196" t="s">
        <v>98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SUMIF(F50:F69,A20,I50:I69)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23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35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 t="s">
        <v>48</v>
      </c>
      <c r="E34" s="104"/>
      <c r="G34" s="105" t="s">
        <v>49</v>
      </c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'505_2020_01 505_2020_01 Pol'!AE294</f>
        <v>0</v>
      </c>
      <c r="G39" s="150">
        <f>'505_2020_01 505_2020_01 Pol'!AF294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/>
      <c r="C40" s="154" t="s">
        <v>51</v>
      </c>
      <c r="D40" s="154"/>
      <c r="E40" s="154"/>
      <c r="F40" s="155"/>
      <c r="G40" s="156"/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2</v>
      </c>
      <c r="B41" s="153" t="s">
        <v>43</v>
      </c>
      <c r="C41" s="154" t="s">
        <v>44</v>
      </c>
      <c r="D41" s="154"/>
      <c r="E41" s="154"/>
      <c r="F41" s="155">
        <f>'505_2020_01 505_2020_01 Pol'!AE294</f>
        <v>0</v>
      </c>
      <c r="G41" s="156">
        <f>'505_2020_01 505_2020_01 Pol'!AF294</f>
        <v>0</v>
      </c>
      <c r="H41" s="156">
        <f>(F41*SazbaDPH1/100)+(G41*SazbaDPH2/100)</f>
        <v>0</v>
      </c>
      <c r="I41" s="156">
        <f>F41+G41+H41</f>
        <v>0</v>
      </c>
      <c r="J41" s="157" t="str">
        <f>IF(CenaCelkemVypocet=0,"",I41/CenaCelkemVypocet*100)</f>
        <v/>
      </c>
    </row>
    <row r="42" spans="1:10" ht="25.5" hidden="1" customHeight="1" x14ac:dyDescent="0.2">
      <c r="A42" s="137">
        <v>3</v>
      </c>
      <c r="B42" s="158" t="s">
        <v>43</v>
      </c>
      <c r="C42" s="148" t="s">
        <v>44</v>
      </c>
      <c r="D42" s="148"/>
      <c r="E42" s="148"/>
      <c r="F42" s="159">
        <f>'505_2020_01 505_2020_01 Pol'!AE294</f>
        <v>0</v>
      </c>
      <c r="G42" s="151">
        <f>'505_2020_01 505_2020_01 Pol'!AF294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hidden="1" customHeight="1" x14ac:dyDescent="0.2">
      <c r="A43" s="137"/>
      <c r="B43" s="160" t="s">
        <v>52</v>
      </c>
      <c r="C43" s="161"/>
      <c r="D43" s="161"/>
      <c r="E43" s="162"/>
      <c r="F43" s="163">
        <f>SUMIF(A39:A42,"=1",F39:F42)</f>
        <v>0</v>
      </c>
      <c r="G43" s="164">
        <f>SUMIF(A39:A42,"=1",G39:G42)</f>
        <v>0</v>
      </c>
      <c r="H43" s="164">
        <f>SUMIF(A39:A42,"=1",H39:H42)</f>
        <v>0</v>
      </c>
      <c r="I43" s="164">
        <f>SUMIF(A39:A42,"=1",I39:I42)</f>
        <v>0</v>
      </c>
      <c r="J43" s="165">
        <f>SUMIF(A39:A42,"=1",J39:J42)</f>
        <v>0</v>
      </c>
    </row>
    <row r="47" spans="1:10" ht="15.75" x14ac:dyDescent="0.25">
      <c r="B47" s="176" t="s">
        <v>54</v>
      </c>
    </row>
    <row r="49" spans="1:10" ht="25.5" customHeight="1" x14ac:dyDescent="0.2">
      <c r="A49" s="178"/>
      <c r="B49" s="181" t="s">
        <v>17</v>
      </c>
      <c r="C49" s="181" t="s">
        <v>5</v>
      </c>
      <c r="D49" s="182"/>
      <c r="E49" s="182"/>
      <c r="F49" s="183" t="s">
        <v>55</v>
      </c>
      <c r="G49" s="183"/>
      <c r="H49" s="183"/>
      <c r="I49" s="183" t="s">
        <v>29</v>
      </c>
      <c r="J49" s="183" t="s">
        <v>0</v>
      </c>
    </row>
    <row r="50" spans="1:10" ht="36.75" customHeight="1" x14ac:dyDescent="0.2">
      <c r="A50" s="179"/>
      <c r="B50" s="184" t="s">
        <v>56</v>
      </c>
      <c r="C50" s="185" t="s">
        <v>57</v>
      </c>
      <c r="D50" s="186"/>
      <c r="E50" s="186"/>
      <c r="F50" s="192" t="s">
        <v>24</v>
      </c>
      <c r="G50" s="193"/>
      <c r="H50" s="193"/>
      <c r="I50" s="193">
        <f>'505_2020_01 505_2020_01 Pol'!G8</f>
        <v>0</v>
      </c>
      <c r="J50" s="190" t="str">
        <f>IF(I70=0,"",I50/I70*100)</f>
        <v/>
      </c>
    </row>
    <row r="51" spans="1:10" ht="36.75" customHeight="1" x14ac:dyDescent="0.2">
      <c r="A51" s="179"/>
      <c r="B51" s="184" t="s">
        <v>58</v>
      </c>
      <c r="C51" s="185" t="s">
        <v>59</v>
      </c>
      <c r="D51" s="186"/>
      <c r="E51" s="186"/>
      <c r="F51" s="192" t="s">
        <v>24</v>
      </c>
      <c r="G51" s="193"/>
      <c r="H51" s="193"/>
      <c r="I51" s="193">
        <f>'505_2020_01 505_2020_01 Pol'!G30</f>
        <v>0</v>
      </c>
      <c r="J51" s="190" t="str">
        <f>IF(I70=0,"",I51/I70*100)</f>
        <v/>
      </c>
    </row>
    <row r="52" spans="1:10" ht="36.75" customHeight="1" x14ac:dyDescent="0.2">
      <c r="A52" s="179"/>
      <c r="B52" s="184" t="s">
        <v>60</v>
      </c>
      <c r="C52" s="185" t="s">
        <v>61</v>
      </c>
      <c r="D52" s="186"/>
      <c r="E52" s="186"/>
      <c r="F52" s="192" t="s">
        <v>24</v>
      </c>
      <c r="G52" s="193"/>
      <c r="H52" s="193"/>
      <c r="I52" s="193">
        <f>'505_2020_01 505_2020_01 Pol'!G38</f>
        <v>0</v>
      </c>
      <c r="J52" s="190" t="str">
        <f>IF(I70=0,"",I52/I70*100)</f>
        <v/>
      </c>
    </row>
    <row r="53" spans="1:10" ht="36.75" customHeight="1" x14ac:dyDescent="0.2">
      <c r="A53" s="179"/>
      <c r="B53" s="184" t="s">
        <v>62</v>
      </c>
      <c r="C53" s="185" t="s">
        <v>63</v>
      </c>
      <c r="D53" s="186"/>
      <c r="E53" s="186"/>
      <c r="F53" s="192" t="s">
        <v>24</v>
      </c>
      <c r="G53" s="193"/>
      <c r="H53" s="193"/>
      <c r="I53" s="193">
        <f>'505_2020_01 505_2020_01 Pol'!G46</f>
        <v>0</v>
      </c>
      <c r="J53" s="190" t="str">
        <f>IF(I70=0,"",I53/I70*100)</f>
        <v/>
      </c>
    </row>
    <row r="54" spans="1:10" ht="36.75" customHeight="1" x14ac:dyDescent="0.2">
      <c r="A54" s="179"/>
      <c r="B54" s="184" t="s">
        <v>64</v>
      </c>
      <c r="C54" s="185" t="s">
        <v>65</v>
      </c>
      <c r="D54" s="186"/>
      <c r="E54" s="186"/>
      <c r="F54" s="192" t="s">
        <v>24</v>
      </c>
      <c r="G54" s="193"/>
      <c r="H54" s="193"/>
      <c r="I54" s="193">
        <f>'505_2020_01 505_2020_01 Pol'!G53</f>
        <v>0</v>
      </c>
      <c r="J54" s="190" t="str">
        <f>IF(I70=0,"",I54/I70*100)</f>
        <v/>
      </c>
    </row>
    <row r="55" spans="1:10" ht="36.75" customHeight="1" x14ac:dyDescent="0.2">
      <c r="A55" s="179"/>
      <c r="B55" s="184" t="s">
        <v>66</v>
      </c>
      <c r="C55" s="185" t="s">
        <v>67</v>
      </c>
      <c r="D55" s="186"/>
      <c r="E55" s="186"/>
      <c r="F55" s="192" t="s">
        <v>24</v>
      </c>
      <c r="G55" s="193"/>
      <c r="H55" s="193"/>
      <c r="I55" s="193">
        <f>'505_2020_01 505_2020_01 Pol'!G58</f>
        <v>0</v>
      </c>
      <c r="J55" s="190" t="str">
        <f>IF(I70=0,"",I55/I70*100)</f>
        <v/>
      </c>
    </row>
    <row r="56" spans="1:10" ht="36.75" customHeight="1" x14ac:dyDescent="0.2">
      <c r="A56" s="179"/>
      <c r="B56" s="184" t="s">
        <v>68</v>
      </c>
      <c r="C56" s="185" t="s">
        <v>69</v>
      </c>
      <c r="D56" s="186"/>
      <c r="E56" s="186"/>
      <c r="F56" s="192" t="s">
        <v>24</v>
      </c>
      <c r="G56" s="193"/>
      <c r="H56" s="193"/>
      <c r="I56" s="193">
        <f>'505_2020_01 505_2020_01 Pol'!G65</f>
        <v>0</v>
      </c>
      <c r="J56" s="190" t="str">
        <f>IF(I70=0,"",I56/I70*100)</f>
        <v/>
      </c>
    </row>
    <row r="57" spans="1:10" ht="36.75" customHeight="1" x14ac:dyDescent="0.2">
      <c r="A57" s="179"/>
      <c r="B57" s="184" t="s">
        <v>70</v>
      </c>
      <c r="C57" s="185" t="s">
        <v>71</v>
      </c>
      <c r="D57" s="186"/>
      <c r="E57" s="186"/>
      <c r="F57" s="192" t="s">
        <v>24</v>
      </c>
      <c r="G57" s="193"/>
      <c r="H57" s="193"/>
      <c r="I57" s="193">
        <f>'505_2020_01 505_2020_01 Pol'!G80</f>
        <v>0</v>
      </c>
      <c r="J57" s="190" t="str">
        <f>IF(I70=0,"",I57/I70*100)</f>
        <v/>
      </c>
    </row>
    <row r="58" spans="1:10" ht="36.75" customHeight="1" x14ac:dyDescent="0.2">
      <c r="A58" s="179"/>
      <c r="B58" s="184" t="s">
        <v>72</v>
      </c>
      <c r="C58" s="185" t="s">
        <v>73</v>
      </c>
      <c r="D58" s="186"/>
      <c r="E58" s="186"/>
      <c r="F58" s="192" t="s">
        <v>24</v>
      </c>
      <c r="G58" s="193"/>
      <c r="H58" s="193"/>
      <c r="I58" s="193">
        <f>'505_2020_01 505_2020_01 Pol'!G89</f>
        <v>0</v>
      </c>
      <c r="J58" s="190" t="str">
        <f>IF(I70=0,"",I58/I70*100)</f>
        <v/>
      </c>
    </row>
    <row r="59" spans="1:10" ht="36.75" customHeight="1" x14ac:dyDescent="0.2">
      <c r="A59" s="179"/>
      <c r="B59" s="184" t="s">
        <v>74</v>
      </c>
      <c r="C59" s="185" t="s">
        <v>75</v>
      </c>
      <c r="D59" s="186"/>
      <c r="E59" s="186"/>
      <c r="F59" s="192" t="s">
        <v>25</v>
      </c>
      <c r="G59" s="193"/>
      <c r="H59" s="193"/>
      <c r="I59" s="193">
        <f>'505_2020_01 505_2020_01 Pol'!G99</f>
        <v>0</v>
      </c>
      <c r="J59" s="190" t="str">
        <f>IF(I70=0,"",I59/I70*100)</f>
        <v/>
      </c>
    </row>
    <row r="60" spans="1:10" ht="36.75" customHeight="1" x14ac:dyDescent="0.2">
      <c r="A60" s="179"/>
      <c r="B60" s="184" t="s">
        <v>76</v>
      </c>
      <c r="C60" s="185" t="s">
        <v>77</v>
      </c>
      <c r="D60" s="186"/>
      <c r="E60" s="186"/>
      <c r="F60" s="192" t="s">
        <v>25</v>
      </c>
      <c r="G60" s="193"/>
      <c r="H60" s="193"/>
      <c r="I60" s="193">
        <f>'505_2020_01 505_2020_01 Pol'!G103</f>
        <v>0</v>
      </c>
      <c r="J60" s="190" t="str">
        <f>IF(I70=0,"",I60/I70*100)</f>
        <v/>
      </c>
    </row>
    <row r="61" spans="1:10" ht="36.75" customHeight="1" x14ac:dyDescent="0.2">
      <c r="A61" s="179"/>
      <c r="B61" s="184" t="s">
        <v>78</v>
      </c>
      <c r="C61" s="185" t="s">
        <v>79</v>
      </c>
      <c r="D61" s="186"/>
      <c r="E61" s="186"/>
      <c r="F61" s="192" t="s">
        <v>25</v>
      </c>
      <c r="G61" s="193"/>
      <c r="H61" s="193"/>
      <c r="I61" s="193">
        <f>'505_2020_01 505_2020_01 Pol'!G126</f>
        <v>0</v>
      </c>
      <c r="J61" s="190" t="str">
        <f>IF(I70=0,"",I61/I70*100)</f>
        <v/>
      </c>
    </row>
    <row r="62" spans="1:10" ht="36.75" customHeight="1" x14ac:dyDescent="0.2">
      <c r="A62" s="179"/>
      <c r="B62" s="184" t="s">
        <v>80</v>
      </c>
      <c r="C62" s="185" t="s">
        <v>81</v>
      </c>
      <c r="D62" s="186"/>
      <c r="E62" s="186"/>
      <c r="F62" s="192" t="s">
        <v>25</v>
      </c>
      <c r="G62" s="193"/>
      <c r="H62" s="193"/>
      <c r="I62" s="193">
        <f>'505_2020_01 505_2020_01 Pol'!G158</f>
        <v>0</v>
      </c>
      <c r="J62" s="190" t="str">
        <f>IF(I70=0,"",I62/I70*100)</f>
        <v/>
      </c>
    </row>
    <row r="63" spans="1:10" ht="36.75" customHeight="1" x14ac:dyDescent="0.2">
      <c r="A63" s="179"/>
      <c r="B63" s="184" t="s">
        <v>82</v>
      </c>
      <c r="C63" s="185" t="s">
        <v>83</v>
      </c>
      <c r="D63" s="186"/>
      <c r="E63" s="186"/>
      <c r="F63" s="192" t="s">
        <v>25</v>
      </c>
      <c r="G63" s="193"/>
      <c r="H63" s="193"/>
      <c r="I63" s="193">
        <f>'505_2020_01 505_2020_01 Pol'!G161</f>
        <v>0</v>
      </c>
      <c r="J63" s="190" t="str">
        <f>IF(I70=0,"",I63/I70*100)</f>
        <v/>
      </c>
    </row>
    <row r="64" spans="1:10" ht="36.75" customHeight="1" x14ac:dyDescent="0.2">
      <c r="A64" s="179"/>
      <c r="B64" s="184" t="s">
        <v>84</v>
      </c>
      <c r="C64" s="185" t="s">
        <v>85</v>
      </c>
      <c r="D64" s="186"/>
      <c r="E64" s="186"/>
      <c r="F64" s="192" t="s">
        <v>25</v>
      </c>
      <c r="G64" s="193"/>
      <c r="H64" s="193"/>
      <c r="I64" s="193">
        <f>'505_2020_01 505_2020_01 Pol'!G189</f>
        <v>0</v>
      </c>
      <c r="J64" s="190" t="str">
        <f>IF(I70=0,"",I64/I70*100)</f>
        <v/>
      </c>
    </row>
    <row r="65" spans="1:10" ht="36.75" customHeight="1" x14ac:dyDescent="0.2">
      <c r="A65" s="179"/>
      <c r="B65" s="184" t="s">
        <v>86</v>
      </c>
      <c r="C65" s="185" t="s">
        <v>87</v>
      </c>
      <c r="D65" s="186"/>
      <c r="E65" s="186"/>
      <c r="F65" s="192" t="s">
        <v>25</v>
      </c>
      <c r="G65" s="193"/>
      <c r="H65" s="193"/>
      <c r="I65" s="193">
        <f>'505_2020_01 505_2020_01 Pol'!G216</f>
        <v>0</v>
      </c>
      <c r="J65" s="190" t="str">
        <f>IF(I70=0,"",I65/I70*100)</f>
        <v/>
      </c>
    </row>
    <row r="66" spans="1:10" ht="36.75" customHeight="1" x14ac:dyDescent="0.2">
      <c r="A66" s="179"/>
      <c r="B66" s="184" t="s">
        <v>88</v>
      </c>
      <c r="C66" s="185" t="s">
        <v>89</v>
      </c>
      <c r="D66" s="186"/>
      <c r="E66" s="186"/>
      <c r="F66" s="192" t="s">
        <v>25</v>
      </c>
      <c r="G66" s="193"/>
      <c r="H66" s="193"/>
      <c r="I66" s="193">
        <f>'505_2020_01 505_2020_01 Pol'!G228</f>
        <v>0</v>
      </c>
      <c r="J66" s="190" t="str">
        <f>IF(I70=0,"",I66/I70*100)</f>
        <v/>
      </c>
    </row>
    <row r="67" spans="1:10" ht="36.75" customHeight="1" x14ac:dyDescent="0.2">
      <c r="A67" s="179"/>
      <c r="B67" s="184" t="s">
        <v>90</v>
      </c>
      <c r="C67" s="185" t="s">
        <v>91</v>
      </c>
      <c r="D67" s="186"/>
      <c r="E67" s="186"/>
      <c r="F67" s="192" t="s">
        <v>25</v>
      </c>
      <c r="G67" s="193"/>
      <c r="H67" s="193"/>
      <c r="I67" s="193">
        <f>'505_2020_01 505_2020_01 Pol'!G257</f>
        <v>0</v>
      </c>
      <c r="J67" s="190" t="str">
        <f>IF(I70=0,"",I67/I70*100)</f>
        <v/>
      </c>
    </row>
    <row r="68" spans="1:10" ht="36.75" customHeight="1" x14ac:dyDescent="0.2">
      <c r="A68" s="179"/>
      <c r="B68" s="184" t="s">
        <v>92</v>
      </c>
      <c r="C68" s="185" t="s">
        <v>93</v>
      </c>
      <c r="D68" s="186"/>
      <c r="E68" s="186"/>
      <c r="F68" s="192" t="s">
        <v>25</v>
      </c>
      <c r="G68" s="193"/>
      <c r="H68" s="193"/>
      <c r="I68" s="193">
        <f>'505_2020_01 505_2020_01 Pol'!G265</f>
        <v>0</v>
      </c>
      <c r="J68" s="190" t="str">
        <f>IF(I70=0,"",I68/I70*100)</f>
        <v/>
      </c>
    </row>
    <row r="69" spans="1:10" ht="36.75" customHeight="1" x14ac:dyDescent="0.2">
      <c r="A69" s="179"/>
      <c r="B69" s="184" t="s">
        <v>94</v>
      </c>
      <c r="C69" s="185" t="s">
        <v>95</v>
      </c>
      <c r="D69" s="186"/>
      <c r="E69" s="186"/>
      <c r="F69" s="192" t="s">
        <v>96</v>
      </c>
      <c r="G69" s="193"/>
      <c r="H69" s="193"/>
      <c r="I69" s="193">
        <f>'505_2020_01 505_2020_01 Pol'!G279</f>
        <v>0</v>
      </c>
      <c r="J69" s="190" t="str">
        <f>IF(I70=0,"",I69/I70*100)</f>
        <v/>
      </c>
    </row>
    <row r="70" spans="1:10" ht="25.5" customHeight="1" x14ac:dyDescent="0.2">
      <c r="A70" s="180"/>
      <c r="B70" s="187" t="s">
        <v>1</v>
      </c>
      <c r="C70" s="188"/>
      <c r="D70" s="189"/>
      <c r="E70" s="189"/>
      <c r="F70" s="194"/>
      <c r="G70" s="195"/>
      <c r="H70" s="195"/>
      <c r="I70" s="195">
        <f>SUM(I50:I69)</f>
        <v>0</v>
      </c>
      <c r="J70" s="191">
        <f>SUM(J50:J69)</f>
        <v>0</v>
      </c>
    </row>
    <row r="71" spans="1:10" x14ac:dyDescent="0.2">
      <c r="F71" s="135"/>
      <c r="G71" s="135"/>
      <c r="H71" s="135"/>
      <c r="I71" s="135"/>
      <c r="J71" s="136"/>
    </row>
    <row r="72" spans="1:10" x14ac:dyDescent="0.2">
      <c r="F72" s="135"/>
      <c r="G72" s="135"/>
      <c r="H72" s="135"/>
      <c r="I72" s="135"/>
      <c r="J72" s="136"/>
    </row>
    <row r="73" spans="1:10" x14ac:dyDescent="0.2">
      <c r="F73" s="135"/>
      <c r="G73" s="135"/>
      <c r="H73" s="135"/>
      <c r="I73" s="135"/>
      <c r="J73" s="136"/>
    </row>
  </sheetData>
  <sheetProtection password="918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password="918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99</v>
      </c>
      <c r="B1" s="197"/>
      <c r="C1" s="197"/>
      <c r="D1" s="197"/>
      <c r="E1" s="197"/>
      <c r="F1" s="197"/>
      <c r="G1" s="197"/>
      <c r="AG1" t="s">
        <v>100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101</v>
      </c>
    </row>
    <row r="3" spans="1:60" ht="24.95" customHeight="1" x14ac:dyDescent="0.2">
      <c r="A3" s="198" t="s">
        <v>8</v>
      </c>
      <c r="B3" s="49" t="s">
        <v>43</v>
      </c>
      <c r="C3" s="201" t="s">
        <v>44</v>
      </c>
      <c r="D3" s="199"/>
      <c r="E3" s="199"/>
      <c r="F3" s="199"/>
      <c r="G3" s="200"/>
      <c r="AC3" s="177" t="s">
        <v>101</v>
      </c>
      <c r="AG3" t="s">
        <v>102</v>
      </c>
    </row>
    <row r="4" spans="1:60" ht="24.95" customHeight="1" x14ac:dyDescent="0.2">
      <c r="A4" s="202" t="s">
        <v>9</v>
      </c>
      <c r="B4" s="203" t="s">
        <v>43</v>
      </c>
      <c r="C4" s="204" t="s">
        <v>44</v>
      </c>
      <c r="D4" s="205"/>
      <c r="E4" s="205"/>
      <c r="F4" s="205"/>
      <c r="G4" s="206"/>
      <c r="AG4" t="s">
        <v>103</v>
      </c>
    </row>
    <row r="5" spans="1:60" x14ac:dyDescent="0.2">
      <c r="D5" s="10"/>
    </row>
    <row r="6" spans="1:60" ht="38.25" x14ac:dyDescent="0.2">
      <c r="A6" s="208" t="s">
        <v>104</v>
      </c>
      <c r="B6" s="210" t="s">
        <v>105</v>
      </c>
      <c r="C6" s="210" t="s">
        <v>106</v>
      </c>
      <c r="D6" s="209" t="s">
        <v>107</v>
      </c>
      <c r="E6" s="208" t="s">
        <v>108</v>
      </c>
      <c r="F6" s="207" t="s">
        <v>109</v>
      </c>
      <c r="G6" s="208" t="s">
        <v>29</v>
      </c>
      <c r="H6" s="211" t="s">
        <v>30</v>
      </c>
      <c r="I6" s="211" t="s">
        <v>110</v>
      </c>
      <c r="J6" s="211" t="s">
        <v>31</v>
      </c>
      <c r="K6" s="211" t="s">
        <v>111</v>
      </c>
      <c r="L6" s="211" t="s">
        <v>112</v>
      </c>
      <c r="M6" s="211" t="s">
        <v>113</v>
      </c>
      <c r="N6" s="211" t="s">
        <v>114</v>
      </c>
      <c r="O6" s="211" t="s">
        <v>115</v>
      </c>
      <c r="P6" s="211" t="s">
        <v>116</v>
      </c>
      <c r="Q6" s="211" t="s">
        <v>117</v>
      </c>
      <c r="R6" s="211" t="s">
        <v>118</v>
      </c>
      <c r="S6" s="211" t="s">
        <v>119</v>
      </c>
      <c r="T6" s="211" t="s">
        <v>120</v>
      </c>
      <c r="U6" s="211" t="s">
        <v>121</v>
      </c>
      <c r="V6" s="211" t="s">
        <v>122</v>
      </c>
      <c r="W6" s="211" t="s">
        <v>123</v>
      </c>
      <c r="X6" s="211" t="s">
        <v>124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7" t="s">
        <v>125</v>
      </c>
      <c r="B8" s="228" t="s">
        <v>56</v>
      </c>
      <c r="C8" s="247" t="s">
        <v>57</v>
      </c>
      <c r="D8" s="229"/>
      <c r="E8" s="230"/>
      <c r="F8" s="231"/>
      <c r="G8" s="231">
        <f>SUMIF(AG9:AG29,"&lt;&gt;NOR",G9:G29)</f>
        <v>0</v>
      </c>
      <c r="H8" s="231"/>
      <c r="I8" s="231">
        <f>SUM(I9:I29)</f>
        <v>0</v>
      </c>
      <c r="J8" s="231"/>
      <c r="K8" s="231">
        <f>SUM(K9:K29)</f>
        <v>0</v>
      </c>
      <c r="L8" s="231"/>
      <c r="M8" s="231">
        <f>SUM(M9:M29)</f>
        <v>0</v>
      </c>
      <c r="N8" s="231"/>
      <c r="O8" s="231">
        <f>SUM(O9:O29)</f>
        <v>0.01</v>
      </c>
      <c r="P8" s="231"/>
      <c r="Q8" s="231">
        <f>SUM(Q9:Q29)</f>
        <v>0</v>
      </c>
      <c r="R8" s="231"/>
      <c r="S8" s="231"/>
      <c r="T8" s="232"/>
      <c r="U8" s="226"/>
      <c r="V8" s="226">
        <f>SUM(V9:V29)</f>
        <v>9.5</v>
      </c>
      <c r="W8" s="226"/>
      <c r="X8" s="226"/>
      <c r="AG8" t="s">
        <v>126</v>
      </c>
    </row>
    <row r="9" spans="1:60" outlineLevel="1" x14ac:dyDescent="0.2">
      <c r="A9" s="233">
        <v>1</v>
      </c>
      <c r="B9" s="234" t="s">
        <v>127</v>
      </c>
      <c r="C9" s="248" t="s">
        <v>128</v>
      </c>
      <c r="D9" s="235" t="s">
        <v>129</v>
      </c>
      <c r="E9" s="236">
        <v>25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38" t="s">
        <v>130</v>
      </c>
      <c r="S9" s="238" t="s">
        <v>131</v>
      </c>
      <c r="T9" s="239" t="s">
        <v>131</v>
      </c>
      <c r="U9" s="222">
        <v>0.05</v>
      </c>
      <c r="V9" s="222">
        <f>ROUND(E9*U9,2)</f>
        <v>1.25</v>
      </c>
      <c r="W9" s="222"/>
      <c r="X9" s="222" t="s">
        <v>132</v>
      </c>
      <c r="Y9" s="212"/>
      <c r="Z9" s="212"/>
      <c r="AA9" s="212"/>
      <c r="AB9" s="212"/>
      <c r="AC9" s="212"/>
      <c r="AD9" s="212"/>
      <c r="AE9" s="212"/>
      <c r="AF9" s="212"/>
      <c r="AG9" s="212" t="s">
        <v>133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49" t="s">
        <v>134</v>
      </c>
      <c r="D10" s="240"/>
      <c r="E10" s="240"/>
      <c r="F10" s="240"/>
      <c r="G10" s="240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135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50" t="s">
        <v>136</v>
      </c>
      <c r="D11" s="224"/>
      <c r="E11" s="225">
        <v>25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137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51"/>
      <c r="D12" s="242"/>
      <c r="E12" s="242"/>
      <c r="F12" s="242"/>
      <c r="G12" s="24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2"/>
      <c r="Z12" s="212"/>
      <c r="AA12" s="212"/>
      <c r="AB12" s="212"/>
      <c r="AC12" s="212"/>
      <c r="AD12" s="212"/>
      <c r="AE12" s="212"/>
      <c r="AF12" s="212"/>
      <c r="AG12" s="212" t="s">
        <v>138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33">
        <v>2</v>
      </c>
      <c r="B13" s="234" t="s">
        <v>139</v>
      </c>
      <c r="C13" s="248" t="s">
        <v>140</v>
      </c>
      <c r="D13" s="235" t="s">
        <v>129</v>
      </c>
      <c r="E13" s="236">
        <v>125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21</v>
      </c>
      <c r="M13" s="238">
        <f>G13*(1+L13/100)</f>
        <v>0</v>
      </c>
      <c r="N13" s="238">
        <v>0</v>
      </c>
      <c r="O13" s="238">
        <f>ROUND(E13*N13,2)</f>
        <v>0</v>
      </c>
      <c r="P13" s="238">
        <v>0</v>
      </c>
      <c r="Q13" s="238">
        <f>ROUND(E13*P13,2)</f>
        <v>0</v>
      </c>
      <c r="R13" s="238" t="s">
        <v>141</v>
      </c>
      <c r="S13" s="238" t="s">
        <v>131</v>
      </c>
      <c r="T13" s="239" t="s">
        <v>131</v>
      </c>
      <c r="U13" s="222">
        <v>0.02</v>
      </c>
      <c r="V13" s="222">
        <f>ROUND(E13*U13,2)</f>
        <v>2.5</v>
      </c>
      <c r="W13" s="222"/>
      <c r="X13" s="222" t="s">
        <v>132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133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49" t="s">
        <v>142</v>
      </c>
      <c r="D14" s="240"/>
      <c r="E14" s="240"/>
      <c r="F14" s="240"/>
      <c r="G14" s="240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135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50" t="s">
        <v>143</v>
      </c>
      <c r="D15" s="224"/>
      <c r="E15" s="225">
        <v>125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137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51"/>
      <c r="D16" s="242"/>
      <c r="E16" s="242"/>
      <c r="F16" s="242"/>
      <c r="G16" s="24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138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33">
        <v>3</v>
      </c>
      <c r="B17" s="234" t="s">
        <v>144</v>
      </c>
      <c r="C17" s="248" t="s">
        <v>145</v>
      </c>
      <c r="D17" s="235" t="s">
        <v>129</v>
      </c>
      <c r="E17" s="236">
        <v>25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21</v>
      </c>
      <c r="M17" s="238">
        <f>G17*(1+L17/100)</f>
        <v>0</v>
      </c>
      <c r="N17" s="238">
        <v>0</v>
      </c>
      <c r="O17" s="238">
        <f>ROUND(E17*N17,2)</f>
        <v>0</v>
      </c>
      <c r="P17" s="238">
        <v>0</v>
      </c>
      <c r="Q17" s="238">
        <f>ROUND(E17*P17,2)</f>
        <v>0</v>
      </c>
      <c r="R17" s="238" t="s">
        <v>141</v>
      </c>
      <c r="S17" s="238" t="s">
        <v>131</v>
      </c>
      <c r="T17" s="239" t="s">
        <v>131</v>
      </c>
      <c r="U17" s="222">
        <v>0.1</v>
      </c>
      <c r="V17" s="222">
        <f>ROUND(E17*U17,2)</f>
        <v>2.5</v>
      </c>
      <c r="W17" s="222"/>
      <c r="X17" s="222" t="s">
        <v>132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133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49" t="s">
        <v>142</v>
      </c>
      <c r="D18" s="240"/>
      <c r="E18" s="240"/>
      <c r="F18" s="240"/>
      <c r="G18" s="240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135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51"/>
      <c r="D19" s="242"/>
      <c r="E19" s="242"/>
      <c r="F19" s="242"/>
      <c r="G19" s="24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138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 x14ac:dyDescent="0.2">
      <c r="A20" s="233">
        <v>4</v>
      </c>
      <c r="B20" s="234" t="s">
        <v>146</v>
      </c>
      <c r="C20" s="248" t="s">
        <v>147</v>
      </c>
      <c r="D20" s="235" t="s">
        <v>129</v>
      </c>
      <c r="E20" s="236">
        <v>25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21</v>
      </c>
      <c r="M20" s="238">
        <f>G20*(1+L20/100)</f>
        <v>0</v>
      </c>
      <c r="N20" s="238">
        <v>0</v>
      </c>
      <c r="O20" s="238">
        <f>ROUND(E20*N20,2)</f>
        <v>0</v>
      </c>
      <c r="P20" s="238">
        <v>0</v>
      </c>
      <c r="Q20" s="238">
        <f>ROUND(E20*P20,2)</f>
        <v>0</v>
      </c>
      <c r="R20" s="238" t="s">
        <v>141</v>
      </c>
      <c r="S20" s="238" t="s">
        <v>131</v>
      </c>
      <c r="T20" s="239" t="s">
        <v>131</v>
      </c>
      <c r="U20" s="222">
        <v>0.13</v>
      </c>
      <c r="V20" s="222">
        <f>ROUND(E20*U20,2)</f>
        <v>3.25</v>
      </c>
      <c r="W20" s="222"/>
      <c r="X20" s="222" t="s">
        <v>132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133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2.5" outlineLevel="1" x14ac:dyDescent="0.2">
      <c r="A21" s="219"/>
      <c r="B21" s="220"/>
      <c r="C21" s="249" t="s">
        <v>148</v>
      </c>
      <c r="D21" s="240"/>
      <c r="E21" s="240"/>
      <c r="F21" s="240"/>
      <c r="G21" s="240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2"/>
      <c r="Z21" s="212"/>
      <c r="AA21" s="212"/>
      <c r="AB21" s="212"/>
      <c r="AC21" s="212"/>
      <c r="AD21" s="212"/>
      <c r="AE21" s="212"/>
      <c r="AF21" s="212"/>
      <c r="AG21" s="212" t="s">
        <v>135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43" t="str">
        <f>C21</f>
        <v>s případným nutným přemístěním hromad nebo dočasných skládek na místo potřeby ze vzdálenosti do 30 m, v rovině nebo ve svahu do 1 : 5,</v>
      </c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50" t="s">
        <v>136</v>
      </c>
      <c r="D22" s="224"/>
      <c r="E22" s="225">
        <v>25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137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51"/>
      <c r="D23" s="242"/>
      <c r="E23" s="242"/>
      <c r="F23" s="242"/>
      <c r="G23" s="24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138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33">
        <v>5</v>
      </c>
      <c r="B24" s="234" t="s">
        <v>149</v>
      </c>
      <c r="C24" s="248" t="s">
        <v>150</v>
      </c>
      <c r="D24" s="235" t="s">
        <v>151</v>
      </c>
      <c r="E24" s="236">
        <v>8.25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21</v>
      </c>
      <c r="M24" s="238">
        <f>G24*(1+L24/100)</f>
        <v>0</v>
      </c>
      <c r="N24" s="238">
        <v>0</v>
      </c>
      <c r="O24" s="238">
        <f>ROUND(E24*N24,2)</f>
        <v>0</v>
      </c>
      <c r="P24" s="238">
        <v>0</v>
      </c>
      <c r="Q24" s="238">
        <f>ROUND(E24*P24,2)</f>
        <v>0</v>
      </c>
      <c r="R24" s="238" t="s">
        <v>152</v>
      </c>
      <c r="S24" s="238" t="s">
        <v>131</v>
      </c>
      <c r="T24" s="239" t="s">
        <v>131</v>
      </c>
      <c r="U24" s="222">
        <v>0</v>
      </c>
      <c r="V24" s="222">
        <f>ROUND(E24*U24,2)</f>
        <v>0</v>
      </c>
      <c r="W24" s="222"/>
      <c r="X24" s="222" t="s">
        <v>153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154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49" t="s">
        <v>155</v>
      </c>
      <c r="D25" s="240"/>
      <c r="E25" s="240"/>
      <c r="F25" s="240"/>
      <c r="G25" s="240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135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50" t="s">
        <v>156</v>
      </c>
      <c r="D26" s="224"/>
      <c r="E26" s="225">
        <v>8.25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137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51"/>
      <c r="D27" s="242"/>
      <c r="E27" s="242"/>
      <c r="F27" s="242"/>
      <c r="G27" s="24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138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33">
        <v>6</v>
      </c>
      <c r="B28" s="234" t="s">
        <v>157</v>
      </c>
      <c r="C28" s="248" t="s">
        <v>158</v>
      </c>
      <c r="D28" s="235" t="s">
        <v>159</v>
      </c>
      <c r="E28" s="236">
        <v>5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21</v>
      </c>
      <c r="M28" s="238">
        <f>G28*(1+L28/100)</f>
        <v>0</v>
      </c>
      <c r="N28" s="238">
        <v>1E-3</v>
      </c>
      <c r="O28" s="238">
        <f>ROUND(E28*N28,2)</f>
        <v>0.01</v>
      </c>
      <c r="P28" s="238">
        <v>0</v>
      </c>
      <c r="Q28" s="238">
        <f>ROUND(E28*P28,2)</f>
        <v>0</v>
      </c>
      <c r="R28" s="238" t="s">
        <v>160</v>
      </c>
      <c r="S28" s="238" t="s">
        <v>131</v>
      </c>
      <c r="T28" s="239" t="s">
        <v>131</v>
      </c>
      <c r="U28" s="222">
        <v>0</v>
      </c>
      <c r="V28" s="222">
        <f>ROUND(E28*U28,2)</f>
        <v>0</v>
      </c>
      <c r="W28" s="222"/>
      <c r="X28" s="222" t="s">
        <v>161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162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52"/>
      <c r="D29" s="244"/>
      <c r="E29" s="244"/>
      <c r="F29" s="244"/>
      <c r="G29" s="244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138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x14ac:dyDescent="0.2">
      <c r="A30" s="227" t="s">
        <v>125</v>
      </c>
      <c r="B30" s="228" t="s">
        <v>58</v>
      </c>
      <c r="C30" s="247" t="s">
        <v>59</v>
      </c>
      <c r="D30" s="229"/>
      <c r="E30" s="230"/>
      <c r="F30" s="231"/>
      <c r="G30" s="231">
        <f>SUMIF(AG31:AG37,"&lt;&gt;NOR",G31:G37)</f>
        <v>0</v>
      </c>
      <c r="H30" s="231"/>
      <c r="I30" s="231">
        <f>SUM(I31:I37)</f>
        <v>0</v>
      </c>
      <c r="J30" s="231"/>
      <c r="K30" s="231">
        <f>SUM(K31:K37)</f>
        <v>0</v>
      </c>
      <c r="L30" s="231"/>
      <c r="M30" s="231">
        <f>SUM(M31:M37)</f>
        <v>0</v>
      </c>
      <c r="N30" s="231"/>
      <c r="O30" s="231">
        <f>SUM(O31:O37)</f>
        <v>0.54</v>
      </c>
      <c r="P30" s="231"/>
      <c r="Q30" s="231">
        <f>SUM(Q31:Q37)</f>
        <v>0</v>
      </c>
      <c r="R30" s="231"/>
      <c r="S30" s="231"/>
      <c r="T30" s="232"/>
      <c r="U30" s="226"/>
      <c r="V30" s="226">
        <f>SUM(V31:V37)</f>
        <v>5.36</v>
      </c>
      <c r="W30" s="226"/>
      <c r="X30" s="226"/>
      <c r="AG30" t="s">
        <v>126</v>
      </c>
    </row>
    <row r="31" spans="1:60" ht="22.5" outlineLevel="1" x14ac:dyDescent="0.2">
      <c r="A31" s="233">
        <v>7</v>
      </c>
      <c r="B31" s="234" t="s">
        <v>163</v>
      </c>
      <c r="C31" s="248" t="s">
        <v>164</v>
      </c>
      <c r="D31" s="235" t="s">
        <v>129</v>
      </c>
      <c r="E31" s="236">
        <v>4.26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21</v>
      </c>
      <c r="M31" s="238">
        <f>G31*(1+L31/100)</f>
        <v>0</v>
      </c>
      <c r="N31" s="238">
        <v>0.11756999999999999</v>
      </c>
      <c r="O31" s="238">
        <f>ROUND(E31*N31,2)</f>
        <v>0.5</v>
      </c>
      <c r="P31" s="238">
        <v>0</v>
      </c>
      <c r="Q31" s="238">
        <f>ROUND(E31*P31,2)</f>
        <v>0</v>
      </c>
      <c r="R31" s="238" t="s">
        <v>165</v>
      </c>
      <c r="S31" s="238" t="s">
        <v>131</v>
      </c>
      <c r="T31" s="239" t="s">
        <v>131</v>
      </c>
      <c r="U31" s="222">
        <v>0.94</v>
      </c>
      <c r="V31" s="222">
        <f>ROUND(E31*U31,2)</f>
        <v>4</v>
      </c>
      <c r="W31" s="222"/>
      <c r="X31" s="222" t="s">
        <v>132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133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49" t="s">
        <v>166</v>
      </c>
      <c r="D32" s="240"/>
      <c r="E32" s="240"/>
      <c r="F32" s="240"/>
      <c r="G32" s="240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135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51"/>
      <c r="D33" s="242"/>
      <c r="E33" s="242"/>
      <c r="F33" s="242"/>
      <c r="G33" s="24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138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33">
        <v>8</v>
      </c>
      <c r="B34" s="234" t="s">
        <v>167</v>
      </c>
      <c r="C34" s="248" t="s">
        <v>168</v>
      </c>
      <c r="D34" s="235" t="s">
        <v>129</v>
      </c>
      <c r="E34" s="236">
        <v>4.26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21</v>
      </c>
      <c r="M34" s="238">
        <f>G34*(1+L34/100)</f>
        <v>0</v>
      </c>
      <c r="N34" s="238">
        <v>1.0500000000000001E-2</v>
      </c>
      <c r="O34" s="238">
        <f>ROUND(E34*N34,2)</f>
        <v>0.04</v>
      </c>
      <c r="P34" s="238">
        <v>0</v>
      </c>
      <c r="Q34" s="238">
        <f>ROUND(E34*P34,2)</f>
        <v>0</v>
      </c>
      <c r="R34" s="238" t="s">
        <v>165</v>
      </c>
      <c r="S34" s="238" t="s">
        <v>131</v>
      </c>
      <c r="T34" s="239" t="s">
        <v>131</v>
      </c>
      <c r="U34" s="222">
        <v>0.32</v>
      </c>
      <c r="V34" s="222">
        <f>ROUND(E34*U34,2)</f>
        <v>1.36</v>
      </c>
      <c r="W34" s="222"/>
      <c r="X34" s="222" t="s">
        <v>132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133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50" t="s">
        <v>169</v>
      </c>
      <c r="D35" s="224"/>
      <c r="E35" s="225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137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50" t="s">
        <v>170</v>
      </c>
      <c r="D36" s="224"/>
      <c r="E36" s="225">
        <v>4.26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137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51"/>
      <c r="D37" s="242"/>
      <c r="E37" s="242"/>
      <c r="F37" s="242"/>
      <c r="G37" s="24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2"/>
      <c r="Z37" s="212"/>
      <c r="AA37" s="212"/>
      <c r="AB37" s="212"/>
      <c r="AC37" s="212"/>
      <c r="AD37" s="212"/>
      <c r="AE37" s="212"/>
      <c r="AF37" s="212"/>
      <c r="AG37" s="212" t="s">
        <v>138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227" t="s">
        <v>125</v>
      </c>
      <c r="B38" s="228" t="s">
        <v>60</v>
      </c>
      <c r="C38" s="247" t="s">
        <v>61</v>
      </c>
      <c r="D38" s="229"/>
      <c r="E38" s="230"/>
      <c r="F38" s="231"/>
      <c r="G38" s="231">
        <f>SUMIF(AG39:AG45,"&lt;&gt;NOR",G39:G45)</f>
        <v>0</v>
      </c>
      <c r="H38" s="231"/>
      <c r="I38" s="231">
        <f>SUM(I39:I45)</f>
        <v>0</v>
      </c>
      <c r="J38" s="231"/>
      <c r="K38" s="231">
        <f>SUM(K39:K45)</f>
        <v>0</v>
      </c>
      <c r="L38" s="231"/>
      <c r="M38" s="231">
        <f>SUM(M39:M45)</f>
        <v>0</v>
      </c>
      <c r="N38" s="231"/>
      <c r="O38" s="231">
        <f>SUM(O39:O45)</f>
        <v>61.81</v>
      </c>
      <c r="P38" s="231"/>
      <c r="Q38" s="231">
        <f>SUM(Q39:Q45)</f>
        <v>0</v>
      </c>
      <c r="R38" s="231"/>
      <c r="S38" s="231"/>
      <c r="T38" s="232"/>
      <c r="U38" s="226"/>
      <c r="V38" s="226">
        <f>SUM(V39:V45)</f>
        <v>5.25</v>
      </c>
      <c r="W38" s="226"/>
      <c r="X38" s="226"/>
      <c r="AG38" t="s">
        <v>126</v>
      </c>
    </row>
    <row r="39" spans="1:60" outlineLevel="1" x14ac:dyDescent="0.2">
      <c r="A39" s="233">
        <v>9</v>
      </c>
      <c r="B39" s="234" t="s">
        <v>171</v>
      </c>
      <c r="C39" s="248" t="s">
        <v>172</v>
      </c>
      <c r="D39" s="235" t="s">
        <v>129</v>
      </c>
      <c r="E39" s="236">
        <v>125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21</v>
      </c>
      <c r="M39" s="238">
        <f>G39*(1+L39/100)</f>
        <v>0</v>
      </c>
      <c r="N39" s="238">
        <v>0.32250000000000001</v>
      </c>
      <c r="O39" s="238">
        <f>ROUND(E39*N39,2)</f>
        <v>40.31</v>
      </c>
      <c r="P39" s="238">
        <v>0</v>
      </c>
      <c r="Q39" s="238">
        <f>ROUND(E39*P39,2)</f>
        <v>0</v>
      </c>
      <c r="R39" s="238" t="s">
        <v>173</v>
      </c>
      <c r="S39" s="238" t="s">
        <v>131</v>
      </c>
      <c r="T39" s="239" t="s">
        <v>174</v>
      </c>
      <c r="U39" s="222">
        <v>1.6E-2</v>
      </c>
      <c r="V39" s="222">
        <f>ROUND(E39*U39,2)</f>
        <v>2</v>
      </c>
      <c r="W39" s="222"/>
      <c r="X39" s="222" t="s">
        <v>132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133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49" t="s">
        <v>175</v>
      </c>
      <c r="D40" s="240"/>
      <c r="E40" s="240"/>
      <c r="F40" s="240"/>
      <c r="G40" s="240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2"/>
      <c r="Z40" s="212"/>
      <c r="AA40" s="212"/>
      <c r="AB40" s="212"/>
      <c r="AC40" s="212"/>
      <c r="AD40" s="212"/>
      <c r="AE40" s="212"/>
      <c r="AF40" s="212"/>
      <c r="AG40" s="212" t="s">
        <v>135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50" t="s">
        <v>176</v>
      </c>
      <c r="D41" s="224"/>
      <c r="E41" s="225">
        <v>125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137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51"/>
      <c r="D42" s="242"/>
      <c r="E42" s="242"/>
      <c r="F42" s="242"/>
      <c r="G42" s="24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138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33">
        <v>10</v>
      </c>
      <c r="B43" s="234" t="s">
        <v>177</v>
      </c>
      <c r="C43" s="248" t="s">
        <v>178</v>
      </c>
      <c r="D43" s="235" t="s">
        <v>129</v>
      </c>
      <c r="E43" s="236">
        <v>125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21</v>
      </c>
      <c r="M43" s="238">
        <f>G43*(1+L43/100)</f>
        <v>0</v>
      </c>
      <c r="N43" s="238">
        <v>0.17199999999999999</v>
      </c>
      <c r="O43" s="238">
        <f>ROUND(E43*N43,2)</f>
        <v>21.5</v>
      </c>
      <c r="P43" s="238">
        <v>0</v>
      </c>
      <c r="Q43" s="238">
        <f>ROUND(E43*P43,2)</f>
        <v>0</v>
      </c>
      <c r="R43" s="238" t="s">
        <v>173</v>
      </c>
      <c r="S43" s="238" t="s">
        <v>131</v>
      </c>
      <c r="T43" s="239" t="s">
        <v>174</v>
      </c>
      <c r="U43" s="222">
        <v>2.5999999999999999E-2</v>
      </c>
      <c r="V43" s="222">
        <f>ROUND(E43*U43,2)</f>
        <v>3.25</v>
      </c>
      <c r="W43" s="222"/>
      <c r="X43" s="222" t="s">
        <v>132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133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49" t="s">
        <v>179</v>
      </c>
      <c r="D44" s="240"/>
      <c r="E44" s="240"/>
      <c r="F44" s="240"/>
      <c r="G44" s="240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135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51"/>
      <c r="D45" s="242"/>
      <c r="E45" s="242"/>
      <c r="F45" s="242"/>
      <c r="G45" s="24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138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x14ac:dyDescent="0.2">
      <c r="A46" s="227" t="s">
        <v>125</v>
      </c>
      <c r="B46" s="228" t="s">
        <v>62</v>
      </c>
      <c r="C46" s="247" t="s">
        <v>63</v>
      </c>
      <c r="D46" s="229"/>
      <c r="E46" s="230"/>
      <c r="F46" s="231"/>
      <c r="G46" s="231">
        <f>SUMIF(AG47:AG52,"&lt;&gt;NOR",G47:G52)</f>
        <v>0</v>
      </c>
      <c r="H46" s="231"/>
      <c r="I46" s="231">
        <f>SUM(I47:I52)</f>
        <v>0</v>
      </c>
      <c r="J46" s="231"/>
      <c r="K46" s="231">
        <f>SUM(K47:K52)</f>
        <v>0</v>
      </c>
      <c r="L46" s="231"/>
      <c r="M46" s="231">
        <f>SUM(M47:M52)</f>
        <v>0</v>
      </c>
      <c r="N46" s="231"/>
      <c r="O46" s="231">
        <f>SUM(O47:O52)</f>
        <v>0.37</v>
      </c>
      <c r="P46" s="231"/>
      <c r="Q46" s="231">
        <f>SUM(Q47:Q52)</f>
        <v>0</v>
      </c>
      <c r="R46" s="231"/>
      <c r="S46" s="231"/>
      <c r="T46" s="232"/>
      <c r="U46" s="226"/>
      <c r="V46" s="226">
        <f>SUM(V47:V52)</f>
        <v>9.57</v>
      </c>
      <c r="W46" s="226"/>
      <c r="X46" s="226"/>
      <c r="AG46" t="s">
        <v>126</v>
      </c>
    </row>
    <row r="47" spans="1:60" outlineLevel="1" x14ac:dyDescent="0.2">
      <c r="A47" s="233">
        <v>11</v>
      </c>
      <c r="B47" s="234" t="s">
        <v>180</v>
      </c>
      <c r="C47" s="248" t="s">
        <v>181</v>
      </c>
      <c r="D47" s="235" t="s">
        <v>182</v>
      </c>
      <c r="E47" s="236">
        <v>10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21</v>
      </c>
      <c r="M47" s="238">
        <f>G47*(1+L47/100)</f>
        <v>0</v>
      </c>
      <c r="N47" s="238">
        <v>3.5619999999999999E-2</v>
      </c>
      <c r="O47" s="238">
        <f>ROUND(E47*N47,2)</f>
        <v>0.36</v>
      </c>
      <c r="P47" s="238">
        <v>0</v>
      </c>
      <c r="Q47" s="238">
        <f>ROUND(E47*P47,2)</f>
        <v>0</v>
      </c>
      <c r="R47" s="238" t="s">
        <v>165</v>
      </c>
      <c r="S47" s="238" t="s">
        <v>131</v>
      </c>
      <c r="T47" s="239" t="s">
        <v>131</v>
      </c>
      <c r="U47" s="222">
        <v>0.88</v>
      </c>
      <c r="V47" s="222">
        <f>ROUND(E47*U47,2)</f>
        <v>8.8000000000000007</v>
      </c>
      <c r="W47" s="222"/>
      <c r="X47" s="222" t="s">
        <v>132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133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49" t="s">
        <v>183</v>
      </c>
      <c r="D48" s="240"/>
      <c r="E48" s="240"/>
      <c r="F48" s="240"/>
      <c r="G48" s="240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135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43" t="str">
        <f>C48</f>
        <v>jakoukoliv maltou, z pomocného pracovního lešení o výšce podlahy do 1900 mm a pro zatížení do 1,5 kPa,</v>
      </c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51"/>
      <c r="D49" s="242"/>
      <c r="E49" s="242"/>
      <c r="F49" s="242"/>
      <c r="G49" s="24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138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33">
        <v>12</v>
      </c>
      <c r="B50" s="234" t="s">
        <v>184</v>
      </c>
      <c r="C50" s="248" t="s">
        <v>185</v>
      </c>
      <c r="D50" s="235" t="s">
        <v>186</v>
      </c>
      <c r="E50" s="236">
        <v>4.26</v>
      </c>
      <c r="F50" s="237"/>
      <c r="G50" s="238">
        <f>ROUND(E50*F50,2)</f>
        <v>0</v>
      </c>
      <c r="H50" s="237"/>
      <c r="I50" s="238">
        <f>ROUND(E50*H50,2)</f>
        <v>0</v>
      </c>
      <c r="J50" s="237"/>
      <c r="K50" s="238">
        <f>ROUND(E50*J50,2)</f>
        <v>0</v>
      </c>
      <c r="L50" s="238">
        <v>21</v>
      </c>
      <c r="M50" s="238">
        <f>G50*(1+L50/100)</f>
        <v>0</v>
      </c>
      <c r="N50" s="238">
        <v>2.3800000000000002E-3</v>
      </c>
      <c r="O50" s="238">
        <f>ROUND(E50*N50,2)</f>
        <v>0.01</v>
      </c>
      <c r="P50" s="238">
        <v>0</v>
      </c>
      <c r="Q50" s="238">
        <f>ROUND(E50*P50,2)</f>
        <v>0</v>
      </c>
      <c r="R50" s="238" t="s">
        <v>165</v>
      </c>
      <c r="S50" s="238" t="s">
        <v>131</v>
      </c>
      <c r="T50" s="239" t="s">
        <v>131</v>
      </c>
      <c r="U50" s="222">
        <v>0.18</v>
      </c>
      <c r="V50" s="222">
        <f>ROUND(E50*U50,2)</f>
        <v>0.77</v>
      </c>
      <c r="W50" s="222"/>
      <c r="X50" s="222" t="s">
        <v>132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133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50" t="s">
        <v>170</v>
      </c>
      <c r="D51" s="224"/>
      <c r="E51" s="225">
        <v>4.26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137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51"/>
      <c r="D52" s="242"/>
      <c r="E52" s="242"/>
      <c r="F52" s="242"/>
      <c r="G52" s="24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138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x14ac:dyDescent="0.2">
      <c r="A53" s="227" t="s">
        <v>125</v>
      </c>
      <c r="B53" s="228" t="s">
        <v>64</v>
      </c>
      <c r="C53" s="247" t="s">
        <v>65</v>
      </c>
      <c r="D53" s="229"/>
      <c r="E53" s="230"/>
      <c r="F53" s="231"/>
      <c r="G53" s="231">
        <f>SUMIF(AG54:AG57,"&lt;&gt;NOR",G54:G57)</f>
        <v>0</v>
      </c>
      <c r="H53" s="231"/>
      <c r="I53" s="231">
        <f>SUM(I54:I57)</f>
        <v>0</v>
      </c>
      <c r="J53" s="231"/>
      <c r="K53" s="231">
        <f>SUM(K54:K57)</f>
        <v>0</v>
      </c>
      <c r="L53" s="231"/>
      <c r="M53" s="231">
        <f>SUM(M54:M57)</f>
        <v>0</v>
      </c>
      <c r="N53" s="231"/>
      <c r="O53" s="231">
        <f>SUM(O54:O57)</f>
        <v>0.23</v>
      </c>
      <c r="P53" s="231"/>
      <c r="Q53" s="231">
        <f>SUM(Q54:Q57)</f>
        <v>0</v>
      </c>
      <c r="R53" s="231"/>
      <c r="S53" s="231"/>
      <c r="T53" s="232"/>
      <c r="U53" s="226"/>
      <c r="V53" s="226">
        <f>SUM(V54:V57)</f>
        <v>6.69</v>
      </c>
      <c r="W53" s="226"/>
      <c r="X53" s="226"/>
      <c r="AG53" t="s">
        <v>126</v>
      </c>
    </row>
    <row r="54" spans="1:60" ht="22.5" outlineLevel="1" x14ac:dyDescent="0.2">
      <c r="A54" s="233">
        <v>13</v>
      </c>
      <c r="B54" s="234" t="s">
        <v>187</v>
      </c>
      <c r="C54" s="248" t="s">
        <v>188</v>
      </c>
      <c r="D54" s="235" t="s">
        <v>129</v>
      </c>
      <c r="E54" s="236">
        <v>25.92</v>
      </c>
      <c r="F54" s="237"/>
      <c r="G54" s="238">
        <f>ROUND(E54*F54,2)</f>
        <v>0</v>
      </c>
      <c r="H54" s="237"/>
      <c r="I54" s="238">
        <f>ROUND(E54*H54,2)</f>
        <v>0</v>
      </c>
      <c r="J54" s="237"/>
      <c r="K54" s="238">
        <f>ROUND(E54*J54,2)</f>
        <v>0</v>
      </c>
      <c r="L54" s="238">
        <v>21</v>
      </c>
      <c r="M54" s="238">
        <f>G54*(1+L54/100)</f>
        <v>0</v>
      </c>
      <c r="N54" s="238">
        <v>8.9200000000000008E-3</v>
      </c>
      <c r="O54" s="238">
        <f>ROUND(E54*N54,2)</f>
        <v>0.23</v>
      </c>
      <c r="P54" s="238">
        <v>0</v>
      </c>
      <c r="Q54" s="238">
        <f>ROUND(E54*P54,2)</f>
        <v>0</v>
      </c>
      <c r="R54" s="238" t="s">
        <v>189</v>
      </c>
      <c r="S54" s="238" t="s">
        <v>131</v>
      </c>
      <c r="T54" s="239" t="s">
        <v>131</v>
      </c>
      <c r="U54" s="222">
        <v>0.25800000000000001</v>
      </c>
      <c r="V54" s="222">
        <f>ROUND(E54*U54,2)</f>
        <v>6.69</v>
      </c>
      <c r="W54" s="222"/>
      <c r="X54" s="222" t="s">
        <v>132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133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49" t="s">
        <v>190</v>
      </c>
      <c r="D55" s="240"/>
      <c r="E55" s="240"/>
      <c r="F55" s="240"/>
      <c r="G55" s="240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2"/>
      <c r="Z55" s="212"/>
      <c r="AA55" s="212"/>
      <c r="AB55" s="212"/>
      <c r="AC55" s="212"/>
      <c r="AD55" s="212"/>
      <c r="AE55" s="212"/>
      <c r="AF55" s="212"/>
      <c r="AG55" s="212" t="s">
        <v>135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50" t="s">
        <v>191</v>
      </c>
      <c r="D56" s="224"/>
      <c r="E56" s="225">
        <v>25.92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137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51"/>
      <c r="D57" s="242"/>
      <c r="E57" s="242"/>
      <c r="F57" s="242"/>
      <c r="G57" s="24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2"/>
      <c r="Z57" s="212"/>
      <c r="AA57" s="212"/>
      <c r="AB57" s="212"/>
      <c r="AC57" s="212"/>
      <c r="AD57" s="212"/>
      <c r="AE57" s="212"/>
      <c r="AF57" s="212"/>
      <c r="AG57" s="212" t="s">
        <v>138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x14ac:dyDescent="0.2">
      <c r="A58" s="227" t="s">
        <v>125</v>
      </c>
      <c r="B58" s="228" t="s">
        <v>66</v>
      </c>
      <c r="C58" s="247" t="s">
        <v>67</v>
      </c>
      <c r="D58" s="229"/>
      <c r="E58" s="230"/>
      <c r="F58" s="231"/>
      <c r="G58" s="231">
        <f>SUMIF(AG59:AG64,"&lt;&gt;NOR",G59:G64)</f>
        <v>0</v>
      </c>
      <c r="H58" s="231"/>
      <c r="I58" s="231">
        <f>SUM(I59:I64)</f>
        <v>0</v>
      </c>
      <c r="J58" s="231"/>
      <c r="K58" s="231">
        <f>SUM(K59:K64)</f>
        <v>0</v>
      </c>
      <c r="L58" s="231"/>
      <c r="M58" s="231">
        <f>SUM(M59:M64)</f>
        <v>0</v>
      </c>
      <c r="N58" s="231"/>
      <c r="O58" s="231">
        <f>SUM(O59:O64)</f>
        <v>1.24</v>
      </c>
      <c r="P58" s="231"/>
      <c r="Q58" s="231">
        <f>SUM(Q59:Q64)</f>
        <v>0</v>
      </c>
      <c r="R58" s="231"/>
      <c r="S58" s="231"/>
      <c r="T58" s="232"/>
      <c r="U58" s="226"/>
      <c r="V58" s="226">
        <f>SUM(V59:V64)</f>
        <v>10.59</v>
      </c>
      <c r="W58" s="226"/>
      <c r="X58" s="226"/>
      <c r="AG58" t="s">
        <v>126</v>
      </c>
    </row>
    <row r="59" spans="1:60" outlineLevel="1" x14ac:dyDescent="0.2">
      <c r="A59" s="233">
        <v>14</v>
      </c>
      <c r="B59" s="234" t="s">
        <v>192</v>
      </c>
      <c r="C59" s="248" t="s">
        <v>193</v>
      </c>
      <c r="D59" s="235" t="s">
        <v>151</v>
      </c>
      <c r="E59" s="236">
        <v>0.67500000000000004</v>
      </c>
      <c r="F59" s="237"/>
      <c r="G59" s="238">
        <f>ROUND(E59*F59,2)</f>
        <v>0</v>
      </c>
      <c r="H59" s="237"/>
      <c r="I59" s="238">
        <f>ROUND(E59*H59,2)</f>
        <v>0</v>
      </c>
      <c r="J59" s="237"/>
      <c r="K59" s="238">
        <f>ROUND(E59*J59,2)</f>
        <v>0</v>
      </c>
      <c r="L59" s="238">
        <v>21</v>
      </c>
      <c r="M59" s="238">
        <f>G59*(1+L59/100)</f>
        <v>0</v>
      </c>
      <c r="N59" s="238">
        <v>1.67</v>
      </c>
      <c r="O59" s="238">
        <f>ROUND(E59*N59,2)</f>
        <v>1.1299999999999999</v>
      </c>
      <c r="P59" s="238">
        <v>0</v>
      </c>
      <c r="Q59" s="238">
        <f>ROUND(E59*P59,2)</f>
        <v>0</v>
      </c>
      <c r="R59" s="238" t="s">
        <v>130</v>
      </c>
      <c r="S59" s="238" t="s">
        <v>131</v>
      </c>
      <c r="T59" s="239" t="s">
        <v>131</v>
      </c>
      <c r="U59" s="222">
        <v>3.62</v>
      </c>
      <c r="V59" s="222">
        <f>ROUND(E59*U59,2)</f>
        <v>2.44</v>
      </c>
      <c r="W59" s="222"/>
      <c r="X59" s="222" t="s">
        <v>132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133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50" t="s">
        <v>194</v>
      </c>
      <c r="D60" s="224"/>
      <c r="E60" s="225">
        <v>0.67500000000000004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2"/>
      <c r="Z60" s="212"/>
      <c r="AA60" s="212"/>
      <c r="AB60" s="212"/>
      <c r="AC60" s="212"/>
      <c r="AD60" s="212"/>
      <c r="AE60" s="212"/>
      <c r="AF60" s="212"/>
      <c r="AG60" s="212" t="s">
        <v>137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51"/>
      <c r="D61" s="242"/>
      <c r="E61" s="242"/>
      <c r="F61" s="242"/>
      <c r="G61" s="24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2"/>
      <c r="Z61" s="212"/>
      <c r="AA61" s="212"/>
      <c r="AB61" s="212"/>
      <c r="AC61" s="212"/>
      <c r="AD61" s="212"/>
      <c r="AE61" s="212"/>
      <c r="AF61" s="212"/>
      <c r="AG61" s="212" t="s">
        <v>138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33">
        <v>15</v>
      </c>
      <c r="B62" s="234" t="s">
        <v>195</v>
      </c>
      <c r="C62" s="248" t="s">
        <v>196</v>
      </c>
      <c r="D62" s="235" t="s">
        <v>129</v>
      </c>
      <c r="E62" s="236">
        <v>2.25</v>
      </c>
      <c r="F62" s="237"/>
      <c r="G62" s="238">
        <f>ROUND(E62*F62,2)</f>
        <v>0</v>
      </c>
      <c r="H62" s="237"/>
      <c r="I62" s="238">
        <f>ROUND(E62*H62,2)</f>
        <v>0</v>
      </c>
      <c r="J62" s="237"/>
      <c r="K62" s="238">
        <f>ROUND(E62*J62,2)</f>
        <v>0</v>
      </c>
      <c r="L62" s="238">
        <v>21</v>
      </c>
      <c r="M62" s="238">
        <f>G62*(1+L62/100)</f>
        <v>0</v>
      </c>
      <c r="N62" s="238">
        <v>0.05</v>
      </c>
      <c r="O62" s="238">
        <f>ROUND(E62*N62,2)</f>
        <v>0.11</v>
      </c>
      <c r="P62" s="238">
        <v>0</v>
      </c>
      <c r="Q62" s="238">
        <f>ROUND(E62*P62,2)</f>
        <v>0</v>
      </c>
      <c r="R62" s="238"/>
      <c r="S62" s="238" t="s">
        <v>197</v>
      </c>
      <c r="T62" s="239" t="s">
        <v>198</v>
      </c>
      <c r="U62" s="222">
        <v>3.62</v>
      </c>
      <c r="V62" s="222">
        <f>ROUND(E62*U62,2)</f>
        <v>8.15</v>
      </c>
      <c r="W62" s="222"/>
      <c r="X62" s="222" t="s">
        <v>132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133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50" t="s">
        <v>199</v>
      </c>
      <c r="D63" s="224"/>
      <c r="E63" s="225">
        <v>2.25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2"/>
      <c r="Z63" s="212"/>
      <c r="AA63" s="212"/>
      <c r="AB63" s="212"/>
      <c r="AC63" s="212"/>
      <c r="AD63" s="212"/>
      <c r="AE63" s="212"/>
      <c r="AF63" s="212"/>
      <c r="AG63" s="212" t="s">
        <v>137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51"/>
      <c r="D64" s="242"/>
      <c r="E64" s="242"/>
      <c r="F64" s="242"/>
      <c r="G64" s="24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138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x14ac:dyDescent="0.2">
      <c r="A65" s="227" t="s">
        <v>125</v>
      </c>
      <c r="B65" s="228" t="s">
        <v>68</v>
      </c>
      <c r="C65" s="247" t="s">
        <v>69</v>
      </c>
      <c r="D65" s="229"/>
      <c r="E65" s="230"/>
      <c r="F65" s="231"/>
      <c r="G65" s="231">
        <f>SUMIF(AG66:AG79,"&lt;&gt;NOR",G66:G79)</f>
        <v>0</v>
      </c>
      <c r="H65" s="231"/>
      <c r="I65" s="231">
        <f>SUM(I66:I79)</f>
        <v>0</v>
      </c>
      <c r="J65" s="231"/>
      <c r="K65" s="231">
        <f>SUM(K66:K79)</f>
        <v>0</v>
      </c>
      <c r="L65" s="231"/>
      <c r="M65" s="231">
        <f>SUM(M66:M79)</f>
        <v>0</v>
      </c>
      <c r="N65" s="231"/>
      <c r="O65" s="231">
        <f>SUM(O66:O79)</f>
        <v>0.13</v>
      </c>
      <c r="P65" s="231"/>
      <c r="Q65" s="231">
        <f>SUM(Q66:Q79)</f>
        <v>0</v>
      </c>
      <c r="R65" s="231"/>
      <c r="S65" s="231"/>
      <c r="T65" s="232"/>
      <c r="U65" s="226"/>
      <c r="V65" s="226">
        <f>SUM(V66:V79)</f>
        <v>18.54</v>
      </c>
      <c r="W65" s="226"/>
      <c r="X65" s="226"/>
      <c r="AG65" t="s">
        <v>126</v>
      </c>
    </row>
    <row r="66" spans="1:60" ht="56.25" outlineLevel="1" x14ac:dyDescent="0.2">
      <c r="A66" s="233">
        <v>16</v>
      </c>
      <c r="B66" s="234" t="s">
        <v>200</v>
      </c>
      <c r="C66" s="248" t="s">
        <v>201</v>
      </c>
      <c r="D66" s="235" t="s">
        <v>129</v>
      </c>
      <c r="E66" s="236">
        <v>51.18</v>
      </c>
      <c r="F66" s="237"/>
      <c r="G66" s="238">
        <f>ROUND(E66*F66,2)</f>
        <v>0</v>
      </c>
      <c r="H66" s="237"/>
      <c r="I66" s="238">
        <f>ROUND(E66*H66,2)</f>
        <v>0</v>
      </c>
      <c r="J66" s="237"/>
      <c r="K66" s="238">
        <f>ROUND(E66*J66,2)</f>
        <v>0</v>
      </c>
      <c r="L66" s="238">
        <v>21</v>
      </c>
      <c r="M66" s="238">
        <f>G66*(1+L66/100)</f>
        <v>0</v>
      </c>
      <c r="N66" s="238">
        <v>4.0000000000000003E-5</v>
      </c>
      <c r="O66" s="238">
        <f>ROUND(E66*N66,2)</f>
        <v>0</v>
      </c>
      <c r="P66" s="238">
        <v>0</v>
      </c>
      <c r="Q66" s="238">
        <f>ROUND(E66*P66,2)</f>
        <v>0</v>
      </c>
      <c r="R66" s="238" t="s">
        <v>189</v>
      </c>
      <c r="S66" s="238" t="s">
        <v>131</v>
      </c>
      <c r="T66" s="239" t="s">
        <v>131</v>
      </c>
      <c r="U66" s="222">
        <v>0.31</v>
      </c>
      <c r="V66" s="222">
        <f>ROUND(E66*U66,2)</f>
        <v>15.87</v>
      </c>
      <c r="W66" s="222"/>
      <c r="X66" s="222" t="s">
        <v>132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133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50" t="s">
        <v>202</v>
      </c>
      <c r="D67" s="224"/>
      <c r="E67" s="225">
        <v>36.18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137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50" t="s">
        <v>203</v>
      </c>
      <c r="D68" s="224"/>
      <c r="E68" s="225">
        <v>15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2"/>
      <c r="Z68" s="212"/>
      <c r="AA68" s="212"/>
      <c r="AB68" s="212"/>
      <c r="AC68" s="212"/>
      <c r="AD68" s="212"/>
      <c r="AE68" s="212"/>
      <c r="AF68" s="212"/>
      <c r="AG68" s="212" t="s">
        <v>137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51"/>
      <c r="D69" s="242"/>
      <c r="E69" s="242"/>
      <c r="F69" s="242"/>
      <c r="G69" s="24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138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45" outlineLevel="1" x14ac:dyDescent="0.2">
      <c r="A70" s="233">
        <v>17</v>
      </c>
      <c r="B70" s="234" t="s">
        <v>204</v>
      </c>
      <c r="C70" s="248" t="s">
        <v>205</v>
      </c>
      <c r="D70" s="235" t="s">
        <v>182</v>
      </c>
      <c r="E70" s="236">
        <v>1</v>
      </c>
      <c r="F70" s="237"/>
      <c r="G70" s="238">
        <f>ROUND(E70*F70,2)</f>
        <v>0</v>
      </c>
      <c r="H70" s="237"/>
      <c r="I70" s="238">
        <f>ROUND(E70*H70,2)</f>
        <v>0</v>
      </c>
      <c r="J70" s="237"/>
      <c r="K70" s="238">
        <f>ROUND(E70*J70,2)</f>
        <v>0</v>
      </c>
      <c r="L70" s="238">
        <v>21</v>
      </c>
      <c r="M70" s="238">
        <f>G70*(1+L70/100)</f>
        <v>0</v>
      </c>
      <c r="N70" s="238">
        <v>2.8639999999999999E-2</v>
      </c>
      <c r="O70" s="238">
        <f>ROUND(E70*N70,2)</f>
        <v>0.03</v>
      </c>
      <c r="P70" s="238">
        <v>0</v>
      </c>
      <c r="Q70" s="238">
        <f>ROUND(E70*P70,2)</f>
        <v>0</v>
      </c>
      <c r="R70" s="238" t="s">
        <v>189</v>
      </c>
      <c r="S70" s="238" t="s">
        <v>131</v>
      </c>
      <c r="T70" s="239" t="s">
        <v>131</v>
      </c>
      <c r="U70" s="222">
        <v>0.52</v>
      </c>
      <c r="V70" s="222">
        <f>ROUND(E70*U70,2)</f>
        <v>0.52</v>
      </c>
      <c r="W70" s="222"/>
      <c r="X70" s="222" t="s">
        <v>132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133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52"/>
      <c r="D71" s="244"/>
      <c r="E71" s="244"/>
      <c r="F71" s="244"/>
      <c r="G71" s="244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2"/>
      <c r="Z71" s="212"/>
      <c r="AA71" s="212"/>
      <c r="AB71" s="212"/>
      <c r="AC71" s="212"/>
      <c r="AD71" s="212"/>
      <c r="AE71" s="212"/>
      <c r="AF71" s="212"/>
      <c r="AG71" s="212" t="s">
        <v>138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 x14ac:dyDescent="0.2">
      <c r="A72" s="233">
        <v>18</v>
      </c>
      <c r="B72" s="234" t="s">
        <v>206</v>
      </c>
      <c r="C72" s="248" t="s">
        <v>207</v>
      </c>
      <c r="D72" s="235" t="s">
        <v>182</v>
      </c>
      <c r="E72" s="236">
        <v>1</v>
      </c>
      <c r="F72" s="237"/>
      <c r="G72" s="238">
        <f>ROUND(E72*F72,2)</f>
        <v>0</v>
      </c>
      <c r="H72" s="237"/>
      <c r="I72" s="238">
        <f>ROUND(E72*H72,2)</f>
        <v>0</v>
      </c>
      <c r="J72" s="237"/>
      <c r="K72" s="238">
        <f>ROUND(E72*J72,2)</f>
        <v>0</v>
      </c>
      <c r="L72" s="238">
        <v>21</v>
      </c>
      <c r="M72" s="238">
        <f>G72*(1+L72/100)</f>
        <v>0</v>
      </c>
      <c r="N72" s="238">
        <v>4.8669999999999998E-2</v>
      </c>
      <c r="O72" s="238">
        <f>ROUND(E72*N72,2)</f>
        <v>0.05</v>
      </c>
      <c r="P72" s="238">
        <v>0</v>
      </c>
      <c r="Q72" s="238">
        <f>ROUND(E72*P72,2)</f>
        <v>0</v>
      </c>
      <c r="R72" s="238" t="s">
        <v>165</v>
      </c>
      <c r="S72" s="238" t="s">
        <v>131</v>
      </c>
      <c r="T72" s="239" t="s">
        <v>131</v>
      </c>
      <c r="U72" s="222">
        <v>1.07</v>
      </c>
      <c r="V72" s="222">
        <f>ROUND(E72*U72,2)</f>
        <v>1.07</v>
      </c>
      <c r="W72" s="222"/>
      <c r="X72" s="222" t="s">
        <v>132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133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49" t="s">
        <v>208</v>
      </c>
      <c r="D73" s="240"/>
      <c r="E73" s="240"/>
      <c r="F73" s="240"/>
      <c r="G73" s="240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2"/>
      <c r="Z73" s="212"/>
      <c r="AA73" s="212"/>
      <c r="AB73" s="212"/>
      <c r="AC73" s="212"/>
      <c r="AD73" s="212"/>
      <c r="AE73" s="212"/>
      <c r="AF73" s="212"/>
      <c r="AG73" s="212" t="s">
        <v>135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43" t="str">
        <f>C73</f>
        <v>bez jejich dodání, ale s vysekáním kapes pro upevňovací prvky a s jejich zazděním, zabetonováním nebo zalitím,</v>
      </c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51"/>
      <c r="D74" s="242"/>
      <c r="E74" s="242"/>
      <c r="F74" s="242"/>
      <c r="G74" s="24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2"/>
      <c r="Z74" s="212"/>
      <c r="AA74" s="212"/>
      <c r="AB74" s="212"/>
      <c r="AC74" s="212"/>
      <c r="AD74" s="212"/>
      <c r="AE74" s="212"/>
      <c r="AF74" s="212"/>
      <c r="AG74" s="212" t="s">
        <v>138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33">
        <v>19</v>
      </c>
      <c r="B75" s="234" t="s">
        <v>209</v>
      </c>
      <c r="C75" s="248" t="s">
        <v>210</v>
      </c>
      <c r="D75" s="235" t="s">
        <v>182</v>
      </c>
      <c r="E75" s="236">
        <v>12</v>
      </c>
      <c r="F75" s="237"/>
      <c r="G75" s="238">
        <f>ROUND(E75*F75,2)</f>
        <v>0</v>
      </c>
      <c r="H75" s="237"/>
      <c r="I75" s="238">
        <f>ROUND(E75*H75,2)</f>
        <v>0</v>
      </c>
      <c r="J75" s="237"/>
      <c r="K75" s="238">
        <f>ROUND(E75*J75,2)</f>
        <v>0</v>
      </c>
      <c r="L75" s="238">
        <v>21</v>
      </c>
      <c r="M75" s="238">
        <f>G75*(1+L75/100)</f>
        <v>0</v>
      </c>
      <c r="N75" s="238">
        <v>0</v>
      </c>
      <c r="O75" s="238">
        <f>ROUND(E75*N75,2)</f>
        <v>0</v>
      </c>
      <c r="P75" s="238">
        <v>0</v>
      </c>
      <c r="Q75" s="238">
        <f>ROUND(E75*P75,2)</f>
        <v>0</v>
      </c>
      <c r="R75" s="238" t="s">
        <v>165</v>
      </c>
      <c r="S75" s="238" t="s">
        <v>131</v>
      </c>
      <c r="T75" s="239" t="s">
        <v>131</v>
      </c>
      <c r="U75" s="222">
        <v>0.09</v>
      </c>
      <c r="V75" s="222">
        <f>ROUND(E75*U75,2)</f>
        <v>1.08</v>
      </c>
      <c r="W75" s="222"/>
      <c r="X75" s="222" t="s">
        <v>132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133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50" t="s">
        <v>211</v>
      </c>
      <c r="D76" s="224"/>
      <c r="E76" s="225">
        <v>12</v>
      </c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2"/>
      <c r="Z76" s="212"/>
      <c r="AA76" s="212"/>
      <c r="AB76" s="212"/>
      <c r="AC76" s="212"/>
      <c r="AD76" s="212"/>
      <c r="AE76" s="212"/>
      <c r="AF76" s="212"/>
      <c r="AG76" s="212" t="s">
        <v>137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51"/>
      <c r="D77" s="242"/>
      <c r="E77" s="242"/>
      <c r="F77" s="242"/>
      <c r="G77" s="24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2"/>
      <c r="Z77" s="212"/>
      <c r="AA77" s="212"/>
      <c r="AB77" s="212"/>
      <c r="AC77" s="212"/>
      <c r="AD77" s="212"/>
      <c r="AE77" s="212"/>
      <c r="AF77" s="212"/>
      <c r="AG77" s="212" t="s">
        <v>138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 x14ac:dyDescent="0.2">
      <c r="A78" s="233">
        <v>20</v>
      </c>
      <c r="B78" s="234" t="s">
        <v>212</v>
      </c>
      <c r="C78" s="248" t="s">
        <v>213</v>
      </c>
      <c r="D78" s="235" t="s">
        <v>182</v>
      </c>
      <c r="E78" s="236">
        <v>1</v>
      </c>
      <c r="F78" s="237"/>
      <c r="G78" s="238">
        <f>ROUND(E78*F78,2)</f>
        <v>0</v>
      </c>
      <c r="H78" s="237"/>
      <c r="I78" s="238">
        <f>ROUND(E78*H78,2)</f>
        <v>0</v>
      </c>
      <c r="J78" s="237"/>
      <c r="K78" s="238">
        <f>ROUND(E78*J78,2)</f>
        <v>0</v>
      </c>
      <c r="L78" s="238">
        <v>21</v>
      </c>
      <c r="M78" s="238">
        <f>G78*(1+L78/100)</f>
        <v>0</v>
      </c>
      <c r="N78" s="238">
        <v>0.05</v>
      </c>
      <c r="O78" s="238">
        <f>ROUND(E78*N78,2)</f>
        <v>0.05</v>
      </c>
      <c r="P78" s="238">
        <v>0</v>
      </c>
      <c r="Q78" s="238">
        <f>ROUND(E78*P78,2)</f>
        <v>0</v>
      </c>
      <c r="R78" s="238"/>
      <c r="S78" s="238" t="s">
        <v>197</v>
      </c>
      <c r="T78" s="239" t="s">
        <v>198</v>
      </c>
      <c r="U78" s="222">
        <v>0</v>
      </c>
      <c r="V78" s="222">
        <f>ROUND(E78*U78,2)</f>
        <v>0</v>
      </c>
      <c r="W78" s="222"/>
      <c r="X78" s="222" t="s">
        <v>161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162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52"/>
      <c r="D79" s="244"/>
      <c r="E79" s="244"/>
      <c r="F79" s="244"/>
      <c r="G79" s="244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2"/>
      <c r="Z79" s="212"/>
      <c r="AA79" s="212"/>
      <c r="AB79" s="212"/>
      <c r="AC79" s="212"/>
      <c r="AD79" s="212"/>
      <c r="AE79" s="212"/>
      <c r="AF79" s="212"/>
      <c r="AG79" s="212" t="s">
        <v>138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x14ac:dyDescent="0.2">
      <c r="A80" s="227" t="s">
        <v>125</v>
      </c>
      <c r="B80" s="228" t="s">
        <v>70</v>
      </c>
      <c r="C80" s="247" t="s">
        <v>71</v>
      </c>
      <c r="D80" s="229"/>
      <c r="E80" s="230"/>
      <c r="F80" s="231"/>
      <c r="G80" s="231">
        <f>SUMIF(AG81:AG88,"&lt;&gt;NOR",G81:G88)</f>
        <v>0</v>
      </c>
      <c r="H80" s="231"/>
      <c r="I80" s="231">
        <f>SUM(I81:I88)</f>
        <v>0</v>
      </c>
      <c r="J80" s="231"/>
      <c r="K80" s="231">
        <f>SUM(K81:K88)</f>
        <v>0</v>
      </c>
      <c r="L80" s="231"/>
      <c r="M80" s="231">
        <f>SUM(M81:M88)</f>
        <v>0</v>
      </c>
      <c r="N80" s="231"/>
      <c r="O80" s="231">
        <f>SUM(O81:O88)</f>
        <v>0</v>
      </c>
      <c r="P80" s="231"/>
      <c r="Q80" s="231">
        <f>SUM(Q81:Q88)</f>
        <v>0.41000000000000003</v>
      </c>
      <c r="R80" s="231"/>
      <c r="S80" s="231"/>
      <c r="T80" s="232"/>
      <c r="U80" s="226"/>
      <c r="V80" s="226">
        <f>SUM(V81:V88)</f>
        <v>9.64</v>
      </c>
      <c r="W80" s="226"/>
      <c r="X80" s="226"/>
      <c r="AG80" t="s">
        <v>126</v>
      </c>
    </row>
    <row r="81" spans="1:60" outlineLevel="1" x14ac:dyDescent="0.2">
      <c r="A81" s="233">
        <v>21</v>
      </c>
      <c r="B81" s="234" t="s">
        <v>214</v>
      </c>
      <c r="C81" s="248" t="s">
        <v>215</v>
      </c>
      <c r="D81" s="235" t="s">
        <v>129</v>
      </c>
      <c r="E81" s="236">
        <v>25.92</v>
      </c>
      <c r="F81" s="237"/>
      <c r="G81" s="238">
        <f>ROUND(E81*F81,2)</f>
        <v>0</v>
      </c>
      <c r="H81" s="237"/>
      <c r="I81" s="238">
        <f>ROUND(E81*H81,2)</f>
        <v>0</v>
      </c>
      <c r="J81" s="237"/>
      <c r="K81" s="238">
        <f>ROUND(E81*J81,2)</f>
        <v>0</v>
      </c>
      <c r="L81" s="238">
        <v>21</v>
      </c>
      <c r="M81" s="238">
        <f>G81*(1+L81/100)</f>
        <v>0</v>
      </c>
      <c r="N81" s="238">
        <v>0</v>
      </c>
      <c r="O81" s="238">
        <f>ROUND(E81*N81,2)</f>
        <v>0</v>
      </c>
      <c r="P81" s="238">
        <v>1.26E-2</v>
      </c>
      <c r="Q81" s="238">
        <f>ROUND(E81*P81,2)</f>
        <v>0.33</v>
      </c>
      <c r="R81" s="238" t="s">
        <v>216</v>
      </c>
      <c r="S81" s="238" t="s">
        <v>131</v>
      </c>
      <c r="T81" s="239" t="s">
        <v>131</v>
      </c>
      <c r="U81" s="222">
        <v>0.33</v>
      </c>
      <c r="V81" s="222">
        <f>ROUND(E81*U81,2)</f>
        <v>8.5500000000000007</v>
      </c>
      <c r="W81" s="222"/>
      <c r="X81" s="222" t="s">
        <v>132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133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50" t="s">
        <v>217</v>
      </c>
      <c r="D82" s="224"/>
      <c r="E82" s="225">
        <v>25.92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2"/>
      <c r="Z82" s="212"/>
      <c r="AA82" s="212"/>
      <c r="AB82" s="212"/>
      <c r="AC82" s="212"/>
      <c r="AD82" s="212"/>
      <c r="AE82" s="212"/>
      <c r="AF82" s="212"/>
      <c r="AG82" s="212" t="s">
        <v>137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51"/>
      <c r="D83" s="242"/>
      <c r="E83" s="242"/>
      <c r="F83" s="242"/>
      <c r="G83" s="24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138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33">
        <v>22</v>
      </c>
      <c r="B84" s="234" t="s">
        <v>218</v>
      </c>
      <c r="C84" s="248" t="s">
        <v>219</v>
      </c>
      <c r="D84" s="235" t="s">
        <v>182</v>
      </c>
      <c r="E84" s="236">
        <v>3</v>
      </c>
      <c r="F84" s="237"/>
      <c r="G84" s="238">
        <f>ROUND(E84*F84,2)</f>
        <v>0</v>
      </c>
      <c r="H84" s="237"/>
      <c r="I84" s="238">
        <f>ROUND(E84*H84,2)</f>
        <v>0</v>
      </c>
      <c r="J84" s="237"/>
      <c r="K84" s="238">
        <f>ROUND(E84*J84,2)</f>
        <v>0</v>
      </c>
      <c r="L84" s="238">
        <v>21</v>
      </c>
      <c r="M84" s="238">
        <f>G84*(1+L84/100)</f>
        <v>0</v>
      </c>
      <c r="N84" s="238">
        <v>0</v>
      </c>
      <c r="O84" s="238">
        <f>ROUND(E84*N84,2)</f>
        <v>0</v>
      </c>
      <c r="P84" s="238">
        <v>0</v>
      </c>
      <c r="Q84" s="238">
        <f>ROUND(E84*P84,2)</f>
        <v>0</v>
      </c>
      <c r="R84" s="238" t="s">
        <v>216</v>
      </c>
      <c r="S84" s="238" t="s">
        <v>131</v>
      </c>
      <c r="T84" s="239" t="s">
        <v>131</v>
      </c>
      <c r="U84" s="222">
        <v>0.05</v>
      </c>
      <c r="V84" s="222">
        <f>ROUND(E84*U84,2)</f>
        <v>0.15</v>
      </c>
      <c r="W84" s="222"/>
      <c r="X84" s="222" t="s">
        <v>132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133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49" t="s">
        <v>220</v>
      </c>
      <c r="D85" s="240"/>
      <c r="E85" s="240"/>
      <c r="F85" s="240"/>
      <c r="G85" s="240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2"/>
      <c r="Z85" s="212"/>
      <c r="AA85" s="212"/>
      <c r="AB85" s="212"/>
      <c r="AC85" s="212"/>
      <c r="AD85" s="212"/>
      <c r="AE85" s="212"/>
      <c r="AF85" s="212"/>
      <c r="AG85" s="212" t="s">
        <v>135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51"/>
      <c r="D86" s="242"/>
      <c r="E86" s="242"/>
      <c r="F86" s="242"/>
      <c r="G86" s="24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138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ht="33.75" outlineLevel="1" x14ac:dyDescent="0.2">
      <c r="A87" s="233">
        <v>23</v>
      </c>
      <c r="B87" s="234" t="s">
        <v>221</v>
      </c>
      <c r="C87" s="248" t="s">
        <v>222</v>
      </c>
      <c r="D87" s="235" t="s">
        <v>129</v>
      </c>
      <c r="E87" s="236">
        <v>1</v>
      </c>
      <c r="F87" s="237"/>
      <c r="G87" s="238">
        <f>ROUND(E87*F87,2)</f>
        <v>0</v>
      </c>
      <c r="H87" s="237"/>
      <c r="I87" s="238">
        <f>ROUND(E87*H87,2)</f>
        <v>0</v>
      </c>
      <c r="J87" s="237"/>
      <c r="K87" s="238">
        <f>ROUND(E87*J87,2)</f>
        <v>0</v>
      </c>
      <c r="L87" s="238">
        <v>21</v>
      </c>
      <c r="M87" s="238">
        <f>G87*(1+L87/100)</f>
        <v>0</v>
      </c>
      <c r="N87" s="238">
        <v>1.17E-3</v>
      </c>
      <c r="O87" s="238">
        <f>ROUND(E87*N87,2)</f>
        <v>0</v>
      </c>
      <c r="P87" s="238">
        <v>7.5999999999999998E-2</v>
      </c>
      <c r="Q87" s="238">
        <f>ROUND(E87*P87,2)</f>
        <v>0.08</v>
      </c>
      <c r="R87" s="238" t="s">
        <v>216</v>
      </c>
      <c r="S87" s="238" t="s">
        <v>131</v>
      </c>
      <c r="T87" s="239" t="s">
        <v>131</v>
      </c>
      <c r="U87" s="222">
        <v>0.93899999999999995</v>
      </c>
      <c r="V87" s="222">
        <f>ROUND(E87*U87,2)</f>
        <v>0.94</v>
      </c>
      <c r="W87" s="222"/>
      <c r="X87" s="222" t="s">
        <v>132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133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9"/>
      <c r="B88" s="220"/>
      <c r="C88" s="252"/>
      <c r="D88" s="244"/>
      <c r="E88" s="244"/>
      <c r="F88" s="244"/>
      <c r="G88" s="244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2"/>
      <c r="Z88" s="212"/>
      <c r="AA88" s="212"/>
      <c r="AB88" s="212"/>
      <c r="AC88" s="212"/>
      <c r="AD88" s="212"/>
      <c r="AE88" s="212"/>
      <c r="AF88" s="212"/>
      <c r="AG88" s="212" t="s">
        <v>138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x14ac:dyDescent="0.2">
      <c r="A89" s="227" t="s">
        <v>125</v>
      </c>
      <c r="B89" s="228" t="s">
        <v>72</v>
      </c>
      <c r="C89" s="247" t="s">
        <v>73</v>
      </c>
      <c r="D89" s="229"/>
      <c r="E89" s="230"/>
      <c r="F89" s="231"/>
      <c r="G89" s="231">
        <f>SUMIF(AG90:AG98,"&lt;&gt;NOR",G90:G98)</f>
        <v>0</v>
      </c>
      <c r="H89" s="231"/>
      <c r="I89" s="231">
        <f>SUM(I90:I98)</f>
        <v>0</v>
      </c>
      <c r="J89" s="231"/>
      <c r="K89" s="231">
        <f>SUM(K90:K98)</f>
        <v>0</v>
      </c>
      <c r="L89" s="231"/>
      <c r="M89" s="231">
        <f>SUM(M90:M98)</f>
        <v>0</v>
      </c>
      <c r="N89" s="231"/>
      <c r="O89" s="231">
        <f>SUM(O90:O98)</f>
        <v>0</v>
      </c>
      <c r="P89" s="231"/>
      <c r="Q89" s="231">
        <f>SUM(Q90:Q98)</f>
        <v>0</v>
      </c>
      <c r="R89" s="231"/>
      <c r="S89" s="231"/>
      <c r="T89" s="232"/>
      <c r="U89" s="226"/>
      <c r="V89" s="226">
        <f>SUM(V90:V98)</f>
        <v>63.690000000000005</v>
      </c>
      <c r="W89" s="226"/>
      <c r="X89" s="226"/>
      <c r="AG89" t="s">
        <v>126</v>
      </c>
    </row>
    <row r="90" spans="1:60" outlineLevel="1" x14ac:dyDescent="0.2">
      <c r="A90" s="233">
        <v>24</v>
      </c>
      <c r="B90" s="234" t="s">
        <v>223</v>
      </c>
      <c r="C90" s="248" t="s">
        <v>224</v>
      </c>
      <c r="D90" s="235" t="s">
        <v>225</v>
      </c>
      <c r="E90" s="236">
        <v>64.3309</v>
      </c>
      <c r="F90" s="237"/>
      <c r="G90" s="238">
        <f>ROUND(E90*F90,2)</f>
        <v>0</v>
      </c>
      <c r="H90" s="237"/>
      <c r="I90" s="238">
        <f>ROUND(E90*H90,2)</f>
        <v>0</v>
      </c>
      <c r="J90" s="237"/>
      <c r="K90" s="238">
        <f>ROUND(E90*J90,2)</f>
        <v>0</v>
      </c>
      <c r="L90" s="238">
        <v>21</v>
      </c>
      <c r="M90" s="238">
        <f>G90*(1+L90/100)</f>
        <v>0</v>
      </c>
      <c r="N90" s="238">
        <v>0</v>
      </c>
      <c r="O90" s="238">
        <f>ROUND(E90*N90,2)</f>
        <v>0</v>
      </c>
      <c r="P90" s="238">
        <v>0</v>
      </c>
      <c r="Q90" s="238">
        <f>ROUND(E90*P90,2)</f>
        <v>0</v>
      </c>
      <c r="R90" s="238" t="s">
        <v>189</v>
      </c>
      <c r="S90" s="238" t="s">
        <v>131</v>
      </c>
      <c r="T90" s="239" t="s">
        <v>131</v>
      </c>
      <c r="U90" s="222">
        <v>0.85199999999999998</v>
      </c>
      <c r="V90" s="222">
        <f>ROUND(E90*U90,2)</f>
        <v>54.81</v>
      </c>
      <c r="W90" s="222"/>
      <c r="X90" s="222" t="s">
        <v>226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227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 x14ac:dyDescent="0.2">
      <c r="A91" s="219"/>
      <c r="B91" s="220"/>
      <c r="C91" s="249" t="s">
        <v>228</v>
      </c>
      <c r="D91" s="240"/>
      <c r="E91" s="240"/>
      <c r="F91" s="240"/>
      <c r="G91" s="240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2"/>
      <c r="Z91" s="212"/>
      <c r="AA91" s="212"/>
      <c r="AB91" s="212"/>
      <c r="AC91" s="212"/>
      <c r="AD91" s="212"/>
      <c r="AE91" s="212"/>
      <c r="AF91" s="212"/>
      <c r="AG91" s="212" t="s">
        <v>135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43" t="str">
        <f>C91</f>
        <v>přesun hmot pro budovy občanské výstavby (JKSO 801), budovy pro bydlení (JKSO 803) budovy pro výrobu a služby (JKSO 812) s nosnou svislou konstrukcí zděnou z cihel nebo tvárnic nebo kovovou</v>
      </c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51"/>
      <c r="D92" s="242"/>
      <c r="E92" s="242"/>
      <c r="F92" s="242"/>
      <c r="G92" s="24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2"/>
      <c r="Z92" s="212"/>
      <c r="AA92" s="212"/>
      <c r="AB92" s="212"/>
      <c r="AC92" s="212"/>
      <c r="AD92" s="212"/>
      <c r="AE92" s="212"/>
      <c r="AF92" s="212"/>
      <c r="AG92" s="212" t="s">
        <v>138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ht="33.75" outlineLevel="1" x14ac:dyDescent="0.2">
      <c r="A93" s="233">
        <v>25</v>
      </c>
      <c r="B93" s="234" t="s">
        <v>229</v>
      </c>
      <c r="C93" s="248" t="s">
        <v>230</v>
      </c>
      <c r="D93" s="235" t="s">
        <v>225</v>
      </c>
      <c r="E93" s="236">
        <v>64.3309</v>
      </c>
      <c r="F93" s="237"/>
      <c r="G93" s="238">
        <f>ROUND(E93*F93,2)</f>
        <v>0</v>
      </c>
      <c r="H93" s="237"/>
      <c r="I93" s="238">
        <f>ROUND(E93*H93,2)</f>
        <v>0</v>
      </c>
      <c r="J93" s="237"/>
      <c r="K93" s="238">
        <f>ROUND(E93*J93,2)</f>
        <v>0</v>
      </c>
      <c r="L93" s="238">
        <v>21</v>
      </c>
      <c r="M93" s="238">
        <f>G93*(1+L93/100)</f>
        <v>0</v>
      </c>
      <c r="N93" s="238">
        <v>0</v>
      </c>
      <c r="O93" s="238">
        <f>ROUND(E93*N93,2)</f>
        <v>0</v>
      </c>
      <c r="P93" s="238">
        <v>0</v>
      </c>
      <c r="Q93" s="238">
        <f>ROUND(E93*P93,2)</f>
        <v>0</v>
      </c>
      <c r="R93" s="238" t="s">
        <v>189</v>
      </c>
      <c r="S93" s="238" t="s">
        <v>131</v>
      </c>
      <c r="T93" s="239" t="s">
        <v>131</v>
      </c>
      <c r="U93" s="222">
        <v>0.13800000000000001</v>
      </c>
      <c r="V93" s="222">
        <f>ROUND(E93*U93,2)</f>
        <v>8.8800000000000008</v>
      </c>
      <c r="W93" s="222"/>
      <c r="X93" s="222" t="s">
        <v>226</v>
      </c>
      <c r="Y93" s="212"/>
      <c r="Z93" s="212"/>
      <c r="AA93" s="212"/>
      <c r="AB93" s="212"/>
      <c r="AC93" s="212"/>
      <c r="AD93" s="212"/>
      <c r="AE93" s="212"/>
      <c r="AF93" s="212"/>
      <c r="AG93" s="212" t="s">
        <v>227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ht="22.5" outlineLevel="1" x14ac:dyDescent="0.2">
      <c r="A94" s="219"/>
      <c r="B94" s="220"/>
      <c r="C94" s="249" t="s">
        <v>228</v>
      </c>
      <c r="D94" s="240"/>
      <c r="E94" s="240"/>
      <c r="F94" s="240"/>
      <c r="G94" s="240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135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43" t="str">
        <f>C94</f>
        <v>přesun hmot pro budovy občanské výstavby (JKSO 801), budovy pro bydlení (JKSO 803) budovy pro výrobu a služby (JKSO 812) s nosnou svislou konstrukcí zděnou z cihel nebo tvárnic nebo kovovou</v>
      </c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51"/>
      <c r="D95" s="242"/>
      <c r="E95" s="242"/>
      <c r="F95" s="242"/>
      <c r="G95" s="24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2"/>
      <c r="Z95" s="212"/>
      <c r="AA95" s="212"/>
      <c r="AB95" s="212"/>
      <c r="AC95" s="212"/>
      <c r="AD95" s="212"/>
      <c r="AE95" s="212"/>
      <c r="AF95" s="212"/>
      <c r="AG95" s="212" t="s">
        <v>138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33.75" outlineLevel="1" x14ac:dyDescent="0.2">
      <c r="A96" s="233">
        <v>26</v>
      </c>
      <c r="B96" s="234" t="s">
        <v>231</v>
      </c>
      <c r="C96" s="248" t="s">
        <v>232</v>
      </c>
      <c r="D96" s="235" t="s">
        <v>225</v>
      </c>
      <c r="E96" s="236">
        <v>64.3309</v>
      </c>
      <c r="F96" s="237"/>
      <c r="G96" s="238">
        <f>ROUND(E96*F96,2)</f>
        <v>0</v>
      </c>
      <c r="H96" s="237"/>
      <c r="I96" s="238">
        <f>ROUND(E96*H96,2)</f>
        <v>0</v>
      </c>
      <c r="J96" s="237"/>
      <c r="K96" s="238">
        <f>ROUND(E96*J96,2)</f>
        <v>0</v>
      </c>
      <c r="L96" s="238">
        <v>21</v>
      </c>
      <c r="M96" s="238">
        <f>G96*(1+L96/100)</f>
        <v>0</v>
      </c>
      <c r="N96" s="238">
        <v>0</v>
      </c>
      <c r="O96" s="238">
        <f>ROUND(E96*N96,2)</f>
        <v>0</v>
      </c>
      <c r="P96" s="238">
        <v>0</v>
      </c>
      <c r="Q96" s="238">
        <f>ROUND(E96*P96,2)</f>
        <v>0</v>
      </c>
      <c r="R96" s="238" t="s">
        <v>189</v>
      </c>
      <c r="S96" s="238" t="s">
        <v>131</v>
      </c>
      <c r="T96" s="239" t="s">
        <v>131</v>
      </c>
      <c r="U96" s="222">
        <v>0</v>
      </c>
      <c r="V96" s="222">
        <f>ROUND(E96*U96,2)</f>
        <v>0</v>
      </c>
      <c r="W96" s="222"/>
      <c r="X96" s="222" t="s">
        <v>226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227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ht="22.5" outlineLevel="1" x14ac:dyDescent="0.2">
      <c r="A97" s="219"/>
      <c r="B97" s="220"/>
      <c r="C97" s="249" t="s">
        <v>228</v>
      </c>
      <c r="D97" s="240"/>
      <c r="E97" s="240"/>
      <c r="F97" s="240"/>
      <c r="G97" s="240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12"/>
      <c r="Z97" s="212"/>
      <c r="AA97" s="212"/>
      <c r="AB97" s="212"/>
      <c r="AC97" s="212"/>
      <c r="AD97" s="212"/>
      <c r="AE97" s="212"/>
      <c r="AF97" s="212"/>
      <c r="AG97" s="212" t="s">
        <v>135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43" t="str">
        <f>C97</f>
        <v>přesun hmot pro budovy občanské výstavby (JKSO 801), budovy pro bydlení (JKSO 803) budovy pro výrobu a služby (JKSO 812) s nosnou svislou konstrukcí zděnou z cihel nebo tvárnic nebo kovovou</v>
      </c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51"/>
      <c r="D98" s="242"/>
      <c r="E98" s="242"/>
      <c r="F98" s="242"/>
      <c r="G98" s="24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2"/>
      <c r="Z98" s="212"/>
      <c r="AA98" s="212"/>
      <c r="AB98" s="212"/>
      <c r="AC98" s="212"/>
      <c r="AD98" s="212"/>
      <c r="AE98" s="212"/>
      <c r="AF98" s="212"/>
      <c r="AG98" s="212" t="s">
        <v>138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x14ac:dyDescent="0.2">
      <c r="A99" s="227" t="s">
        <v>125</v>
      </c>
      <c r="B99" s="228" t="s">
        <v>74</v>
      </c>
      <c r="C99" s="247" t="s">
        <v>75</v>
      </c>
      <c r="D99" s="229"/>
      <c r="E99" s="230"/>
      <c r="F99" s="231"/>
      <c r="G99" s="231">
        <f>SUMIF(AG100:AG102,"&lt;&gt;NOR",G100:G102)</f>
        <v>0</v>
      </c>
      <c r="H99" s="231"/>
      <c r="I99" s="231">
        <f>SUM(I100:I102)</f>
        <v>0</v>
      </c>
      <c r="J99" s="231"/>
      <c r="K99" s="231">
        <f>SUM(K100:K102)</f>
        <v>0</v>
      </c>
      <c r="L99" s="231"/>
      <c r="M99" s="231">
        <f>SUM(M100:M102)</f>
        <v>0</v>
      </c>
      <c r="N99" s="231"/>
      <c r="O99" s="231">
        <f>SUM(O100:O102)</f>
        <v>0</v>
      </c>
      <c r="P99" s="231"/>
      <c r="Q99" s="231">
        <f>SUM(Q100:Q102)</f>
        <v>0</v>
      </c>
      <c r="R99" s="231"/>
      <c r="S99" s="231"/>
      <c r="T99" s="232"/>
      <c r="U99" s="226"/>
      <c r="V99" s="226">
        <f>SUM(V100:V102)</f>
        <v>1.44</v>
      </c>
      <c r="W99" s="226"/>
      <c r="X99" s="226"/>
      <c r="AG99" t="s">
        <v>126</v>
      </c>
    </row>
    <row r="100" spans="1:60" outlineLevel="1" x14ac:dyDescent="0.2">
      <c r="A100" s="233">
        <v>27</v>
      </c>
      <c r="B100" s="234" t="s">
        <v>233</v>
      </c>
      <c r="C100" s="248" t="s">
        <v>234</v>
      </c>
      <c r="D100" s="235" t="s">
        <v>129</v>
      </c>
      <c r="E100" s="236">
        <v>9</v>
      </c>
      <c r="F100" s="237"/>
      <c r="G100" s="238">
        <f>ROUND(E100*F100,2)</f>
        <v>0</v>
      </c>
      <c r="H100" s="237"/>
      <c r="I100" s="238">
        <f>ROUND(E100*H100,2)</f>
        <v>0</v>
      </c>
      <c r="J100" s="237"/>
      <c r="K100" s="238">
        <f>ROUND(E100*J100,2)</f>
        <v>0</v>
      </c>
      <c r="L100" s="238">
        <v>21</v>
      </c>
      <c r="M100" s="238">
        <f>G100*(1+L100/100)</f>
        <v>0</v>
      </c>
      <c r="N100" s="238">
        <v>1.7000000000000001E-4</v>
      </c>
      <c r="O100" s="238">
        <f>ROUND(E100*N100,2)</f>
        <v>0</v>
      </c>
      <c r="P100" s="238">
        <v>0</v>
      </c>
      <c r="Q100" s="238">
        <f>ROUND(E100*P100,2)</f>
        <v>0</v>
      </c>
      <c r="R100" s="238" t="s">
        <v>235</v>
      </c>
      <c r="S100" s="238" t="s">
        <v>131</v>
      </c>
      <c r="T100" s="239" t="s">
        <v>174</v>
      </c>
      <c r="U100" s="222">
        <v>0.16</v>
      </c>
      <c r="V100" s="222">
        <f>ROUND(E100*U100,2)</f>
        <v>1.44</v>
      </c>
      <c r="W100" s="222"/>
      <c r="X100" s="222" t="s">
        <v>132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133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9"/>
      <c r="B101" s="220"/>
      <c r="C101" s="250" t="s">
        <v>236</v>
      </c>
      <c r="D101" s="224"/>
      <c r="E101" s="225">
        <v>9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137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51"/>
      <c r="D102" s="242"/>
      <c r="E102" s="242"/>
      <c r="F102" s="242"/>
      <c r="G102" s="24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138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x14ac:dyDescent="0.2">
      <c r="A103" s="227" t="s">
        <v>125</v>
      </c>
      <c r="B103" s="228" t="s">
        <v>76</v>
      </c>
      <c r="C103" s="247" t="s">
        <v>77</v>
      </c>
      <c r="D103" s="229"/>
      <c r="E103" s="230"/>
      <c r="F103" s="231"/>
      <c r="G103" s="231">
        <f>SUMIF(AG104:AG125,"&lt;&gt;NOR",G104:G125)</f>
        <v>0</v>
      </c>
      <c r="H103" s="231"/>
      <c r="I103" s="231">
        <f>SUM(I104:I125)</f>
        <v>0</v>
      </c>
      <c r="J103" s="231"/>
      <c r="K103" s="231">
        <f>SUM(K104:K125)</f>
        <v>0</v>
      </c>
      <c r="L103" s="231"/>
      <c r="M103" s="231">
        <f>SUM(M104:M125)</f>
        <v>0</v>
      </c>
      <c r="N103" s="231"/>
      <c r="O103" s="231">
        <f>SUM(O104:O125)</f>
        <v>0.19</v>
      </c>
      <c r="P103" s="231"/>
      <c r="Q103" s="231">
        <f>SUM(Q104:Q125)</f>
        <v>0</v>
      </c>
      <c r="R103" s="231"/>
      <c r="S103" s="231"/>
      <c r="T103" s="232"/>
      <c r="U103" s="226"/>
      <c r="V103" s="226">
        <f>SUM(V104:V125)</f>
        <v>5.22</v>
      </c>
      <c r="W103" s="226"/>
      <c r="X103" s="226"/>
      <c r="AG103" t="s">
        <v>126</v>
      </c>
    </row>
    <row r="104" spans="1:60" ht="22.5" outlineLevel="1" x14ac:dyDescent="0.2">
      <c r="A104" s="233">
        <v>28</v>
      </c>
      <c r="B104" s="234" t="s">
        <v>237</v>
      </c>
      <c r="C104" s="248" t="s">
        <v>238</v>
      </c>
      <c r="D104" s="235" t="s">
        <v>186</v>
      </c>
      <c r="E104" s="236">
        <v>6</v>
      </c>
      <c r="F104" s="237"/>
      <c r="G104" s="238">
        <f>ROUND(E104*F104,2)</f>
        <v>0</v>
      </c>
      <c r="H104" s="237"/>
      <c r="I104" s="238">
        <f>ROUND(E104*H104,2)</f>
        <v>0</v>
      </c>
      <c r="J104" s="237"/>
      <c r="K104" s="238">
        <f>ROUND(E104*J104,2)</f>
        <v>0</v>
      </c>
      <c r="L104" s="238">
        <v>21</v>
      </c>
      <c r="M104" s="238">
        <f>G104*(1+L104/100)</f>
        <v>0</v>
      </c>
      <c r="N104" s="238">
        <v>0</v>
      </c>
      <c r="O104" s="238">
        <f>ROUND(E104*N104,2)</f>
        <v>0</v>
      </c>
      <c r="P104" s="238">
        <v>0</v>
      </c>
      <c r="Q104" s="238">
        <f>ROUND(E104*P104,2)</f>
        <v>0</v>
      </c>
      <c r="R104" s="238" t="s">
        <v>239</v>
      </c>
      <c r="S104" s="238" t="s">
        <v>131</v>
      </c>
      <c r="T104" s="239" t="s">
        <v>131</v>
      </c>
      <c r="U104" s="222">
        <v>0.28100000000000003</v>
      </c>
      <c r="V104" s="222">
        <f>ROUND(E104*U104,2)</f>
        <v>1.69</v>
      </c>
      <c r="W104" s="222"/>
      <c r="X104" s="222" t="s">
        <v>132</v>
      </c>
      <c r="Y104" s="212"/>
      <c r="Z104" s="212"/>
      <c r="AA104" s="212"/>
      <c r="AB104" s="212"/>
      <c r="AC104" s="212"/>
      <c r="AD104" s="212"/>
      <c r="AE104" s="212"/>
      <c r="AF104" s="212"/>
      <c r="AG104" s="212" t="s">
        <v>133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50" t="s">
        <v>240</v>
      </c>
      <c r="D105" s="224"/>
      <c r="E105" s="225">
        <v>6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137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51"/>
      <c r="D106" s="242"/>
      <c r="E106" s="242"/>
      <c r="F106" s="242"/>
      <c r="G106" s="24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138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ht="33.75" outlineLevel="1" x14ac:dyDescent="0.2">
      <c r="A107" s="233">
        <v>29</v>
      </c>
      <c r="B107" s="234" t="s">
        <v>241</v>
      </c>
      <c r="C107" s="248" t="s">
        <v>242</v>
      </c>
      <c r="D107" s="235" t="s">
        <v>186</v>
      </c>
      <c r="E107" s="236">
        <v>6</v>
      </c>
      <c r="F107" s="237"/>
      <c r="G107" s="238">
        <f>ROUND(E107*F107,2)</f>
        <v>0</v>
      </c>
      <c r="H107" s="237"/>
      <c r="I107" s="238">
        <f>ROUND(E107*H107,2)</f>
        <v>0</v>
      </c>
      <c r="J107" s="237"/>
      <c r="K107" s="238">
        <f>ROUND(E107*J107,2)</f>
        <v>0</v>
      </c>
      <c r="L107" s="238">
        <v>21</v>
      </c>
      <c r="M107" s="238">
        <f>G107*(1+L107/100)</f>
        <v>0</v>
      </c>
      <c r="N107" s="238">
        <v>1.6000000000000001E-4</v>
      </c>
      <c r="O107" s="238">
        <f>ROUND(E107*N107,2)</f>
        <v>0</v>
      </c>
      <c r="P107" s="238">
        <v>0</v>
      </c>
      <c r="Q107" s="238">
        <f>ROUND(E107*P107,2)</f>
        <v>0</v>
      </c>
      <c r="R107" s="238" t="s">
        <v>239</v>
      </c>
      <c r="S107" s="238" t="s">
        <v>131</v>
      </c>
      <c r="T107" s="239" t="s">
        <v>131</v>
      </c>
      <c r="U107" s="222">
        <v>0.13</v>
      </c>
      <c r="V107" s="222">
        <f>ROUND(E107*U107,2)</f>
        <v>0.78</v>
      </c>
      <c r="W107" s="222"/>
      <c r="X107" s="222" t="s">
        <v>132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133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50" t="s">
        <v>243</v>
      </c>
      <c r="D108" s="224"/>
      <c r="E108" s="225">
        <v>6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137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51"/>
      <c r="D109" s="242"/>
      <c r="E109" s="242"/>
      <c r="F109" s="242"/>
      <c r="G109" s="24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138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33">
        <v>30</v>
      </c>
      <c r="B110" s="234" t="s">
        <v>244</v>
      </c>
      <c r="C110" s="248" t="s">
        <v>245</v>
      </c>
      <c r="D110" s="235" t="s">
        <v>182</v>
      </c>
      <c r="E110" s="236">
        <v>50</v>
      </c>
      <c r="F110" s="237"/>
      <c r="G110" s="238">
        <f>ROUND(E110*F110,2)</f>
        <v>0</v>
      </c>
      <c r="H110" s="237"/>
      <c r="I110" s="238">
        <f>ROUND(E110*H110,2)</f>
        <v>0</v>
      </c>
      <c r="J110" s="237"/>
      <c r="K110" s="238">
        <f>ROUND(E110*J110,2)</f>
        <v>0</v>
      </c>
      <c r="L110" s="238">
        <v>21</v>
      </c>
      <c r="M110" s="238">
        <f>G110*(1+L110/100)</f>
        <v>0</v>
      </c>
      <c r="N110" s="238">
        <v>0</v>
      </c>
      <c r="O110" s="238">
        <f>ROUND(E110*N110,2)</f>
        <v>0</v>
      </c>
      <c r="P110" s="238">
        <v>0</v>
      </c>
      <c r="Q110" s="238">
        <f>ROUND(E110*P110,2)</f>
        <v>0</v>
      </c>
      <c r="R110" s="238" t="s">
        <v>239</v>
      </c>
      <c r="S110" s="238" t="s">
        <v>131</v>
      </c>
      <c r="T110" s="239" t="s">
        <v>131</v>
      </c>
      <c r="U110" s="222">
        <v>5.5E-2</v>
      </c>
      <c r="V110" s="222">
        <f>ROUND(E110*U110,2)</f>
        <v>2.75</v>
      </c>
      <c r="W110" s="222"/>
      <c r="X110" s="222" t="s">
        <v>132</v>
      </c>
      <c r="Y110" s="212"/>
      <c r="Z110" s="212"/>
      <c r="AA110" s="212"/>
      <c r="AB110" s="212"/>
      <c r="AC110" s="212"/>
      <c r="AD110" s="212"/>
      <c r="AE110" s="212"/>
      <c r="AF110" s="212"/>
      <c r="AG110" s="212" t="s">
        <v>133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52"/>
      <c r="D111" s="244"/>
      <c r="E111" s="244"/>
      <c r="F111" s="244"/>
      <c r="G111" s="244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138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33">
        <v>31</v>
      </c>
      <c r="B112" s="234" t="s">
        <v>246</v>
      </c>
      <c r="C112" s="248" t="s">
        <v>247</v>
      </c>
      <c r="D112" s="235" t="s">
        <v>151</v>
      </c>
      <c r="E112" s="236">
        <v>0.29699999999999999</v>
      </c>
      <c r="F112" s="237"/>
      <c r="G112" s="238">
        <f>ROUND(E112*F112,2)</f>
        <v>0</v>
      </c>
      <c r="H112" s="237"/>
      <c r="I112" s="238">
        <f>ROUND(E112*H112,2)</f>
        <v>0</v>
      </c>
      <c r="J112" s="237"/>
      <c r="K112" s="238">
        <f>ROUND(E112*J112,2)</f>
        <v>0</v>
      </c>
      <c r="L112" s="238">
        <v>21</v>
      </c>
      <c r="M112" s="238">
        <f>G112*(1+L112/100)</f>
        <v>0</v>
      </c>
      <c r="N112" s="238">
        <v>0.55000000000000004</v>
      </c>
      <c r="O112" s="238">
        <f>ROUND(E112*N112,2)</f>
        <v>0.16</v>
      </c>
      <c r="P112" s="238">
        <v>0</v>
      </c>
      <c r="Q112" s="238">
        <f>ROUND(E112*P112,2)</f>
        <v>0</v>
      </c>
      <c r="R112" s="238" t="s">
        <v>160</v>
      </c>
      <c r="S112" s="238" t="s">
        <v>131</v>
      </c>
      <c r="T112" s="239" t="s">
        <v>131</v>
      </c>
      <c r="U112" s="222">
        <v>0</v>
      </c>
      <c r="V112" s="222">
        <f>ROUND(E112*U112,2)</f>
        <v>0</v>
      </c>
      <c r="W112" s="222"/>
      <c r="X112" s="222" t="s">
        <v>161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162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50" t="s">
        <v>248</v>
      </c>
      <c r="D113" s="224"/>
      <c r="E113" s="225">
        <v>0.27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137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50" t="s">
        <v>249</v>
      </c>
      <c r="D114" s="224"/>
      <c r="E114" s="225">
        <v>2.7E-2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137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51"/>
      <c r="D115" s="242"/>
      <c r="E115" s="242"/>
      <c r="F115" s="242"/>
      <c r="G115" s="24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138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33">
        <v>32</v>
      </c>
      <c r="B116" s="234" t="s">
        <v>250</v>
      </c>
      <c r="C116" s="248" t="s">
        <v>251</v>
      </c>
      <c r="D116" s="235" t="s">
        <v>151</v>
      </c>
      <c r="E116" s="236">
        <v>4.9500000000000002E-2</v>
      </c>
      <c r="F116" s="237"/>
      <c r="G116" s="238">
        <f>ROUND(E116*F116,2)</f>
        <v>0</v>
      </c>
      <c r="H116" s="237"/>
      <c r="I116" s="238">
        <f>ROUND(E116*H116,2)</f>
        <v>0</v>
      </c>
      <c r="J116" s="237"/>
      <c r="K116" s="238">
        <f>ROUND(E116*J116,2)</f>
        <v>0</v>
      </c>
      <c r="L116" s="238">
        <v>21</v>
      </c>
      <c r="M116" s="238">
        <f>G116*(1+L116/100)</f>
        <v>0</v>
      </c>
      <c r="N116" s="238">
        <v>0.55000000000000004</v>
      </c>
      <c r="O116" s="238">
        <f>ROUND(E116*N116,2)</f>
        <v>0.03</v>
      </c>
      <c r="P116" s="238">
        <v>0</v>
      </c>
      <c r="Q116" s="238">
        <f>ROUND(E116*P116,2)</f>
        <v>0</v>
      </c>
      <c r="R116" s="238" t="s">
        <v>160</v>
      </c>
      <c r="S116" s="238" t="s">
        <v>131</v>
      </c>
      <c r="T116" s="239" t="s">
        <v>131</v>
      </c>
      <c r="U116" s="222">
        <v>0</v>
      </c>
      <c r="V116" s="222">
        <f>ROUND(E116*U116,2)</f>
        <v>0</v>
      </c>
      <c r="W116" s="222"/>
      <c r="X116" s="222" t="s">
        <v>161</v>
      </c>
      <c r="Y116" s="212"/>
      <c r="Z116" s="212"/>
      <c r="AA116" s="212"/>
      <c r="AB116" s="212"/>
      <c r="AC116" s="212"/>
      <c r="AD116" s="212"/>
      <c r="AE116" s="212"/>
      <c r="AF116" s="212"/>
      <c r="AG116" s="212" t="s">
        <v>162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9"/>
      <c r="B117" s="220"/>
      <c r="C117" s="250" t="s">
        <v>252</v>
      </c>
      <c r="D117" s="224"/>
      <c r="E117" s="225">
        <v>4.4999999999999998E-2</v>
      </c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137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50" t="s">
        <v>253</v>
      </c>
      <c r="D118" s="224"/>
      <c r="E118" s="225">
        <v>4.4999999999999997E-3</v>
      </c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137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51"/>
      <c r="D119" s="242"/>
      <c r="E119" s="242"/>
      <c r="F119" s="242"/>
      <c r="G119" s="24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138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ht="33.75" outlineLevel="1" x14ac:dyDescent="0.2">
      <c r="A120" s="219">
        <v>33</v>
      </c>
      <c r="B120" s="220" t="s">
        <v>254</v>
      </c>
      <c r="C120" s="253" t="s">
        <v>255</v>
      </c>
      <c r="D120" s="221" t="s">
        <v>0</v>
      </c>
      <c r="E120" s="241"/>
      <c r="F120" s="223"/>
      <c r="G120" s="222">
        <f>ROUND(E120*F120,2)</f>
        <v>0</v>
      </c>
      <c r="H120" s="223"/>
      <c r="I120" s="222">
        <f>ROUND(E120*H120,2)</f>
        <v>0</v>
      </c>
      <c r="J120" s="223"/>
      <c r="K120" s="222">
        <f>ROUND(E120*J120,2)</f>
        <v>0</v>
      </c>
      <c r="L120" s="222">
        <v>21</v>
      </c>
      <c r="M120" s="222">
        <f>G120*(1+L120/100)</f>
        <v>0</v>
      </c>
      <c r="N120" s="222">
        <v>0</v>
      </c>
      <c r="O120" s="222">
        <f>ROUND(E120*N120,2)</f>
        <v>0</v>
      </c>
      <c r="P120" s="222">
        <v>0</v>
      </c>
      <c r="Q120" s="222">
        <f>ROUND(E120*P120,2)</f>
        <v>0</v>
      </c>
      <c r="R120" s="222" t="s">
        <v>239</v>
      </c>
      <c r="S120" s="222" t="s">
        <v>131</v>
      </c>
      <c r="T120" s="222" t="s">
        <v>174</v>
      </c>
      <c r="U120" s="222">
        <v>0</v>
      </c>
      <c r="V120" s="222">
        <f>ROUND(E120*U120,2)</f>
        <v>0</v>
      </c>
      <c r="W120" s="222"/>
      <c r="X120" s="222" t="s">
        <v>226</v>
      </c>
      <c r="Y120" s="212"/>
      <c r="Z120" s="212"/>
      <c r="AA120" s="212"/>
      <c r="AB120" s="212"/>
      <c r="AC120" s="212"/>
      <c r="AD120" s="212"/>
      <c r="AE120" s="212"/>
      <c r="AF120" s="212"/>
      <c r="AG120" s="212" t="s">
        <v>227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54" t="s">
        <v>256</v>
      </c>
      <c r="D121" s="245"/>
      <c r="E121" s="245"/>
      <c r="F121" s="245"/>
      <c r="G121" s="245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135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51"/>
      <c r="D122" s="242"/>
      <c r="E122" s="242"/>
      <c r="F122" s="242"/>
      <c r="G122" s="24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138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ht="33.75" outlineLevel="1" x14ac:dyDescent="0.2">
      <c r="A123" s="219">
        <v>34</v>
      </c>
      <c r="B123" s="220" t="s">
        <v>257</v>
      </c>
      <c r="C123" s="253" t="s">
        <v>258</v>
      </c>
      <c r="D123" s="221" t="s">
        <v>0</v>
      </c>
      <c r="E123" s="241"/>
      <c r="F123" s="223"/>
      <c r="G123" s="222">
        <f>ROUND(E123*F123,2)</f>
        <v>0</v>
      </c>
      <c r="H123" s="223"/>
      <c r="I123" s="222">
        <f>ROUND(E123*H123,2)</f>
        <v>0</v>
      </c>
      <c r="J123" s="223"/>
      <c r="K123" s="222">
        <f>ROUND(E123*J123,2)</f>
        <v>0</v>
      </c>
      <c r="L123" s="222">
        <v>21</v>
      </c>
      <c r="M123" s="222">
        <f>G123*(1+L123/100)</f>
        <v>0</v>
      </c>
      <c r="N123" s="222">
        <v>0</v>
      </c>
      <c r="O123" s="222">
        <f>ROUND(E123*N123,2)</f>
        <v>0</v>
      </c>
      <c r="P123" s="222">
        <v>0</v>
      </c>
      <c r="Q123" s="222">
        <f>ROUND(E123*P123,2)</f>
        <v>0</v>
      </c>
      <c r="R123" s="222" t="s">
        <v>239</v>
      </c>
      <c r="S123" s="222" t="s">
        <v>131</v>
      </c>
      <c r="T123" s="222" t="s">
        <v>174</v>
      </c>
      <c r="U123" s="222">
        <v>0</v>
      </c>
      <c r="V123" s="222">
        <f>ROUND(E123*U123,2)</f>
        <v>0</v>
      </c>
      <c r="W123" s="222"/>
      <c r="X123" s="222" t="s">
        <v>226</v>
      </c>
      <c r="Y123" s="212"/>
      <c r="Z123" s="212"/>
      <c r="AA123" s="212"/>
      <c r="AB123" s="212"/>
      <c r="AC123" s="212"/>
      <c r="AD123" s="212"/>
      <c r="AE123" s="212"/>
      <c r="AF123" s="212"/>
      <c r="AG123" s="212" t="s">
        <v>227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9"/>
      <c r="B124" s="220"/>
      <c r="C124" s="254" t="s">
        <v>256</v>
      </c>
      <c r="D124" s="245"/>
      <c r="E124" s="245"/>
      <c r="F124" s="245"/>
      <c r="G124" s="245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135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51"/>
      <c r="D125" s="242"/>
      <c r="E125" s="242"/>
      <c r="F125" s="242"/>
      <c r="G125" s="24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138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x14ac:dyDescent="0.2">
      <c r="A126" s="227" t="s">
        <v>125</v>
      </c>
      <c r="B126" s="228" t="s">
        <v>78</v>
      </c>
      <c r="C126" s="247" t="s">
        <v>79</v>
      </c>
      <c r="D126" s="229"/>
      <c r="E126" s="230"/>
      <c r="F126" s="231"/>
      <c r="G126" s="231">
        <f>SUMIF(AG127:AG157,"&lt;&gt;NOR",G127:G157)</f>
        <v>0</v>
      </c>
      <c r="H126" s="231"/>
      <c r="I126" s="231">
        <f>SUM(I127:I157)</f>
        <v>0</v>
      </c>
      <c r="J126" s="231"/>
      <c r="K126" s="231">
        <f>SUM(K127:K157)</f>
        <v>0</v>
      </c>
      <c r="L126" s="231"/>
      <c r="M126" s="231">
        <f>SUM(M127:M157)</f>
        <v>0</v>
      </c>
      <c r="N126" s="231"/>
      <c r="O126" s="231">
        <f>SUM(O127:O157)</f>
        <v>0.09</v>
      </c>
      <c r="P126" s="231"/>
      <c r="Q126" s="231">
        <f>SUM(Q127:Q157)</f>
        <v>0.01</v>
      </c>
      <c r="R126" s="231"/>
      <c r="S126" s="231"/>
      <c r="T126" s="232"/>
      <c r="U126" s="226"/>
      <c r="V126" s="226">
        <f>SUM(V127:V157)</f>
        <v>8.98</v>
      </c>
      <c r="W126" s="226"/>
      <c r="X126" s="226"/>
      <c r="AG126" t="s">
        <v>126</v>
      </c>
    </row>
    <row r="127" spans="1:60" ht="22.5" outlineLevel="1" x14ac:dyDescent="0.2">
      <c r="A127" s="233">
        <v>35</v>
      </c>
      <c r="B127" s="234" t="s">
        <v>259</v>
      </c>
      <c r="C127" s="248" t="s">
        <v>260</v>
      </c>
      <c r="D127" s="235" t="s">
        <v>182</v>
      </c>
      <c r="E127" s="236">
        <v>3</v>
      </c>
      <c r="F127" s="237"/>
      <c r="G127" s="238">
        <f>ROUND(E127*F127,2)</f>
        <v>0</v>
      </c>
      <c r="H127" s="237"/>
      <c r="I127" s="238">
        <f>ROUND(E127*H127,2)</f>
        <v>0</v>
      </c>
      <c r="J127" s="237"/>
      <c r="K127" s="238">
        <f>ROUND(E127*J127,2)</f>
        <v>0</v>
      </c>
      <c r="L127" s="238">
        <v>21</v>
      </c>
      <c r="M127" s="238">
        <f>G127*(1+L127/100)</f>
        <v>0</v>
      </c>
      <c r="N127" s="238">
        <v>0</v>
      </c>
      <c r="O127" s="238">
        <f>ROUND(E127*N127,2)</f>
        <v>0</v>
      </c>
      <c r="P127" s="238">
        <v>0</v>
      </c>
      <c r="Q127" s="238">
        <f>ROUND(E127*P127,2)</f>
        <v>0</v>
      </c>
      <c r="R127" s="238" t="s">
        <v>261</v>
      </c>
      <c r="S127" s="238" t="s">
        <v>131</v>
      </c>
      <c r="T127" s="239" t="s">
        <v>131</v>
      </c>
      <c r="U127" s="222">
        <v>1.45</v>
      </c>
      <c r="V127" s="222">
        <f>ROUND(E127*U127,2)</f>
        <v>4.3499999999999996</v>
      </c>
      <c r="W127" s="222"/>
      <c r="X127" s="222" t="s">
        <v>132</v>
      </c>
      <c r="Y127" s="212"/>
      <c r="Z127" s="212"/>
      <c r="AA127" s="212"/>
      <c r="AB127" s="212"/>
      <c r="AC127" s="212"/>
      <c r="AD127" s="212"/>
      <c r="AE127" s="212"/>
      <c r="AF127" s="212"/>
      <c r="AG127" s="212" t="s">
        <v>133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52"/>
      <c r="D128" s="244"/>
      <c r="E128" s="244"/>
      <c r="F128" s="244"/>
      <c r="G128" s="244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138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ht="22.5" outlineLevel="1" x14ac:dyDescent="0.2">
      <c r="A129" s="233">
        <v>36</v>
      </c>
      <c r="B129" s="234" t="s">
        <v>262</v>
      </c>
      <c r="C129" s="248" t="s">
        <v>263</v>
      </c>
      <c r="D129" s="235" t="s">
        <v>182</v>
      </c>
      <c r="E129" s="236">
        <v>3</v>
      </c>
      <c r="F129" s="237"/>
      <c r="G129" s="238">
        <f>ROUND(E129*F129,2)</f>
        <v>0</v>
      </c>
      <c r="H129" s="237"/>
      <c r="I129" s="238">
        <f>ROUND(E129*H129,2)</f>
        <v>0</v>
      </c>
      <c r="J129" s="237"/>
      <c r="K129" s="238">
        <f>ROUND(E129*J129,2)</f>
        <v>0</v>
      </c>
      <c r="L129" s="238">
        <v>21</v>
      </c>
      <c r="M129" s="238">
        <f>G129*(1+L129/100)</f>
        <v>0</v>
      </c>
      <c r="N129" s="238">
        <v>0</v>
      </c>
      <c r="O129" s="238">
        <f>ROUND(E129*N129,2)</f>
        <v>0</v>
      </c>
      <c r="P129" s="238">
        <v>1.8E-3</v>
      </c>
      <c r="Q129" s="238">
        <f>ROUND(E129*P129,2)</f>
        <v>0.01</v>
      </c>
      <c r="R129" s="238" t="s">
        <v>261</v>
      </c>
      <c r="S129" s="238" t="s">
        <v>131</v>
      </c>
      <c r="T129" s="239" t="s">
        <v>131</v>
      </c>
      <c r="U129" s="222">
        <v>0.11</v>
      </c>
      <c r="V129" s="222">
        <f>ROUND(E129*U129,2)</f>
        <v>0.33</v>
      </c>
      <c r="W129" s="222"/>
      <c r="X129" s="222" t="s">
        <v>132</v>
      </c>
      <c r="Y129" s="212"/>
      <c r="Z129" s="212"/>
      <c r="AA129" s="212"/>
      <c r="AB129" s="212"/>
      <c r="AC129" s="212"/>
      <c r="AD129" s="212"/>
      <c r="AE129" s="212"/>
      <c r="AF129" s="212"/>
      <c r="AG129" s="212" t="s">
        <v>133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9"/>
      <c r="B130" s="220"/>
      <c r="C130" s="252"/>
      <c r="D130" s="244"/>
      <c r="E130" s="244"/>
      <c r="F130" s="244"/>
      <c r="G130" s="244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138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33">
        <v>37</v>
      </c>
      <c r="B131" s="234" t="s">
        <v>264</v>
      </c>
      <c r="C131" s="248" t="s">
        <v>265</v>
      </c>
      <c r="D131" s="235" t="s">
        <v>182</v>
      </c>
      <c r="E131" s="236">
        <v>3</v>
      </c>
      <c r="F131" s="237"/>
      <c r="G131" s="238">
        <f>ROUND(E131*F131,2)</f>
        <v>0</v>
      </c>
      <c r="H131" s="237"/>
      <c r="I131" s="238">
        <f>ROUND(E131*H131,2)</f>
        <v>0</v>
      </c>
      <c r="J131" s="237"/>
      <c r="K131" s="238">
        <f>ROUND(E131*J131,2)</f>
        <v>0</v>
      </c>
      <c r="L131" s="238">
        <v>21</v>
      </c>
      <c r="M131" s="238">
        <f>G131*(1+L131/100)</f>
        <v>0</v>
      </c>
      <c r="N131" s="238">
        <v>0</v>
      </c>
      <c r="O131" s="238">
        <f>ROUND(E131*N131,2)</f>
        <v>0</v>
      </c>
      <c r="P131" s="238">
        <v>0</v>
      </c>
      <c r="Q131" s="238">
        <f>ROUND(E131*P131,2)</f>
        <v>0</v>
      </c>
      <c r="R131" s="238" t="s">
        <v>261</v>
      </c>
      <c r="S131" s="238" t="s">
        <v>131</v>
      </c>
      <c r="T131" s="239" t="s">
        <v>131</v>
      </c>
      <c r="U131" s="222">
        <v>0.78</v>
      </c>
      <c r="V131" s="222">
        <f>ROUND(E131*U131,2)</f>
        <v>2.34</v>
      </c>
      <c r="W131" s="222"/>
      <c r="X131" s="222" t="s">
        <v>132</v>
      </c>
      <c r="Y131" s="212"/>
      <c r="Z131" s="212"/>
      <c r="AA131" s="212"/>
      <c r="AB131" s="212"/>
      <c r="AC131" s="212"/>
      <c r="AD131" s="212"/>
      <c r="AE131" s="212"/>
      <c r="AF131" s="212"/>
      <c r="AG131" s="212" t="s">
        <v>133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9"/>
      <c r="B132" s="220"/>
      <c r="C132" s="252"/>
      <c r="D132" s="244"/>
      <c r="E132" s="244"/>
      <c r="F132" s="244"/>
      <c r="G132" s="244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138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ht="22.5" outlineLevel="1" x14ac:dyDescent="0.2">
      <c r="A133" s="233">
        <v>38</v>
      </c>
      <c r="B133" s="234" t="s">
        <v>266</v>
      </c>
      <c r="C133" s="248" t="s">
        <v>267</v>
      </c>
      <c r="D133" s="235" t="s">
        <v>182</v>
      </c>
      <c r="E133" s="236">
        <v>7</v>
      </c>
      <c r="F133" s="237"/>
      <c r="G133" s="238">
        <f>ROUND(E133*F133,2)</f>
        <v>0</v>
      </c>
      <c r="H133" s="237"/>
      <c r="I133" s="238">
        <f>ROUND(E133*H133,2)</f>
        <v>0</v>
      </c>
      <c r="J133" s="237"/>
      <c r="K133" s="238">
        <f>ROUND(E133*J133,2)</f>
        <v>0</v>
      </c>
      <c r="L133" s="238">
        <v>21</v>
      </c>
      <c r="M133" s="238">
        <f>G133*(1+L133/100)</f>
        <v>0</v>
      </c>
      <c r="N133" s="238">
        <v>1.0000000000000001E-5</v>
      </c>
      <c r="O133" s="238">
        <f>ROUND(E133*N133,2)</f>
        <v>0</v>
      </c>
      <c r="P133" s="238">
        <v>0</v>
      </c>
      <c r="Q133" s="238">
        <f>ROUND(E133*P133,2)</f>
        <v>0</v>
      </c>
      <c r="R133" s="238" t="s">
        <v>261</v>
      </c>
      <c r="S133" s="238" t="s">
        <v>131</v>
      </c>
      <c r="T133" s="239" t="s">
        <v>131</v>
      </c>
      <c r="U133" s="222">
        <v>0.28000000000000003</v>
      </c>
      <c r="V133" s="222">
        <f>ROUND(E133*U133,2)</f>
        <v>1.96</v>
      </c>
      <c r="W133" s="222"/>
      <c r="X133" s="222" t="s">
        <v>132</v>
      </c>
      <c r="Y133" s="212"/>
      <c r="Z133" s="212"/>
      <c r="AA133" s="212"/>
      <c r="AB133" s="212"/>
      <c r="AC133" s="212"/>
      <c r="AD133" s="212"/>
      <c r="AE133" s="212"/>
      <c r="AF133" s="212"/>
      <c r="AG133" s="212" t="s">
        <v>133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9"/>
      <c r="B134" s="220"/>
      <c r="C134" s="252"/>
      <c r="D134" s="244"/>
      <c r="E134" s="244"/>
      <c r="F134" s="244"/>
      <c r="G134" s="244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138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33">
        <v>39</v>
      </c>
      <c r="B135" s="234" t="s">
        <v>268</v>
      </c>
      <c r="C135" s="248" t="s">
        <v>269</v>
      </c>
      <c r="D135" s="235" t="s">
        <v>182</v>
      </c>
      <c r="E135" s="236">
        <v>3</v>
      </c>
      <c r="F135" s="237"/>
      <c r="G135" s="238">
        <f>ROUND(E135*F135,2)</f>
        <v>0</v>
      </c>
      <c r="H135" s="237"/>
      <c r="I135" s="238">
        <f>ROUND(E135*H135,2)</f>
        <v>0</v>
      </c>
      <c r="J135" s="237"/>
      <c r="K135" s="238">
        <f>ROUND(E135*J135,2)</f>
        <v>0</v>
      </c>
      <c r="L135" s="238">
        <v>21</v>
      </c>
      <c r="M135" s="238">
        <f>G135*(1+L135/100)</f>
        <v>0</v>
      </c>
      <c r="N135" s="238">
        <v>0</v>
      </c>
      <c r="O135" s="238">
        <f>ROUND(E135*N135,2)</f>
        <v>0</v>
      </c>
      <c r="P135" s="238">
        <v>0</v>
      </c>
      <c r="Q135" s="238">
        <f>ROUND(E135*P135,2)</f>
        <v>0</v>
      </c>
      <c r="R135" s="238" t="s">
        <v>160</v>
      </c>
      <c r="S135" s="238" t="s">
        <v>131</v>
      </c>
      <c r="T135" s="239" t="s">
        <v>131</v>
      </c>
      <c r="U135" s="222">
        <v>0</v>
      </c>
      <c r="V135" s="222">
        <f>ROUND(E135*U135,2)</f>
        <v>0</v>
      </c>
      <c r="W135" s="222"/>
      <c r="X135" s="222" t="s">
        <v>161</v>
      </c>
      <c r="Y135" s="212"/>
      <c r="Z135" s="212"/>
      <c r="AA135" s="212"/>
      <c r="AB135" s="212"/>
      <c r="AC135" s="212"/>
      <c r="AD135" s="212"/>
      <c r="AE135" s="212"/>
      <c r="AF135" s="212"/>
      <c r="AG135" s="212" t="s">
        <v>162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52"/>
      <c r="D136" s="244"/>
      <c r="E136" s="244"/>
      <c r="F136" s="244"/>
      <c r="G136" s="244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12"/>
      <c r="Z136" s="212"/>
      <c r="AA136" s="212"/>
      <c r="AB136" s="212"/>
      <c r="AC136" s="212"/>
      <c r="AD136" s="212"/>
      <c r="AE136" s="212"/>
      <c r="AF136" s="212"/>
      <c r="AG136" s="212" t="s">
        <v>138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ht="22.5" outlineLevel="1" x14ac:dyDescent="0.2">
      <c r="A137" s="233">
        <v>40</v>
      </c>
      <c r="B137" s="234" t="s">
        <v>270</v>
      </c>
      <c r="C137" s="248" t="s">
        <v>271</v>
      </c>
      <c r="D137" s="235" t="s">
        <v>182</v>
      </c>
      <c r="E137" s="236">
        <v>3</v>
      </c>
      <c r="F137" s="237"/>
      <c r="G137" s="238">
        <f>ROUND(E137*F137,2)</f>
        <v>0</v>
      </c>
      <c r="H137" s="237"/>
      <c r="I137" s="238">
        <f>ROUND(E137*H137,2)</f>
        <v>0</v>
      </c>
      <c r="J137" s="237"/>
      <c r="K137" s="238">
        <f>ROUND(E137*J137,2)</f>
        <v>0</v>
      </c>
      <c r="L137" s="238">
        <v>21</v>
      </c>
      <c r="M137" s="238">
        <f>G137*(1+L137/100)</f>
        <v>0</v>
      </c>
      <c r="N137" s="238">
        <v>4.4000000000000002E-4</v>
      </c>
      <c r="O137" s="238">
        <f>ROUND(E137*N137,2)</f>
        <v>0</v>
      </c>
      <c r="P137" s="238">
        <v>0</v>
      </c>
      <c r="Q137" s="238">
        <f>ROUND(E137*P137,2)</f>
        <v>0</v>
      </c>
      <c r="R137" s="238" t="s">
        <v>160</v>
      </c>
      <c r="S137" s="238" t="s">
        <v>131</v>
      </c>
      <c r="T137" s="239" t="s">
        <v>131</v>
      </c>
      <c r="U137" s="222">
        <v>0</v>
      </c>
      <c r="V137" s="222">
        <f>ROUND(E137*U137,2)</f>
        <v>0</v>
      </c>
      <c r="W137" s="222"/>
      <c r="X137" s="222" t="s">
        <v>161</v>
      </c>
      <c r="Y137" s="212"/>
      <c r="Z137" s="212"/>
      <c r="AA137" s="212"/>
      <c r="AB137" s="212"/>
      <c r="AC137" s="212"/>
      <c r="AD137" s="212"/>
      <c r="AE137" s="212"/>
      <c r="AF137" s="212"/>
      <c r="AG137" s="212" t="s">
        <v>162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9"/>
      <c r="B138" s="220"/>
      <c r="C138" s="252"/>
      <c r="D138" s="244"/>
      <c r="E138" s="244"/>
      <c r="F138" s="244"/>
      <c r="G138" s="244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138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ht="22.5" outlineLevel="1" x14ac:dyDescent="0.2">
      <c r="A139" s="233">
        <v>41</v>
      </c>
      <c r="B139" s="234" t="s">
        <v>272</v>
      </c>
      <c r="C139" s="248" t="s">
        <v>273</v>
      </c>
      <c r="D139" s="235" t="s">
        <v>182</v>
      </c>
      <c r="E139" s="236">
        <v>1</v>
      </c>
      <c r="F139" s="237"/>
      <c r="G139" s="238">
        <f>ROUND(E139*F139,2)</f>
        <v>0</v>
      </c>
      <c r="H139" s="237"/>
      <c r="I139" s="238">
        <f>ROUND(E139*H139,2)</f>
        <v>0</v>
      </c>
      <c r="J139" s="237"/>
      <c r="K139" s="238">
        <f>ROUND(E139*J139,2)</f>
        <v>0</v>
      </c>
      <c r="L139" s="238">
        <v>21</v>
      </c>
      <c r="M139" s="238">
        <f>G139*(1+L139/100)</f>
        <v>0</v>
      </c>
      <c r="N139" s="238">
        <v>2.5999999999999999E-2</v>
      </c>
      <c r="O139" s="238">
        <f>ROUND(E139*N139,2)</f>
        <v>0.03</v>
      </c>
      <c r="P139" s="238">
        <v>0</v>
      </c>
      <c r="Q139" s="238">
        <f>ROUND(E139*P139,2)</f>
        <v>0</v>
      </c>
      <c r="R139" s="238" t="s">
        <v>160</v>
      </c>
      <c r="S139" s="238" t="s">
        <v>131</v>
      </c>
      <c r="T139" s="239" t="s">
        <v>131</v>
      </c>
      <c r="U139" s="222">
        <v>0</v>
      </c>
      <c r="V139" s="222">
        <f>ROUND(E139*U139,2)</f>
        <v>0</v>
      </c>
      <c r="W139" s="222"/>
      <c r="X139" s="222" t="s">
        <v>161</v>
      </c>
      <c r="Y139" s="212"/>
      <c r="Z139" s="212"/>
      <c r="AA139" s="212"/>
      <c r="AB139" s="212"/>
      <c r="AC139" s="212"/>
      <c r="AD139" s="212"/>
      <c r="AE139" s="212"/>
      <c r="AF139" s="212"/>
      <c r="AG139" s="212" t="s">
        <v>162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52"/>
      <c r="D140" s="244"/>
      <c r="E140" s="244"/>
      <c r="F140" s="244"/>
      <c r="G140" s="244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138</v>
      </c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ht="22.5" outlineLevel="1" x14ac:dyDescent="0.2">
      <c r="A141" s="233">
        <v>42</v>
      </c>
      <c r="B141" s="234" t="s">
        <v>274</v>
      </c>
      <c r="C141" s="248" t="s">
        <v>275</v>
      </c>
      <c r="D141" s="235" t="s">
        <v>182</v>
      </c>
      <c r="E141" s="236">
        <v>2</v>
      </c>
      <c r="F141" s="237"/>
      <c r="G141" s="238">
        <f>ROUND(E141*F141,2)</f>
        <v>0</v>
      </c>
      <c r="H141" s="237"/>
      <c r="I141" s="238">
        <f>ROUND(E141*H141,2)</f>
        <v>0</v>
      </c>
      <c r="J141" s="237"/>
      <c r="K141" s="238">
        <f>ROUND(E141*J141,2)</f>
        <v>0</v>
      </c>
      <c r="L141" s="238">
        <v>21</v>
      </c>
      <c r="M141" s="238">
        <f>G141*(1+L141/100)</f>
        <v>0</v>
      </c>
      <c r="N141" s="238">
        <v>2.9000000000000001E-2</v>
      </c>
      <c r="O141" s="238">
        <f>ROUND(E141*N141,2)</f>
        <v>0.06</v>
      </c>
      <c r="P141" s="238">
        <v>0</v>
      </c>
      <c r="Q141" s="238">
        <f>ROUND(E141*P141,2)</f>
        <v>0</v>
      </c>
      <c r="R141" s="238" t="s">
        <v>160</v>
      </c>
      <c r="S141" s="238" t="s">
        <v>131</v>
      </c>
      <c r="T141" s="239" t="s">
        <v>131</v>
      </c>
      <c r="U141" s="222">
        <v>0</v>
      </c>
      <c r="V141" s="222">
        <f>ROUND(E141*U141,2)</f>
        <v>0</v>
      </c>
      <c r="W141" s="222"/>
      <c r="X141" s="222" t="s">
        <v>161</v>
      </c>
      <c r="Y141" s="212"/>
      <c r="Z141" s="212"/>
      <c r="AA141" s="212"/>
      <c r="AB141" s="212"/>
      <c r="AC141" s="212"/>
      <c r="AD141" s="212"/>
      <c r="AE141" s="212"/>
      <c r="AF141" s="212"/>
      <c r="AG141" s="212" t="s">
        <v>162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52"/>
      <c r="D142" s="244"/>
      <c r="E142" s="244"/>
      <c r="F142" s="244"/>
      <c r="G142" s="244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138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33">
        <v>43</v>
      </c>
      <c r="B143" s="234" t="s">
        <v>276</v>
      </c>
      <c r="C143" s="248" t="s">
        <v>277</v>
      </c>
      <c r="D143" s="235" t="s">
        <v>182</v>
      </c>
      <c r="E143" s="236">
        <v>3</v>
      </c>
      <c r="F143" s="237"/>
      <c r="G143" s="238">
        <f>ROUND(E143*F143,2)</f>
        <v>0</v>
      </c>
      <c r="H143" s="237"/>
      <c r="I143" s="238">
        <f>ROUND(E143*H143,2)</f>
        <v>0</v>
      </c>
      <c r="J143" s="237"/>
      <c r="K143" s="238">
        <f>ROUND(E143*J143,2)</f>
        <v>0</v>
      </c>
      <c r="L143" s="238">
        <v>21</v>
      </c>
      <c r="M143" s="238">
        <f>G143*(1+L143/100)</f>
        <v>0</v>
      </c>
      <c r="N143" s="238">
        <v>1.2099999999999999E-3</v>
      </c>
      <c r="O143" s="238">
        <f>ROUND(E143*N143,2)</f>
        <v>0</v>
      </c>
      <c r="P143" s="238">
        <v>0</v>
      </c>
      <c r="Q143" s="238">
        <f>ROUND(E143*P143,2)</f>
        <v>0</v>
      </c>
      <c r="R143" s="238" t="s">
        <v>160</v>
      </c>
      <c r="S143" s="238" t="s">
        <v>131</v>
      </c>
      <c r="T143" s="239" t="s">
        <v>174</v>
      </c>
      <c r="U143" s="222">
        <v>0</v>
      </c>
      <c r="V143" s="222">
        <f>ROUND(E143*U143,2)</f>
        <v>0</v>
      </c>
      <c r="W143" s="222"/>
      <c r="X143" s="222" t="s">
        <v>161</v>
      </c>
      <c r="Y143" s="212"/>
      <c r="Z143" s="212"/>
      <c r="AA143" s="212"/>
      <c r="AB143" s="212"/>
      <c r="AC143" s="212"/>
      <c r="AD143" s="212"/>
      <c r="AE143" s="212"/>
      <c r="AF143" s="212"/>
      <c r="AG143" s="212" t="s">
        <v>162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9"/>
      <c r="B144" s="220"/>
      <c r="C144" s="252"/>
      <c r="D144" s="244"/>
      <c r="E144" s="244"/>
      <c r="F144" s="244"/>
      <c r="G144" s="244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138</v>
      </c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33">
        <v>44</v>
      </c>
      <c r="B145" s="234" t="s">
        <v>278</v>
      </c>
      <c r="C145" s="248" t="s">
        <v>279</v>
      </c>
      <c r="D145" s="235" t="s">
        <v>182</v>
      </c>
      <c r="E145" s="236">
        <v>2</v>
      </c>
      <c r="F145" s="237"/>
      <c r="G145" s="238">
        <f>ROUND(E145*F145,2)</f>
        <v>0</v>
      </c>
      <c r="H145" s="237"/>
      <c r="I145" s="238">
        <f>ROUND(E145*H145,2)</f>
        <v>0</v>
      </c>
      <c r="J145" s="237"/>
      <c r="K145" s="238">
        <f>ROUND(E145*J145,2)</f>
        <v>0</v>
      </c>
      <c r="L145" s="238">
        <v>21</v>
      </c>
      <c r="M145" s="238">
        <f>G145*(1+L145/100)</f>
        <v>0</v>
      </c>
      <c r="N145" s="238">
        <v>1.41E-3</v>
      </c>
      <c r="O145" s="238">
        <f>ROUND(E145*N145,2)</f>
        <v>0</v>
      </c>
      <c r="P145" s="238">
        <v>0</v>
      </c>
      <c r="Q145" s="238">
        <f>ROUND(E145*P145,2)</f>
        <v>0</v>
      </c>
      <c r="R145" s="238" t="s">
        <v>160</v>
      </c>
      <c r="S145" s="238" t="s">
        <v>131</v>
      </c>
      <c r="T145" s="239" t="s">
        <v>131</v>
      </c>
      <c r="U145" s="222">
        <v>0</v>
      </c>
      <c r="V145" s="222">
        <f>ROUND(E145*U145,2)</f>
        <v>0</v>
      </c>
      <c r="W145" s="222"/>
      <c r="X145" s="222" t="s">
        <v>161</v>
      </c>
      <c r="Y145" s="212"/>
      <c r="Z145" s="212"/>
      <c r="AA145" s="212"/>
      <c r="AB145" s="212"/>
      <c r="AC145" s="212"/>
      <c r="AD145" s="212"/>
      <c r="AE145" s="212"/>
      <c r="AF145" s="212"/>
      <c r="AG145" s="212" t="s">
        <v>162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9"/>
      <c r="B146" s="220"/>
      <c r="C146" s="252"/>
      <c r="D146" s="244"/>
      <c r="E146" s="244"/>
      <c r="F146" s="244"/>
      <c r="G146" s="244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12"/>
      <c r="Z146" s="212"/>
      <c r="AA146" s="212"/>
      <c r="AB146" s="212"/>
      <c r="AC146" s="212"/>
      <c r="AD146" s="212"/>
      <c r="AE146" s="212"/>
      <c r="AF146" s="212"/>
      <c r="AG146" s="212" t="s">
        <v>138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33">
        <v>45</v>
      </c>
      <c r="B147" s="234" t="s">
        <v>280</v>
      </c>
      <c r="C147" s="248" t="s">
        <v>281</v>
      </c>
      <c r="D147" s="235" t="s">
        <v>182</v>
      </c>
      <c r="E147" s="236">
        <v>2</v>
      </c>
      <c r="F147" s="237"/>
      <c r="G147" s="238">
        <f>ROUND(E147*F147,2)</f>
        <v>0</v>
      </c>
      <c r="H147" s="237"/>
      <c r="I147" s="238">
        <f>ROUND(E147*H147,2)</f>
        <v>0</v>
      </c>
      <c r="J147" s="237"/>
      <c r="K147" s="238">
        <f>ROUND(E147*J147,2)</f>
        <v>0</v>
      </c>
      <c r="L147" s="238">
        <v>21</v>
      </c>
      <c r="M147" s="238">
        <f>G147*(1+L147/100)</f>
        <v>0</v>
      </c>
      <c r="N147" s="238">
        <v>1.6100000000000001E-3</v>
      </c>
      <c r="O147" s="238">
        <f>ROUND(E147*N147,2)</f>
        <v>0</v>
      </c>
      <c r="P147" s="238">
        <v>0</v>
      </c>
      <c r="Q147" s="238">
        <f>ROUND(E147*P147,2)</f>
        <v>0</v>
      </c>
      <c r="R147" s="238" t="s">
        <v>160</v>
      </c>
      <c r="S147" s="238" t="s">
        <v>131</v>
      </c>
      <c r="T147" s="239" t="s">
        <v>131</v>
      </c>
      <c r="U147" s="222">
        <v>0</v>
      </c>
      <c r="V147" s="222">
        <f>ROUND(E147*U147,2)</f>
        <v>0</v>
      </c>
      <c r="W147" s="222"/>
      <c r="X147" s="222" t="s">
        <v>161</v>
      </c>
      <c r="Y147" s="212"/>
      <c r="Z147" s="212"/>
      <c r="AA147" s="212"/>
      <c r="AB147" s="212"/>
      <c r="AC147" s="212"/>
      <c r="AD147" s="212"/>
      <c r="AE147" s="212"/>
      <c r="AF147" s="212"/>
      <c r="AG147" s="212" t="s">
        <v>162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9"/>
      <c r="B148" s="220"/>
      <c r="C148" s="252"/>
      <c r="D148" s="244"/>
      <c r="E148" s="244"/>
      <c r="F148" s="244"/>
      <c r="G148" s="244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138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9">
        <v>46</v>
      </c>
      <c r="B149" s="220" t="s">
        <v>282</v>
      </c>
      <c r="C149" s="253" t="s">
        <v>283</v>
      </c>
      <c r="D149" s="221" t="s">
        <v>0</v>
      </c>
      <c r="E149" s="241"/>
      <c r="F149" s="223"/>
      <c r="G149" s="222">
        <f>ROUND(E149*F149,2)</f>
        <v>0</v>
      </c>
      <c r="H149" s="223"/>
      <c r="I149" s="222">
        <f>ROUND(E149*H149,2)</f>
        <v>0</v>
      </c>
      <c r="J149" s="223"/>
      <c r="K149" s="222">
        <f>ROUND(E149*J149,2)</f>
        <v>0</v>
      </c>
      <c r="L149" s="222">
        <v>21</v>
      </c>
      <c r="M149" s="222">
        <f>G149*(1+L149/100)</f>
        <v>0</v>
      </c>
      <c r="N149" s="222">
        <v>0</v>
      </c>
      <c r="O149" s="222">
        <f>ROUND(E149*N149,2)</f>
        <v>0</v>
      </c>
      <c r="P149" s="222">
        <v>0</v>
      </c>
      <c r="Q149" s="222">
        <f>ROUND(E149*P149,2)</f>
        <v>0</v>
      </c>
      <c r="R149" s="222" t="s">
        <v>261</v>
      </c>
      <c r="S149" s="222" t="s">
        <v>131</v>
      </c>
      <c r="T149" s="222" t="s">
        <v>174</v>
      </c>
      <c r="U149" s="222">
        <v>0</v>
      </c>
      <c r="V149" s="222">
        <f>ROUND(E149*U149,2)</f>
        <v>0</v>
      </c>
      <c r="W149" s="222"/>
      <c r="X149" s="222" t="s">
        <v>226</v>
      </c>
      <c r="Y149" s="212"/>
      <c r="Z149" s="212"/>
      <c r="AA149" s="212"/>
      <c r="AB149" s="212"/>
      <c r="AC149" s="212"/>
      <c r="AD149" s="212"/>
      <c r="AE149" s="212"/>
      <c r="AF149" s="212"/>
      <c r="AG149" s="212" t="s">
        <v>227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9"/>
      <c r="B150" s="220"/>
      <c r="C150" s="254" t="s">
        <v>256</v>
      </c>
      <c r="D150" s="245"/>
      <c r="E150" s="245"/>
      <c r="F150" s="245"/>
      <c r="G150" s="245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135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9"/>
      <c r="B151" s="220"/>
      <c r="C151" s="251"/>
      <c r="D151" s="242"/>
      <c r="E151" s="242"/>
      <c r="F151" s="242"/>
      <c r="G151" s="24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138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ht="33.75" outlineLevel="1" x14ac:dyDescent="0.2">
      <c r="A152" s="219">
        <v>47</v>
      </c>
      <c r="B152" s="220" t="s">
        <v>284</v>
      </c>
      <c r="C152" s="253" t="s">
        <v>285</v>
      </c>
      <c r="D152" s="221" t="s">
        <v>0</v>
      </c>
      <c r="E152" s="241"/>
      <c r="F152" s="223"/>
      <c r="G152" s="222">
        <f>ROUND(E152*F152,2)</f>
        <v>0</v>
      </c>
      <c r="H152" s="223"/>
      <c r="I152" s="222">
        <f>ROUND(E152*H152,2)</f>
        <v>0</v>
      </c>
      <c r="J152" s="223"/>
      <c r="K152" s="222">
        <f>ROUND(E152*J152,2)</f>
        <v>0</v>
      </c>
      <c r="L152" s="222">
        <v>21</v>
      </c>
      <c r="M152" s="222">
        <f>G152*(1+L152/100)</f>
        <v>0</v>
      </c>
      <c r="N152" s="222">
        <v>0</v>
      </c>
      <c r="O152" s="222">
        <f>ROUND(E152*N152,2)</f>
        <v>0</v>
      </c>
      <c r="P152" s="222">
        <v>0</v>
      </c>
      <c r="Q152" s="222">
        <f>ROUND(E152*P152,2)</f>
        <v>0</v>
      </c>
      <c r="R152" s="222" t="s">
        <v>261</v>
      </c>
      <c r="S152" s="222" t="s">
        <v>131</v>
      </c>
      <c r="T152" s="222" t="s">
        <v>174</v>
      </c>
      <c r="U152" s="222">
        <v>0</v>
      </c>
      <c r="V152" s="222">
        <f>ROUND(E152*U152,2)</f>
        <v>0</v>
      </c>
      <c r="W152" s="222"/>
      <c r="X152" s="222" t="s">
        <v>226</v>
      </c>
      <c r="Y152" s="212"/>
      <c r="Z152" s="212"/>
      <c r="AA152" s="212"/>
      <c r="AB152" s="212"/>
      <c r="AC152" s="212"/>
      <c r="AD152" s="212"/>
      <c r="AE152" s="212"/>
      <c r="AF152" s="212"/>
      <c r="AG152" s="212" t="s">
        <v>227</v>
      </c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9"/>
      <c r="B153" s="220"/>
      <c r="C153" s="254" t="s">
        <v>256</v>
      </c>
      <c r="D153" s="245"/>
      <c r="E153" s="245"/>
      <c r="F153" s="245"/>
      <c r="G153" s="245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12"/>
      <c r="Z153" s="212"/>
      <c r="AA153" s="212"/>
      <c r="AB153" s="212"/>
      <c r="AC153" s="212"/>
      <c r="AD153" s="212"/>
      <c r="AE153" s="212"/>
      <c r="AF153" s="212"/>
      <c r="AG153" s="212" t="s">
        <v>135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51"/>
      <c r="D154" s="242"/>
      <c r="E154" s="242"/>
      <c r="F154" s="242"/>
      <c r="G154" s="24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138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ht="33.75" outlineLevel="1" x14ac:dyDescent="0.2">
      <c r="A155" s="219">
        <v>48</v>
      </c>
      <c r="B155" s="220" t="s">
        <v>286</v>
      </c>
      <c r="C155" s="253" t="s">
        <v>287</v>
      </c>
      <c r="D155" s="221" t="s">
        <v>0</v>
      </c>
      <c r="E155" s="241"/>
      <c r="F155" s="223"/>
      <c r="G155" s="222">
        <f>ROUND(E155*F155,2)</f>
        <v>0</v>
      </c>
      <c r="H155" s="223"/>
      <c r="I155" s="222">
        <f>ROUND(E155*H155,2)</f>
        <v>0</v>
      </c>
      <c r="J155" s="223"/>
      <c r="K155" s="222">
        <f>ROUND(E155*J155,2)</f>
        <v>0</v>
      </c>
      <c r="L155" s="222">
        <v>21</v>
      </c>
      <c r="M155" s="222">
        <f>G155*(1+L155/100)</f>
        <v>0</v>
      </c>
      <c r="N155" s="222">
        <v>0</v>
      </c>
      <c r="O155" s="222">
        <f>ROUND(E155*N155,2)</f>
        <v>0</v>
      </c>
      <c r="P155" s="222">
        <v>0</v>
      </c>
      <c r="Q155" s="222">
        <f>ROUND(E155*P155,2)</f>
        <v>0</v>
      </c>
      <c r="R155" s="222" t="s">
        <v>261</v>
      </c>
      <c r="S155" s="222" t="s">
        <v>131</v>
      </c>
      <c r="T155" s="222" t="s">
        <v>174</v>
      </c>
      <c r="U155" s="222">
        <v>0</v>
      </c>
      <c r="V155" s="222">
        <f>ROUND(E155*U155,2)</f>
        <v>0</v>
      </c>
      <c r="W155" s="222"/>
      <c r="X155" s="222" t="s">
        <v>226</v>
      </c>
      <c r="Y155" s="212"/>
      <c r="Z155" s="212"/>
      <c r="AA155" s="212"/>
      <c r="AB155" s="212"/>
      <c r="AC155" s="212"/>
      <c r="AD155" s="212"/>
      <c r="AE155" s="212"/>
      <c r="AF155" s="212"/>
      <c r="AG155" s="212" t="s">
        <v>227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9"/>
      <c r="B156" s="220"/>
      <c r="C156" s="254" t="s">
        <v>256</v>
      </c>
      <c r="D156" s="245"/>
      <c r="E156" s="245"/>
      <c r="F156" s="245"/>
      <c r="G156" s="245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135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9"/>
      <c r="B157" s="220"/>
      <c r="C157" s="251"/>
      <c r="D157" s="242"/>
      <c r="E157" s="242"/>
      <c r="F157" s="242"/>
      <c r="G157" s="24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2"/>
      <c r="Z157" s="212"/>
      <c r="AA157" s="212"/>
      <c r="AB157" s="212"/>
      <c r="AC157" s="212"/>
      <c r="AD157" s="212"/>
      <c r="AE157" s="212"/>
      <c r="AF157" s="212"/>
      <c r="AG157" s="212" t="s">
        <v>138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x14ac:dyDescent="0.2">
      <c r="A158" s="227" t="s">
        <v>125</v>
      </c>
      <c r="B158" s="228" t="s">
        <v>80</v>
      </c>
      <c r="C158" s="247" t="s">
        <v>81</v>
      </c>
      <c r="D158" s="229"/>
      <c r="E158" s="230"/>
      <c r="F158" s="231"/>
      <c r="G158" s="231">
        <f>SUMIF(AG159:AG160,"&lt;&gt;NOR",G159:G160)</f>
        <v>0</v>
      </c>
      <c r="H158" s="231"/>
      <c r="I158" s="231">
        <f>SUM(I159:I160)</f>
        <v>0</v>
      </c>
      <c r="J158" s="231"/>
      <c r="K158" s="231">
        <f>SUM(K159:K160)</f>
        <v>0</v>
      </c>
      <c r="L158" s="231"/>
      <c r="M158" s="231">
        <f>SUM(M159:M160)</f>
        <v>0</v>
      </c>
      <c r="N158" s="231"/>
      <c r="O158" s="231">
        <f>SUM(O159:O160)</f>
        <v>0</v>
      </c>
      <c r="P158" s="231"/>
      <c r="Q158" s="231">
        <f>SUM(Q159:Q160)</f>
        <v>0</v>
      </c>
      <c r="R158" s="231"/>
      <c r="S158" s="231"/>
      <c r="T158" s="232"/>
      <c r="U158" s="226"/>
      <c r="V158" s="226">
        <f>SUM(V159:V160)</f>
        <v>0.36</v>
      </c>
      <c r="W158" s="226"/>
      <c r="X158" s="226"/>
      <c r="AG158" t="s">
        <v>126</v>
      </c>
    </row>
    <row r="159" spans="1:60" outlineLevel="1" x14ac:dyDescent="0.2">
      <c r="A159" s="233">
        <v>49</v>
      </c>
      <c r="B159" s="234" t="s">
        <v>288</v>
      </c>
      <c r="C159" s="248" t="s">
        <v>289</v>
      </c>
      <c r="D159" s="235" t="s">
        <v>182</v>
      </c>
      <c r="E159" s="236">
        <v>6</v>
      </c>
      <c r="F159" s="237"/>
      <c r="G159" s="238">
        <f>ROUND(E159*F159,2)</f>
        <v>0</v>
      </c>
      <c r="H159" s="237"/>
      <c r="I159" s="238">
        <f>ROUND(E159*H159,2)</f>
        <v>0</v>
      </c>
      <c r="J159" s="237"/>
      <c r="K159" s="238">
        <f>ROUND(E159*J159,2)</f>
        <v>0</v>
      </c>
      <c r="L159" s="238">
        <v>21</v>
      </c>
      <c r="M159" s="238">
        <f>G159*(1+L159/100)</f>
        <v>0</v>
      </c>
      <c r="N159" s="238">
        <v>6.0000000000000002E-5</v>
      </c>
      <c r="O159" s="238">
        <f>ROUND(E159*N159,2)</f>
        <v>0</v>
      </c>
      <c r="P159" s="238">
        <v>1E-4</v>
      </c>
      <c r="Q159" s="238">
        <f>ROUND(E159*P159,2)</f>
        <v>0</v>
      </c>
      <c r="R159" s="238" t="s">
        <v>290</v>
      </c>
      <c r="S159" s="238" t="s">
        <v>131</v>
      </c>
      <c r="T159" s="239" t="s">
        <v>174</v>
      </c>
      <c r="U159" s="222">
        <v>0.06</v>
      </c>
      <c r="V159" s="222">
        <f>ROUND(E159*U159,2)</f>
        <v>0.36</v>
      </c>
      <c r="W159" s="222"/>
      <c r="X159" s="222" t="s">
        <v>132</v>
      </c>
      <c r="Y159" s="212"/>
      <c r="Z159" s="212"/>
      <c r="AA159" s="212"/>
      <c r="AB159" s="212"/>
      <c r="AC159" s="212"/>
      <c r="AD159" s="212"/>
      <c r="AE159" s="212"/>
      <c r="AF159" s="212"/>
      <c r="AG159" s="212" t="s">
        <v>133</v>
      </c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9"/>
      <c r="B160" s="220"/>
      <c r="C160" s="252"/>
      <c r="D160" s="244"/>
      <c r="E160" s="244"/>
      <c r="F160" s="244"/>
      <c r="G160" s="244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12"/>
      <c r="Z160" s="212"/>
      <c r="AA160" s="212"/>
      <c r="AB160" s="212"/>
      <c r="AC160" s="212"/>
      <c r="AD160" s="212"/>
      <c r="AE160" s="212"/>
      <c r="AF160" s="212"/>
      <c r="AG160" s="212" t="s">
        <v>138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x14ac:dyDescent="0.2">
      <c r="A161" s="227" t="s">
        <v>125</v>
      </c>
      <c r="B161" s="228" t="s">
        <v>82</v>
      </c>
      <c r="C161" s="247" t="s">
        <v>83</v>
      </c>
      <c r="D161" s="229"/>
      <c r="E161" s="230"/>
      <c r="F161" s="231"/>
      <c r="G161" s="231">
        <f>SUMIF(AG162:AG188,"&lt;&gt;NOR",G162:G188)</f>
        <v>0</v>
      </c>
      <c r="H161" s="231"/>
      <c r="I161" s="231">
        <f>SUM(I162:I188)</f>
        <v>0</v>
      </c>
      <c r="J161" s="231"/>
      <c r="K161" s="231">
        <f>SUM(K162:K188)</f>
        <v>0</v>
      </c>
      <c r="L161" s="231"/>
      <c r="M161" s="231">
        <f>SUM(M162:M188)</f>
        <v>0</v>
      </c>
      <c r="N161" s="231"/>
      <c r="O161" s="231">
        <f>SUM(O162:O188)</f>
        <v>0.36</v>
      </c>
      <c r="P161" s="231"/>
      <c r="Q161" s="231">
        <f>SUM(Q162:Q188)</f>
        <v>0.23</v>
      </c>
      <c r="R161" s="231"/>
      <c r="S161" s="231"/>
      <c r="T161" s="232"/>
      <c r="U161" s="226"/>
      <c r="V161" s="226">
        <f>SUM(V162:V188)</f>
        <v>9.07</v>
      </c>
      <c r="W161" s="226"/>
      <c r="X161" s="226"/>
      <c r="AG161" t="s">
        <v>126</v>
      </c>
    </row>
    <row r="162" spans="1:60" outlineLevel="1" x14ac:dyDescent="0.2">
      <c r="A162" s="233">
        <v>50</v>
      </c>
      <c r="B162" s="234" t="s">
        <v>291</v>
      </c>
      <c r="C162" s="248" t="s">
        <v>292</v>
      </c>
      <c r="D162" s="235" t="s">
        <v>186</v>
      </c>
      <c r="E162" s="236">
        <v>34.5</v>
      </c>
      <c r="F162" s="237"/>
      <c r="G162" s="238">
        <f>ROUND(E162*F162,2)</f>
        <v>0</v>
      </c>
      <c r="H162" s="237"/>
      <c r="I162" s="238">
        <f>ROUND(E162*H162,2)</f>
        <v>0</v>
      </c>
      <c r="J162" s="237"/>
      <c r="K162" s="238">
        <f>ROUND(E162*J162,2)</f>
        <v>0</v>
      </c>
      <c r="L162" s="238">
        <v>21</v>
      </c>
      <c r="M162" s="238">
        <f>G162*(1+L162/100)</f>
        <v>0</v>
      </c>
      <c r="N162" s="238">
        <v>0</v>
      </c>
      <c r="O162" s="238">
        <f>ROUND(E162*N162,2)</f>
        <v>0</v>
      </c>
      <c r="P162" s="238">
        <v>0</v>
      </c>
      <c r="Q162" s="238">
        <f>ROUND(E162*P162,2)</f>
        <v>0</v>
      </c>
      <c r="R162" s="238" t="s">
        <v>293</v>
      </c>
      <c r="S162" s="238" t="s">
        <v>131</v>
      </c>
      <c r="T162" s="239" t="s">
        <v>174</v>
      </c>
      <c r="U162" s="222">
        <v>0.15</v>
      </c>
      <c r="V162" s="222">
        <f>ROUND(E162*U162,2)</f>
        <v>5.18</v>
      </c>
      <c r="W162" s="222"/>
      <c r="X162" s="222" t="s">
        <v>132</v>
      </c>
      <c r="Y162" s="212"/>
      <c r="Z162" s="212"/>
      <c r="AA162" s="212"/>
      <c r="AB162" s="212"/>
      <c r="AC162" s="212"/>
      <c r="AD162" s="212"/>
      <c r="AE162" s="212"/>
      <c r="AF162" s="212"/>
      <c r="AG162" s="212" t="s">
        <v>133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9"/>
      <c r="B163" s="220"/>
      <c r="C163" s="249" t="s">
        <v>294</v>
      </c>
      <c r="D163" s="240"/>
      <c r="E163" s="240"/>
      <c r="F163" s="240"/>
      <c r="G163" s="240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135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9"/>
      <c r="B164" s="220"/>
      <c r="C164" s="250" t="s">
        <v>295</v>
      </c>
      <c r="D164" s="224"/>
      <c r="E164" s="225">
        <v>21.6</v>
      </c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12"/>
      <c r="Z164" s="212"/>
      <c r="AA164" s="212"/>
      <c r="AB164" s="212"/>
      <c r="AC164" s="212"/>
      <c r="AD164" s="212"/>
      <c r="AE164" s="212"/>
      <c r="AF164" s="212"/>
      <c r="AG164" s="212" t="s">
        <v>137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9"/>
      <c r="B165" s="220"/>
      <c r="C165" s="250" t="s">
        <v>296</v>
      </c>
      <c r="D165" s="224"/>
      <c r="E165" s="225">
        <v>12.9</v>
      </c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137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19"/>
      <c r="B166" s="220"/>
      <c r="C166" s="251"/>
      <c r="D166" s="242"/>
      <c r="E166" s="242"/>
      <c r="F166" s="242"/>
      <c r="G166" s="24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12"/>
      <c r="Z166" s="212"/>
      <c r="AA166" s="212"/>
      <c r="AB166" s="212"/>
      <c r="AC166" s="212"/>
      <c r="AD166" s="212"/>
      <c r="AE166" s="212"/>
      <c r="AF166" s="212"/>
      <c r="AG166" s="212" t="s">
        <v>138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33">
        <v>51</v>
      </c>
      <c r="B167" s="234" t="s">
        <v>297</v>
      </c>
      <c r="C167" s="248" t="s">
        <v>298</v>
      </c>
      <c r="D167" s="235" t="s">
        <v>129</v>
      </c>
      <c r="E167" s="236">
        <v>25.92</v>
      </c>
      <c r="F167" s="237"/>
      <c r="G167" s="238">
        <f>ROUND(E167*F167,2)</f>
        <v>0</v>
      </c>
      <c r="H167" s="237"/>
      <c r="I167" s="238">
        <f>ROUND(E167*H167,2)</f>
        <v>0</v>
      </c>
      <c r="J167" s="237"/>
      <c r="K167" s="238">
        <f>ROUND(E167*J167,2)</f>
        <v>0</v>
      </c>
      <c r="L167" s="238">
        <v>21</v>
      </c>
      <c r="M167" s="238">
        <f>G167*(1+L167/100)</f>
        <v>0</v>
      </c>
      <c r="N167" s="238">
        <v>0</v>
      </c>
      <c r="O167" s="238">
        <f>ROUND(E167*N167,2)</f>
        <v>0</v>
      </c>
      <c r="P167" s="238">
        <v>8.9099999999999995E-3</v>
      </c>
      <c r="Q167" s="238">
        <f>ROUND(E167*P167,2)</f>
        <v>0.23</v>
      </c>
      <c r="R167" s="238" t="s">
        <v>293</v>
      </c>
      <c r="S167" s="238" t="s">
        <v>131</v>
      </c>
      <c r="T167" s="239" t="s">
        <v>131</v>
      </c>
      <c r="U167" s="222">
        <v>0.15</v>
      </c>
      <c r="V167" s="222">
        <f>ROUND(E167*U167,2)</f>
        <v>3.89</v>
      </c>
      <c r="W167" s="222"/>
      <c r="X167" s="222" t="s">
        <v>132</v>
      </c>
      <c r="Y167" s="212"/>
      <c r="Z167" s="212"/>
      <c r="AA167" s="212"/>
      <c r="AB167" s="212"/>
      <c r="AC167" s="212"/>
      <c r="AD167" s="212"/>
      <c r="AE167" s="212"/>
      <c r="AF167" s="212"/>
      <c r="AG167" s="212" t="s">
        <v>133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9"/>
      <c r="B168" s="220"/>
      <c r="C168" s="249" t="s">
        <v>299</v>
      </c>
      <c r="D168" s="240"/>
      <c r="E168" s="240"/>
      <c r="F168" s="240"/>
      <c r="G168" s="240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135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9"/>
      <c r="B169" s="220"/>
      <c r="C169" s="250" t="s">
        <v>300</v>
      </c>
      <c r="D169" s="224"/>
      <c r="E169" s="225">
        <v>25.92</v>
      </c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12"/>
      <c r="Z169" s="212"/>
      <c r="AA169" s="212"/>
      <c r="AB169" s="212"/>
      <c r="AC169" s="212"/>
      <c r="AD169" s="212"/>
      <c r="AE169" s="212"/>
      <c r="AF169" s="212"/>
      <c r="AG169" s="212" t="s">
        <v>137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9"/>
      <c r="B170" s="220"/>
      <c r="C170" s="251"/>
      <c r="D170" s="242"/>
      <c r="E170" s="242"/>
      <c r="F170" s="242"/>
      <c r="G170" s="24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12"/>
      <c r="Z170" s="212"/>
      <c r="AA170" s="212"/>
      <c r="AB170" s="212"/>
      <c r="AC170" s="212"/>
      <c r="AD170" s="212"/>
      <c r="AE170" s="212"/>
      <c r="AF170" s="212"/>
      <c r="AG170" s="212" t="s">
        <v>138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33">
        <v>52</v>
      </c>
      <c r="B171" s="234" t="s">
        <v>301</v>
      </c>
      <c r="C171" s="248" t="s">
        <v>302</v>
      </c>
      <c r="D171" s="235" t="s">
        <v>129</v>
      </c>
      <c r="E171" s="236">
        <v>36.18</v>
      </c>
      <c r="F171" s="237"/>
      <c r="G171" s="238">
        <f>ROUND(E171*F171,2)</f>
        <v>0</v>
      </c>
      <c r="H171" s="237"/>
      <c r="I171" s="238">
        <f>ROUND(E171*H171,2)</f>
        <v>0</v>
      </c>
      <c r="J171" s="237"/>
      <c r="K171" s="238">
        <f>ROUND(E171*J171,2)</f>
        <v>0</v>
      </c>
      <c r="L171" s="238">
        <v>21</v>
      </c>
      <c r="M171" s="238">
        <f>G171*(1+L171/100)</f>
        <v>0</v>
      </c>
      <c r="N171" s="238">
        <v>9.6500000000000006E-3</v>
      </c>
      <c r="O171" s="238">
        <f>ROUND(E171*N171,2)</f>
        <v>0.35</v>
      </c>
      <c r="P171" s="238">
        <v>0</v>
      </c>
      <c r="Q171" s="238">
        <f>ROUND(E171*P171,2)</f>
        <v>0</v>
      </c>
      <c r="R171" s="238" t="s">
        <v>303</v>
      </c>
      <c r="S171" s="238" t="s">
        <v>131</v>
      </c>
      <c r="T171" s="239" t="s">
        <v>131</v>
      </c>
      <c r="U171" s="222">
        <v>0</v>
      </c>
      <c r="V171" s="222">
        <f>ROUND(E171*U171,2)</f>
        <v>0</v>
      </c>
      <c r="W171" s="222"/>
      <c r="X171" s="222" t="s">
        <v>153</v>
      </c>
      <c r="Y171" s="212"/>
      <c r="Z171" s="212"/>
      <c r="AA171" s="212"/>
      <c r="AB171" s="212"/>
      <c r="AC171" s="212"/>
      <c r="AD171" s="212"/>
      <c r="AE171" s="212"/>
      <c r="AF171" s="212"/>
      <c r="AG171" s="212" t="s">
        <v>154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19"/>
      <c r="B172" s="220"/>
      <c r="C172" s="249" t="s">
        <v>304</v>
      </c>
      <c r="D172" s="240"/>
      <c r="E172" s="240"/>
      <c r="F172" s="240"/>
      <c r="G172" s="240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12"/>
      <c r="Z172" s="212"/>
      <c r="AA172" s="212"/>
      <c r="AB172" s="212"/>
      <c r="AC172" s="212"/>
      <c r="AD172" s="212"/>
      <c r="AE172" s="212"/>
      <c r="AF172" s="212"/>
      <c r="AG172" s="212" t="s">
        <v>135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19"/>
      <c r="B173" s="220"/>
      <c r="C173" s="250" t="s">
        <v>305</v>
      </c>
      <c r="D173" s="224"/>
      <c r="E173" s="225">
        <v>25.92</v>
      </c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12"/>
      <c r="Z173" s="212"/>
      <c r="AA173" s="212"/>
      <c r="AB173" s="212"/>
      <c r="AC173" s="212"/>
      <c r="AD173" s="212"/>
      <c r="AE173" s="212"/>
      <c r="AF173" s="212"/>
      <c r="AG173" s="212" t="s">
        <v>137</v>
      </c>
      <c r="AH173" s="212">
        <v>0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9"/>
      <c r="B174" s="220"/>
      <c r="C174" s="250" t="s">
        <v>306</v>
      </c>
      <c r="D174" s="224"/>
      <c r="E174" s="225">
        <v>10.26</v>
      </c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137</v>
      </c>
      <c r="AH174" s="212">
        <v>0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9"/>
      <c r="B175" s="220"/>
      <c r="C175" s="251"/>
      <c r="D175" s="242"/>
      <c r="E175" s="242"/>
      <c r="F175" s="242"/>
      <c r="G175" s="24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12"/>
      <c r="Z175" s="212"/>
      <c r="AA175" s="212"/>
      <c r="AB175" s="212"/>
      <c r="AC175" s="212"/>
      <c r="AD175" s="212"/>
      <c r="AE175" s="212"/>
      <c r="AF175" s="212"/>
      <c r="AG175" s="212" t="s">
        <v>138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33">
        <v>53</v>
      </c>
      <c r="B176" s="234" t="s">
        <v>307</v>
      </c>
      <c r="C176" s="248" t="s">
        <v>308</v>
      </c>
      <c r="D176" s="235" t="s">
        <v>186</v>
      </c>
      <c r="E176" s="236">
        <v>37.26</v>
      </c>
      <c r="F176" s="237"/>
      <c r="G176" s="238">
        <f>ROUND(E176*F176,2)</f>
        <v>0</v>
      </c>
      <c r="H176" s="237"/>
      <c r="I176" s="238">
        <f>ROUND(E176*H176,2)</f>
        <v>0</v>
      </c>
      <c r="J176" s="237"/>
      <c r="K176" s="238">
        <f>ROUND(E176*J176,2)</f>
        <v>0</v>
      </c>
      <c r="L176" s="238">
        <v>21</v>
      </c>
      <c r="M176" s="238">
        <f>G176*(1+L176/100)</f>
        <v>0</v>
      </c>
      <c r="N176" s="238">
        <v>1.4999999999999999E-4</v>
      </c>
      <c r="O176" s="238">
        <f>ROUND(E176*N176,2)</f>
        <v>0.01</v>
      </c>
      <c r="P176" s="238">
        <v>0</v>
      </c>
      <c r="Q176" s="238">
        <f>ROUND(E176*P176,2)</f>
        <v>0</v>
      </c>
      <c r="R176" s="238" t="s">
        <v>160</v>
      </c>
      <c r="S176" s="238" t="s">
        <v>131</v>
      </c>
      <c r="T176" s="239" t="s">
        <v>174</v>
      </c>
      <c r="U176" s="222">
        <v>0</v>
      </c>
      <c r="V176" s="222">
        <f>ROUND(E176*U176,2)</f>
        <v>0</v>
      </c>
      <c r="W176" s="222"/>
      <c r="X176" s="222" t="s">
        <v>161</v>
      </c>
      <c r="Y176" s="212"/>
      <c r="Z176" s="212"/>
      <c r="AA176" s="212"/>
      <c r="AB176" s="212"/>
      <c r="AC176" s="212"/>
      <c r="AD176" s="212"/>
      <c r="AE176" s="212"/>
      <c r="AF176" s="212"/>
      <c r="AG176" s="212" t="s">
        <v>162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9"/>
      <c r="B177" s="220"/>
      <c r="C177" s="250" t="s">
        <v>309</v>
      </c>
      <c r="D177" s="224"/>
      <c r="E177" s="225">
        <v>34.5</v>
      </c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137</v>
      </c>
      <c r="AH177" s="212">
        <v>0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9"/>
      <c r="B178" s="220"/>
      <c r="C178" s="250" t="s">
        <v>310</v>
      </c>
      <c r="D178" s="224"/>
      <c r="E178" s="225">
        <v>2.76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12"/>
      <c r="Z178" s="212"/>
      <c r="AA178" s="212"/>
      <c r="AB178" s="212"/>
      <c r="AC178" s="212"/>
      <c r="AD178" s="212"/>
      <c r="AE178" s="212"/>
      <c r="AF178" s="212"/>
      <c r="AG178" s="212" t="s">
        <v>137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9"/>
      <c r="B179" s="220"/>
      <c r="C179" s="251"/>
      <c r="D179" s="242"/>
      <c r="E179" s="242"/>
      <c r="F179" s="242"/>
      <c r="G179" s="24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138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9">
        <v>54</v>
      </c>
      <c r="B180" s="220" t="s">
        <v>311</v>
      </c>
      <c r="C180" s="253" t="s">
        <v>312</v>
      </c>
      <c r="D180" s="221" t="s">
        <v>0</v>
      </c>
      <c r="E180" s="241"/>
      <c r="F180" s="223"/>
      <c r="G180" s="222">
        <f>ROUND(E180*F180,2)</f>
        <v>0</v>
      </c>
      <c r="H180" s="223"/>
      <c r="I180" s="222">
        <f>ROUND(E180*H180,2)</f>
        <v>0</v>
      </c>
      <c r="J180" s="223"/>
      <c r="K180" s="222">
        <f>ROUND(E180*J180,2)</f>
        <v>0</v>
      </c>
      <c r="L180" s="222">
        <v>21</v>
      </c>
      <c r="M180" s="222">
        <f>G180*(1+L180/100)</f>
        <v>0</v>
      </c>
      <c r="N180" s="222">
        <v>0</v>
      </c>
      <c r="O180" s="222">
        <f>ROUND(E180*N180,2)</f>
        <v>0</v>
      </c>
      <c r="P180" s="222">
        <v>0</v>
      </c>
      <c r="Q180" s="222">
        <f>ROUND(E180*P180,2)</f>
        <v>0</v>
      </c>
      <c r="R180" s="222" t="s">
        <v>293</v>
      </c>
      <c r="S180" s="222" t="s">
        <v>131</v>
      </c>
      <c r="T180" s="222" t="s">
        <v>174</v>
      </c>
      <c r="U180" s="222">
        <v>0</v>
      </c>
      <c r="V180" s="222">
        <f>ROUND(E180*U180,2)</f>
        <v>0</v>
      </c>
      <c r="W180" s="222"/>
      <c r="X180" s="222" t="s">
        <v>226</v>
      </c>
      <c r="Y180" s="212"/>
      <c r="Z180" s="212"/>
      <c r="AA180" s="212"/>
      <c r="AB180" s="212"/>
      <c r="AC180" s="212"/>
      <c r="AD180" s="212"/>
      <c r="AE180" s="212"/>
      <c r="AF180" s="212"/>
      <c r="AG180" s="212" t="s">
        <v>227</v>
      </c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19"/>
      <c r="B181" s="220"/>
      <c r="C181" s="254" t="s">
        <v>256</v>
      </c>
      <c r="D181" s="245"/>
      <c r="E181" s="245"/>
      <c r="F181" s="245"/>
      <c r="G181" s="245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12"/>
      <c r="Z181" s="212"/>
      <c r="AA181" s="212"/>
      <c r="AB181" s="212"/>
      <c r="AC181" s="212"/>
      <c r="AD181" s="212"/>
      <c r="AE181" s="212"/>
      <c r="AF181" s="212"/>
      <c r="AG181" s="212" t="s">
        <v>135</v>
      </c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9"/>
      <c r="B182" s="220"/>
      <c r="C182" s="251"/>
      <c r="D182" s="242"/>
      <c r="E182" s="242"/>
      <c r="F182" s="242"/>
      <c r="G182" s="24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12"/>
      <c r="Z182" s="212"/>
      <c r="AA182" s="212"/>
      <c r="AB182" s="212"/>
      <c r="AC182" s="212"/>
      <c r="AD182" s="212"/>
      <c r="AE182" s="212"/>
      <c r="AF182" s="212"/>
      <c r="AG182" s="212" t="s">
        <v>138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ht="33.75" outlineLevel="1" x14ac:dyDescent="0.2">
      <c r="A183" s="219">
        <v>55</v>
      </c>
      <c r="B183" s="220" t="s">
        <v>313</v>
      </c>
      <c r="C183" s="253" t="s">
        <v>314</v>
      </c>
      <c r="D183" s="221" t="s">
        <v>0</v>
      </c>
      <c r="E183" s="241"/>
      <c r="F183" s="223"/>
      <c r="G183" s="222">
        <f>ROUND(E183*F183,2)</f>
        <v>0</v>
      </c>
      <c r="H183" s="223"/>
      <c r="I183" s="222">
        <f>ROUND(E183*H183,2)</f>
        <v>0</v>
      </c>
      <c r="J183" s="223"/>
      <c r="K183" s="222">
        <f>ROUND(E183*J183,2)</f>
        <v>0</v>
      </c>
      <c r="L183" s="222">
        <v>21</v>
      </c>
      <c r="M183" s="222">
        <f>G183*(1+L183/100)</f>
        <v>0</v>
      </c>
      <c r="N183" s="222">
        <v>0</v>
      </c>
      <c r="O183" s="222">
        <f>ROUND(E183*N183,2)</f>
        <v>0</v>
      </c>
      <c r="P183" s="222">
        <v>0</v>
      </c>
      <c r="Q183" s="222">
        <f>ROUND(E183*P183,2)</f>
        <v>0</v>
      </c>
      <c r="R183" s="222" t="s">
        <v>293</v>
      </c>
      <c r="S183" s="222" t="s">
        <v>131</v>
      </c>
      <c r="T183" s="222" t="s">
        <v>174</v>
      </c>
      <c r="U183" s="222">
        <v>0</v>
      </c>
      <c r="V183" s="222">
        <f>ROUND(E183*U183,2)</f>
        <v>0</v>
      </c>
      <c r="W183" s="222"/>
      <c r="X183" s="222" t="s">
        <v>226</v>
      </c>
      <c r="Y183" s="212"/>
      <c r="Z183" s="212"/>
      <c r="AA183" s="212"/>
      <c r="AB183" s="212"/>
      <c r="AC183" s="212"/>
      <c r="AD183" s="212"/>
      <c r="AE183" s="212"/>
      <c r="AF183" s="212"/>
      <c r="AG183" s="212" t="s">
        <v>227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9"/>
      <c r="B184" s="220"/>
      <c r="C184" s="254" t="s">
        <v>256</v>
      </c>
      <c r="D184" s="245"/>
      <c r="E184" s="245"/>
      <c r="F184" s="245"/>
      <c r="G184" s="245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135</v>
      </c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9"/>
      <c r="B185" s="220"/>
      <c r="C185" s="251"/>
      <c r="D185" s="242"/>
      <c r="E185" s="242"/>
      <c r="F185" s="242"/>
      <c r="G185" s="24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138</v>
      </c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ht="33.75" outlineLevel="1" x14ac:dyDescent="0.2">
      <c r="A186" s="219">
        <v>56</v>
      </c>
      <c r="B186" s="220" t="s">
        <v>315</v>
      </c>
      <c r="C186" s="253" t="s">
        <v>316</v>
      </c>
      <c r="D186" s="221" t="s">
        <v>0</v>
      </c>
      <c r="E186" s="241"/>
      <c r="F186" s="223"/>
      <c r="G186" s="222">
        <f>ROUND(E186*F186,2)</f>
        <v>0</v>
      </c>
      <c r="H186" s="223"/>
      <c r="I186" s="222">
        <f>ROUND(E186*H186,2)</f>
        <v>0</v>
      </c>
      <c r="J186" s="223"/>
      <c r="K186" s="222">
        <f>ROUND(E186*J186,2)</f>
        <v>0</v>
      </c>
      <c r="L186" s="222">
        <v>21</v>
      </c>
      <c r="M186" s="222">
        <f>G186*(1+L186/100)</f>
        <v>0</v>
      </c>
      <c r="N186" s="222">
        <v>0</v>
      </c>
      <c r="O186" s="222">
        <f>ROUND(E186*N186,2)</f>
        <v>0</v>
      </c>
      <c r="P186" s="222">
        <v>0</v>
      </c>
      <c r="Q186" s="222">
        <f>ROUND(E186*P186,2)</f>
        <v>0</v>
      </c>
      <c r="R186" s="222" t="s">
        <v>293</v>
      </c>
      <c r="S186" s="222" t="s">
        <v>131</v>
      </c>
      <c r="T186" s="222" t="s">
        <v>174</v>
      </c>
      <c r="U186" s="222">
        <v>0</v>
      </c>
      <c r="V186" s="222">
        <f>ROUND(E186*U186,2)</f>
        <v>0</v>
      </c>
      <c r="W186" s="222"/>
      <c r="X186" s="222" t="s">
        <v>226</v>
      </c>
      <c r="Y186" s="212"/>
      <c r="Z186" s="212"/>
      <c r="AA186" s="212"/>
      <c r="AB186" s="212"/>
      <c r="AC186" s="212"/>
      <c r="AD186" s="212"/>
      <c r="AE186" s="212"/>
      <c r="AF186" s="212"/>
      <c r="AG186" s="212" t="s">
        <v>227</v>
      </c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9"/>
      <c r="B187" s="220"/>
      <c r="C187" s="254" t="s">
        <v>256</v>
      </c>
      <c r="D187" s="245"/>
      <c r="E187" s="245"/>
      <c r="F187" s="245"/>
      <c r="G187" s="245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12"/>
      <c r="Z187" s="212"/>
      <c r="AA187" s="212"/>
      <c r="AB187" s="212"/>
      <c r="AC187" s="212"/>
      <c r="AD187" s="212"/>
      <c r="AE187" s="212"/>
      <c r="AF187" s="212"/>
      <c r="AG187" s="212" t="s">
        <v>135</v>
      </c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9"/>
      <c r="B188" s="220"/>
      <c r="C188" s="251"/>
      <c r="D188" s="242"/>
      <c r="E188" s="242"/>
      <c r="F188" s="242"/>
      <c r="G188" s="24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138</v>
      </c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x14ac:dyDescent="0.2">
      <c r="A189" s="227" t="s">
        <v>125</v>
      </c>
      <c r="B189" s="228" t="s">
        <v>84</v>
      </c>
      <c r="C189" s="247" t="s">
        <v>85</v>
      </c>
      <c r="D189" s="229"/>
      <c r="E189" s="230"/>
      <c r="F189" s="231"/>
      <c r="G189" s="231">
        <f>SUMIF(AG190:AG215,"&lt;&gt;NOR",G190:G215)</f>
        <v>0</v>
      </c>
      <c r="H189" s="231"/>
      <c r="I189" s="231">
        <f>SUM(I190:I215)</f>
        <v>0</v>
      </c>
      <c r="J189" s="231"/>
      <c r="K189" s="231">
        <f>SUM(K190:K215)</f>
        <v>0</v>
      </c>
      <c r="L189" s="231"/>
      <c r="M189" s="231">
        <f>SUM(M190:M215)</f>
        <v>0</v>
      </c>
      <c r="N189" s="231"/>
      <c r="O189" s="231">
        <f>SUM(O190:O215)</f>
        <v>0.01</v>
      </c>
      <c r="P189" s="231"/>
      <c r="Q189" s="231">
        <f>SUM(Q190:Q215)</f>
        <v>0.01</v>
      </c>
      <c r="R189" s="231"/>
      <c r="S189" s="231"/>
      <c r="T189" s="232"/>
      <c r="U189" s="226"/>
      <c r="V189" s="226">
        <f>SUM(V190:V215)</f>
        <v>1.27</v>
      </c>
      <c r="W189" s="226"/>
      <c r="X189" s="226"/>
      <c r="AG189" t="s">
        <v>126</v>
      </c>
    </row>
    <row r="190" spans="1:60" outlineLevel="1" x14ac:dyDescent="0.2">
      <c r="A190" s="233">
        <v>57</v>
      </c>
      <c r="B190" s="234" t="s">
        <v>317</v>
      </c>
      <c r="C190" s="248" t="s">
        <v>318</v>
      </c>
      <c r="D190" s="235" t="s">
        <v>129</v>
      </c>
      <c r="E190" s="236">
        <v>36.18</v>
      </c>
      <c r="F190" s="237"/>
      <c r="G190" s="238">
        <f>ROUND(E190*F190,2)</f>
        <v>0</v>
      </c>
      <c r="H190" s="237"/>
      <c r="I190" s="238">
        <f>ROUND(E190*H190,2)</f>
        <v>0</v>
      </c>
      <c r="J190" s="237"/>
      <c r="K190" s="238">
        <f>ROUND(E190*J190,2)</f>
        <v>0</v>
      </c>
      <c r="L190" s="238">
        <v>21</v>
      </c>
      <c r="M190" s="238">
        <f>G190*(1+L190/100)</f>
        <v>0</v>
      </c>
      <c r="N190" s="238">
        <v>0</v>
      </c>
      <c r="O190" s="238">
        <f>ROUND(E190*N190,2)</f>
        <v>0</v>
      </c>
      <c r="P190" s="238">
        <v>0</v>
      </c>
      <c r="Q190" s="238">
        <f>ROUND(E190*P190,2)</f>
        <v>0</v>
      </c>
      <c r="R190" s="238" t="s">
        <v>293</v>
      </c>
      <c r="S190" s="238" t="s">
        <v>131</v>
      </c>
      <c r="T190" s="239" t="s">
        <v>131</v>
      </c>
      <c r="U190" s="222">
        <v>0.02</v>
      </c>
      <c r="V190" s="222">
        <f>ROUND(E190*U190,2)</f>
        <v>0.72</v>
      </c>
      <c r="W190" s="222"/>
      <c r="X190" s="222" t="s">
        <v>132</v>
      </c>
      <c r="Y190" s="212"/>
      <c r="Z190" s="212"/>
      <c r="AA190" s="212"/>
      <c r="AB190" s="212"/>
      <c r="AC190" s="212"/>
      <c r="AD190" s="212"/>
      <c r="AE190" s="212"/>
      <c r="AF190" s="212"/>
      <c r="AG190" s="212" t="s">
        <v>133</v>
      </c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9"/>
      <c r="B191" s="220"/>
      <c r="C191" s="250" t="s">
        <v>319</v>
      </c>
      <c r="D191" s="224"/>
      <c r="E191" s="225">
        <v>25.92</v>
      </c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12"/>
      <c r="Z191" s="212"/>
      <c r="AA191" s="212"/>
      <c r="AB191" s="212"/>
      <c r="AC191" s="212"/>
      <c r="AD191" s="212"/>
      <c r="AE191" s="212"/>
      <c r="AF191" s="212"/>
      <c r="AG191" s="212" t="s">
        <v>137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19"/>
      <c r="B192" s="220"/>
      <c r="C192" s="250" t="s">
        <v>320</v>
      </c>
      <c r="D192" s="224"/>
      <c r="E192" s="225">
        <v>10.26</v>
      </c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12"/>
      <c r="Z192" s="212"/>
      <c r="AA192" s="212"/>
      <c r="AB192" s="212"/>
      <c r="AC192" s="212"/>
      <c r="AD192" s="212"/>
      <c r="AE192" s="212"/>
      <c r="AF192" s="212"/>
      <c r="AG192" s="212" t="s">
        <v>137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9"/>
      <c r="B193" s="220"/>
      <c r="C193" s="251"/>
      <c r="D193" s="242"/>
      <c r="E193" s="242"/>
      <c r="F193" s="242"/>
      <c r="G193" s="24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12"/>
      <c r="Z193" s="212"/>
      <c r="AA193" s="212"/>
      <c r="AB193" s="212"/>
      <c r="AC193" s="212"/>
      <c r="AD193" s="212"/>
      <c r="AE193" s="212"/>
      <c r="AF193" s="212"/>
      <c r="AG193" s="212" t="s">
        <v>138</v>
      </c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33">
        <v>58</v>
      </c>
      <c r="B194" s="234" t="s">
        <v>321</v>
      </c>
      <c r="C194" s="248" t="s">
        <v>322</v>
      </c>
      <c r="D194" s="235" t="s">
        <v>129</v>
      </c>
      <c r="E194" s="236">
        <v>10.26</v>
      </c>
      <c r="F194" s="237"/>
      <c r="G194" s="238">
        <f>ROUND(E194*F194,2)</f>
        <v>0</v>
      </c>
      <c r="H194" s="237"/>
      <c r="I194" s="238">
        <f>ROUND(E194*H194,2)</f>
        <v>0</v>
      </c>
      <c r="J194" s="237"/>
      <c r="K194" s="238">
        <f>ROUND(E194*J194,2)</f>
        <v>0</v>
      </c>
      <c r="L194" s="238">
        <v>21</v>
      </c>
      <c r="M194" s="238">
        <f>G194*(1+L194/100)</f>
        <v>0</v>
      </c>
      <c r="N194" s="238">
        <v>0</v>
      </c>
      <c r="O194" s="238">
        <f>ROUND(E194*N194,2)</f>
        <v>0</v>
      </c>
      <c r="P194" s="238">
        <v>1E-3</v>
      </c>
      <c r="Q194" s="238">
        <f>ROUND(E194*P194,2)</f>
        <v>0.01</v>
      </c>
      <c r="R194" s="238" t="s">
        <v>293</v>
      </c>
      <c r="S194" s="238" t="s">
        <v>131</v>
      </c>
      <c r="T194" s="239" t="s">
        <v>174</v>
      </c>
      <c r="U194" s="222">
        <v>0.01</v>
      </c>
      <c r="V194" s="222">
        <f>ROUND(E194*U194,2)</f>
        <v>0.1</v>
      </c>
      <c r="W194" s="222"/>
      <c r="X194" s="222" t="s">
        <v>132</v>
      </c>
      <c r="Y194" s="212"/>
      <c r="Z194" s="212"/>
      <c r="AA194" s="212"/>
      <c r="AB194" s="212"/>
      <c r="AC194" s="212"/>
      <c r="AD194" s="212"/>
      <c r="AE194" s="212"/>
      <c r="AF194" s="212"/>
      <c r="AG194" s="212" t="s">
        <v>133</v>
      </c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9"/>
      <c r="B195" s="220"/>
      <c r="C195" s="250" t="s">
        <v>320</v>
      </c>
      <c r="D195" s="224"/>
      <c r="E195" s="225">
        <v>10.26</v>
      </c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12"/>
      <c r="Z195" s="212"/>
      <c r="AA195" s="212"/>
      <c r="AB195" s="212"/>
      <c r="AC195" s="212"/>
      <c r="AD195" s="212"/>
      <c r="AE195" s="212"/>
      <c r="AF195" s="212"/>
      <c r="AG195" s="212" t="s">
        <v>137</v>
      </c>
      <c r="AH195" s="212">
        <v>0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19"/>
      <c r="B196" s="220"/>
      <c r="C196" s="251"/>
      <c r="D196" s="242"/>
      <c r="E196" s="242"/>
      <c r="F196" s="242"/>
      <c r="G196" s="24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12"/>
      <c r="Z196" s="212"/>
      <c r="AA196" s="212"/>
      <c r="AB196" s="212"/>
      <c r="AC196" s="212"/>
      <c r="AD196" s="212"/>
      <c r="AE196" s="212"/>
      <c r="AF196" s="212"/>
      <c r="AG196" s="212" t="s">
        <v>138</v>
      </c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ht="22.5" outlineLevel="1" x14ac:dyDescent="0.2">
      <c r="A197" s="233">
        <v>59</v>
      </c>
      <c r="B197" s="234" t="s">
        <v>323</v>
      </c>
      <c r="C197" s="248" t="s">
        <v>324</v>
      </c>
      <c r="D197" s="235" t="s">
        <v>186</v>
      </c>
      <c r="E197" s="236">
        <v>3</v>
      </c>
      <c r="F197" s="237"/>
      <c r="G197" s="238">
        <f>ROUND(E197*F197,2)</f>
        <v>0</v>
      </c>
      <c r="H197" s="237"/>
      <c r="I197" s="238">
        <f>ROUND(E197*H197,2)</f>
        <v>0</v>
      </c>
      <c r="J197" s="237"/>
      <c r="K197" s="238">
        <f>ROUND(E197*J197,2)</f>
        <v>0</v>
      </c>
      <c r="L197" s="238">
        <v>21</v>
      </c>
      <c r="M197" s="238">
        <f>G197*(1+L197/100)</f>
        <v>0</v>
      </c>
      <c r="N197" s="238">
        <v>2.5999999999999998E-4</v>
      </c>
      <c r="O197" s="238">
        <f>ROUND(E197*N197,2)</f>
        <v>0</v>
      </c>
      <c r="P197" s="238">
        <v>0</v>
      </c>
      <c r="Q197" s="238">
        <f>ROUND(E197*P197,2)</f>
        <v>0</v>
      </c>
      <c r="R197" s="238" t="s">
        <v>293</v>
      </c>
      <c r="S197" s="238" t="s">
        <v>131</v>
      </c>
      <c r="T197" s="239" t="s">
        <v>131</v>
      </c>
      <c r="U197" s="222">
        <v>0.15</v>
      </c>
      <c r="V197" s="222">
        <f>ROUND(E197*U197,2)</f>
        <v>0.45</v>
      </c>
      <c r="W197" s="222"/>
      <c r="X197" s="222" t="s">
        <v>132</v>
      </c>
      <c r="Y197" s="212"/>
      <c r="Z197" s="212"/>
      <c r="AA197" s="212"/>
      <c r="AB197" s="212"/>
      <c r="AC197" s="212"/>
      <c r="AD197" s="212"/>
      <c r="AE197" s="212"/>
      <c r="AF197" s="212"/>
      <c r="AG197" s="212" t="s">
        <v>133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9"/>
      <c r="B198" s="220"/>
      <c r="C198" s="250" t="s">
        <v>325</v>
      </c>
      <c r="D198" s="224"/>
      <c r="E198" s="225">
        <v>3</v>
      </c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12"/>
      <c r="Z198" s="212"/>
      <c r="AA198" s="212"/>
      <c r="AB198" s="212"/>
      <c r="AC198" s="212"/>
      <c r="AD198" s="212"/>
      <c r="AE198" s="212"/>
      <c r="AF198" s="212"/>
      <c r="AG198" s="212" t="s">
        <v>137</v>
      </c>
      <c r="AH198" s="212">
        <v>0</v>
      </c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9"/>
      <c r="B199" s="220"/>
      <c r="C199" s="251"/>
      <c r="D199" s="242"/>
      <c r="E199" s="242"/>
      <c r="F199" s="242"/>
      <c r="G199" s="24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12"/>
      <c r="Z199" s="212"/>
      <c r="AA199" s="212"/>
      <c r="AB199" s="212"/>
      <c r="AC199" s="212"/>
      <c r="AD199" s="212"/>
      <c r="AE199" s="212"/>
      <c r="AF199" s="212"/>
      <c r="AG199" s="212" t="s">
        <v>138</v>
      </c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ht="22.5" outlineLevel="1" x14ac:dyDescent="0.2">
      <c r="A200" s="233">
        <v>60</v>
      </c>
      <c r="B200" s="234" t="s">
        <v>326</v>
      </c>
      <c r="C200" s="248" t="s">
        <v>327</v>
      </c>
      <c r="D200" s="235" t="s">
        <v>129</v>
      </c>
      <c r="E200" s="236">
        <v>39.074399999999997</v>
      </c>
      <c r="F200" s="237"/>
      <c r="G200" s="238">
        <f>ROUND(E200*F200,2)</f>
        <v>0</v>
      </c>
      <c r="H200" s="237"/>
      <c r="I200" s="238">
        <f>ROUND(E200*H200,2)</f>
        <v>0</v>
      </c>
      <c r="J200" s="237"/>
      <c r="K200" s="238">
        <f>ROUND(E200*J200,2)</f>
        <v>0</v>
      </c>
      <c r="L200" s="238">
        <v>21</v>
      </c>
      <c r="M200" s="238">
        <f>G200*(1+L200/100)</f>
        <v>0</v>
      </c>
      <c r="N200" s="238">
        <v>1.2999999999999999E-4</v>
      </c>
      <c r="O200" s="238">
        <f>ROUND(E200*N200,2)</f>
        <v>0.01</v>
      </c>
      <c r="P200" s="238">
        <v>0</v>
      </c>
      <c r="Q200" s="238">
        <f>ROUND(E200*P200,2)</f>
        <v>0</v>
      </c>
      <c r="R200" s="238" t="s">
        <v>160</v>
      </c>
      <c r="S200" s="238" t="s">
        <v>131</v>
      </c>
      <c r="T200" s="239" t="s">
        <v>131</v>
      </c>
      <c r="U200" s="222">
        <v>0</v>
      </c>
      <c r="V200" s="222">
        <f>ROUND(E200*U200,2)</f>
        <v>0</v>
      </c>
      <c r="W200" s="222"/>
      <c r="X200" s="222" t="s">
        <v>161</v>
      </c>
      <c r="Y200" s="212"/>
      <c r="Z200" s="212"/>
      <c r="AA200" s="212"/>
      <c r="AB200" s="212"/>
      <c r="AC200" s="212"/>
      <c r="AD200" s="212"/>
      <c r="AE200" s="212"/>
      <c r="AF200" s="212"/>
      <c r="AG200" s="212" t="s">
        <v>162</v>
      </c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19"/>
      <c r="B201" s="220"/>
      <c r="C201" s="250" t="s">
        <v>328</v>
      </c>
      <c r="D201" s="224"/>
      <c r="E201" s="225">
        <v>10.26</v>
      </c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12"/>
      <c r="Z201" s="212"/>
      <c r="AA201" s="212"/>
      <c r="AB201" s="212"/>
      <c r="AC201" s="212"/>
      <c r="AD201" s="212"/>
      <c r="AE201" s="212"/>
      <c r="AF201" s="212"/>
      <c r="AG201" s="212" t="s">
        <v>137</v>
      </c>
      <c r="AH201" s="212">
        <v>0</v>
      </c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9"/>
      <c r="B202" s="220"/>
      <c r="C202" s="250" t="s">
        <v>305</v>
      </c>
      <c r="D202" s="224"/>
      <c r="E202" s="225">
        <v>25.92</v>
      </c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12"/>
      <c r="Z202" s="212"/>
      <c r="AA202" s="212"/>
      <c r="AB202" s="212"/>
      <c r="AC202" s="212"/>
      <c r="AD202" s="212"/>
      <c r="AE202" s="212"/>
      <c r="AF202" s="212"/>
      <c r="AG202" s="212" t="s">
        <v>137</v>
      </c>
      <c r="AH202" s="212">
        <v>0</v>
      </c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19"/>
      <c r="B203" s="220"/>
      <c r="C203" s="250" t="s">
        <v>329</v>
      </c>
      <c r="D203" s="224"/>
      <c r="E203" s="225">
        <v>2.8944000000000001</v>
      </c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12"/>
      <c r="Z203" s="212"/>
      <c r="AA203" s="212"/>
      <c r="AB203" s="212"/>
      <c r="AC203" s="212"/>
      <c r="AD203" s="212"/>
      <c r="AE203" s="212"/>
      <c r="AF203" s="212"/>
      <c r="AG203" s="212" t="s">
        <v>137</v>
      </c>
      <c r="AH203" s="212">
        <v>0</v>
      </c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 x14ac:dyDescent="0.2">
      <c r="A204" s="219"/>
      <c r="B204" s="220"/>
      <c r="C204" s="251"/>
      <c r="D204" s="242"/>
      <c r="E204" s="242"/>
      <c r="F204" s="242"/>
      <c r="G204" s="24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12"/>
      <c r="Z204" s="212"/>
      <c r="AA204" s="212"/>
      <c r="AB204" s="212"/>
      <c r="AC204" s="212"/>
      <c r="AD204" s="212"/>
      <c r="AE204" s="212"/>
      <c r="AF204" s="212"/>
      <c r="AG204" s="212" t="s">
        <v>138</v>
      </c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ht="22.5" outlineLevel="1" x14ac:dyDescent="0.2">
      <c r="A205" s="233">
        <v>61</v>
      </c>
      <c r="B205" s="234" t="s">
        <v>330</v>
      </c>
      <c r="C205" s="248" t="s">
        <v>331</v>
      </c>
      <c r="D205" s="235" t="s">
        <v>182</v>
      </c>
      <c r="E205" s="236">
        <v>1</v>
      </c>
      <c r="F205" s="237"/>
      <c r="G205" s="238">
        <f>ROUND(E205*F205,2)</f>
        <v>0</v>
      </c>
      <c r="H205" s="237"/>
      <c r="I205" s="238">
        <f>ROUND(E205*H205,2)</f>
        <v>0</v>
      </c>
      <c r="J205" s="237"/>
      <c r="K205" s="238">
        <f>ROUND(E205*J205,2)</f>
        <v>0</v>
      </c>
      <c r="L205" s="238">
        <v>21</v>
      </c>
      <c r="M205" s="238">
        <f>G205*(1+L205/100)</f>
        <v>0</v>
      </c>
      <c r="N205" s="238">
        <v>6.3000000000000003E-4</v>
      </c>
      <c r="O205" s="238">
        <f>ROUND(E205*N205,2)</f>
        <v>0</v>
      </c>
      <c r="P205" s="238">
        <v>0</v>
      </c>
      <c r="Q205" s="238">
        <f>ROUND(E205*P205,2)</f>
        <v>0</v>
      </c>
      <c r="R205" s="238" t="s">
        <v>160</v>
      </c>
      <c r="S205" s="238" t="s">
        <v>131</v>
      </c>
      <c r="T205" s="239" t="s">
        <v>174</v>
      </c>
      <c r="U205" s="222">
        <v>0</v>
      </c>
      <c r="V205" s="222">
        <f>ROUND(E205*U205,2)</f>
        <v>0</v>
      </c>
      <c r="W205" s="222"/>
      <c r="X205" s="222" t="s">
        <v>161</v>
      </c>
      <c r="Y205" s="212"/>
      <c r="Z205" s="212"/>
      <c r="AA205" s="212"/>
      <c r="AB205" s="212"/>
      <c r="AC205" s="212"/>
      <c r="AD205" s="212"/>
      <c r="AE205" s="212"/>
      <c r="AF205" s="212"/>
      <c r="AG205" s="212" t="s">
        <v>162</v>
      </c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9"/>
      <c r="B206" s="220"/>
      <c r="C206" s="252"/>
      <c r="D206" s="244"/>
      <c r="E206" s="244"/>
      <c r="F206" s="244"/>
      <c r="G206" s="244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12"/>
      <c r="Z206" s="212"/>
      <c r="AA206" s="212"/>
      <c r="AB206" s="212"/>
      <c r="AC206" s="212"/>
      <c r="AD206" s="212"/>
      <c r="AE206" s="212"/>
      <c r="AF206" s="212"/>
      <c r="AG206" s="212" t="s">
        <v>138</v>
      </c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19">
        <v>62</v>
      </c>
      <c r="B207" s="220" t="s">
        <v>332</v>
      </c>
      <c r="C207" s="253" t="s">
        <v>333</v>
      </c>
      <c r="D207" s="221" t="s">
        <v>0</v>
      </c>
      <c r="E207" s="241"/>
      <c r="F207" s="223"/>
      <c r="G207" s="222">
        <f>ROUND(E207*F207,2)</f>
        <v>0</v>
      </c>
      <c r="H207" s="223"/>
      <c r="I207" s="222">
        <f>ROUND(E207*H207,2)</f>
        <v>0</v>
      </c>
      <c r="J207" s="223"/>
      <c r="K207" s="222">
        <f>ROUND(E207*J207,2)</f>
        <v>0</v>
      </c>
      <c r="L207" s="222">
        <v>21</v>
      </c>
      <c r="M207" s="222">
        <f>G207*(1+L207/100)</f>
        <v>0</v>
      </c>
      <c r="N207" s="222">
        <v>0</v>
      </c>
      <c r="O207" s="222">
        <f>ROUND(E207*N207,2)</f>
        <v>0</v>
      </c>
      <c r="P207" s="222">
        <v>0</v>
      </c>
      <c r="Q207" s="222">
        <f>ROUND(E207*P207,2)</f>
        <v>0</v>
      </c>
      <c r="R207" s="222" t="s">
        <v>293</v>
      </c>
      <c r="S207" s="222" t="s">
        <v>131</v>
      </c>
      <c r="T207" s="222" t="s">
        <v>174</v>
      </c>
      <c r="U207" s="222">
        <v>0</v>
      </c>
      <c r="V207" s="222">
        <f>ROUND(E207*U207,2)</f>
        <v>0</v>
      </c>
      <c r="W207" s="222"/>
      <c r="X207" s="222" t="s">
        <v>226</v>
      </c>
      <c r="Y207" s="212"/>
      <c r="Z207" s="212"/>
      <c r="AA207" s="212"/>
      <c r="AB207" s="212"/>
      <c r="AC207" s="212"/>
      <c r="AD207" s="212"/>
      <c r="AE207" s="212"/>
      <c r="AF207" s="212"/>
      <c r="AG207" s="212" t="s">
        <v>227</v>
      </c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9"/>
      <c r="B208" s="220"/>
      <c r="C208" s="254" t="s">
        <v>334</v>
      </c>
      <c r="D208" s="245"/>
      <c r="E208" s="245"/>
      <c r="F208" s="245"/>
      <c r="G208" s="245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2"/>
      <c r="Z208" s="212"/>
      <c r="AA208" s="212"/>
      <c r="AB208" s="212"/>
      <c r="AC208" s="212"/>
      <c r="AD208" s="212"/>
      <c r="AE208" s="212"/>
      <c r="AF208" s="212"/>
      <c r="AG208" s="212" t="s">
        <v>135</v>
      </c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9"/>
      <c r="B209" s="220"/>
      <c r="C209" s="251"/>
      <c r="D209" s="242"/>
      <c r="E209" s="242"/>
      <c r="F209" s="242"/>
      <c r="G209" s="24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12"/>
      <c r="Z209" s="212"/>
      <c r="AA209" s="212"/>
      <c r="AB209" s="212"/>
      <c r="AC209" s="212"/>
      <c r="AD209" s="212"/>
      <c r="AE209" s="212"/>
      <c r="AF209" s="212"/>
      <c r="AG209" s="212" t="s">
        <v>138</v>
      </c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ht="33.75" outlineLevel="1" x14ac:dyDescent="0.2">
      <c r="A210" s="219">
        <v>63</v>
      </c>
      <c r="B210" s="220" t="s">
        <v>335</v>
      </c>
      <c r="C210" s="253" t="s">
        <v>336</v>
      </c>
      <c r="D210" s="221" t="s">
        <v>0</v>
      </c>
      <c r="E210" s="241"/>
      <c r="F210" s="223"/>
      <c r="G210" s="222">
        <f>ROUND(E210*F210,2)</f>
        <v>0</v>
      </c>
      <c r="H210" s="223"/>
      <c r="I210" s="222">
        <f>ROUND(E210*H210,2)</f>
        <v>0</v>
      </c>
      <c r="J210" s="223"/>
      <c r="K210" s="222">
        <f>ROUND(E210*J210,2)</f>
        <v>0</v>
      </c>
      <c r="L210" s="222">
        <v>21</v>
      </c>
      <c r="M210" s="222">
        <f>G210*(1+L210/100)</f>
        <v>0</v>
      </c>
      <c r="N210" s="222">
        <v>0</v>
      </c>
      <c r="O210" s="222">
        <f>ROUND(E210*N210,2)</f>
        <v>0</v>
      </c>
      <c r="P210" s="222">
        <v>0</v>
      </c>
      <c r="Q210" s="222">
        <f>ROUND(E210*P210,2)</f>
        <v>0</v>
      </c>
      <c r="R210" s="222" t="s">
        <v>293</v>
      </c>
      <c r="S210" s="222" t="s">
        <v>131</v>
      </c>
      <c r="T210" s="222" t="s">
        <v>174</v>
      </c>
      <c r="U210" s="222">
        <v>0</v>
      </c>
      <c r="V210" s="222">
        <f>ROUND(E210*U210,2)</f>
        <v>0</v>
      </c>
      <c r="W210" s="222"/>
      <c r="X210" s="222" t="s">
        <v>226</v>
      </c>
      <c r="Y210" s="212"/>
      <c r="Z210" s="212"/>
      <c r="AA210" s="212"/>
      <c r="AB210" s="212"/>
      <c r="AC210" s="212"/>
      <c r="AD210" s="212"/>
      <c r="AE210" s="212"/>
      <c r="AF210" s="212"/>
      <c r="AG210" s="212" t="s">
        <v>227</v>
      </c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9"/>
      <c r="B211" s="220"/>
      <c r="C211" s="254" t="s">
        <v>334</v>
      </c>
      <c r="D211" s="245"/>
      <c r="E211" s="245"/>
      <c r="F211" s="245"/>
      <c r="G211" s="245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12"/>
      <c r="Z211" s="212"/>
      <c r="AA211" s="212"/>
      <c r="AB211" s="212"/>
      <c r="AC211" s="212"/>
      <c r="AD211" s="212"/>
      <c r="AE211" s="212"/>
      <c r="AF211" s="212"/>
      <c r="AG211" s="212" t="s">
        <v>135</v>
      </c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19"/>
      <c r="B212" s="220"/>
      <c r="C212" s="251"/>
      <c r="D212" s="242"/>
      <c r="E212" s="242"/>
      <c r="F212" s="242"/>
      <c r="G212" s="24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12"/>
      <c r="Z212" s="212"/>
      <c r="AA212" s="212"/>
      <c r="AB212" s="212"/>
      <c r="AC212" s="212"/>
      <c r="AD212" s="212"/>
      <c r="AE212" s="212"/>
      <c r="AF212" s="212"/>
      <c r="AG212" s="212" t="s">
        <v>138</v>
      </c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ht="33.75" outlineLevel="1" x14ac:dyDescent="0.2">
      <c r="A213" s="219">
        <v>64</v>
      </c>
      <c r="B213" s="220" t="s">
        <v>337</v>
      </c>
      <c r="C213" s="253" t="s">
        <v>338</v>
      </c>
      <c r="D213" s="221" t="s">
        <v>0</v>
      </c>
      <c r="E213" s="241"/>
      <c r="F213" s="223"/>
      <c r="G213" s="222">
        <f>ROUND(E213*F213,2)</f>
        <v>0</v>
      </c>
      <c r="H213" s="223"/>
      <c r="I213" s="222">
        <f>ROUND(E213*H213,2)</f>
        <v>0</v>
      </c>
      <c r="J213" s="223"/>
      <c r="K213" s="222">
        <f>ROUND(E213*J213,2)</f>
        <v>0</v>
      </c>
      <c r="L213" s="222">
        <v>21</v>
      </c>
      <c r="M213" s="222">
        <f>G213*(1+L213/100)</f>
        <v>0</v>
      </c>
      <c r="N213" s="222">
        <v>0</v>
      </c>
      <c r="O213" s="222">
        <f>ROUND(E213*N213,2)</f>
        <v>0</v>
      </c>
      <c r="P213" s="222">
        <v>0</v>
      </c>
      <c r="Q213" s="222">
        <f>ROUND(E213*P213,2)</f>
        <v>0</v>
      </c>
      <c r="R213" s="222" t="s">
        <v>293</v>
      </c>
      <c r="S213" s="222" t="s">
        <v>131</v>
      </c>
      <c r="T213" s="222" t="s">
        <v>174</v>
      </c>
      <c r="U213" s="222">
        <v>0</v>
      </c>
      <c r="V213" s="222">
        <f>ROUND(E213*U213,2)</f>
        <v>0</v>
      </c>
      <c r="W213" s="222"/>
      <c r="X213" s="222" t="s">
        <v>226</v>
      </c>
      <c r="Y213" s="212"/>
      <c r="Z213" s="212"/>
      <c r="AA213" s="212"/>
      <c r="AB213" s="212"/>
      <c r="AC213" s="212"/>
      <c r="AD213" s="212"/>
      <c r="AE213" s="212"/>
      <c r="AF213" s="212"/>
      <c r="AG213" s="212" t="s">
        <v>227</v>
      </c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9"/>
      <c r="B214" s="220"/>
      <c r="C214" s="254" t="s">
        <v>334</v>
      </c>
      <c r="D214" s="245"/>
      <c r="E214" s="245"/>
      <c r="F214" s="245"/>
      <c r="G214" s="245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12"/>
      <c r="Z214" s="212"/>
      <c r="AA214" s="212"/>
      <c r="AB214" s="212"/>
      <c r="AC214" s="212"/>
      <c r="AD214" s="212"/>
      <c r="AE214" s="212"/>
      <c r="AF214" s="212"/>
      <c r="AG214" s="212" t="s">
        <v>135</v>
      </c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9"/>
      <c r="B215" s="220"/>
      <c r="C215" s="251"/>
      <c r="D215" s="242"/>
      <c r="E215" s="242"/>
      <c r="F215" s="242"/>
      <c r="G215" s="24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12"/>
      <c r="Z215" s="212"/>
      <c r="AA215" s="212"/>
      <c r="AB215" s="212"/>
      <c r="AC215" s="212"/>
      <c r="AD215" s="212"/>
      <c r="AE215" s="212"/>
      <c r="AF215" s="212"/>
      <c r="AG215" s="212" t="s">
        <v>138</v>
      </c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x14ac:dyDescent="0.2">
      <c r="A216" s="227" t="s">
        <v>125</v>
      </c>
      <c r="B216" s="228" t="s">
        <v>86</v>
      </c>
      <c r="C216" s="247" t="s">
        <v>87</v>
      </c>
      <c r="D216" s="229"/>
      <c r="E216" s="230"/>
      <c r="F216" s="231"/>
      <c r="G216" s="231">
        <f>SUMIF(AG217:AG227,"&lt;&gt;NOR",G217:G227)</f>
        <v>0</v>
      </c>
      <c r="H216" s="231"/>
      <c r="I216" s="231">
        <f>SUM(I217:I227)</f>
        <v>0</v>
      </c>
      <c r="J216" s="231"/>
      <c r="K216" s="231">
        <f>SUM(K217:K227)</f>
        <v>0</v>
      </c>
      <c r="L216" s="231"/>
      <c r="M216" s="231">
        <f>SUM(M217:M227)</f>
        <v>0</v>
      </c>
      <c r="N216" s="231"/>
      <c r="O216" s="231">
        <f>SUM(O217:O227)</f>
        <v>0</v>
      </c>
      <c r="P216" s="231"/>
      <c r="Q216" s="231">
        <f>SUM(Q217:Q227)</f>
        <v>0</v>
      </c>
      <c r="R216" s="231"/>
      <c r="S216" s="231"/>
      <c r="T216" s="232"/>
      <c r="U216" s="226"/>
      <c r="V216" s="226">
        <f>SUM(V217:V227)</f>
        <v>2.5299999999999998</v>
      </c>
      <c r="W216" s="226"/>
      <c r="X216" s="226"/>
      <c r="AG216" t="s">
        <v>126</v>
      </c>
    </row>
    <row r="217" spans="1:60" ht="22.5" outlineLevel="1" x14ac:dyDescent="0.2">
      <c r="A217" s="233">
        <v>65</v>
      </c>
      <c r="B217" s="234" t="s">
        <v>339</v>
      </c>
      <c r="C217" s="248" t="s">
        <v>340</v>
      </c>
      <c r="D217" s="235" t="s">
        <v>129</v>
      </c>
      <c r="E217" s="236">
        <v>36.18</v>
      </c>
      <c r="F217" s="237"/>
      <c r="G217" s="238">
        <f>ROUND(E217*F217,2)</f>
        <v>0</v>
      </c>
      <c r="H217" s="237"/>
      <c r="I217" s="238">
        <f>ROUND(E217*H217,2)</f>
        <v>0</v>
      </c>
      <c r="J217" s="237"/>
      <c r="K217" s="238">
        <f>ROUND(E217*J217,2)</f>
        <v>0</v>
      </c>
      <c r="L217" s="238">
        <v>21</v>
      </c>
      <c r="M217" s="238">
        <f>G217*(1+L217/100)</f>
        <v>0</v>
      </c>
      <c r="N217" s="238">
        <v>5.0000000000000002E-5</v>
      </c>
      <c r="O217" s="238">
        <f>ROUND(E217*N217,2)</f>
        <v>0</v>
      </c>
      <c r="P217" s="238">
        <v>0</v>
      </c>
      <c r="Q217" s="238">
        <f>ROUND(E217*P217,2)</f>
        <v>0</v>
      </c>
      <c r="R217" s="238" t="s">
        <v>341</v>
      </c>
      <c r="S217" s="238" t="s">
        <v>131</v>
      </c>
      <c r="T217" s="239" t="s">
        <v>131</v>
      </c>
      <c r="U217" s="222">
        <v>7.0000000000000007E-2</v>
      </c>
      <c r="V217" s="222">
        <f>ROUND(E217*U217,2)</f>
        <v>2.5299999999999998</v>
      </c>
      <c r="W217" s="222"/>
      <c r="X217" s="222" t="s">
        <v>132</v>
      </c>
      <c r="Y217" s="212"/>
      <c r="Z217" s="212"/>
      <c r="AA217" s="212"/>
      <c r="AB217" s="212"/>
      <c r="AC217" s="212"/>
      <c r="AD217" s="212"/>
      <c r="AE217" s="212"/>
      <c r="AF217" s="212"/>
      <c r="AG217" s="212" t="s">
        <v>133</v>
      </c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 x14ac:dyDescent="0.2">
      <c r="A218" s="219"/>
      <c r="B218" s="220"/>
      <c r="C218" s="252"/>
      <c r="D218" s="244"/>
      <c r="E218" s="244"/>
      <c r="F218" s="244"/>
      <c r="G218" s="244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12"/>
      <c r="Z218" s="212"/>
      <c r="AA218" s="212"/>
      <c r="AB218" s="212"/>
      <c r="AC218" s="212"/>
      <c r="AD218" s="212"/>
      <c r="AE218" s="212"/>
      <c r="AF218" s="212"/>
      <c r="AG218" s="212" t="s">
        <v>138</v>
      </c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 x14ac:dyDescent="0.2">
      <c r="A219" s="219">
        <v>66</v>
      </c>
      <c r="B219" s="220" t="s">
        <v>342</v>
      </c>
      <c r="C219" s="253" t="s">
        <v>343</v>
      </c>
      <c r="D219" s="221" t="s">
        <v>0</v>
      </c>
      <c r="E219" s="241"/>
      <c r="F219" s="223"/>
      <c r="G219" s="222">
        <f>ROUND(E219*F219,2)</f>
        <v>0</v>
      </c>
      <c r="H219" s="223"/>
      <c r="I219" s="222">
        <f>ROUND(E219*H219,2)</f>
        <v>0</v>
      </c>
      <c r="J219" s="223"/>
      <c r="K219" s="222">
        <f>ROUND(E219*J219,2)</f>
        <v>0</v>
      </c>
      <c r="L219" s="222">
        <v>21</v>
      </c>
      <c r="M219" s="222">
        <f>G219*(1+L219/100)</f>
        <v>0</v>
      </c>
      <c r="N219" s="222">
        <v>0</v>
      </c>
      <c r="O219" s="222">
        <f>ROUND(E219*N219,2)</f>
        <v>0</v>
      </c>
      <c r="P219" s="222">
        <v>0</v>
      </c>
      <c r="Q219" s="222">
        <f>ROUND(E219*P219,2)</f>
        <v>0</v>
      </c>
      <c r="R219" s="222" t="s">
        <v>341</v>
      </c>
      <c r="S219" s="222" t="s">
        <v>131</v>
      </c>
      <c r="T219" s="222" t="s">
        <v>174</v>
      </c>
      <c r="U219" s="222">
        <v>0</v>
      </c>
      <c r="V219" s="222">
        <f>ROUND(E219*U219,2)</f>
        <v>0</v>
      </c>
      <c r="W219" s="222"/>
      <c r="X219" s="222" t="s">
        <v>226</v>
      </c>
      <c r="Y219" s="212"/>
      <c r="Z219" s="212"/>
      <c r="AA219" s="212"/>
      <c r="AB219" s="212"/>
      <c r="AC219" s="212"/>
      <c r="AD219" s="212"/>
      <c r="AE219" s="212"/>
      <c r="AF219" s="212"/>
      <c r="AG219" s="212" t="s">
        <v>227</v>
      </c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 x14ac:dyDescent="0.2">
      <c r="A220" s="219"/>
      <c r="B220" s="220"/>
      <c r="C220" s="254" t="s">
        <v>256</v>
      </c>
      <c r="D220" s="245"/>
      <c r="E220" s="245"/>
      <c r="F220" s="245"/>
      <c r="G220" s="245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12"/>
      <c r="Z220" s="212"/>
      <c r="AA220" s="212"/>
      <c r="AB220" s="212"/>
      <c r="AC220" s="212"/>
      <c r="AD220" s="212"/>
      <c r="AE220" s="212"/>
      <c r="AF220" s="212"/>
      <c r="AG220" s="212" t="s">
        <v>135</v>
      </c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9"/>
      <c r="B221" s="220"/>
      <c r="C221" s="251"/>
      <c r="D221" s="242"/>
      <c r="E221" s="242"/>
      <c r="F221" s="242"/>
      <c r="G221" s="24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12"/>
      <c r="Z221" s="212"/>
      <c r="AA221" s="212"/>
      <c r="AB221" s="212"/>
      <c r="AC221" s="212"/>
      <c r="AD221" s="212"/>
      <c r="AE221" s="212"/>
      <c r="AF221" s="212"/>
      <c r="AG221" s="212" t="s">
        <v>138</v>
      </c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ht="33.75" outlineLevel="1" x14ac:dyDescent="0.2">
      <c r="A222" s="219">
        <v>67</v>
      </c>
      <c r="B222" s="220" t="s">
        <v>344</v>
      </c>
      <c r="C222" s="253" t="s">
        <v>345</v>
      </c>
      <c r="D222" s="221" t="s">
        <v>0</v>
      </c>
      <c r="E222" s="241"/>
      <c r="F222" s="223"/>
      <c r="G222" s="222">
        <f>ROUND(E222*F222,2)</f>
        <v>0</v>
      </c>
      <c r="H222" s="223"/>
      <c r="I222" s="222">
        <f>ROUND(E222*H222,2)</f>
        <v>0</v>
      </c>
      <c r="J222" s="223"/>
      <c r="K222" s="222">
        <f>ROUND(E222*J222,2)</f>
        <v>0</v>
      </c>
      <c r="L222" s="222">
        <v>21</v>
      </c>
      <c r="M222" s="222">
        <f>G222*(1+L222/100)</f>
        <v>0</v>
      </c>
      <c r="N222" s="222">
        <v>0</v>
      </c>
      <c r="O222" s="222">
        <f>ROUND(E222*N222,2)</f>
        <v>0</v>
      </c>
      <c r="P222" s="222">
        <v>0</v>
      </c>
      <c r="Q222" s="222">
        <f>ROUND(E222*P222,2)</f>
        <v>0</v>
      </c>
      <c r="R222" s="222" t="s">
        <v>341</v>
      </c>
      <c r="S222" s="222" t="s">
        <v>131</v>
      </c>
      <c r="T222" s="222" t="s">
        <v>174</v>
      </c>
      <c r="U222" s="222">
        <v>0</v>
      </c>
      <c r="V222" s="222">
        <f>ROUND(E222*U222,2)</f>
        <v>0</v>
      </c>
      <c r="W222" s="222"/>
      <c r="X222" s="222" t="s">
        <v>226</v>
      </c>
      <c r="Y222" s="212"/>
      <c r="Z222" s="212"/>
      <c r="AA222" s="212"/>
      <c r="AB222" s="212"/>
      <c r="AC222" s="212"/>
      <c r="AD222" s="212"/>
      <c r="AE222" s="212"/>
      <c r="AF222" s="212"/>
      <c r="AG222" s="212" t="s">
        <v>227</v>
      </c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9"/>
      <c r="B223" s="220"/>
      <c r="C223" s="254" t="s">
        <v>256</v>
      </c>
      <c r="D223" s="245"/>
      <c r="E223" s="245"/>
      <c r="F223" s="245"/>
      <c r="G223" s="245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12"/>
      <c r="Z223" s="212"/>
      <c r="AA223" s="212"/>
      <c r="AB223" s="212"/>
      <c r="AC223" s="212"/>
      <c r="AD223" s="212"/>
      <c r="AE223" s="212"/>
      <c r="AF223" s="212"/>
      <c r="AG223" s="212" t="s">
        <v>135</v>
      </c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9"/>
      <c r="B224" s="220"/>
      <c r="C224" s="251"/>
      <c r="D224" s="242"/>
      <c r="E224" s="242"/>
      <c r="F224" s="242"/>
      <c r="G224" s="24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12"/>
      <c r="Z224" s="212"/>
      <c r="AA224" s="212"/>
      <c r="AB224" s="212"/>
      <c r="AC224" s="212"/>
      <c r="AD224" s="212"/>
      <c r="AE224" s="212"/>
      <c r="AF224" s="212"/>
      <c r="AG224" s="212" t="s">
        <v>138</v>
      </c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ht="33.75" outlineLevel="1" x14ac:dyDescent="0.2">
      <c r="A225" s="219">
        <v>68</v>
      </c>
      <c r="B225" s="220" t="s">
        <v>346</v>
      </c>
      <c r="C225" s="253" t="s">
        <v>347</v>
      </c>
      <c r="D225" s="221" t="s">
        <v>0</v>
      </c>
      <c r="E225" s="241"/>
      <c r="F225" s="223"/>
      <c r="G225" s="222">
        <f>ROUND(E225*F225,2)</f>
        <v>0</v>
      </c>
      <c r="H225" s="223"/>
      <c r="I225" s="222">
        <f>ROUND(E225*H225,2)</f>
        <v>0</v>
      </c>
      <c r="J225" s="223"/>
      <c r="K225" s="222">
        <f>ROUND(E225*J225,2)</f>
        <v>0</v>
      </c>
      <c r="L225" s="222">
        <v>21</v>
      </c>
      <c r="M225" s="222">
        <f>G225*(1+L225/100)</f>
        <v>0</v>
      </c>
      <c r="N225" s="222">
        <v>0</v>
      </c>
      <c r="O225" s="222">
        <f>ROUND(E225*N225,2)</f>
        <v>0</v>
      </c>
      <c r="P225" s="222">
        <v>0</v>
      </c>
      <c r="Q225" s="222">
        <f>ROUND(E225*P225,2)</f>
        <v>0</v>
      </c>
      <c r="R225" s="222" t="s">
        <v>341</v>
      </c>
      <c r="S225" s="222" t="s">
        <v>131</v>
      </c>
      <c r="T225" s="222" t="s">
        <v>174</v>
      </c>
      <c r="U225" s="222">
        <v>0</v>
      </c>
      <c r="V225" s="222">
        <f>ROUND(E225*U225,2)</f>
        <v>0</v>
      </c>
      <c r="W225" s="222"/>
      <c r="X225" s="222" t="s">
        <v>226</v>
      </c>
      <c r="Y225" s="212"/>
      <c r="Z225" s="212"/>
      <c r="AA225" s="212"/>
      <c r="AB225" s="212"/>
      <c r="AC225" s="212"/>
      <c r="AD225" s="212"/>
      <c r="AE225" s="212"/>
      <c r="AF225" s="212"/>
      <c r="AG225" s="212" t="s">
        <v>227</v>
      </c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19"/>
      <c r="B226" s="220"/>
      <c r="C226" s="254" t="s">
        <v>256</v>
      </c>
      <c r="D226" s="245"/>
      <c r="E226" s="245"/>
      <c r="F226" s="245"/>
      <c r="G226" s="245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12"/>
      <c r="Z226" s="212"/>
      <c r="AA226" s="212"/>
      <c r="AB226" s="212"/>
      <c r="AC226" s="212"/>
      <c r="AD226" s="212"/>
      <c r="AE226" s="212"/>
      <c r="AF226" s="212"/>
      <c r="AG226" s="212" t="s">
        <v>135</v>
      </c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9"/>
      <c r="B227" s="220"/>
      <c r="C227" s="251"/>
      <c r="D227" s="242"/>
      <c r="E227" s="242"/>
      <c r="F227" s="242"/>
      <c r="G227" s="24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12"/>
      <c r="Z227" s="212"/>
      <c r="AA227" s="212"/>
      <c r="AB227" s="212"/>
      <c r="AC227" s="212"/>
      <c r="AD227" s="212"/>
      <c r="AE227" s="212"/>
      <c r="AF227" s="212"/>
      <c r="AG227" s="212" t="s">
        <v>138</v>
      </c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x14ac:dyDescent="0.2">
      <c r="A228" s="227" t="s">
        <v>125</v>
      </c>
      <c r="B228" s="228" t="s">
        <v>88</v>
      </c>
      <c r="C228" s="247" t="s">
        <v>89</v>
      </c>
      <c r="D228" s="229"/>
      <c r="E228" s="230"/>
      <c r="F228" s="231"/>
      <c r="G228" s="231">
        <f>SUMIF(AG229:AG256,"&lt;&gt;NOR",G229:G256)</f>
        <v>0</v>
      </c>
      <c r="H228" s="231"/>
      <c r="I228" s="231">
        <f>SUM(I229:I256)</f>
        <v>0</v>
      </c>
      <c r="J228" s="231"/>
      <c r="K228" s="231">
        <f>SUM(K229:K256)</f>
        <v>0</v>
      </c>
      <c r="L228" s="231"/>
      <c r="M228" s="231">
        <f>SUM(M229:M256)</f>
        <v>0</v>
      </c>
      <c r="N228" s="231"/>
      <c r="O228" s="231">
        <f>SUM(O229:O256)</f>
        <v>0.08</v>
      </c>
      <c r="P228" s="231"/>
      <c r="Q228" s="231">
        <f>SUM(Q229:Q256)</f>
        <v>0</v>
      </c>
      <c r="R228" s="231"/>
      <c r="S228" s="231"/>
      <c r="T228" s="232"/>
      <c r="U228" s="226"/>
      <c r="V228" s="226">
        <f>SUM(V229:V256)</f>
        <v>115.26</v>
      </c>
      <c r="W228" s="226"/>
      <c r="X228" s="226"/>
      <c r="AG228" t="s">
        <v>126</v>
      </c>
    </row>
    <row r="229" spans="1:60" outlineLevel="1" x14ac:dyDescent="0.2">
      <c r="A229" s="233">
        <v>69</v>
      </c>
      <c r="B229" s="234" t="s">
        <v>348</v>
      </c>
      <c r="C229" s="248" t="s">
        <v>349</v>
      </c>
      <c r="D229" s="235" t="s">
        <v>129</v>
      </c>
      <c r="E229" s="236">
        <v>5.44</v>
      </c>
      <c r="F229" s="237"/>
      <c r="G229" s="238">
        <f>ROUND(E229*F229,2)</f>
        <v>0</v>
      </c>
      <c r="H229" s="237"/>
      <c r="I229" s="238">
        <f>ROUND(E229*H229,2)</f>
        <v>0</v>
      </c>
      <c r="J229" s="237"/>
      <c r="K229" s="238">
        <f>ROUND(E229*J229,2)</f>
        <v>0</v>
      </c>
      <c r="L229" s="238">
        <v>21</v>
      </c>
      <c r="M229" s="238">
        <f>G229*(1+L229/100)</f>
        <v>0</v>
      </c>
      <c r="N229" s="238">
        <v>3.1E-4</v>
      </c>
      <c r="O229" s="238">
        <f>ROUND(E229*N229,2)</f>
        <v>0</v>
      </c>
      <c r="P229" s="238">
        <v>0</v>
      </c>
      <c r="Q229" s="238">
        <f>ROUND(E229*P229,2)</f>
        <v>0</v>
      </c>
      <c r="R229" s="238" t="s">
        <v>350</v>
      </c>
      <c r="S229" s="238" t="s">
        <v>131</v>
      </c>
      <c r="T229" s="239" t="s">
        <v>131</v>
      </c>
      <c r="U229" s="222">
        <v>0.4</v>
      </c>
      <c r="V229" s="222">
        <f>ROUND(E229*U229,2)</f>
        <v>2.1800000000000002</v>
      </c>
      <c r="W229" s="222"/>
      <c r="X229" s="222" t="s">
        <v>132</v>
      </c>
      <c r="Y229" s="212"/>
      <c r="Z229" s="212"/>
      <c r="AA229" s="212"/>
      <c r="AB229" s="212"/>
      <c r="AC229" s="212"/>
      <c r="AD229" s="212"/>
      <c r="AE229" s="212"/>
      <c r="AF229" s="212"/>
      <c r="AG229" s="212" t="s">
        <v>133</v>
      </c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19"/>
      <c r="B230" s="220"/>
      <c r="C230" s="250" t="s">
        <v>351</v>
      </c>
      <c r="D230" s="224"/>
      <c r="E230" s="225">
        <v>2.88</v>
      </c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12"/>
      <c r="Z230" s="212"/>
      <c r="AA230" s="212"/>
      <c r="AB230" s="212"/>
      <c r="AC230" s="212"/>
      <c r="AD230" s="212"/>
      <c r="AE230" s="212"/>
      <c r="AF230" s="212"/>
      <c r="AG230" s="212" t="s">
        <v>137</v>
      </c>
      <c r="AH230" s="212">
        <v>0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9"/>
      <c r="B231" s="220"/>
      <c r="C231" s="250" t="s">
        <v>352</v>
      </c>
      <c r="D231" s="224"/>
      <c r="E231" s="225">
        <v>1.28</v>
      </c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12"/>
      <c r="Z231" s="212"/>
      <c r="AA231" s="212"/>
      <c r="AB231" s="212"/>
      <c r="AC231" s="212"/>
      <c r="AD231" s="212"/>
      <c r="AE231" s="212"/>
      <c r="AF231" s="212"/>
      <c r="AG231" s="212" t="s">
        <v>137</v>
      </c>
      <c r="AH231" s="212">
        <v>0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9"/>
      <c r="B232" s="220"/>
      <c r="C232" s="250" t="s">
        <v>353</v>
      </c>
      <c r="D232" s="224"/>
      <c r="E232" s="225">
        <v>1.28</v>
      </c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12"/>
      <c r="Z232" s="212"/>
      <c r="AA232" s="212"/>
      <c r="AB232" s="212"/>
      <c r="AC232" s="212"/>
      <c r="AD232" s="212"/>
      <c r="AE232" s="212"/>
      <c r="AF232" s="212"/>
      <c r="AG232" s="212" t="s">
        <v>137</v>
      </c>
      <c r="AH232" s="212">
        <v>0</v>
      </c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9"/>
      <c r="B233" s="220"/>
      <c r="C233" s="251"/>
      <c r="D233" s="242"/>
      <c r="E233" s="242"/>
      <c r="F233" s="242"/>
      <c r="G233" s="24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12"/>
      <c r="Z233" s="212"/>
      <c r="AA233" s="212"/>
      <c r="AB233" s="212"/>
      <c r="AC233" s="212"/>
      <c r="AD233" s="212"/>
      <c r="AE233" s="212"/>
      <c r="AF233" s="212"/>
      <c r="AG233" s="212" t="s">
        <v>138</v>
      </c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ht="22.5" outlineLevel="1" x14ac:dyDescent="0.2">
      <c r="A234" s="233">
        <v>70</v>
      </c>
      <c r="B234" s="234" t="s">
        <v>354</v>
      </c>
      <c r="C234" s="248" t="s">
        <v>355</v>
      </c>
      <c r="D234" s="235" t="s">
        <v>129</v>
      </c>
      <c r="E234" s="236">
        <v>94.17</v>
      </c>
      <c r="F234" s="237"/>
      <c r="G234" s="238">
        <f>ROUND(E234*F234,2)</f>
        <v>0</v>
      </c>
      <c r="H234" s="237"/>
      <c r="I234" s="238">
        <f>ROUND(E234*H234,2)</f>
        <v>0</v>
      </c>
      <c r="J234" s="237"/>
      <c r="K234" s="238">
        <f>ROUND(E234*J234,2)</f>
        <v>0</v>
      </c>
      <c r="L234" s="238">
        <v>21</v>
      </c>
      <c r="M234" s="238">
        <f>G234*(1+L234/100)</f>
        <v>0</v>
      </c>
      <c r="N234" s="238">
        <v>3.1E-4</v>
      </c>
      <c r="O234" s="238">
        <f>ROUND(E234*N234,2)</f>
        <v>0.03</v>
      </c>
      <c r="P234" s="238">
        <v>0</v>
      </c>
      <c r="Q234" s="238">
        <f>ROUND(E234*P234,2)</f>
        <v>0</v>
      </c>
      <c r="R234" s="238" t="s">
        <v>350</v>
      </c>
      <c r="S234" s="238" t="s">
        <v>131</v>
      </c>
      <c r="T234" s="239" t="s">
        <v>131</v>
      </c>
      <c r="U234" s="222">
        <v>0.32</v>
      </c>
      <c r="V234" s="222">
        <f>ROUND(E234*U234,2)</f>
        <v>30.13</v>
      </c>
      <c r="W234" s="222"/>
      <c r="X234" s="222" t="s">
        <v>132</v>
      </c>
      <c r="Y234" s="212"/>
      <c r="Z234" s="212"/>
      <c r="AA234" s="212"/>
      <c r="AB234" s="212"/>
      <c r="AC234" s="212"/>
      <c r="AD234" s="212"/>
      <c r="AE234" s="212"/>
      <c r="AF234" s="212"/>
      <c r="AG234" s="212" t="s">
        <v>133</v>
      </c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9"/>
      <c r="B235" s="220"/>
      <c r="C235" s="250" t="s">
        <v>356</v>
      </c>
      <c r="D235" s="224"/>
      <c r="E235" s="225">
        <v>50.4</v>
      </c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12"/>
      <c r="Z235" s="212"/>
      <c r="AA235" s="212"/>
      <c r="AB235" s="212"/>
      <c r="AC235" s="212"/>
      <c r="AD235" s="212"/>
      <c r="AE235" s="212"/>
      <c r="AF235" s="212"/>
      <c r="AG235" s="212" t="s">
        <v>137</v>
      </c>
      <c r="AH235" s="212">
        <v>0</v>
      </c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 x14ac:dyDescent="0.2">
      <c r="A236" s="219"/>
      <c r="B236" s="220"/>
      <c r="C236" s="250" t="s">
        <v>357</v>
      </c>
      <c r="D236" s="224"/>
      <c r="E236" s="225">
        <v>10.35</v>
      </c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12"/>
      <c r="Z236" s="212"/>
      <c r="AA236" s="212"/>
      <c r="AB236" s="212"/>
      <c r="AC236" s="212"/>
      <c r="AD236" s="212"/>
      <c r="AE236" s="212"/>
      <c r="AF236" s="212"/>
      <c r="AG236" s="212" t="s">
        <v>137</v>
      </c>
      <c r="AH236" s="212">
        <v>0</v>
      </c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19"/>
      <c r="B237" s="220"/>
      <c r="C237" s="250" t="s">
        <v>358</v>
      </c>
      <c r="D237" s="224"/>
      <c r="E237" s="225">
        <v>8.9700000000000006</v>
      </c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12"/>
      <c r="Z237" s="212"/>
      <c r="AA237" s="212"/>
      <c r="AB237" s="212"/>
      <c r="AC237" s="212"/>
      <c r="AD237" s="212"/>
      <c r="AE237" s="212"/>
      <c r="AF237" s="212"/>
      <c r="AG237" s="212" t="s">
        <v>137</v>
      </c>
      <c r="AH237" s="212">
        <v>0</v>
      </c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9"/>
      <c r="B238" s="220"/>
      <c r="C238" s="250" t="s">
        <v>359</v>
      </c>
      <c r="D238" s="224"/>
      <c r="E238" s="225">
        <v>10.35</v>
      </c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12"/>
      <c r="Z238" s="212"/>
      <c r="AA238" s="212"/>
      <c r="AB238" s="212"/>
      <c r="AC238" s="212"/>
      <c r="AD238" s="212"/>
      <c r="AE238" s="212"/>
      <c r="AF238" s="212"/>
      <c r="AG238" s="212" t="s">
        <v>137</v>
      </c>
      <c r="AH238" s="212">
        <v>0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 x14ac:dyDescent="0.2">
      <c r="A239" s="219"/>
      <c r="B239" s="220"/>
      <c r="C239" s="250" t="s">
        <v>360</v>
      </c>
      <c r="D239" s="224"/>
      <c r="E239" s="225">
        <v>11.7</v>
      </c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12"/>
      <c r="Z239" s="212"/>
      <c r="AA239" s="212"/>
      <c r="AB239" s="212"/>
      <c r="AC239" s="212"/>
      <c r="AD239" s="212"/>
      <c r="AE239" s="212"/>
      <c r="AF239" s="212"/>
      <c r="AG239" s="212" t="s">
        <v>137</v>
      </c>
      <c r="AH239" s="212">
        <v>0</v>
      </c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 x14ac:dyDescent="0.2">
      <c r="A240" s="219"/>
      <c r="B240" s="220"/>
      <c r="C240" s="250" t="s">
        <v>361</v>
      </c>
      <c r="D240" s="224"/>
      <c r="E240" s="225">
        <v>2.4</v>
      </c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12"/>
      <c r="Z240" s="212"/>
      <c r="AA240" s="212"/>
      <c r="AB240" s="212"/>
      <c r="AC240" s="212"/>
      <c r="AD240" s="212"/>
      <c r="AE240" s="212"/>
      <c r="AF240" s="212"/>
      <c r="AG240" s="212" t="s">
        <v>137</v>
      </c>
      <c r="AH240" s="212">
        <v>0</v>
      </c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9"/>
      <c r="B241" s="220"/>
      <c r="C241" s="251"/>
      <c r="D241" s="242"/>
      <c r="E241" s="242"/>
      <c r="F241" s="242"/>
      <c r="G241" s="24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12"/>
      <c r="Z241" s="212"/>
      <c r="AA241" s="212"/>
      <c r="AB241" s="212"/>
      <c r="AC241" s="212"/>
      <c r="AD241" s="212"/>
      <c r="AE241" s="212"/>
      <c r="AF241" s="212"/>
      <c r="AG241" s="212" t="s">
        <v>138</v>
      </c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ht="22.5" outlineLevel="1" x14ac:dyDescent="0.2">
      <c r="A242" s="233">
        <v>71</v>
      </c>
      <c r="B242" s="234" t="s">
        <v>362</v>
      </c>
      <c r="C242" s="248" t="s">
        <v>363</v>
      </c>
      <c r="D242" s="235" t="s">
        <v>129</v>
      </c>
      <c r="E242" s="236">
        <v>3.2</v>
      </c>
      <c r="F242" s="237"/>
      <c r="G242" s="238">
        <f>ROUND(E242*F242,2)</f>
        <v>0</v>
      </c>
      <c r="H242" s="237"/>
      <c r="I242" s="238">
        <f>ROUND(E242*H242,2)</f>
        <v>0</v>
      </c>
      <c r="J242" s="237"/>
      <c r="K242" s="238">
        <f>ROUND(E242*J242,2)</f>
        <v>0</v>
      </c>
      <c r="L242" s="238">
        <v>21</v>
      </c>
      <c r="M242" s="238">
        <f>G242*(1+L242/100)</f>
        <v>0</v>
      </c>
      <c r="N242" s="238">
        <v>3.1E-4</v>
      </c>
      <c r="O242" s="238">
        <f>ROUND(E242*N242,2)</f>
        <v>0</v>
      </c>
      <c r="P242" s="238">
        <v>0</v>
      </c>
      <c r="Q242" s="238">
        <f>ROUND(E242*P242,2)</f>
        <v>0</v>
      </c>
      <c r="R242" s="238" t="s">
        <v>350</v>
      </c>
      <c r="S242" s="238" t="s">
        <v>131</v>
      </c>
      <c r="T242" s="239" t="s">
        <v>131</v>
      </c>
      <c r="U242" s="222">
        <v>0.49</v>
      </c>
      <c r="V242" s="222">
        <f>ROUND(E242*U242,2)</f>
        <v>1.57</v>
      </c>
      <c r="W242" s="222"/>
      <c r="X242" s="222" t="s">
        <v>132</v>
      </c>
      <c r="Y242" s="212"/>
      <c r="Z242" s="212"/>
      <c r="AA242" s="212"/>
      <c r="AB242" s="212"/>
      <c r="AC242" s="212"/>
      <c r="AD242" s="212"/>
      <c r="AE242" s="212"/>
      <c r="AF242" s="212"/>
      <c r="AG242" s="212" t="s">
        <v>133</v>
      </c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 x14ac:dyDescent="0.2">
      <c r="A243" s="219"/>
      <c r="B243" s="220"/>
      <c r="C243" s="250" t="s">
        <v>364</v>
      </c>
      <c r="D243" s="224"/>
      <c r="E243" s="225">
        <v>3.2</v>
      </c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12"/>
      <c r="Z243" s="212"/>
      <c r="AA243" s="212"/>
      <c r="AB243" s="212"/>
      <c r="AC243" s="212"/>
      <c r="AD243" s="212"/>
      <c r="AE243" s="212"/>
      <c r="AF243" s="212"/>
      <c r="AG243" s="212" t="s">
        <v>137</v>
      </c>
      <c r="AH243" s="212">
        <v>0</v>
      </c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 x14ac:dyDescent="0.2">
      <c r="A244" s="219"/>
      <c r="B244" s="220"/>
      <c r="C244" s="251"/>
      <c r="D244" s="242"/>
      <c r="E244" s="242"/>
      <c r="F244" s="242"/>
      <c r="G244" s="24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12"/>
      <c r="Z244" s="212"/>
      <c r="AA244" s="212"/>
      <c r="AB244" s="212"/>
      <c r="AC244" s="212"/>
      <c r="AD244" s="212"/>
      <c r="AE244" s="212"/>
      <c r="AF244" s="212"/>
      <c r="AG244" s="212" t="s">
        <v>138</v>
      </c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ht="22.5" outlineLevel="1" x14ac:dyDescent="0.2">
      <c r="A245" s="233">
        <v>72</v>
      </c>
      <c r="B245" s="234" t="s">
        <v>365</v>
      </c>
      <c r="C245" s="248" t="s">
        <v>366</v>
      </c>
      <c r="D245" s="235" t="s">
        <v>129</v>
      </c>
      <c r="E245" s="236">
        <v>96.87</v>
      </c>
      <c r="F245" s="237"/>
      <c r="G245" s="238">
        <f>ROUND(E245*F245,2)</f>
        <v>0</v>
      </c>
      <c r="H245" s="237"/>
      <c r="I245" s="238">
        <f>ROUND(E245*H245,2)</f>
        <v>0</v>
      </c>
      <c r="J245" s="237"/>
      <c r="K245" s="238">
        <f>ROUND(E245*J245,2)</f>
        <v>0</v>
      </c>
      <c r="L245" s="238">
        <v>21</v>
      </c>
      <c r="M245" s="238">
        <f>G245*(1+L245/100)</f>
        <v>0</v>
      </c>
      <c r="N245" s="238">
        <v>5.5000000000000003E-4</v>
      </c>
      <c r="O245" s="238">
        <f>ROUND(E245*N245,2)</f>
        <v>0.05</v>
      </c>
      <c r="P245" s="238">
        <v>0</v>
      </c>
      <c r="Q245" s="238">
        <f>ROUND(E245*P245,2)</f>
        <v>0</v>
      </c>
      <c r="R245" s="238" t="s">
        <v>350</v>
      </c>
      <c r="S245" s="238" t="s">
        <v>131</v>
      </c>
      <c r="T245" s="239" t="s">
        <v>131</v>
      </c>
      <c r="U245" s="222">
        <v>0.83</v>
      </c>
      <c r="V245" s="222">
        <f>ROUND(E245*U245,2)</f>
        <v>80.400000000000006</v>
      </c>
      <c r="W245" s="222"/>
      <c r="X245" s="222" t="s">
        <v>132</v>
      </c>
      <c r="Y245" s="212"/>
      <c r="Z245" s="212"/>
      <c r="AA245" s="212"/>
      <c r="AB245" s="212"/>
      <c r="AC245" s="212"/>
      <c r="AD245" s="212"/>
      <c r="AE245" s="212"/>
      <c r="AF245" s="212"/>
      <c r="AG245" s="212" t="s">
        <v>133</v>
      </c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ht="22.5" outlineLevel="1" x14ac:dyDescent="0.2">
      <c r="A246" s="219"/>
      <c r="B246" s="220"/>
      <c r="C246" s="249" t="s">
        <v>367</v>
      </c>
      <c r="D246" s="240"/>
      <c r="E246" s="240"/>
      <c r="F246" s="240"/>
      <c r="G246" s="240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12"/>
      <c r="Z246" s="212"/>
      <c r="AA246" s="212"/>
      <c r="AB246" s="212"/>
      <c r="AC246" s="212"/>
      <c r="AD246" s="212"/>
      <c r="AE246" s="212"/>
      <c r="AF246" s="212"/>
      <c r="AG246" s="212" t="s">
        <v>135</v>
      </c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43" t="str">
        <f>C246</f>
        <v>dveří vícevýplňových (profilovaných) a žaluziových nebo oken dvoudílných tříkřídlových a vícekřídlových a oken třídílných a vícedílných nebo vestavěného nábytku</v>
      </c>
      <c r="BB246" s="212"/>
      <c r="BC246" s="212"/>
      <c r="BD246" s="212"/>
      <c r="BE246" s="212"/>
      <c r="BF246" s="212"/>
      <c r="BG246" s="212"/>
      <c r="BH246" s="212"/>
    </row>
    <row r="247" spans="1:60" outlineLevel="1" x14ac:dyDescent="0.2">
      <c r="A247" s="219"/>
      <c r="B247" s="220"/>
      <c r="C247" s="250" t="s">
        <v>368</v>
      </c>
      <c r="D247" s="224"/>
      <c r="E247" s="225">
        <v>94.97</v>
      </c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12"/>
      <c r="Z247" s="212"/>
      <c r="AA247" s="212"/>
      <c r="AB247" s="212"/>
      <c r="AC247" s="212"/>
      <c r="AD247" s="212"/>
      <c r="AE247" s="212"/>
      <c r="AF247" s="212"/>
      <c r="AG247" s="212" t="s">
        <v>137</v>
      </c>
      <c r="AH247" s="212">
        <v>0</v>
      </c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19"/>
      <c r="B248" s="220"/>
      <c r="C248" s="250" t="s">
        <v>369</v>
      </c>
      <c r="D248" s="224"/>
      <c r="E248" s="225">
        <v>1.9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2"/>
      <c r="Z248" s="212"/>
      <c r="AA248" s="212"/>
      <c r="AB248" s="212"/>
      <c r="AC248" s="212"/>
      <c r="AD248" s="212"/>
      <c r="AE248" s="212"/>
      <c r="AF248" s="212"/>
      <c r="AG248" s="212" t="s">
        <v>137</v>
      </c>
      <c r="AH248" s="212">
        <v>0</v>
      </c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9"/>
      <c r="B249" s="220"/>
      <c r="C249" s="251"/>
      <c r="D249" s="242"/>
      <c r="E249" s="242"/>
      <c r="F249" s="242"/>
      <c r="G249" s="24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12"/>
      <c r="Z249" s="212"/>
      <c r="AA249" s="212"/>
      <c r="AB249" s="212"/>
      <c r="AC249" s="212"/>
      <c r="AD249" s="212"/>
      <c r="AE249" s="212"/>
      <c r="AF249" s="212"/>
      <c r="AG249" s="212" t="s">
        <v>138</v>
      </c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ht="22.5" outlineLevel="1" x14ac:dyDescent="0.2">
      <c r="A250" s="233">
        <v>73</v>
      </c>
      <c r="B250" s="234" t="s">
        <v>370</v>
      </c>
      <c r="C250" s="248" t="s">
        <v>371</v>
      </c>
      <c r="D250" s="235" t="s">
        <v>182</v>
      </c>
      <c r="E250" s="236">
        <v>28</v>
      </c>
      <c r="F250" s="237"/>
      <c r="G250" s="238">
        <f>ROUND(E250*F250,2)</f>
        <v>0</v>
      </c>
      <c r="H250" s="237"/>
      <c r="I250" s="238">
        <f>ROUND(E250*H250,2)</f>
        <v>0</v>
      </c>
      <c r="J250" s="237"/>
      <c r="K250" s="238">
        <f>ROUND(E250*J250,2)</f>
        <v>0</v>
      </c>
      <c r="L250" s="238">
        <v>21</v>
      </c>
      <c r="M250" s="238">
        <f>G250*(1+L250/100)</f>
        <v>0</v>
      </c>
      <c r="N250" s="238">
        <v>0</v>
      </c>
      <c r="O250" s="238">
        <f>ROUND(E250*N250,2)</f>
        <v>0</v>
      </c>
      <c r="P250" s="238">
        <v>0</v>
      </c>
      <c r="Q250" s="238">
        <f>ROUND(E250*P250,2)</f>
        <v>0</v>
      </c>
      <c r="R250" s="238" t="s">
        <v>350</v>
      </c>
      <c r="S250" s="238" t="s">
        <v>131</v>
      </c>
      <c r="T250" s="239" t="s">
        <v>131</v>
      </c>
      <c r="U250" s="222">
        <v>0.03</v>
      </c>
      <c r="V250" s="222">
        <f>ROUND(E250*U250,2)</f>
        <v>0.84</v>
      </c>
      <c r="W250" s="222"/>
      <c r="X250" s="222" t="s">
        <v>132</v>
      </c>
      <c r="Y250" s="212"/>
      <c r="Z250" s="212"/>
      <c r="AA250" s="212"/>
      <c r="AB250" s="212"/>
      <c r="AC250" s="212"/>
      <c r="AD250" s="212"/>
      <c r="AE250" s="212"/>
      <c r="AF250" s="212"/>
      <c r="AG250" s="212" t="s">
        <v>133</v>
      </c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 x14ac:dyDescent="0.2">
      <c r="A251" s="219"/>
      <c r="B251" s="220"/>
      <c r="C251" s="250" t="s">
        <v>372</v>
      </c>
      <c r="D251" s="224"/>
      <c r="E251" s="225">
        <v>26</v>
      </c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12"/>
      <c r="Z251" s="212"/>
      <c r="AA251" s="212"/>
      <c r="AB251" s="212"/>
      <c r="AC251" s="212"/>
      <c r="AD251" s="212"/>
      <c r="AE251" s="212"/>
      <c r="AF251" s="212"/>
      <c r="AG251" s="212" t="s">
        <v>137</v>
      </c>
      <c r="AH251" s="212">
        <v>0</v>
      </c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 x14ac:dyDescent="0.2">
      <c r="A252" s="219"/>
      <c r="B252" s="220"/>
      <c r="C252" s="250" t="s">
        <v>373</v>
      </c>
      <c r="D252" s="224"/>
      <c r="E252" s="225">
        <v>2</v>
      </c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12"/>
      <c r="Z252" s="212"/>
      <c r="AA252" s="212"/>
      <c r="AB252" s="212"/>
      <c r="AC252" s="212"/>
      <c r="AD252" s="212"/>
      <c r="AE252" s="212"/>
      <c r="AF252" s="212"/>
      <c r="AG252" s="212" t="s">
        <v>137</v>
      </c>
      <c r="AH252" s="212">
        <v>0</v>
      </c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19"/>
      <c r="B253" s="220"/>
      <c r="C253" s="251"/>
      <c r="D253" s="242"/>
      <c r="E253" s="242"/>
      <c r="F253" s="242"/>
      <c r="G253" s="24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12"/>
      <c r="Z253" s="212"/>
      <c r="AA253" s="212"/>
      <c r="AB253" s="212"/>
      <c r="AC253" s="212"/>
      <c r="AD253" s="212"/>
      <c r="AE253" s="212"/>
      <c r="AF253" s="212"/>
      <c r="AG253" s="212" t="s">
        <v>138</v>
      </c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ht="22.5" outlineLevel="1" x14ac:dyDescent="0.2">
      <c r="A254" s="233">
        <v>74</v>
      </c>
      <c r="B254" s="234" t="s">
        <v>374</v>
      </c>
      <c r="C254" s="248" t="s">
        <v>375</v>
      </c>
      <c r="D254" s="235" t="s">
        <v>182</v>
      </c>
      <c r="E254" s="236">
        <v>14</v>
      </c>
      <c r="F254" s="237"/>
      <c r="G254" s="238">
        <f>ROUND(E254*F254,2)</f>
        <v>0</v>
      </c>
      <c r="H254" s="237"/>
      <c r="I254" s="238">
        <f>ROUND(E254*H254,2)</f>
        <v>0</v>
      </c>
      <c r="J254" s="237"/>
      <c r="K254" s="238">
        <f>ROUND(E254*J254,2)</f>
        <v>0</v>
      </c>
      <c r="L254" s="238">
        <v>21</v>
      </c>
      <c r="M254" s="238">
        <f>G254*(1+L254/100)</f>
        <v>0</v>
      </c>
      <c r="N254" s="238">
        <v>0</v>
      </c>
      <c r="O254" s="238">
        <f>ROUND(E254*N254,2)</f>
        <v>0</v>
      </c>
      <c r="P254" s="238">
        <v>0</v>
      </c>
      <c r="Q254" s="238">
        <f>ROUND(E254*P254,2)</f>
        <v>0</v>
      </c>
      <c r="R254" s="238" t="s">
        <v>350</v>
      </c>
      <c r="S254" s="238" t="s">
        <v>131</v>
      </c>
      <c r="T254" s="239" t="s">
        <v>131</v>
      </c>
      <c r="U254" s="222">
        <v>0.01</v>
      </c>
      <c r="V254" s="222">
        <f>ROUND(E254*U254,2)</f>
        <v>0.14000000000000001</v>
      </c>
      <c r="W254" s="222"/>
      <c r="X254" s="222" t="s">
        <v>132</v>
      </c>
      <c r="Y254" s="212"/>
      <c r="Z254" s="212"/>
      <c r="AA254" s="212"/>
      <c r="AB254" s="212"/>
      <c r="AC254" s="212"/>
      <c r="AD254" s="212"/>
      <c r="AE254" s="212"/>
      <c r="AF254" s="212"/>
      <c r="AG254" s="212" t="s">
        <v>133</v>
      </c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 x14ac:dyDescent="0.2">
      <c r="A255" s="219"/>
      <c r="B255" s="220"/>
      <c r="C255" s="250" t="s">
        <v>376</v>
      </c>
      <c r="D255" s="224"/>
      <c r="E255" s="225">
        <v>14</v>
      </c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12"/>
      <c r="Z255" s="212"/>
      <c r="AA255" s="212"/>
      <c r="AB255" s="212"/>
      <c r="AC255" s="212"/>
      <c r="AD255" s="212"/>
      <c r="AE255" s="212"/>
      <c r="AF255" s="212"/>
      <c r="AG255" s="212" t="s">
        <v>137</v>
      </c>
      <c r="AH255" s="212">
        <v>0</v>
      </c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 x14ac:dyDescent="0.2">
      <c r="A256" s="219"/>
      <c r="B256" s="220"/>
      <c r="C256" s="251"/>
      <c r="D256" s="242"/>
      <c r="E256" s="242"/>
      <c r="F256" s="242"/>
      <c r="G256" s="24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12"/>
      <c r="Z256" s="212"/>
      <c r="AA256" s="212"/>
      <c r="AB256" s="212"/>
      <c r="AC256" s="212"/>
      <c r="AD256" s="212"/>
      <c r="AE256" s="212"/>
      <c r="AF256" s="212"/>
      <c r="AG256" s="212" t="s">
        <v>138</v>
      </c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x14ac:dyDescent="0.2">
      <c r="A257" s="227" t="s">
        <v>125</v>
      </c>
      <c r="B257" s="228" t="s">
        <v>90</v>
      </c>
      <c r="C257" s="247" t="s">
        <v>91</v>
      </c>
      <c r="D257" s="229"/>
      <c r="E257" s="230"/>
      <c r="F257" s="231"/>
      <c r="G257" s="231">
        <f>SUMIF(AG258:AG264,"&lt;&gt;NOR",G258:G264)</f>
        <v>0</v>
      </c>
      <c r="H257" s="231"/>
      <c r="I257" s="231">
        <f>SUM(I258:I264)</f>
        <v>0</v>
      </c>
      <c r="J257" s="231"/>
      <c r="K257" s="231">
        <f>SUM(K258:K264)</f>
        <v>0</v>
      </c>
      <c r="L257" s="231"/>
      <c r="M257" s="231">
        <f>SUM(M258:M264)</f>
        <v>0</v>
      </c>
      <c r="N257" s="231"/>
      <c r="O257" s="231">
        <f>SUM(O258:O264)</f>
        <v>0.03</v>
      </c>
      <c r="P257" s="231"/>
      <c r="Q257" s="231">
        <f>SUM(Q258:Q264)</f>
        <v>0</v>
      </c>
      <c r="R257" s="231"/>
      <c r="S257" s="231"/>
      <c r="T257" s="232"/>
      <c r="U257" s="226"/>
      <c r="V257" s="226">
        <f>SUM(V258:V264)</f>
        <v>14.73</v>
      </c>
      <c r="W257" s="226"/>
      <c r="X257" s="226"/>
      <c r="AG257" t="s">
        <v>126</v>
      </c>
    </row>
    <row r="258" spans="1:60" outlineLevel="1" x14ac:dyDescent="0.2">
      <c r="A258" s="233">
        <v>75</v>
      </c>
      <c r="B258" s="234" t="s">
        <v>377</v>
      </c>
      <c r="C258" s="248" t="s">
        <v>378</v>
      </c>
      <c r="D258" s="235" t="s">
        <v>129</v>
      </c>
      <c r="E258" s="236">
        <v>105.18</v>
      </c>
      <c r="F258" s="237"/>
      <c r="G258" s="238">
        <f>ROUND(E258*F258,2)</f>
        <v>0</v>
      </c>
      <c r="H258" s="237"/>
      <c r="I258" s="238">
        <f>ROUND(E258*H258,2)</f>
        <v>0</v>
      </c>
      <c r="J258" s="237"/>
      <c r="K258" s="238">
        <f>ROUND(E258*J258,2)</f>
        <v>0</v>
      </c>
      <c r="L258" s="238">
        <v>21</v>
      </c>
      <c r="M258" s="238">
        <f>G258*(1+L258/100)</f>
        <v>0</v>
      </c>
      <c r="N258" s="238">
        <v>6.9999999999999994E-5</v>
      </c>
      <c r="O258" s="238">
        <f>ROUND(E258*N258,2)</f>
        <v>0.01</v>
      </c>
      <c r="P258" s="238">
        <v>0</v>
      </c>
      <c r="Q258" s="238">
        <f>ROUND(E258*P258,2)</f>
        <v>0</v>
      </c>
      <c r="R258" s="238" t="s">
        <v>379</v>
      </c>
      <c r="S258" s="238" t="s">
        <v>131</v>
      </c>
      <c r="T258" s="239" t="s">
        <v>174</v>
      </c>
      <c r="U258" s="222">
        <v>0.03</v>
      </c>
      <c r="V258" s="222">
        <f>ROUND(E258*U258,2)</f>
        <v>3.16</v>
      </c>
      <c r="W258" s="222"/>
      <c r="X258" s="222" t="s">
        <v>132</v>
      </c>
      <c r="Y258" s="212"/>
      <c r="Z258" s="212"/>
      <c r="AA258" s="212"/>
      <c r="AB258" s="212"/>
      <c r="AC258" s="212"/>
      <c r="AD258" s="212"/>
      <c r="AE258" s="212"/>
      <c r="AF258" s="212"/>
      <c r="AG258" s="212" t="s">
        <v>133</v>
      </c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1" x14ac:dyDescent="0.2">
      <c r="A259" s="219"/>
      <c r="B259" s="220"/>
      <c r="C259" s="250" t="s">
        <v>380</v>
      </c>
      <c r="D259" s="224"/>
      <c r="E259" s="225">
        <v>36.18</v>
      </c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12"/>
      <c r="Z259" s="212"/>
      <c r="AA259" s="212"/>
      <c r="AB259" s="212"/>
      <c r="AC259" s="212"/>
      <c r="AD259" s="212"/>
      <c r="AE259" s="212"/>
      <c r="AF259" s="212"/>
      <c r="AG259" s="212" t="s">
        <v>137</v>
      </c>
      <c r="AH259" s="212">
        <v>0</v>
      </c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 x14ac:dyDescent="0.2">
      <c r="A260" s="219"/>
      <c r="B260" s="220"/>
      <c r="C260" s="250" t="s">
        <v>381</v>
      </c>
      <c r="D260" s="224"/>
      <c r="E260" s="225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12"/>
      <c r="Z260" s="212"/>
      <c r="AA260" s="212"/>
      <c r="AB260" s="212"/>
      <c r="AC260" s="212"/>
      <c r="AD260" s="212"/>
      <c r="AE260" s="212"/>
      <c r="AF260" s="212"/>
      <c r="AG260" s="212" t="s">
        <v>137</v>
      </c>
      <c r="AH260" s="212">
        <v>0</v>
      </c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 x14ac:dyDescent="0.2">
      <c r="A261" s="219"/>
      <c r="B261" s="220"/>
      <c r="C261" s="250" t="s">
        <v>382</v>
      </c>
      <c r="D261" s="224"/>
      <c r="E261" s="225">
        <v>69</v>
      </c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12"/>
      <c r="Z261" s="212"/>
      <c r="AA261" s="212"/>
      <c r="AB261" s="212"/>
      <c r="AC261" s="212"/>
      <c r="AD261" s="212"/>
      <c r="AE261" s="212"/>
      <c r="AF261" s="212"/>
      <c r="AG261" s="212" t="s">
        <v>137</v>
      </c>
      <c r="AH261" s="212">
        <v>0</v>
      </c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 x14ac:dyDescent="0.2">
      <c r="A262" s="219"/>
      <c r="B262" s="220"/>
      <c r="C262" s="251"/>
      <c r="D262" s="242"/>
      <c r="E262" s="242"/>
      <c r="F262" s="242"/>
      <c r="G262" s="24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12"/>
      <c r="Z262" s="212"/>
      <c r="AA262" s="212"/>
      <c r="AB262" s="212"/>
      <c r="AC262" s="212"/>
      <c r="AD262" s="212"/>
      <c r="AE262" s="212"/>
      <c r="AF262" s="212"/>
      <c r="AG262" s="212" t="s">
        <v>138</v>
      </c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 x14ac:dyDescent="0.2">
      <c r="A263" s="233">
        <v>76</v>
      </c>
      <c r="B263" s="234" t="s">
        <v>383</v>
      </c>
      <c r="C263" s="248" t="s">
        <v>384</v>
      </c>
      <c r="D263" s="235" t="s">
        <v>129</v>
      </c>
      <c r="E263" s="236">
        <v>105.18</v>
      </c>
      <c r="F263" s="237"/>
      <c r="G263" s="238">
        <f>ROUND(E263*F263,2)</f>
        <v>0</v>
      </c>
      <c r="H263" s="237"/>
      <c r="I263" s="238">
        <f>ROUND(E263*H263,2)</f>
        <v>0</v>
      </c>
      <c r="J263" s="237"/>
      <c r="K263" s="238">
        <f>ROUND(E263*J263,2)</f>
        <v>0</v>
      </c>
      <c r="L263" s="238">
        <v>21</v>
      </c>
      <c r="M263" s="238">
        <f>G263*(1+L263/100)</f>
        <v>0</v>
      </c>
      <c r="N263" s="238">
        <v>1.6000000000000001E-4</v>
      </c>
      <c r="O263" s="238">
        <f>ROUND(E263*N263,2)</f>
        <v>0.02</v>
      </c>
      <c r="P263" s="238">
        <v>0</v>
      </c>
      <c r="Q263" s="238">
        <f>ROUND(E263*P263,2)</f>
        <v>0</v>
      </c>
      <c r="R263" s="238" t="s">
        <v>379</v>
      </c>
      <c r="S263" s="238" t="s">
        <v>131</v>
      </c>
      <c r="T263" s="239" t="s">
        <v>174</v>
      </c>
      <c r="U263" s="222">
        <v>0.11</v>
      </c>
      <c r="V263" s="222">
        <f>ROUND(E263*U263,2)</f>
        <v>11.57</v>
      </c>
      <c r="W263" s="222"/>
      <c r="X263" s="222" t="s">
        <v>132</v>
      </c>
      <c r="Y263" s="212"/>
      <c r="Z263" s="212"/>
      <c r="AA263" s="212"/>
      <c r="AB263" s="212"/>
      <c r="AC263" s="212"/>
      <c r="AD263" s="212"/>
      <c r="AE263" s="212"/>
      <c r="AF263" s="212"/>
      <c r="AG263" s="212" t="s">
        <v>133</v>
      </c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 x14ac:dyDescent="0.2">
      <c r="A264" s="219"/>
      <c r="B264" s="220"/>
      <c r="C264" s="252"/>
      <c r="D264" s="244"/>
      <c r="E264" s="244"/>
      <c r="F264" s="244"/>
      <c r="G264" s="244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12"/>
      <c r="Z264" s="212"/>
      <c r="AA264" s="212"/>
      <c r="AB264" s="212"/>
      <c r="AC264" s="212"/>
      <c r="AD264" s="212"/>
      <c r="AE264" s="212"/>
      <c r="AF264" s="212"/>
      <c r="AG264" s="212" t="s">
        <v>138</v>
      </c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x14ac:dyDescent="0.2">
      <c r="A265" s="227" t="s">
        <v>125</v>
      </c>
      <c r="B265" s="228" t="s">
        <v>92</v>
      </c>
      <c r="C265" s="247" t="s">
        <v>93</v>
      </c>
      <c r="D265" s="229"/>
      <c r="E265" s="230"/>
      <c r="F265" s="231"/>
      <c r="G265" s="231">
        <f>SUMIF(AG266:AG278,"&lt;&gt;NOR",G266:G278)</f>
        <v>0</v>
      </c>
      <c r="H265" s="231"/>
      <c r="I265" s="231">
        <f>SUM(I266:I278)</f>
        <v>0</v>
      </c>
      <c r="J265" s="231"/>
      <c r="K265" s="231">
        <f>SUM(K266:K278)</f>
        <v>0</v>
      </c>
      <c r="L265" s="231"/>
      <c r="M265" s="231">
        <f>SUM(M266:M278)</f>
        <v>0</v>
      </c>
      <c r="N265" s="231"/>
      <c r="O265" s="231">
        <f>SUM(O266:O278)</f>
        <v>0.05</v>
      </c>
      <c r="P265" s="231"/>
      <c r="Q265" s="231">
        <f>SUM(Q266:Q278)</f>
        <v>0</v>
      </c>
      <c r="R265" s="231"/>
      <c r="S265" s="231"/>
      <c r="T265" s="232"/>
      <c r="U265" s="226"/>
      <c r="V265" s="226">
        <f>SUM(V266:V278)</f>
        <v>3.91</v>
      </c>
      <c r="W265" s="226"/>
      <c r="X265" s="226"/>
      <c r="AG265" t="s">
        <v>126</v>
      </c>
    </row>
    <row r="266" spans="1:60" outlineLevel="1" x14ac:dyDescent="0.2">
      <c r="A266" s="233">
        <v>77</v>
      </c>
      <c r="B266" s="234" t="s">
        <v>385</v>
      </c>
      <c r="C266" s="248" t="s">
        <v>386</v>
      </c>
      <c r="D266" s="235" t="s">
        <v>186</v>
      </c>
      <c r="E266" s="236">
        <v>55.8</v>
      </c>
      <c r="F266" s="237"/>
      <c r="G266" s="238">
        <f>ROUND(E266*F266,2)</f>
        <v>0</v>
      </c>
      <c r="H266" s="237"/>
      <c r="I266" s="238">
        <f>ROUND(E266*H266,2)</f>
        <v>0</v>
      </c>
      <c r="J266" s="237"/>
      <c r="K266" s="238">
        <f>ROUND(E266*J266,2)</f>
        <v>0</v>
      </c>
      <c r="L266" s="238">
        <v>21</v>
      </c>
      <c r="M266" s="238">
        <f>G266*(1+L266/100)</f>
        <v>0</v>
      </c>
      <c r="N266" s="238">
        <v>9.6000000000000002E-4</v>
      </c>
      <c r="O266" s="238">
        <f>ROUND(E266*N266,2)</f>
        <v>0.05</v>
      </c>
      <c r="P266" s="238">
        <v>0</v>
      </c>
      <c r="Q266" s="238">
        <f>ROUND(E266*P266,2)</f>
        <v>0</v>
      </c>
      <c r="R266" s="238" t="s">
        <v>387</v>
      </c>
      <c r="S266" s="238" t="s">
        <v>131</v>
      </c>
      <c r="T266" s="239" t="s">
        <v>131</v>
      </c>
      <c r="U266" s="222">
        <v>7.0000000000000007E-2</v>
      </c>
      <c r="V266" s="222">
        <f>ROUND(E266*U266,2)</f>
        <v>3.91</v>
      </c>
      <c r="W266" s="222"/>
      <c r="X266" s="222" t="s">
        <v>132</v>
      </c>
      <c r="Y266" s="212"/>
      <c r="Z266" s="212"/>
      <c r="AA266" s="212"/>
      <c r="AB266" s="212"/>
      <c r="AC266" s="212"/>
      <c r="AD266" s="212"/>
      <c r="AE266" s="212"/>
      <c r="AF266" s="212"/>
      <c r="AG266" s="212" t="s">
        <v>133</v>
      </c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1" x14ac:dyDescent="0.2">
      <c r="A267" s="219"/>
      <c r="B267" s="220"/>
      <c r="C267" s="250" t="s">
        <v>388</v>
      </c>
      <c r="D267" s="224"/>
      <c r="E267" s="225">
        <v>29.4</v>
      </c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12"/>
      <c r="Z267" s="212"/>
      <c r="AA267" s="212"/>
      <c r="AB267" s="212"/>
      <c r="AC267" s="212"/>
      <c r="AD267" s="212"/>
      <c r="AE267" s="212"/>
      <c r="AF267" s="212"/>
      <c r="AG267" s="212" t="s">
        <v>137</v>
      </c>
      <c r="AH267" s="212">
        <v>0</v>
      </c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 x14ac:dyDescent="0.2">
      <c r="A268" s="219"/>
      <c r="B268" s="220"/>
      <c r="C268" s="250" t="s">
        <v>389</v>
      </c>
      <c r="D268" s="224"/>
      <c r="E268" s="225">
        <v>26.4</v>
      </c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12"/>
      <c r="Z268" s="212"/>
      <c r="AA268" s="212"/>
      <c r="AB268" s="212"/>
      <c r="AC268" s="212"/>
      <c r="AD268" s="212"/>
      <c r="AE268" s="212"/>
      <c r="AF268" s="212"/>
      <c r="AG268" s="212" t="s">
        <v>137</v>
      </c>
      <c r="AH268" s="212">
        <v>0</v>
      </c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 x14ac:dyDescent="0.2">
      <c r="A269" s="219"/>
      <c r="B269" s="220"/>
      <c r="C269" s="251"/>
      <c r="D269" s="242"/>
      <c r="E269" s="242"/>
      <c r="F269" s="242"/>
      <c r="G269" s="24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12"/>
      <c r="Z269" s="212"/>
      <c r="AA269" s="212"/>
      <c r="AB269" s="212"/>
      <c r="AC269" s="212"/>
      <c r="AD269" s="212"/>
      <c r="AE269" s="212"/>
      <c r="AF269" s="212"/>
      <c r="AG269" s="212" t="s">
        <v>138</v>
      </c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 x14ac:dyDescent="0.2">
      <c r="A270" s="219">
        <v>78</v>
      </c>
      <c r="B270" s="220" t="s">
        <v>390</v>
      </c>
      <c r="C270" s="253" t="s">
        <v>391</v>
      </c>
      <c r="D270" s="221" t="s">
        <v>0</v>
      </c>
      <c r="E270" s="241"/>
      <c r="F270" s="223"/>
      <c r="G270" s="222">
        <f>ROUND(E270*F270,2)</f>
        <v>0</v>
      </c>
      <c r="H270" s="223"/>
      <c r="I270" s="222">
        <f>ROUND(E270*H270,2)</f>
        <v>0</v>
      </c>
      <c r="J270" s="223"/>
      <c r="K270" s="222">
        <f>ROUND(E270*J270,2)</f>
        <v>0</v>
      </c>
      <c r="L270" s="222">
        <v>21</v>
      </c>
      <c r="M270" s="222">
        <f>G270*(1+L270/100)</f>
        <v>0</v>
      </c>
      <c r="N270" s="222">
        <v>0</v>
      </c>
      <c r="O270" s="222">
        <f>ROUND(E270*N270,2)</f>
        <v>0</v>
      </c>
      <c r="P270" s="222">
        <v>0</v>
      </c>
      <c r="Q270" s="222">
        <f>ROUND(E270*P270,2)</f>
        <v>0</v>
      </c>
      <c r="R270" s="222" t="s">
        <v>387</v>
      </c>
      <c r="S270" s="222" t="s">
        <v>131</v>
      </c>
      <c r="T270" s="222" t="s">
        <v>174</v>
      </c>
      <c r="U270" s="222">
        <v>0</v>
      </c>
      <c r="V270" s="222">
        <f>ROUND(E270*U270,2)</f>
        <v>0</v>
      </c>
      <c r="W270" s="222"/>
      <c r="X270" s="222" t="s">
        <v>226</v>
      </c>
      <c r="Y270" s="212"/>
      <c r="Z270" s="212"/>
      <c r="AA270" s="212"/>
      <c r="AB270" s="212"/>
      <c r="AC270" s="212"/>
      <c r="AD270" s="212"/>
      <c r="AE270" s="212"/>
      <c r="AF270" s="212"/>
      <c r="AG270" s="212" t="s">
        <v>227</v>
      </c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 x14ac:dyDescent="0.2">
      <c r="A271" s="219"/>
      <c r="B271" s="220"/>
      <c r="C271" s="254" t="s">
        <v>256</v>
      </c>
      <c r="D271" s="245"/>
      <c r="E271" s="245"/>
      <c r="F271" s="245"/>
      <c r="G271" s="245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12"/>
      <c r="Z271" s="212"/>
      <c r="AA271" s="212"/>
      <c r="AB271" s="212"/>
      <c r="AC271" s="212"/>
      <c r="AD271" s="212"/>
      <c r="AE271" s="212"/>
      <c r="AF271" s="212"/>
      <c r="AG271" s="212" t="s">
        <v>135</v>
      </c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 x14ac:dyDescent="0.2">
      <c r="A272" s="219"/>
      <c r="B272" s="220"/>
      <c r="C272" s="251"/>
      <c r="D272" s="242"/>
      <c r="E272" s="242"/>
      <c r="F272" s="242"/>
      <c r="G272" s="24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12"/>
      <c r="Z272" s="212"/>
      <c r="AA272" s="212"/>
      <c r="AB272" s="212"/>
      <c r="AC272" s="212"/>
      <c r="AD272" s="212"/>
      <c r="AE272" s="212"/>
      <c r="AF272" s="212"/>
      <c r="AG272" s="212" t="s">
        <v>138</v>
      </c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ht="33.75" outlineLevel="1" x14ac:dyDescent="0.2">
      <c r="A273" s="219">
        <v>79</v>
      </c>
      <c r="B273" s="220" t="s">
        <v>392</v>
      </c>
      <c r="C273" s="253" t="s">
        <v>393</v>
      </c>
      <c r="D273" s="221" t="s">
        <v>0</v>
      </c>
      <c r="E273" s="241"/>
      <c r="F273" s="223"/>
      <c r="G273" s="222">
        <f>ROUND(E273*F273,2)</f>
        <v>0</v>
      </c>
      <c r="H273" s="223"/>
      <c r="I273" s="222">
        <f>ROUND(E273*H273,2)</f>
        <v>0</v>
      </c>
      <c r="J273" s="223"/>
      <c r="K273" s="222">
        <f>ROUND(E273*J273,2)</f>
        <v>0</v>
      </c>
      <c r="L273" s="222">
        <v>21</v>
      </c>
      <c r="M273" s="222">
        <f>G273*(1+L273/100)</f>
        <v>0</v>
      </c>
      <c r="N273" s="222">
        <v>0</v>
      </c>
      <c r="O273" s="222">
        <f>ROUND(E273*N273,2)</f>
        <v>0</v>
      </c>
      <c r="P273" s="222">
        <v>0</v>
      </c>
      <c r="Q273" s="222">
        <f>ROUND(E273*P273,2)</f>
        <v>0</v>
      </c>
      <c r="R273" s="222" t="s">
        <v>387</v>
      </c>
      <c r="S273" s="222" t="s">
        <v>131</v>
      </c>
      <c r="T273" s="222" t="s">
        <v>174</v>
      </c>
      <c r="U273" s="222">
        <v>0</v>
      </c>
      <c r="V273" s="222">
        <f>ROUND(E273*U273,2)</f>
        <v>0</v>
      </c>
      <c r="W273" s="222"/>
      <c r="X273" s="222" t="s">
        <v>226</v>
      </c>
      <c r="Y273" s="212"/>
      <c r="Z273" s="212"/>
      <c r="AA273" s="212"/>
      <c r="AB273" s="212"/>
      <c r="AC273" s="212"/>
      <c r="AD273" s="212"/>
      <c r="AE273" s="212"/>
      <c r="AF273" s="212"/>
      <c r="AG273" s="212" t="s">
        <v>227</v>
      </c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outlineLevel="1" x14ac:dyDescent="0.2">
      <c r="A274" s="219"/>
      <c r="B274" s="220"/>
      <c r="C274" s="254" t="s">
        <v>256</v>
      </c>
      <c r="D274" s="245"/>
      <c r="E274" s="245"/>
      <c r="F274" s="245"/>
      <c r="G274" s="245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12"/>
      <c r="Z274" s="212"/>
      <c r="AA274" s="212"/>
      <c r="AB274" s="212"/>
      <c r="AC274" s="212"/>
      <c r="AD274" s="212"/>
      <c r="AE274" s="212"/>
      <c r="AF274" s="212"/>
      <c r="AG274" s="212" t="s">
        <v>135</v>
      </c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 x14ac:dyDescent="0.2">
      <c r="A275" s="219"/>
      <c r="B275" s="220"/>
      <c r="C275" s="251"/>
      <c r="D275" s="242"/>
      <c r="E275" s="242"/>
      <c r="F275" s="242"/>
      <c r="G275" s="24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12"/>
      <c r="Z275" s="212"/>
      <c r="AA275" s="212"/>
      <c r="AB275" s="212"/>
      <c r="AC275" s="212"/>
      <c r="AD275" s="212"/>
      <c r="AE275" s="212"/>
      <c r="AF275" s="212"/>
      <c r="AG275" s="212" t="s">
        <v>138</v>
      </c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ht="33.75" outlineLevel="1" x14ac:dyDescent="0.2">
      <c r="A276" s="219">
        <v>80</v>
      </c>
      <c r="B276" s="220" t="s">
        <v>394</v>
      </c>
      <c r="C276" s="253" t="s">
        <v>395</v>
      </c>
      <c r="D276" s="221" t="s">
        <v>0</v>
      </c>
      <c r="E276" s="241"/>
      <c r="F276" s="223"/>
      <c r="G276" s="222">
        <f>ROUND(E276*F276,2)</f>
        <v>0</v>
      </c>
      <c r="H276" s="223"/>
      <c r="I276" s="222">
        <f>ROUND(E276*H276,2)</f>
        <v>0</v>
      </c>
      <c r="J276" s="223"/>
      <c r="K276" s="222">
        <f>ROUND(E276*J276,2)</f>
        <v>0</v>
      </c>
      <c r="L276" s="222">
        <v>21</v>
      </c>
      <c r="M276" s="222">
        <f>G276*(1+L276/100)</f>
        <v>0</v>
      </c>
      <c r="N276" s="222">
        <v>0</v>
      </c>
      <c r="O276" s="222">
        <f>ROUND(E276*N276,2)</f>
        <v>0</v>
      </c>
      <c r="P276" s="222">
        <v>0</v>
      </c>
      <c r="Q276" s="222">
        <f>ROUND(E276*P276,2)</f>
        <v>0</v>
      </c>
      <c r="R276" s="222" t="s">
        <v>387</v>
      </c>
      <c r="S276" s="222" t="s">
        <v>131</v>
      </c>
      <c r="T276" s="222" t="s">
        <v>174</v>
      </c>
      <c r="U276" s="222">
        <v>0</v>
      </c>
      <c r="V276" s="222">
        <f>ROUND(E276*U276,2)</f>
        <v>0</v>
      </c>
      <c r="W276" s="222"/>
      <c r="X276" s="222" t="s">
        <v>226</v>
      </c>
      <c r="Y276" s="212"/>
      <c r="Z276" s="212"/>
      <c r="AA276" s="212"/>
      <c r="AB276" s="212"/>
      <c r="AC276" s="212"/>
      <c r="AD276" s="212"/>
      <c r="AE276" s="212"/>
      <c r="AF276" s="212"/>
      <c r="AG276" s="212" t="s">
        <v>227</v>
      </c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 x14ac:dyDescent="0.2">
      <c r="A277" s="219"/>
      <c r="B277" s="220"/>
      <c r="C277" s="254" t="s">
        <v>256</v>
      </c>
      <c r="D277" s="245"/>
      <c r="E277" s="245"/>
      <c r="F277" s="245"/>
      <c r="G277" s="245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12"/>
      <c r="Z277" s="212"/>
      <c r="AA277" s="212"/>
      <c r="AB277" s="212"/>
      <c r="AC277" s="212"/>
      <c r="AD277" s="212"/>
      <c r="AE277" s="212"/>
      <c r="AF277" s="212"/>
      <c r="AG277" s="212" t="s">
        <v>135</v>
      </c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 x14ac:dyDescent="0.2">
      <c r="A278" s="219"/>
      <c r="B278" s="220"/>
      <c r="C278" s="251"/>
      <c r="D278" s="242"/>
      <c r="E278" s="242"/>
      <c r="F278" s="242"/>
      <c r="G278" s="24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12"/>
      <c r="Z278" s="212"/>
      <c r="AA278" s="212"/>
      <c r="AB278" s="212"/>
      <c r="AC278" s="212"/>
      <c r="AD278" s="212"/>
      <c r="AE278" s="212"/>
      <c r="AF278" s="212"/>
      <c r="AG278" s="212" t="s">
        <v>138</v>
      </c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x14ac:dyDescent="0.2">
      <c r="A279" s="227" t="s">
        <v>125</v>
      </c>
      <c r="B279" s="228" t="s">
        <v>94</v>
      </c>
      <c r="C279" s="247" t="s">
        <v>95</v>
      </c>
      <c r="D279" s="229"/>
      <c r="E279" s="230"/>
      <c r="F279" s="231"/>
      <c r="G279" s="231">
        <f>SUMIF(AG280:AG292,"&lt;&gt;NOR",G280:G292)</f>
        <v>0</v>
      </c>
      <c r="H279" s="231"/>
      <c r="I279" s="231">
        <f>SUM(I280:I292)</f>
        <v>0</v>
      </c>
      <c r="J279" s="231"/>
      <c r="K279" s="231">
        <f>SUM(K280:K292)</f>
        <v>0</v>
      </c>
      <c r="L279" s="231"/>
      <c r="M279" s="231">
        <f>SUM(M280:M292)</f>
        <v>0</v>
      </c>
      <c r="N279" s="231"/>
      <c r="O279" s="231">
        <f>SUM(O280:O292)</f>
        <v>0</v>
      </c>
      <c r="P279" s="231"/>
      <c r="Q279" s="231">
        <f>SUM(Q280:Q292)</f>
        <v>0</v>
      </c>
      <c r="R279" s="231"/>
      <c r="S279" s="231"/>
      <c r="T279" s="232"/>
      <c r="U279" s="226"/>
      <c r="V279" s="226">
        <f>SUM(V280:V292)</f>
        <v>2.7300000000000004</v>
      </c>
      <c r="W279" s="226"/>
      <c r="X279" s="226"/>
      <c r="AG279" t="s">
        <v>126</v>
      </c>
    </row>
    <row r="280" spans="1:60" ht="22.5" outlineLevel="1" x14ac:dyDescent="0.2">
      <c r="A280" s="233">
        <v>81</v>
      </c>
      <c r="B280" s="234" t="s">
        <v>396</v>
      </c>
      <c r="C280" s="248" t="s">
        <v>397</v>
      </c>
      <c r="D280" s="235" t="s">
        <v>225</v>
      </c>
      <c r="E280" s="236">
        <v>0.64980000000000004</v>
      </c>
      <c r="F280" s="237"/>
      <c r="G280" s="238">
        <f>ROUND(E280*F280,2)</f>
        <v>0</v>
      </c>
      <c r="H280" s="237"/>
      <c r="I280" s="238">
        <f>ROUND(E280*H280,2)</f>
        <v>0</v>
      </c>
      <c r="J280" s="237"/>
      <c r="K280" s="238">
        <f>ROUND(E280*J280,2)</f>
        <v>0</v>
      </c>
      <c r="L280" s="238">
        <v>21</v>
      </c>
      <c r="M280" s="238">
        <f>G280*(1+L280/100)</f>
        <v>0</v>
      </c>
      <c r="N280" s="238">
        <v>0</v>
      </c>
      <c r="O280" s="238">
        <f>ROUND(E280*N280,2)</f>
        <v>0</v>
      </c>
      <c r="P280" s="238">
        <v>0</v>
      </c>
      <c r="Q280" s="238">
        <f>ROUND(E280*P280,2)</f>
        <v>0</v>
      </c>
      <c r="R280" s="238" t="s">
        <v>216</v>
      </c>
      <c r="S280" s="238" t="s">
        <v>131</v>
      </c>
      <c r="T280" s="239" t="s">
        <v>131</v>
      </c>
      <c r="U280" s="222">
        <v>2.0089999999999999</v>
      </c>
      <c r="V280" s="222">
        <f>ROUND(E280*U280,2)</f>
        <v>1.31</v>
      </c>
      <c r="W280" s="222"/>
      <c r="X280" s="222" t="s">
        <v>398</v>
      </c>
      <c r="Y280" s="212"/>
      <c r="Z280" s="212"/>
      <c r="AA280" s="212"/>
      <c r="AB280" s="212"/>
      <c r="AC280" s="212"/>
      <c r="AD280" s="212"/>
      <c r="AE280" s="212"/>
      <c r="AF280" s="212"/>
      <c r="AG280" s="212" t="s">
        <v>399</v>
      </c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 x14ac:dyDescent="0.2">
      <c r="A281" s="219"/>
      <c r="B281" s="220"/>
      <c r="C281" s="252"/>
      <c r="D281" s="244"/>
      <c r="E281" s="244"/>
      <c r="F281" s="244"/>
      <c r="G281" s="244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12"/>
      <c r="Z281" s="212"/>
      <c r="AA281" s="212"/>
      <c r="AB281" s="212"/>
      <c r="AC281" s="212"/>
      <c r="AD281" s="212"/>
      <c r="AE281" s="212"/>
      <c r="AF281" s="212"/>
      <c r="AG281" s="212" t="s">
        <v>138</v>
      </c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1" x14ac:dyDescent="0.2">
      <c r="A282" s="233">
        <v>82</v>
      </c>
      <c r="B282" s="234" t="s">
        <v>400</v>
      </c>
      <c r="C282" s="248" t="s">
        <v>401</v>
      </c>
      <c r="D282" s="235" t="s">
        <v>225</v>
      </c>
      <c r="E282" s="236">
        <v>0.64980000000000004</v>
      </c>
      <c r="F282" s="237"/>
      <c r="G282" s="238">
        <f>ROUND(E282*F282,2)</f>
        <v>0</v>
      </c>
      <c r="H282" s="237"/>
      <c r="I282" s="238">
        <f>ROUND(E282*H282,2)</f>
        <v>0</v>
      </c>
      <c r="J282" s="237"/>
      <c r="K282" s="238">
        <f>ROUND(E282*J282,2)</f>
        <v>0</v>
      </c>
      <c r="L282" s="238">
        <v>21</v>
      </c>
      <c r="M282" s="238">
        <f>G282*(1+L282/100)</f>
        <v>0</v>
      </c>
      <c r="N282" s="238">
        <v>0</v>
      </c>
      <c r="O282" s="238">
        <f>ROUND(E282*N282,2)</f>
        <v>0</v>
      </c>
      <c r="P282" s="238">
        <v>0</v>
      </c>
      <c r="Q282" s="238">
        <f>ROUND(E282*P282,2)</f>
        <v>0</v>
      </c>
      <c r="R282" s="238" t="s">
        <v>216</v>
      </c>
      <c r="S282" s="238" t="s">
        <v>131</v>
      </c>
      <c r="T282" s="239" t="s">
        <v>131</v>
      </c>
      <c r="U282" s="222">
        <v>0.49</v>
      </c>
      <c r="V282" s="222">
        <f>ROUND(E282*U282,2)</f>
        <v>0.32</v>
      </c>
      <c r="W282" s="222"/>
      <c r="X282" s="222" t="s">
        <v>398</v>
      </c>
      <c r="Y282" s="212"/>
      <c r="Z282" s="212"/>
      <c r="AA282" s="212"/>
      <c r="AB282" s="212"/>
      <c r="AC282" s="212"/>
      <c r="AD282" s="212"/>
      <c r="AE282" s="212"/>
      <c r="AF282" s="212"/>
      <c r="AG282" s="212" t="s">
        <v>399</v>
      </c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1" x14ac:dyDescent="0.2">
      <c r="A283" s="219"/>
      <c r="B283" s="220"/>
      <c r="C283" s="252"/>
      <c r="D283" s="244"/>
      <c r="E283" s="244"/>
      <c r="F283" s="244"/>
      <c r="G283" s="244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12"/>
      <c r="Z283" s="212"/>
      <c r="AA283" s="212"/>
      <c r="AB283" s="212"/>
      <c r="AC283" s="212"/>
      <c r="AD283" s="212"/>
      <c r="AE283" s="212"/>
      <c r="AF283" s="212"/>
      <c r="AG283" s="212" t="s">
        <v>138</v>
      </c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1" x14ac:dyDescent="0.2">
      <c r="A284" s="233">
        <v>83</v>
      </c>
      <c r="B284" s="234" t="s">
        <v>402</v>
      </c>
      <c r="C284" s="248" t="s">
        <v>403</v>
      </c>
      <c r="D284" s="235" t="s">
        <v>225</v>
      </c>
      <c r="E284" s="236">
        <v>6.4979899999999997</v>
      </c>
      <c r="F284" s="237"/>
      <c r="G284" s="238">
        <f>ROUND(E284*F284,2)</f>
        <v>0</v>
      </c>
      <c r="H284" s="237"/>
      <c r="I284" s="238">
        <f>ROUND(E284*H284,2)</f>
        <v>0</v>
      </c>
      <c r="J284" s="237"/>
      <c r="K284" s="238">
        <f>ROUND(E284*J284,2)</f>
        <v>0</v>
      </c>
      <c r="L284" s="238">
        <v>21</v>
      </c>
      <c r="M284" s="238">
        <f>G284*(1+L284/100)</f>
        <v>0</v>
      </c>
      <c r="N284" s="238">
        <v>0</v>
      </c>
      <c r="O284" s="238">
        <f>ROUND(E284*N284,2)</f>
        <v>0</v>
      </c>
      <c r="P284" s="238">
        <v>0</v>
      </c>
      <c r="Q284" s="238">
        <f>ROUND(E284*P284,2)</f>
        <v>0</v>
      </c>
      <c r="R284" s="238" t="s">
        <v>216</v>
      </c>
      <c r="S284" s="238" t="s">
        <v>131</v>
      </c>
      <c r="T284" s="239" t="s">
        <v>131</v>
      </c>
      <c r="U284" s="222">
        <v>0</v>
      </c>
      <c r="V284" s="222">
        <f>ROUND(E284*U284,2)</f>
        <v>0</v>
      </c>
      <c r="W284" s="222"/>
      <c r="X284" s="222" t="s">
        <v>398</v>
      </c>
      <c r="Y284" s="212"/>
      <c r="Z284" s="212"/>
      <c r="AA284" s="212"/>
      <c r="AB284" s="212"/>
      <c r="AC284" s="212"/>
      <c r="AD284" s="212"/>
      <c r="AE284" s="212"/>
      <c r="AF284" s="212"/>
      <c r="AG284" s="212" t="s">
        <v>399</v>
      </c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 x14ac:dyDescent="0.2">
      <c r="A285" s="219"/>
      <c r="B285" s="220"/>
      <c r="C285" s="252"/>
      <c r="D285" s="244"/>
      <c r="E285" s="244"/>
      <c r="F285" s="244"/>
      <c r="G285" s="244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12"/>
      <c r="Z285" s="212"/>
      <c r="AA285" s="212"/>
      <c r="AB285" s="212"/>
      <c r="AC285" s="212"/>
      <c r="AD285" s="212"/>
      <c r="AE285" s="212"/>
      <c r="AF285" s="212"/>
      <c r="AG285" s="212" t="s">
        <v>138</v>
      </c>
      <c r="AH285" s="212"/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outlineLevel="1" x14ac:dyDescent="0.2">
      <c r="A286" s="233">
        <v>84</v>
      </c>
      <c r="B286" s="234" t="s">
        <v>404</v>
      </c>
      <c r="C286" s="248" t="s">
        <v>405</v>
      </c>
      <c r="D286" s="235" t="s">
        <v>225</v>
      </c>
      <c r="E286" s="236">
        <v>0.64980000000000004</v>
      </c>
      <c r="F286" s="237"/>
      <c r="G286" s="238">
        <f>ROUND(E286*F286,2)</f>
        <v>0</v>
      </c>
      <c r="H286" s="237"/>
      <c r="I286" s="238">
        <f>ROUND(E286*H286,2)</f>
        <v>0</v>
      </c>
      <c r="J286" s="237"/>
      <c r="K286" s="238">
        <f>ROUND(E286*J286,2)</f>
        <v>0</v>
      </c>
      <c r="L286" s="238">
        <v>21</v>
      </c>
      <c r="M286" s="238">
        <f>G286*(1+L286/100)</f>
        <v>0</v>
      </c>
      <c r="N286" s="238">
        <v>0</v>
      </c>
      <c r="O286" s="238">
        <f>ROUND(E286*N286,2)</f>
        <v>0</v>
      </c>
      <c r="P286" s="238">
        <v>0</v>
      </c>
      <c r="Q286" s="238">
        <f>ROUND(E286*P286,2)</f>
        <v>0</v>
      </c>
      <c r="R286" s="238" t="s">
        <v>216</v>
      </c>
      <c r="S286" s="238" t="s">
        <v>131</v>
      </c>
      <c r="T286" s="239" t="s">
        <v>131</v>
      </c>
      <c r="U286" s="222">
        <v>0.94199999999999995</v>
      </c>
      <c r="V286" s="222">
        <f>ROUND(E286*U286,2)</f>
        <v>0.61</v>
      </c>
      <c r="W286" s="222"/>
      <c r="X286" s="222" t="s">
        <v>398</v>
      </c>
      <c r="Y286" s="212"/>
      <c r="Z286" s="212"/>
      <c r="AA286" s="212"/>
      <c r="AB286" s="212"/>
      <c r="AC286" s="212"/>
      <c r="AD286" s="212"/>
      <c r="AE286" s="212"/>
      <c r="AF286" s="212"/>
      <c r="AG286" s="212" t="s">
        <v>399</v>
      </c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1" x14ac:dyDescent="0.2">
      <c r="A287" s="219"/>
      <c r="B287" s="220"/>
      <c r="C287" s="252"/>
      <c r="D287" s="244"/>
      <c r="E287" s="244"/>
      <c r="F287" s="244"/>
      <c r="G287" s="244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12"/>
      <c r="Z287" s="212"/>
      <c r="AA287" s="212"/>
      <c r="AB287" s="212"/>
      <c r="AC287" s="212"/>
      <c r="AD287" s="212"/>
      <c r="AE287" s="212"/>
      <c r="AF287" s="212"/>
      <c r="AG287" s="212" t="s">
        <v>138</v>
      </c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1" x14ac:dyDescent="0.2">
      <c r="A288" s="233">
        <v>85</v>
      </c>
      <c r="B288" s="234" t="s">
        <v>406</v>
      </c>
      <c r="C288" s="248" t="s">
        <v>407</v>
      </c>
      <c r="D288" s="235" t="s">
        <v>225</v>
      </c>
      <c r="E288" s="236">
        <v>0.64980000000000004</v>
      </c>
      <c r="F288" s="237"/>
      <c r="G288" s="238">
        <f>ROUND(E288*F288,2)</f>
        <v>0</v>
      </c>
      <c r="H288" s="237"/>
      <c r="I288" s="238">
        <f>ROUND(E288*H288,2)</f>
        <v>0</v>
      </c>
      <c r="J288" s="237"/>
      <c r="K288" s="238">
        <f>ROUND(E288*J288,2)</f>
        <v>0</v>
      </c>
      <c r="L288" s="238">
        <v>21</v>
      </c>
      <c r="M288" s="238">
        <f>G288*(1+L288/100)</f>
        <v>0</v>
      </c>
      <c r="N288" s="238">
        <v>0</v>
      </c>
      <c r="O288" s="238">
        <f>ROUND(E288*N288,2)</f>
        <v>0</v>
      </c>
      <c r="P288" s="238">
        <v>0</v>
      </c>
      <c r="Q288" s="238">
        <f>ROUND(E288*P288,2)</f>
        <v>0</v>
      </c>
      <c r="R288" s="238" t="s">
        <v>216</v>
      </c>
      <c r="S288" s="238" t="s">
        <v>131</v>
      </c>
      <c r="T288" s="239" t="s">
        <v>131</v>
      </c>
      <c r="U288" s="222">
        <v>0</v>
      </c>
      <c r="V288" s="222">
        <f>ROUND(E288*U288,2)</f>
        <v>0</v>
      </c>
      <c r="W288" s="222"/>
      <c r="X288" s="222" t="s">
        <v>398</v>
      </c>
      <c r="Y288" s="212"/>
      <c r="Z288" s="212"/>
      <c r="AA288" s="212"/>
      <c r="AB288" s="212"/>
      <c r="AC288" s="212"/>
      <c r="AD288" s="212"/>
      <c r="AE288" s="212"/>
      <c r="AF288" s="212"/>
      <c r="AG288" s="212" t="s">
        <v>399</v>
      </c>
      <c r="AH288" s="212"/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1" x14ac:dyDescent="0.2">
      <c r="A289" s="219"/>
      <c r="B289" s="220"/>
      <c r="C289" s="252"/>
      <c r="D289" s="244"/>
      <c r="E289" s="244"/>
      <c r="F289" s="244"/>
      <c r="G289" s="244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12"/>
      <c r="Z289" s="212"/>
      <c r="AA289" s="212"/>
      <c r="AB289" s="212"/>
      <c r="AC289" s="212"/>
      <c r="AD289" s="212"/>
      <c r="AE289" s="212"/>
      <c r="AF289" s="212"/>
      <c r="AG289" s="212" t="s">
        <v>138</v>
      </c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ht="22.5" outlineLevel="1" x14ac:dyDescent="0.2">
      <c r="A290" s="233">
        <v>86</v>
      </c>
      <c r="B290" s="234" t="s">
        <v>408</v>
      </c>
      <c r="C290" s="248" t="s">
        <v>409</v>
      </c>
      <c r="D290" s="235" t="s">
        <v>225</v>
      </c>
      <c r="E290" s="236">
        <v>0.64980000000000004</v>
      </c>
      <c r="F290" s="237"/>
      <c r="G290" s="238">
        <f>ROUND(E290*F290,2)</f>
        <v>0</v>
      </c>
      <c r="H290" s="237"/>
      <c r="I290" s="238">
        <f>ROUND(E290*H290,2)</f>
        <v>0</v>
      </c>
      <c r="J290" s="237"/>
      <c r="K290" s="238">
        <f>ROUND(E290*J290,2)</f>
        <v>0</v>
      </c>
      <c r="L290" s="238">
        <v>21</v>
      </c>
      <c r="M290" s="238">
        <f>G290*(1+L290/100)</f>
        <v>0</v>
      </c>
      <c r="N290" s="238">
        <v>0</v>
      </c>
      <c r="O290" s="238">
        <f>ROUND(E290*N290,2)</f>
        <v>0</v>
      </c>
      <c r="P290" s="238">
        <v>0</v>
      </c>
      <c r="Q290" s="238">
        <f>ROUND(E290*P290,2)</f>
        <v>0</v>
      </c>
      <c r="R290" s="238" t="s">
        <v>410</v>
      </c>
      <c r="S290" s="238" t="s">
        <v>131</v>
      </c>
      <c r="T290" s="239" t="s">
        <v>131</v>
      </c>
      <c r="U290" s="222">
        <v>0.752</v>
      </c>
      <c r="V290" s="222">
        <f>ROUND(E290*U290,2)</f>
        <v>0.49</v>
      </c>
      <c r="W290" s="222"/>
      <c r="X290" s="222" t="s">
        <v>398</v>
      </c>
      <c r="Y290" s="212"/>
      <c r="Z290" s="212"/>
      <c r="AA290" s="212"/>
      <c r="AB290" s="212"/>
      <c r="AC290" s="212"/>
      <c r="AD290" s="212"/>
      <c r="AE290" s="212"/>
      <c r="AF290" s="212"/>
      <c r="AG290" s="212" t="s">
        <v>399</v>
      </c>
      <c r="AH290" s="212"/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1" x14ac:dyDescent="0.2">
      <c r="A291" s="219"/>
      <c r="B291" s="220"/>
      <c r="C291" s="249" t="s">
        <v>411</v>
      </c>
      <c r="D291" s="240"/>
      <c r="E291" s="240"/>
      <c r="F291" s="240"/>
      <c r="G291" s="240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12"/>
      <c r="Z291" s="212"/>
      <c r="AA291" s="212"/>
      <c r="AB291" s="212"/>
      <c r="AC291" s="212"/>
      <c r="AD291" s="212"/>
      <c r="AE291" s="212"/>
      <c r="AF291" s="212"/>
      <c r="AG291" s="212" t="s">
        <v>135</v>
      </c>
      <c r="AH291" s="212"/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43" t="str">
        <f>C291</f>
        <v>nebo vybouraných hmot nošením nebo přehazováním k místu nakládky přístupnému normálním dopravním prostředkům do 10 m,</v>
      </c>
      <c r="BB291" s="212"/>
      <c r="BC291" s="212"/>
      <c r="BD291" s="212"/>
      <c r="BE291" s="212"/>
      <c r="BF291" s="212"/>
      <c r="BG291" s="212"/>
      <c r="BH291" s="212"/>
    </row>
    <row r="292" spans="1:60" outlineLevel="1" x14ac:dyDescent="0.2">
      <c r="A292" s="219"/>
      <c r="B292" s="220"/>
      <c r="C292" s="251"/>
      <c r="D292" s="242"/>
      <c r="E292" s="242"/>
      <c r="F292" s="242"/>
      <c r="G292" s="24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12"/>
      <c r="Z292" s="212"/>
      <c r="AA292" s="212"/>
      <c r="AB292" s="212"/>
      <c r="AC292" s="212"/>
      <c r="AD292" s="212"/>
      <c r="AE292" s="212"/>
      <c r="AF292" s="212"/>
      <c r="AG292" s="212" t="s">
        <v>138</v>
      </c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x14ac:dyDescent="0.2">
      <c r="A293" s="3"/>
      <c r="B293" s="4"/>
      <c r="C293" s="255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AE293">
        <v>15</v>
      </c>
      <c r="AF293">
        <v>21</v>
      </c>
      <c r="AG293" t="s">
        <v>112</v>
      </c>
    </row>
    <row r="294" spans="1:60" x14ac:dyDescent="0.2">
      <c r="A294" s="215"/>
      <c r="B294" s="216" t="s">
        <v>29</v>
      </c>
      <c r="C294" s="256"/>
      <c r="D294" s="217"/>
      <c r="E294" s="218"/>
      <c r="F294" s="218"/>
      <c r="G294" s="246">
        <f>G8+G30+G38+G46+G53+G58+G65+G80+G89+G99+G103+G126+G158+G161+G189+G216+G228+G257+G265+G279</f>
        <v>0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AE294">
        <f>SUMIF(L7:L292,AE293,G7:G292)</f>
        <v>0</v>
      </c>
      <c r="AF294">
        <f>SUMIF(L7:L292,AF293,G7:G292)</f>
        <v>0</v>
      </c>
      <c r="AG294" t="s">
        <v>412</v>
      </c>
    </row>
    <row r="295" spans="1:60" x14ac:dyDescent="0.2">
      <c r="C295" s="257"/>
      <c r="D295" s="10"/>
      <c r="AG295" t="s">
        <v>413</v>
      </c>
    </row>
    <row r="296" spans="1:60" x14ac:dyDescent="0.2">
      <c r="D296" s="10"/>
    </row>
    <row r="297" spans="1:60" x14ac:dyDescent="0.2">
      <c r="D297" s="10"/>
    </row>
    <row r="298" spans="1:60" x14ac:dyDescent="0.2">
      <c r="D298" s="10"/>
    </row>
    <row r="299" spans="1:60" x14ac:dyDescent="0.2">
      <c r="D299" s="10"/>
    </row>
    <row r="300" spans="1:60" x14ac:dyDescent="0.2">
      <c r="D300" s="10"/>
    </row>
    <row r="301" spans="1:60" x14ac:dyDescent="0.2">
      <c r="D301" s="10"/>
    </row>
    <row r="302" spans="1:60" x14ac:dyDescent="0.2">
      <c r="D302" s="10"/>
    </row>
    <row r="303" spans="1:60" x14ac:dyDescent="0.2">
      <c r="D303" s="10"/>
    </row>
    <row r="304" spans="1:60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918B" sheet="1"/>
  <mergeCells count="127">
    <mergeCell ref="C292:G292"/>
    <mergeCell ref="C281:G281"/>
    <mergeCell ref="C283:G283"/>
    <mergeCell ref="C285:G285"/>
    <mergeCell ref="C287:G287"/>
    <mergeCell ref="C289:G289"/>
    <mergeCell ref="C291:G291"/>
    <mergeCell ref="C271:G271"/>
    <mergeCell ref="C272:G272"/>
    <mergeCell ref="C274:G274"/>
    <mergeCell ref="C275:G275"/>
    <mergeCell ref="C277:G277"/>
    <mergeCell ref="C278:G278"/>
    <mergeCell ref="C249:G249"/>
    <mergeCell ref="C253:G253"/>
    <mergeCell ref="C256:G256"/>
    <mergeCell ref="C262:G262"/>
    <mergeCell ref="C264:G264"/>
    <mergeCell ref="C269:G269"/>
    <mergeCell ref="C226:G226"/>
    <mergeCell ref="C227:G227"/>
    <mergeCell ref="C233:G233"/>
    <mergeCell ref="C241:G241"/>
    <mergeCell ref="C244:G244"/>
    <mergeCell ref="C246:G246"/>
    <mergeCell ref="C215:G215"/>
    <mergeCell ref="C218:G218"/>
    <mergeCell ref="C220:G220"/>
    <mergeCell ref="C221:G221"/>
    <mergeCell ref="C223:G223"/>
    <mergeCell ref="C224:G224"/>
    <mergeCell ref="C206:G206"/>
    <mergeCell ref="C208:G208"/>
    <mergeCell ref="C209:G209"/>
    <mergeCell ref="C211:G211"/>
    <mergeCell ref="C212:G212"/>
    <mergeCell ref="C214:G214"/>
    <mergeCell ref="C187:G187"/>
    <mergeCell ref="C188:G188"/>
    <mergeCell ref="C193:G193"/>
    <mergeCell ref="C196:G196"/>
    <mergeCell ref="C199:G199"/>
    <mergeCell ref="C204:G204"/>
    <mergeCell ref="C175:G175"/>
    <mergeCell ref="C179:G179"/>
    <mergeCell ref="C181:G181"/>
    <mergeCell ref="C182:G182"/>
    <mergeCell ref="C184:G184"/>
    <mergeCell ref="C185:G185"/>
    <mergeCell ref="C160:G160"/>
    <mergeCell ref="C163:G163"/>
    <mergeCell ref="C166:G166"/>
    <mergeCell ref="C168:G168"/>
    <mergeCell ref="C170:G170"/>
    <mergeCell ref="C172:G172"/>
    <mergeCell ref="C150:G150"/>
    <mergeCell ref="C151:G151"/>
    <mergeCell ref="C153:G153"/>
    <mergeCell ref="C154:G154"/>
    <mergeCell ref="C156:G156"/>
    <mergeCell ref="C157:G157"/>
    <mergeCell ref="C138:G138"/>
    <mergeCell ref="C140:G140"/>
    <mergeCell ref="C142:G142"/>
    <mergeCell ref="C144:G144"/>
    <mergeCell ref="C146:G146"/>
    <mergeCell ref="C148:G148"/>
    <mergeCell ref="C125:G125"/>
    <mergeCell ref="C128:G128"/>
    <mergeCell ref="C130:G130"/>
    <mergeCell ref="C132:G132"/>
    <mergeCell ref="C134:G134"/>
    <mergeCell ref="C136:G136"/>
    <mergeCell ref="C111:G111"/>
    <mergeCell ref="C115:G115"/>
    <mergeCell ref="C119:G119"/>
    <mergeCell ref="C121:G121"/>
    <mergeCell ref="C122:G122"/>
    <mergeCell ref="C124:G124"/>
    <mergeCell ref="C95:G95"/>
    <mergeCell ref="C97:G97"/>
    <mergeCell ref="C98:G98"/>
    <mergeCell ref="C102:G102"/>
    <mergeCell ref="C106:G106"/>
    <mergeCell ref="C109:G109"/>
    <mergeCell ref="C85:G85"/>
    <mergeCell ref="C86:G86"/>
    <mergeCell ref="C88:G88"/>
    <mergeCell ref="C91:G91"/>
    <mergeCell ref="C92:G92"/>
    <mergeCell ref="C94:G94"/>
    <mergeCell ref="C71:G71"/>
    <mergeCell ref="C73:G73"/>
    <mergeCell ref="C74:G74"/>
    <mergeCell ref="C77:G77"/>
    <mergeCell ref="C79:G79"/>
    <mergeCell ref="C83:G83"/>
    <mergeCell ref="C52:G52"/>
    <mergeCell ref="C55:G55"/>
    <mergeCell ref="C57:G57"/>
    <mergeCell ref="C61:G61"/>
    <mergeCell ref="C64:G64"/>
    <mergeCell ref="C69:G69"/>
    <mergeCell ref="C40:G40"/>
    <mergeCell ref="C42:G42"/>
    <mergeCell ref="C44:G44"/>
    <mergeCell ref="C45:G45"/>
    <mergeCell ref="C48:G48"/>
    <mergeCell ref="C49:G49"/>
    <mergeCell ref="C25:G25"/>
    <mergeCell ref="C27:G27"/>
    <mergeCell ref="C29:G29"/>
    <mergeCell ref="C32:G32"/>
    <mergeCell ref="C33:G33"/>
    <mergeCell ref="C37:G37"/>
    <mergeCell ref="C14:G14"/>
    <mergeCell ref="C16:G16"/>
    <mergeCell ref="C18:G18"/>
    <mergeCell ref="C19:G19"/>
    <mergeCell ref="C21:G21"/>
    <mergeCell ref="C23:G23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505_2020_01 505_2020_01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'505_2020_01 505_2020_01 Pol'!Názvy_tisku</vt:lpstr>
      <vt:lpstr>oadresa</vt:lpstr>
      <vt:lpstr>Stavba!Objednatel</vt:lpstr>
      <vt:lpstr>Stavba!Objekt</vt:lpstr>
      <vt:lpstr>'505_2020_01 505_2020_01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Marečková Anna</dc:creator>
  <cp:lastModifiedBy>Marečková Anna</cp:lastModifiedBy>
  <cp:lastPrinted>2019-03-19T12:27:02Z</cp:lastPrinted>
  <dcterms:created xsi:type="dcterms:W3CDTF">2009-04-08T07:15:50Z</dcterms:created>
  <dcterms:modified xsi:type="dcterms:W3CDTF">2020-02-21T11:48:09Z</dcterms:modified>
</cp:coreProperties>
</file>